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theme/theme1.xml" ContentType="application/vnd.openxmlformats-officedocument.theme+xml"/>
  <Override PartName="/xl/drawings/drawing7.xml" ContentType="application/vnd.openxmlformats-officedocument.drawing+xml"/>
  <Override PartName="/xl/worksheets/sheet1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4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46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TIVE\Cases\UE\UE_UG_220066-67_PSE_2022_GRC\1_Filings\Testimony_Direct_Response\PC\01 Drafts\Woolridge Exhibits\"/>
    </mc:Choice>
  </mc:AlternateContent>
  <bookViews>
    <workbookView xWindow="2183" yWindow="420" windowWidth="19298" windowHeight="13515" firstSheet="23" activeTab="30"/>
  </bookViews>
  <sheets>
    <sheet name="jrw-3.1" sheetId="393" r:id="rId1"/>
    <sheet name="JRW-3.2" sheetId="516" r:id="rId2"/>
    <sheet name="JRW-4.1a " sheetId="294" r:id="rId3"/>
    <sheet name="JRW-4.2a" sheetId="291" r:id="rId4"/>
    <sheet name="JRW-4.3" sheetId="289" r:id="rId5"/>
    <sheet name="JRW-5.1" sheetId="326" r:id="rId6"/>
    <sheet name="JRW-5.2" sheetId="458" r:id="rId7"/>
    <sheet name="JRW-5.3" sheetId="465" r:id="rId8"/>
    <sheet name="JRW-7.1" sheetId="181" r:id="rId9"/>
    <sheet name="JRW-8.1 (2)" sheetId="420" r:id="rId10"/>
    <sheet name="JRW-9.1" sheetId="156" r:id="rId11"/>
    <sheet name="JRW-9.2" sheetId="177" r:id="rId12"/>
    <sheet name="JRW-9.3" sheetId="278" r:id="rId13"/>
    <sheet name="JRW-9.4" sheetId="279" r:id="rId14"/>
    <sheet name="JRW-9.5" sheetId="280" r:id="rId15"/>
    <sheet name="JRW-9.6" sheetId="281" r:id="rId16"/>
    <sheet name="JRW-10.1" sheetId="159" r:id="rId17"/>
    <sheet name="JRW-10.2" sheetId="303" r:id="rId18"/>
    <sheet name="JRW-10.3" sheetId="304" r:id="rId19"/>
    <sheet name="JRW-10.4" sheetId="428" r:id="rId20"/>
    <sheet name="JRW-10.5 " sheetId="506" r:id="rId21"/>
    <sheet name="JRW-10.6" sheetId="507" r:id="rId22"/>
    <sheet name="JRW10.7" sheetId="508" r:id="rId23"/>
    <sheet name="JRW-11.1" sheetId="499" r:id="rId24"/>
    <sheet name="JRW-11.2" sheetId="518" r:id="rId25"/>
    <sheet name="JRW-12.1X" sheetId="509" r:id="rId26"/>
    <sheet name="JRW-12.2 (2)" sheetId="510" r:id="rId27"/>
    <sheet name="JRW-12.3X" sheetId="511" r:id="rId28"/>
    <sheet name="JRW-12.4X" sheetId="512" r:id="rId29"/>
    <sheet name="JRW-12.5X" sheetId="513" r:id="rId30"/>
    <sheet name="JRW-12.6X" sheetId="51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</externalReferences>
  <definedNames>
    <definedName name="\22">'[1]Jun 99'!#REF!</definedName>
    <definedName name="\A" localSheetId="16">#REF!</definedName>
    <definedName name="\A" localSheetId="20">#REF!</definedName>
    <definedName name="\A" localSheetId="21">#REF!</definedName>
    <definedName name="\A" localSheetId="22">#REF!</definedName>
    <definedName name="\A" localSheetId="26">#REF!</definedName>
    <definedName name="\A" localSheetId="0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>#REF!</definedName>
    <definedName name="\B" localSheetId="16">#REF!</definedName>
    <definedName name="\B" localSheetId="20">#REF!</definedName>
    <definedName name="\B" localSheetId="21">#REF!</definedName>
    <definedName name="\B" localSheetId="22">#REF!</definedName>
    <definedName name="\B" localSheetId="26">#REF!</definedName>
    <definedName name="\B" localSheetId="0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>#REF!</definedName>
    <definedName name="\C" localSheetId="16">#REF!</definedName>
    <definedName name="\C" localSheetId="20">#REF!</definedName>
    <definedName name="\C" localSheetId="21">#REF!</definedName>
    <definedName name="\C" localSheetId="22">#REF!</definedName>
    <definedName name="\C" localSheetId="26">#REF!</definedName>
    <definedName name="\C" localSheetId="0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>#REF!</definedName>
    <definedName name="\d" localSheetId="16">#REF!</definedName>
    <definedName name="\d" localSheetId="20">#REF!</definedName>
    <definedName name="\d" localSheetId="21">#REF!</definedName>
    <definedName name="\d" localSheetId="22">#REF!</definedName>
    <definedName name="\d" localSheetId="26">#REF!</definedName>
    <definedName name="\d" localSheetId="0">#REF!</definedName>
    <definedName name="\d" localSheetId="5">#REF!</definedName>
    <definedName name="\d" localSheetId="6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4">#REF!</definedName>
    <definedName name="\d" localSheetId="15">#REF!</definedName>
    <definedName name="\d">#REF!</definedName>
    <definedName name="\E" localSheetId="16">#REF!</definedName>
    <definedName name="\E" localSheetId="20">#REF!</definedName>
    <definedName name="\E" localSheetId="21">#REF!</definedName>
    <definedName name="\E" localSheetId="22">#REF!</definedName>
    <definedName name="\E" localSheetId="26">#REF!</definedName>
    <definedName name="\E" localSheetId="0">#REF!</definedName>
    <definedName name="\E" localSheetId="5">#REF!</definedName>
    <definedName name="\E" localSheetId="6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4">#REF!</definedName>
    <definedName name="\E" localSheetId="15">#REF!</definedName>
    <definedName name="\E">#REF!</definedName>
    <definedName name="\F" localSheetId="16">#REF!</definedName>
    <definedName name="\F" localSheetId="20">#REF!</definedName>
    <definedName name="\F" localSheetId="21">#REF!</definedName>
    <definedName name="\F" localSheetId="22">#REF!</definedName>
    <definedName name="\F" localSheetId="26">#REF!</definedName>
    <definedName name="\F" localSheetId="0">#REF!</definedName>
    <definedName name="\F" localSheetId="5">#REF!</definedName>
    <definedName name="\F" localSheetId="6">#REF!</definedName>
    <definedName name="\F" localSheetId="8">#REF!</definedName>
    <definedName name="\F" localSheetId="9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4">#REF!</definedName>
    <definedName name="\F" localSheetId="15">#REF!</definedName>
    <definedName name="\F">#REF!</definedName>
    <definedName name="\G" localSheetId="16">#REF!</definedName>
    <definedName name="\G" localSheetId="20">#REF!</definedName>
    <definedName name="\G" localSheetId="21">#REF!</definedName>
    <definedName name="\G" localSheetId="22">#REF!</definedName>
    <definedName name="\G" localSheetId="26">#REF!</definedName>
    <definedName name="\G" localSheetId="0">#REF!</definedName>
    <definedName name="\G" localSheetId="5">#REF!</definedName>
    <definedName name="\G" localSheetId="6">#REF!</definedName>
    <definedName name="\G" localSheetId="8">#REF!</definedName>
    <definedName name="\G" localSheetId="9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>#REF!</definedName>
    <definedName name="\h" localSheetId="16">#REF!</definedName>
    <definedName name="\h" localSheetId="20">#REF!</definedName>
    <definedName name="\h" localSheetId="21">#REF!</definedName>
    <definedName name="\h" localSheetId="22">#REF!</definedName>
    <definedName name="\h" localSheetId="26">#REF!</definedName>
    <definedName name="\h" localSheetId="0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>#REF!</definedName>
    <definedName name="\I" localSheetId="20">#REF!</definedName>
    <definedName name="\I" localSheetId="21">#REF!</definedName>
    <definedName name="\I" localSheetId="22">#REF!</definedName>
    <definedName name="\I" localSheetId="26">#REF!</definedName>
    <definedName name="\I" localSheetId="0">#REF!</definedName>
    <definedName name="\I">#REF!</definedName>
    <definedName name="\J" localSheetId="16">#REF!</definedName>
    <definedName name="\J" localSheetId="20">#REF!</definedName>
    <definedName name="\J" localSheetId="21">#REF!</definedName>
    <definedName name="\J" localSheetId="22">#REF!</definedName>
    <definedName name="\J" localSheetId="26">#REF!</definedName>
    <definedName name="\J" localSheetId="0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>#REF!</definedName>
    <definedName name="\K" localSheetId="16">#REF!</definedName>
    <definedName name="\K" localSheetId="20">#REF!</definedName>
    <definedName name="\K" localSheetId="21">#REF!</definedName>
    <definedName name="\K" localSheetId="22">#REF!</definedName>
    <definedName name="\K" localSheetId="26">#REF!</definedName>
    <definedName name="\K" localSheetId="0">#REF!</definedName>
    <definedName name="\K" localSheetId="5">#REF!</definedName>
    <definedName name="\K" localSheetId="6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>#REF!</definedName>
    <definedName name="\L" localSheetId="16">#REF!</definedName>
    <definedName name="\L" localSheetId="20">#REF!</definedName>
    <definedName name="\L" localSheetId="21">#REF!</definedName>
    <definedName name="\L" localSheetId="22">#REF!</definedName>
    <definedName name="\L" localSheetId="26">#REF!</definedName>
    <definedName name="\L" localSheetId="0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>#REF!</definedName>
    <definedName name="\M" localSheetId="16">#REF!</definedName>
    <definedName name="\M" localSheetId="20">#REF!</definedName>
    <definedName name="\M" localSheetId="21">#REF!</definedName>
    <definedName name="\M" localSheetId="22">#REF!</definedName>
    <definedName name="\M" localSheetId="26">#REF!</definedName>
    <definedName name="\M" localSheetId="0">#REF!</definedName>
    <definedName name="\M" localSheetId="5">#REF!</definedName>
    <definedName name="\M" localSheetId="6">#REF!</definedName>
    <definedName name="\M" localSheetId="8">#REF!</definedName>
    <definedName name="\M" localSheetId="9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>#REF!</definedName>
    <definedName name="\n" localSheetId="20">#REF!</definedName>
    <definedName name="\n" localSheetId="21">#REF!</definedName>
    <definedName name="\n" localSheetId="22">#REF!</definedName>
    <definedName name="\n" localSheetId="26">#REF!</definedName>
    <definedName name="\n">#REF!</definedName>
    <definedName name="\O" localSheetId="16">#REF!</definedName>
    <definedName name="\O" localSheetId="20">#REF!</definedName>
    <definedName name="\O" localSheetId="21">#REF!</definedName>
    <definedName name="\O" localSheetId="22">#REF!</definedName>
    <definedName name="\O" localSheetId="26">#REF!</definedName>
    <definedName name="\O" localSheetId="0">#REF!</definedName>
    <definedName name="\O" localSheetId="5">#REF!</definedName>
    <definedName name="\O" localSheetId="6">#REF!</definedName>
    <definedName name="\O" localSheetId="8">#REF!</definedName>
    <definedName name="\O" localSheetId="9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4">#REF!</definedName>
    <definedName name="\O" localSheetId="15">#REF!</definedName>
    <definedName name="\O">#REF!</definedName>
    <definedName name="\p" localSheetId="16">#REF!</definedName>
    <definedName name="\p" localSheetId="20">#REF!</definedName>
    <definedName name="\p" localSheetId="21">#REF!</definedName>
    <definedName name="\p" localSheetId="22">#REF!</definedName>
    <definedName name="\p" localSheetId="26">#REF!</definedName>
    <definedName name="\p" localSheetId="0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>#REF!</definedName>
    <definedName name="\Q">#REF!</definedName>
    <definedName name="\R" localSheetId="16">#REF!</definedName>
    <definedName name="\R" localSheetId="20">#REF!</definedName>
    <definedName name="\R" localSheetId="21">#REF!</definedName>
    <definedName name="\R" localSheetId="22">#REF!</definedName>
    <definedName name="\R" localSheetId="26">#REF!</definedName>
    <definedName name="\R" localSheetId="0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>#REF!</definedName>
    <definedName name="\S" localSheetId="16">#REF!</definedName>
    <definedName name="\S" localSheetId="20">#REF!</definedName>
    <definedName name="\S" localSheetId="21">#REF!</definedName>
    <definedName name="\S" localSheetId="22">#REF!</definedName>
    <definedName name="\S" localSheetId="26">#REF!</definedName>
    <definedName name="\S" localSheetId="0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>#REF!</definedName>
    <definedName name="\T" localSheetId="16">#REF!</definedName>
    <definedName name="\T" localSheetId="20">#REF!</definedName>
    <definedName name="\T" localSheetId="21">#REF!</definedName>
    <definedName name="\T" localSheetId="22">#REF!</definedName>
    <definedName name="\T" localSheetId="26">#REF!</definedName>
    <definedName name="\T" localSheetId="0">#REF!</definedName>
    <definedName name="\T" localSheetId="5">#REF!</definedName>
    <definedName name="\T" localSheetId="6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>#REF!</definedName>
    <definedName name="\U">#REF!</definedName>
    <definedName name="\V" localSheetId="16">#REF!</definedName>
    <definedName name="\V" localSheetId="20">#REF!</definedName>
    <definedName name="\V" localSheetId="21">#REF!</definedName>
    <definedName name="\V" localSheetId="22">#REF!</definedName>
    <definedName name="\V" localSheetId="26">#REF!</definedName>
    <definedName name="\V" localSheetId="0">#REF!</definedName>
    <definedName name="\V" localSheetId="5">#REF!</definedName>
    <definedName name="\V" localSheetId="6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4">#REF!</definedName>
    <definedName name="\V" localSheetId="15">#REF!</definedName>
    <definedName name="\V">#REF!</definedName>
    <definedName name="\w" localSheetId="16">#REF!</definedName>
    <definedName name="\w" localSheetId="20">#REF!</definedName>
    <definedName name="\w" localSheetId="21">#REF!</definedName>
    <definedName name="\w" localSheetId="22">#REF!</definedName>
    <definedName name="\w" localSheetId="26">#REF!</definedName>
    <definedName name="\w" localSheetId="0">#REF!</definedName>
    <definedName name="\w" localSheetId="5">#REF!</definedName>
    <definedName name="\w" localSheetId="6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>#REF!</definedName>
    <definedName name="\X" localSheetId="16">#REF!</definedName>
    <definedName name="\X" localSheetId="20">#REF!</definedName>
    <definedName name="\X" localSheetId="21">#REF!</definedName>
    <definedName name="\X" localSheetId="22">#REF!</definedName>
    <definedName name="\X" localSheetId="26">#REF!</definedName>
    <definedName name="\X" localSheetId="0">#REF!</definedName>
    <definedName name="\X" localSheetId="5">#REF!</definedName>
    <definedName name="\X" localSheetId="6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>#REF!</definedName>
    <definedName name="\Z" localSheetId="16">#REF!</definedName>
    <definedName name="\Z" localSheetId="20">#REF!</definedName>
    <definedName name="\Z" localSheetId="21">#REF!</definedName>
    <definedName name="\Z" localSheetId="22">#REF!</definedName>
    <definedName name="\Z" localSheetId="26">#REF!</definedName>
    <definedName name="\Z" localSheetId="0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>#REF!</definedName>
    <definedName name="______________________DAT3" localSheetId="20">#REF!</definedName>
    <definedName name="______________________DAT3" localSheetId="21">#REF!</definedName>
    <definedName name="______________________DAT3" localSheetId="22">#REF!</definedName>
    <definedName name="______________________DAT3" localSheetId="26">#REF!</definedName>
    <definedName name="______________________DAT3" localSheetId="5">#REF!</definedName>
    <definedName name="______________________DAT3" localSheetId="6">#REF!</definedName>
    <definedName name="______________________DAT3">#REF!</definedName>
    <definedName name="______________________DAT5" localSheetId="20">#REF!</definedName>
    <definedName name="______________________DAT5" localSheetId="21">#REF!</definedName>
    <definedName name="______________________DAT5" localSheetId="22">#REF!</definedName>
    <definedName name="______________________DAT5" localSheetId="26">#REF!</definedName>
    <definedName name="______________________DAT5" localSheetId="5">#REF!</definedName>
    <definedName name="______________________DAT5" localSheetId="6">#REF!</definedName>
    <definedName name="______________________DAT5">#REF!</definedName>
    <definedName name="______________________DAT6" localSheetId="20">#REF!</definedName>
    <definedName name="______________________DAT6" localSheetId="21">#REF!</definedName>
    <definedName name="______________________DAT6" localSheetId="22">#REF!</definedName>
    <definedName name="______________________DAT6" localSheetId="26">#REF!</definedName>
    <definedName name="______________________DAT6" localSheetId="5">#REF!</definedName>
    <definedName name="______________________DAT6" localSheetId="6">#REF!</definedName>
    <definedName name="______________________DAT6">#REF!</definedName>
    <definedName name="___________DAT3" localSheetId="20">#REF!</definedName>
    <definedName name="___________DAT3" localSheetId="21">#REF!</definedName>
    <definedName name="___________DAT3" localSheetId="22">#REF!</definedName>
    <definedName name="___________DAT3">#REF!</definedName>
    <definedName name="___________DAT5" localSheetId="20">#REF!</definedName>
    <definedName name="___________DAT5" localSheetId="21">#REF!</definedName>
    <definedName name="___________DAT5" localSheetId="22">#REF!</definedName>
    <definedName name="___________DAT5">#REF!</definedName>
    <definedName name="___________DAT6" localSheetId="20">#REF!</definedName>
    <definedName name="___________DAT6" localSheetId="21">#REF!</definedName>
    <definedName name="___________DAT6" localSheetId="22">#REF!</definedName>
    <definedName name="___________DAT6">#REF!</definedName>
    <definedName name="__________bb" localSheetId="20" hidden="1">#REF!</definedName>
    <definedName name="__________bb" localSheetId="21" hidden="1">#REF!</definedName>
    <definedName name="__________bb" localSheetId="22" hidden="1">#REF!</definedName>
    <definedName name="__________bb" hidden="1">#REF!</definedName>
    <definedName name="__________DAT3" localSheetId="20">#REF!</definedName>
    <definedName name="__________DAT3" localSheetId="21">#REF!</definedName>
    <definedName name="__________DAT3" localSheetId="22">#REF!</definedName>
    <definedName name="__________DAT3" localSheetId="26">#REF!</definedName>
    <definedName name="__________DAT3" localSheetId="5">#REF!</definedName>
    <definedName name="__________DAT3" localSheetId="6">#REF!</definedName>
    <definedName name="__________DAT3">#REF!</definedName>
    <definedName name="__________DAT5" localSheetId="20">#REF!</definedName>
    <definedName name="__________DAT5" localSheetId="21">#REF!</definedName>
    <definedName name="__________DAT5" localSheetId="22">#REF!</definedName>
    <definedName name="__________DAT5" localSheetId="26">#REF!</definedName>
    <definedName name="__________DAT5" localSheetId="5">#REF!</definedName>
    <definedName name="__________DAT5" localSheetId="6">#REF!</definedName>
    <definedName name="__________DAT5">#REF!</definedName>
    <definedName name="__________DAT6" localSheetId="20">#REF!</definedName>
    <definedName name="__________DAT6" localSheetId="21">#REF!</definedName>
    <definedName name="__________DAT6" localSheetId="22">#REF!</definedName>
    <definedName name="__________DAT6" localSheetId="26">#REF!</definedName>
    <definedName name="__________DAT6" localSheetId="5">#REF!</definedName>
    <definedName name="__________DAT6" localSheetId="6">#REF!</definedName>
    <definedName name="__________DAT6">#REF!</definedName>
    <definedName name="__________sort" localSheetId="20" hidden="1">#REF!</definedName>
    <definedName name="__________sort" localSheetId="21" hidden="1">#REF!</definedName>
    <definedName name="__________sort" localSheetId="22" hidden="1">#REF!</definedName>
    <definedName name="__________sort" hidden="1">#REF!</definedName>
    <definedName name="_________bb" localSheetId="20" hidden="1">#REF!</definedName>
    <definedName name="_________bb" localSheetId="21" hidden="1">#REF!</definedName>
    <definedName name="_________bb" localSheetId="22" hidden="1">#REF!</definedName>
    <definedName name="_________bb" hidden="1">#REF!</definedName>
    <definedName name="_________DAT3" localSheetId="20">#REF!</definedName>
    <definedName name="_________DAT3" localSheetId="21">#REF!</definedName>
    <definedName name="_________DAT3" localSheetId="22">#REF!</definedName>
    <definedName name="_________DAT3" localSheetId="26">#REF!</definedName>
    <definedName name="_________DAT3">#REF!</definedName>
    <definedName name="_________DAT5" localSheetId="20">#REF!</definedName>
    <definedName name="_________DAT5" localSheetId="21">#REF!</definedName>
    <definedName name="_________DAT5" localSheetId="22">#REF!</definedName>
    <definedName name="_________DAT5" localSheetId="26">#REF!</definedName>
    <definedName name="_________DAT5">#REF!</definedName>
    <definedName name="_________DAT6" localSheetId="20">#REF!</definedName>
    <definedName name="_________DAT6" localSheetId="21">#REF!</definedName>
    <definedName name="_________DAT6" localSheetId="22">#REF!</definedName>
    <definedName name="_________DAT6" localSheetId="26">#REF!</definedName>
    <definedName name="_________DAT6">#REF!</definedName>
    <definedName name="_________Sort" localSheetId="20" hidden="1">#REF!</definedName>
    <definedName name="_________Sort" localSheetId="21" hidden="1">#REF!</definedName>
    <definedName name="_________Sort" localSheetId="22" hidden="1">#REF!</definedName>
    <definedName name="_________Sort" hidden="1">#REF!</definedName>
    <definedName name="________DAT1" localSheetId="20">#REF!</definedName>
    <definedName name="________DAT1" localSheetId="21">#REF!</definedName>
    <definedName name="________DAT1" localSheetId="22">#REF!</definedName>
    <definedName name="________DAT1" localSheetId="26">#REF!</definedName>
    <definedName name="________DAT1">#REF!</definedName>
    <definedName name="________DAT2" localSheetId="20">#REF!</definedName>
    <definedName name="________DAT2" localSheetId="21">#REF!</definedName>
    <definedName name="________DAT2" localSheetId="22">#REF!</definedName>
    <definedName name="________DAT2" localSheetId="26">#REF!</definedName>
    <definedName name="________DAT2">#REF!</definedName>
    <definedName name="________DAT3" localSheetId="20">#REF!</definedName>
    <definedName name="________DAT3" localSheetId="21">#REF!</definedName>
    <definedName name="________DAT3" localSheetId="22">#REF!</definedName>
    <definedName name="________DAT3" localSheetId="26">#REF!</definedName>
    <definedName name="________DAT3" localSheetId="5">#REF!</definedName>
    <definedName name="________DAT3" localSheetId="6">#REF!</definedName>
    <definedName name="________DAT3">#REF!</definedName>
    <definedName name="________DAT4" localSheetId="20">#REF!</definedName>
    <definedName name="________DAT4" localSheetId="21">#REF!</definedName>
    <definedName name="________DAT4" localSheetId="22">#REF!</definedName>
    <definedName name="________DAT4" localSheetId="26">#REF!</definedName>
    <definedName name="________DAT4">#REF!</definedName>
    <definedName name="________DAT5" localSheetId="20">#REF!</definedName>
    <definedName name="________DAT5" localSheetId="21">#REF!</definedName>
    <definedName name="________DAT5" localSheetId="22">#REF!</definedName>
    <definedName name="________DAT5" localSheetId="26">#REF!</definedName>
    <definedName name="________DAT5" localSheetId="5">#REF!</definedName>
    <definedName name="________DAT5" localSheetId="6">#REF!</definedName>
    <definedName name="________DAT5">#REF!</definedName>
    <definedName name="________DAT6" localSheetId="20">#REF!</definedName>
    <definedName name="________DAT6" localSheetId="21">#REF!</definedName>
    <definedName name="________DAT6" localSheetId="22">#REF!</definedName>
    <definedName name="________DAT6" localSheetId="26">#REF!</definedName>
    <definedName name="________DAT6" localSheetId="5">#REF!</definedName>
    <definedName name="________DAT6" localSheetId="6">#REF!</definedName>
    <definedName name="________DAT6">#REF!</definedName>
    <definedName name="_______DAT1" localSheetId="20">#REF!</definedName>
    <definedName name="_______DAT1" localSheetId="21">#REF!</definedName>
    <definedName name="_______DAT1" localSheetId="22">#REF!</definedName>
    <definedName name="_______DAT1">#REF!</definedName>
    <definedName name="_______DAT2" localSheetId="20">#REF!</definedName>
    <definedName name="_______DAT2" localSheetId="21">#REF!</definedName>
    <definedName name="_______DAT2" localSheetId="22">#REF!</definedName>
    <definedName name="_______DAT2">#REF!</definedName>
    <definedName name="_______DAT3" localSheetId="20">#REF!</definedName>
    <definedName name="_______DAT3" localSheetId="21">#REF!</definedName>
    <definedName name="_______DAT3" localSheetId="22">#REF!</definedName>
    <definedName name="_______DAT3" localSheetId="26">#REF!</definedName>
    <definedName name="_______DAT3" localSheetId="5">#REF!</definedName>
    <definedName name="_______DAT3" localSheetId="6">#REF!</definedName>
    <definedName name="_______DAT3">#REF!</definedName>
    <definedName name="_______DAT4" localSheetId="20">#REF!</definedName>
    <definedName name="_______DAT4" localSheetId="21">#REF!</definedName>
    <definedName name="_______DAT4" localSheetId="22">#REF!</definedName>
    <definedName name="_______DAT4">#REF!</definedName>
    <definedName name="_______DAT5" localSheetId="20">#REF!</definedName>
    <definedName name="_______DAT5" localSheetId="21">#REF!</definedName>
    <definedName name="_______DAT5" localSheetId="22">#REF!</definedName>
    <definedName name="_______DAT5" localSheetId="26">#REF!</definedName>
    <definedName name="_______DAT5" localSheetId="5">#REF!</definedName>
    <definedName name="_______DAT5" localSheetId="6">#REF!</definedName>
    <definedName name="_______DAT5">#REF!</definedName>
    <definedName name="_______DAT6" localSheetId="20">#REF!</definedName>
    <definedName name="_______DAT6" localSheetId="21">#REF!</definedName>
    <definedName name="_______DAT6" localSheetId="22">#REF!</definedName>
    <definedName name="_______DAT6" localSheetId="26">#REF!</definedName>
    <definedName name="_______DAT6" localSheetId="5">#REF!</definedName>
    <definedName name="_______DAT6" localSheetId="6">#REF!</definedName>
    <definedName name="_______DAT6">#REF!</definedName>
    <definedName name="_______kay1" localSheetId="20" hidden="1">#REF!</definedName>
    <definedName name="_______kay1" localSheetId="21" hidden="1">#REF!</definedName>
    <definedName name="_______kay1" localSheetId="22" hidden="1">#REF!</definedName>
    <definedName name="_______kay1" hidden="1">#REF!</definedName>
    <definedName name="_______ke1" localSheetId="20" hidden="1">#REF!</definedName>
    <definedName name="_______ke1" localSheetId="21" hidden="1">#REF!</definedName>
    <definedName name="_______ke1" localSheetId="22" hidden="1">#REF!</definedName>
    <definedName name="_______ke1" hidden="1">#REF!</definedName>
    <definedName name="_______key1" localSheetId="20" hidden="1">#REF!</definedName>
    <definedName name="_______key1" localSheetId="21" hidden="1">#REF!</definedName>
    <definedName name="_______key1" localSheetId="22" hidden="1">#REF!</definedName>
    <definedName name="_______key1" hidden="1">#REF!</definedName>
    <definedName name="_______sort" localSheetId="20" hidden="1">#REF!</definedName>
    <definedName name="_______sort" localSheetId="21" hidden="1">#REF!</definedName>
    <definedName name="_______sort" localSheetId="22" hidden="1">#REF!</definedName>
    <definedName name="_______sort" hidden="1">#REF!</definedName>
    <definedName name="______DAT1" localSheetId="20">#REF!</definedName>
    <definedName name="______DAT1" localSheetId="21">#REF!</definedName>
    <definedName name="______DAT1" localSheetId="22">#REF!</definedName>
    <definedName name="______DAT1" localSheetId="26">#REF!</definedName>
    <definedName name="______DAT1">#REF!</definedName>
    <definedName name="______DAT2" localSheetId="20">#REF!</definedName>
    <definedName name="______DAT2" localSheetId="21">#REF!</definedName>
    <definedName name="______DAT2" localSheetId="22">#REF!</definedName>
    <definedName name="______DAT2" localSheetId="26">#REF!</definedName>
    <definedName name="______DAT2">#REF!</definedName>
    <definedName name="______DAT3" localSheetId="3">#REF!</definedName>
    <definedName name="______DAT4" localSheetId="20">#REF!</definedName>
    <definedName name="______DAT4" localSheetId="21">#REF!</definedName>
    <definedName name="______DAT4" localSheetId="22">#REF!</definedName>
    <definedName name="______DAT4" localSheetId="26">#REF!</definedName>
    <definedName name="______DAT4">#REF!</definedName>
    <definedName name="______DAT5" localSheetId="3">#REF!</definedName>
    <definedName name="______DAT6" localSheetId="3">#REF!</definedName>
    <definedName name="______key1" localSheetId="20" hidden="1">#REF!</definedName>
    <definedName name="______key1" localSheetId="21" hidden="1">#REF!</definedName>
    <definedName name="______key1" localSheetId="22" hidden="1">#REF!</definedName>
    <definedName name="______key1" hidden="1">#REF!</definedName>
    <definedName name="______sort1" localSheetId="20" hidden="1">#REF!</definedName>
    <definedName name="______sort1" localSheetId="21" hidden="1">#REF!</definedName>
    <definedName name="______sort1" localSheetId="22" hidden="1">#REF!</definedName>
    <definedName name="______sort1" hidden="1">#REF!</definedName>
    <definedName name="_____BB" localSheetId="20" hidden="1">#REF!</definedName>
    <definedName name="_____BB" localSheetId="21" hidden="1">#REF!</definedName>
    <definedName name="_____BB" localSheetId="22" hidden="1">#REF!</definedName>
    <definedName name="_____BB" hidden="1">#REF!</definedName>
    <definedName name="_____DAT1" localSheetId="20">#REF!</definedName>
    <definedName name="_____DAT1" localSheetId="21">#REF!</definedName>
    <definedName name="_____DAT1" localSheetId="22">#REF!</definedName>
    <definedName name="_____DAT1" localSheetId="26">#REF!</definedName>
    <definedName name="_____DAT1">#REF!</definedName>
    <definedName name="_____DAT2" localSheetId="20">#REF!</definedName>
    <definedName name="_____DAT2" localSheetId="21">#REF!</definedName>
    <definedName name="_____DAT2" localSheetId="22">#REF!</definedName>
    <definedName name="_____DAT2" localSheetId="26">#REF!</definedName>
    <definedName name="_____DAT2">#REF!</definedName>
    <definedName name="_____DAT4" localSheetId="20">#REF!</definedName>
    <definedName name="_____DAT4" localSheetId="21">#REF!</definedName>
    <definedName name="_____DAT4" localSheetId="22">#REF!</definedName>
    <definedName name="_____DAT4" localSheetId="26">#REF!</definedName>
    <definedName name="_____DAT4">#REF!</definedName>
    <definedName name="_____ebe1" localSheetId="20">#REF!</definedName>
    <definedName name="_____ebe1" localSheetId="21">#REF!</definedName>
    <definedName name="_____ebe1" localSheetId="22">#REF!</definedName>
    <definedName name="_____ebe1">#REF!</definedName>
    <definedName name="_____ebe2" localSheetId="20">#REF!</definedName>
    <definedName name="_____ebe2" localSheetId="21">#REF!</definedName>
    <definedName name="_____ebe2" localSheetId="22">#REF!</definedName>
    <definedName name="_____ebe2">#REF!</definedName>
    <definedName name="_____ebe3" localSheetId="20">#REF!</definedName>
    <definedName name="_____ebe3" localSheetId="21">#REF!</definedName>
    <definedName name="_____ebe3" localSheetId="22">#REF!</definedName>
    <definedName name="_____ebe3">#REF!</definedName>
    <definedName name="_____ebe4" localSheetId="20">#REF!</definedName>
    <definedName name="_____ebe4" localSheetId="21">#REF!</definedName>
    <definedName name="_____ebe4" localSheetId="22">#REF!</definedName>
    <definedName name="_____ebe4">#REF!</definedName>
    <definedName name="_____ebe5" localSheetId="20">#REF!</definedName>
    <definedName name="_____ebe5" localSheetId="21">#REF!</definedName>
    <definedName name="_____ebe5" localSheetId="22">#REF!</definedName>
    <definedName name="_____ebe5">#REF!</definedName>
    <definedName name="_____ebe6" localSheetId="20">#REF!</definedName>
    <definedName name="_____ebe6" localSheetId="21">#REF!</definedName>
    <definedName name="_____ebe6" localSheetId="22">#REF!</definedName>
    <definedName name="_____ebe6">#REF!</definedName>
    <definedName name="_____ebe7" localSheetId="20">#REF!</definedName>
    <definedName name="_____ebe7" localSheetId="21">#REF!</definedName>
    <definedName name="_____ebe7" localSheetId="22">#REF!</definedName>
    <definedName name="_____ebe7">#REF!</definedName>
    <definedName name="_____ebx1" localSheetId="20">#REF!</definedName>
    <definedName name="_____ebx1" localSheetId="21">#REF!</definedName>
    <definedName name="_____ebx1" localSheetId="22">#REF!</definedName>
    <definedName name="_____ebx1">#REF!</definedName>
    <definedName name="_____ebx2" localSheetId="20">#REF!</definedName>
    <definedName name="_____ebx2" localSheetId="21">#REF!</definedName>
    <definedName name="_____ebx2" localSheetId="22">#REF!</definedName>
    <definedName name="_____ebx2">#REF!</definedName>
    <definedName name="_____Sort" localSheetId="20" hidden="1">#REF!</definedName>
    <definedName name="_____Sort" localSheetId="21" hidden="1">#REF!</definedName>
    <definedName name="_____Sort" localSheetId="22" hidden="1">#REF!</definedName>
    <definedName name="_____Sort" hidden="1">#REF!</definedName>
    <definedName name="____DAT1" localSheetId="20">#REF!</definedName>
    <definedName name="____DAT1" localSheetId="21">#REF!</definedName>
    <definedName name="____DAT1" localSheetId="22">#REF!</definedName>
    <definedName name="____DAT1" localSheetId="26">#REF!</definedName>
    <definedName name="____DAT1">#REF!</definedName>
    <definedName name="____DAT2" localSheetId="20">#REF!</definedName>
    <definedName name="____DAT2" localSheetId="21">#REF!</definedName>
    <definedName name="____DAT2" localSheetId="22">#REF!</definedName>
    <definedName name="____DAT2" localSheetId="26">#REF!</definedName>
    <definedName name="____DAT2">#REF!</definedName>
    <definedName name="____DAT3" localSheetId="20">#REF!</definedName>
    <definedName name="____DAT3" localSheetId="21">#REF!</definedName>
    <definedName name="____DAT3" localSheetId="22">#REF!</definedName>
    <definedName name="____DAT3" localSheetId="26">#REF!</definedName>
    <definedName name="____DAT3">#REF!</definedName>
    <definedName name="____DAT4" localSheetId="20">#REF!</definedName>
    <definedName name="____DAT4" localSheetId="21">#REF!</definedName>
    <definedName name="____DAT4" localSheetId="22">#REF!</definedName>
    <definedName name="____DAT4" localSheetId="26">#REF!</definedName>
    <definedName name="____DAT4">#REF!</definedName>
    <definedName name="____DAT5" localSheetId="20">#REF!</definedName>
    <definedName name="____DAT5" localSheetId="21">#REF!</definedName>
    <definedName name="____DAT5" localSheetId="22">#REF!</definedName>
    <definedName name="____DAT5" localSheetId="26">#REF!</definedName>
    <definedName name="____DAT5">#REF!</definedName>
    <definedName name="____DAT6" localSheetId="20">#REF!</definedName>
    <definedName name="____DAT6" localSheetId="21">#REF!</definedName>
    <definedName name="____DAT6" localSheetId="22">#REF!</definedName>
    <definedName name="____DAT6" localSheetId="26">#REF!</definedName>
    <definedName name="____DAT6">#REF!</definedName>
    <definedName name="____ebe1" localSheetId="20">#REF!</definedName>
    <definedName name="____ebe1" localSheetId="21">#REF!</definedName>
    <definedName name="____ebe1" localSheetId="22">#REF!</definedName>
    <definedName name="____ebe1" localSheetId="26">#REF!</definedName>
    <definedName name="____ebe1">#REF!</definedName>
    <definedName name="____ebe2" localSheetId="20">#REF!</definedName>
    <definedName name="____ebe2" localSheetId="21">#REF!</definedName>
    <definedName name="____ebe2" localSheetId="22">#REF!</definedName>
    <definedName name="____ebe2" localSheetId="26">#REF!</definedName>
    <definedName name="____ebe2">#REF!</definedName>
    <definedName name="____ebe3" localSheetId="20">#REF!</definedName>
    <definedName name="____ebe3" localSheetId="21">#REF!</definedName>
    <definedName name="____ebe3" localSheetId="22">#REF!</definedName>
    <definedName name="____ebe3" localSheetId="26">#REF!</definedName>
    <definedName name="____ebe3">#REF!</definedName>
    <definedName name="____ebe4" localSheetId="20">#REF!</definedName>
    <definedName name="____ebe4" localSheetId="21">#REF!</definedName>
    <definedName name="____ebe4" localSheetId="22">#REF!</definedName>
    <definedName name="____ebe4" localSheetId="26">#REF!</definedName>
    <definedName name="____ebe4">#REF!</definedName>
    <definedName name="____ebe5" localSheetId="20">#REF!</definedName>
    <definedName name="____ebe5" localSheetId="21">#REF!</definedName>
    <definedName name="____ebe5" localSheetId="22">#REF!</definedName>
    <definedName name="____ebe5" localSheetId="26">#REF!</definedName>
    <definedName name="____ebe5">#REF!</definedName>
    <definedName name="____ebe6" localSheetId="20">#REF!</definedName>
    <definedName name="____ebe6" localSheetId="21">#REF!</definedName>
    <definedName name="____ebe6" localSheetId="22">#REF!</definedName>
    <definedName name="____ebe6" localSheetId="26">#REF!</definedName>
    <definedName name="____ebe6">#REF!</definedName>
    <definedName name="____ebe7" localSheetId="20">#REF!</definedName>
    <definedName name="____ebe7" localSheetId="21">#REF!</definedName>
    <definedName name="____ebe7" localSheetId="22">#REF!</definedName>
    <definedName name="____ebe7" localSheetId="26">#REF!</definedName>
    <definedName name="____ebe7">#REF!</definedName>
    <definedName name="____ebx1" localSheetId="20">#REF!</definedName>
    <definedName name="____ebx1" localSheetId="21">#REF!</definedName>
    <definedName name="____ebx1" localSheetId="22">#REF!</definedName>
    <definedName name="____ebx1" localSheetId="26">#REF!</definedName>
    <definedName name="____ebx1">#REF!</definedName>
    <definedName name="____ebx2" localSheetId="20">#REF!</definedName>
    <definedName name="____ebx2" localSheetId="21">#REF!</definedName>
    <definedName name="____ebx2" localSheetId="22">#REF!</definedName>
    <definedName name="____ebx2" localSheetId="26">#REF!</definedName>
    <definedName name="____ebx2">#REF!</definedName>
    <definedName name="____sort" localSheetId="20" hidden="1">#REF!</definedName>
    <definedName name="____sort" localSheetId="21" hidden="1">#REF!</definedName>
    <definedName name="____sort" localSheetId="22" hidden="1">#REF!</definedName>
    <definedName name="____sort" hidden="1">#REF!</definedName>
    <definedName name="___bb" localSheetId="20" hidden="1">#REF!</definedName>
    <definedName name="___bb" localSheetId="21" hidden="1">#REF!</definedName>
    <definedName name="___bb" localSheetId="22" hidden="1">#REF!</definedName>
    <definedName name="___bb" hidden="1">#REF!</definedName>
    <definedName name="___DAT1" localSheetId="20">#REF!</definedName>
    <definedName name="___DAT1" localSheetId="21">#REF!</definedName>
    <definedName name="___DAT1" localSheetId="22">#REF!</definedName>
    <definedName name="___DAT1" localSheetId="26">#REF!</definedName>
    <definedName name="___DAT1">#REF!</definedName>
    <definedName name="___DAT2" localSheetId="20">#REF!</definedName>
    <definedName name="___DAT2" localSheetId="21">#REF!</definedName>
    <definedName name="___DAT2" localSheetId="22">#REF!</definedName>
    <definedName name="___DAT2" localSheetId="26">#REF!</definedName>
    <definedName name="___DAT2">#REF!</definedName>
    <definedName name="___DAT3" localSheetId="20">#REF!</definedName>
    <definedName name="___DAT3" localSheetId="21">#REF!</definedName>
    <definedName name="___DAT3" localSheetId="22">#REF!</definedName>
    <definedName name="___DAT3" localSheetId="26">#REF!</definedName>
    <definedName name="___DAT3" localSheetId="5">#REF!</definedName>
    <definedName name="___DAT3" localSheetId="6">#REF!</definedName>
    <definedName name="___DAT3">#REF!</definedName>
    <definedName name="___DAT4" localSheetId="20">#REF!</definedName>
    <definedName name="___DAT4" localSheetId="21">#REF!</definedName>
    <definedName name="___DAT4" localSheetId="22">#REF!</definedName>
    <definedName name="___DAT4" localSheetId="26">#REF!</definedName>
    <definedName name="___DAT4">#REF!</definedName>
    <definedName name="___DAT5" localSheetId="20">#REF!</definedName>
    <definedName name="___DAT5" localSheetId="21">#REF!</definedName>
    <definedName name="___DAT5" localSheetId="22">#REF!</definedName>
    <definedName name="___DAT5" localSheetId="26">#REF!</definedName>
    <definedName name="___DAT5" localSheetId="5">#REF!</definedName>
    <definedName name="___DAT5" localSheetId="6">#REF!</definedName>
    <definedName name="___DAT5">#REF!</definedName>
    <definedName name="___DAT6" localSheetId="20">#REF!</definedName>
    <definedName name="___DAT6" localSheetId="21">#REF!</definedName>
    <definedName name="___DAT6" localSheetId="22">#REF!</definedName>
    <definedName name="___DAT6" localSheetId="26">#REF!</definedName>
    <definedName name="___DAT6" localSheetId="5">#REF!</definedName>
    <definedName name="___DAT6" localSheetId="6">#REF!</definedName>
    <definedName name="___DAT6">#REF!</definedName>
    <definedName name="___ebe1" localSheetId="20">#REF!</definedName>
    <definedName name="___ebe1" localSheetId="21">#REF!</definedName>
    <definedName name="___ebe1" localSheetId="22">#REF!</definedName>
    <definedName name="___ebe1" localSheetId="26">#REF!</definedName>
    <definedName name="___ebe1">#REF!</definedName>
    <definedName name="___ebe2" localSheetId="20">#REF!</definedName>
    <definedName name="___ebe2" localSheetId="21">#REF!</definedName>
    <definedName name="___ebe2" localSheetId="22">#REF!</definedName>
    <definedName name="___ebe2" localSheetId="26">#REF!</definedName>
    <definedName name="___ebe2">#REF!</definedName>
    <definedName name="___ebe3" localSheetId="20">#REF!</definedName>
    <definedName name="___ebe3" localSheetId="21">#REF!</definedName>
    <definedName name="___ebe3" localSheetId="22">#REF!</definedName>
    <definedName name="___ebe3" localSheetId="26">#REF!</definedName>
    <definedName name="___ebe3">#REF!</definedName>
    <definedName name="___ebe4" localSheetId="20">#REF!</definedName>
    <definedName name="___ebe4" localSheetId="21">#REF!</definedName>
    <definedName name="___ebe4" localSheetId="22">#REF!</definedName>
    <definedName name="___ebe4" localSheetId="26">#REF!</definedName>
    <definedName name="___ebe4">#REF!</definedName>
    <definedName name="___ebe5" localSheetId="20">#REF!</definedName>
    <definedName name="___ebe5" localSheetId="21">#REF!</definedName>
    <definedName name="___ebe5" localSheetId="22">#REF!</definedName>
    <definedName name="___ebe5" localSheetId="26">#REF!</definedName>
    <definedName name="___ebe5">#REF!</definedName>
    <definedName name="___ebe6" localSheetId="20">#REF!</definedName>
    <definedName name="___ebe6" localSheetId="21">#REF!</definedName>
    <definedName name="___ebe6" localSheetId="22">#REF!</definedName>
    <definedName name="___ebe6" localSheetId="26">#REF!</definedName>
    <definedName name="___ebe6">#REF!</definedName>
    <definedName name="___ebe7" localSheetId="20">#REF!</definedName>
    <definedName name="___ebe7" localSheetId="21">#REF!</definedName>
    <definedName name="___ebe7" localSheetId="22">#REF!</definedName>
    <definedName name="___ebe7" localSheetId="26">#REF!</definedName>
    <definedName name="___ebe7">#REF!</definedName>
    <definedName name="___ebx1" localSheetId="20">#REF!</definedName>
    <definedName name="___ebx1" localSheetId="21">#REF!</definedName>
    <definedName name="___ebx1" localSheetId="22">#REF!</definedName>
    <definedName name="___ebx1" localSheetId="26">#REF!</definedName>
    <definedName name="___ebx1">#REF!</definedName>
    <definedName name="___ebx2" localSheetId="20">#REF!</definedName>
    <definedName name="___ebx2" localSheetId="21">#REF!</definedName>
    <definedName name="___ebx2" localSheetId="22">#REF!</definedName>
    <definedName name="___ebx2" localSheetId="26">#REF!</definedName>
    <definedName name="___ebx2">#REF!</definedName>
    <definedName name="___Key1" localSheetId="20" hidden="1">#REF!</definedName>
    <definedName name="___Key1" localSheetId="21" hidden="1">#REF!</definedName>
    <definedName name="___Key1" localSheetId="22" hidden="1">#REF!</definedName>
    <definedName name="___Key1" hidden="1">#REF!</definedName>
    <definedName name="___Sort" localSheetId="20" hidden="1">#REF!</definedName>
    <definedName name="___Sort" localSheetId="21" hidden="1">#REF!</definedName>
    <definedName name="___Sort" localSheetId="22" hidden="1">#REF!</definedName>
    <definedName name="___Sort" hidden="1">#REF!</definedName>
    <definedName name="__123Graph_A" localSheetId="16" hidden="1">[2]G!#REF!</definedName>
    <definedName name="__123Graph_A" localSheetId="20" hidden="1">[2]G!#REF!</definedName>
    <definedName name="__123Graph_A" localSheetId="21" hidden="1">[2]G!#REF!</definedName>
    <definedName name="__123Graph_A" localSheetId="26" hidden="1">[3]G!#REF!</definedName>
    <definedName name="__123Graph_A" localSheetId="0" hidden="1">[2]G!#REF!</definedName>
    <definedName name="__123Graph_A" localSheetId="2" hidden="1">[4]G!#REF!</definedName>
    <definedName name="__123Graph_A" localSheetId="3" hidden="1">[4]G!#REF!</definedName>
    <definedName name="__123Graph_A" localSheetId="5" hidden="1">[2]G!#REF!</definedName>
    <definedName name="__123Graph_A" localSheetId="6" hidden="1">[2]G!#REF!</definedName>
    <definedName name="__123Graph_A" localSheetId="8" hidden="1">[2]G!#REF!</definedName>
    <definedName name="__123Graph_A" localSheetId="9" hidden="1">[2]G!#REF!</definedName>
    <definedName name="__123Graph_A" localSheetId="10" hidden="1">[2]G!#REF!</definedName>
    <definedName name="__123Graph_A" localSheetId="11" hidden="1">[2]G!#REF!</definedName>
    <definedName name="__123Graph_A" localSheetId="12" hidden="1">[2]G!#REF!</definedName>
    <definedName name="__123Graph_A" localSheetId="13" hidden="1">[2]G!#REF!</definedName>
    <definedName name="__123Graph_A" localSheetId="14" hidden="1">[2]G!#REF!</definedName>
    <definedName name="__123Graph_A" localSheetId="15" hidden="1">[2]G!#REF!</definedName>
    <definedName name="__123Graph_A" hidden="1">[4]G!#REF!</definedName>
    <definedName name="__123Graph_Achart" hidden="1">'[5]Chart Data'!$E$30:$E$233</definedName>
    <definedName name="__123Graph_ACurrent" hidden="1">[6]Summary!#REF!</definedName>
    <definedName name="__123Graph_AHOBKEN4H" hidden="1">#REF!</definedName>
    <definedName name="__123Graph_AJCCASH4" hidden="1">#REF!</definedName>
    <definedName name="__123Graph_AJCCASH5" hidden="1">#REF!</definedName>
    <definedName name="__123Graph_AJCCASH6" hidden="1">#REF!</definedName>
    <definedName name="__123Graph_AJCCASH7" hidden="1">#REF!</definedName>
    <definedName name="__123Graph_B" localSheetId="16" hidden="1">[2]G!#REF!</definedName>
    <definedName name="__123Graph_B" localSheetId="20" hidden="1">[2]G!#REF!</definedName>
    <definedName name="__123Graph_B" localSheetId="21" hidden="1">[2]G!#REF!</definedName>
    <definedName name="__123Graph_B" localSheetId="26" hidden="1">[3]G!#REF!</definedName>
    <definedName name="__123Graph_B" localSheetId="0" hidden="1">[2]G!#REF!</definedName>
    <definedName name="__123Graph_B" localSheetId="2" hidden="1">[4]G!#REF!</definedName>
    <definedName name="__123Graph_B" localSheetId="3" hidden="1">[4]G!#REF!</definedName>
    <definedName name="__123Graph_B" localSheetId="5" hidden="1">[2]G!#REF!</definedName>
    <definedName name="__123Graph_B" localSheetId="6" hidden="1">[2]G!#REF!</definedName>
    <definedName name="__123Graph_B" localSheetId="8" hidden="1">[2]G!#REF!</definedName>
    <definedName name="__123Graph_B" localSheetId="9" hidden="1">[2]G!#REF!</definedName>
    <definedName name="__123Graph_B" localSheetId="10" hidden="1">[2]G!#REF!</definedName>
    <definedName name="__123Graph_B" localSheetId="11" hidden="1">[2]G!#REF!</definedName>
    <definedName name="__123Graph_B" localSheetId="12" hidden="1">[2]G!#REF!</definedName>
    <definedName name="__123Graph_B" localSheetId="13" hidden="1">[2]G!#REF!</definedName>
    <definedName name="__123Graph_B" localSheetId="14" hidden="1">[2]G!#REF!</definedName>
    <definedName name="__123Graph_B" localSheetId="15" hidden="1">[2]G!#REF!</definedName>
    <definedName name="__123Graph_B" hidden="1">[4]G!#REF!</definedName>
    <definedName name="__123Graph_BCurrent" hidden="1">[6]Summary!#REF!</definedName>
    <definedName name="__123Graph_BHOBKEN4H" hidden="1">#REF!</definedName>
    <definedName name="__123Graph_BHOBOKEN" hidden="1">#REF!</definedName>
    <definedName name="__123Graph_BJCCASH4" hidden="1">#REF!</definedName>
    <definedName name="__123Graph_BJCCASH5" hidden="1">#REF!</definedName>
    <definedName name="__123Graph_BJCCASH6" hidden="1">#REF!</definedName>
    <definedName name="__123Graph_BJCCASH7" hidden="1">#REF!</definedName>
    <definedName name="__123Graph_C" localSheetId="16" hidden="1">[2]G!#REF!</definedName>
    <definedName name="__123Graph_C" localSheetId="20" hidden="1">[2]G!#REF!</definedName>
    <definedName name="__123Graph_C" localSheetId="21" hidden="1">[2]G!#REF!</definedName>
    <definedName name="__123Graph_C" localSheetId="26" hidden="1">[3]G!#REF!</definedName>
    <definedName name="__123Graph_C" localSheetId="0" hidden="1">[2]G!#REF!</definedName>
    <definedName name="__123Graph_C" localSheetId="2" hidden="1">[4]G!#REF!</definedName>
    <definedName name="__123Graph_C" localSheetId="3" hidden="1">[4]G!#REF!</definedName>
    <definedName name="__123Graph_C" localSheetId="5" hidden="1">[2]G!#REF!</definedName>
    <definedName name="__123Graph_C" localSheetId="6" hidden="1">[2]G!#REF!</definedName>
    <definedName name="__123Graph_C" localSheetId="8" hidden="1">[2]G!#REF!</definedName>
    <definedName name="__123Graph_C" localSheetId="9" hidden="1">[2]G!#REF!</definedName>
    <definedName name="__123Graph_C" localSheetId="10" hidden="1">[2]G!#REF!</definedName>
    <definedName name="__123Graph_C" localSheetId="11" hidden="1">[2]G!#REF!</definedName>
    <definedName name="__123Graph_C" localSheetId="12" hidden="1">[2]G!#REF!</definedName>
    <definedName name="__123Graph_C" localSheetId="13" hidden="1">[2]G!#REF!</definedName>
    <definedName name="__123Graph_C" localSheetId="14" hidden="1">[2]G!#REF!</definedName>
    <definedName name="__123Graph_C" localSheetId="15" hidden="1">[2]G!#REF!</definedName>
    <definedName name="__123Graph_C" hidden="1">[4]G!#REF!</definedName>
    <definedName name="__123Graph_D" localSheetId="16" hidden="1">'[7]C-3.10'!#REF!</definedName>
    <definedName name="__123Graph_D" localSheetId="20" hidden="1">'[7]C-3.10'!#REF!</definedName>
    <definedName name="__123Graph_D" localSheetId="21" hidden="1">'[7]C-3.10'!#REF!</definedName>
    <definedName name="__123Graph_D" localSheetId="26" hidden="1">'[8]C-3.10'!#REF!</definedName>
    <definedName name="__123Graph_D" localSheetId="0" hidden="1">'[7]C-3.10'!#REF!</definedName>
    <definedName name="__123Graph_D" localSheetId="2" hidden="1">'[9]C-3.10'!#REF!</definedName>
    <definedName name="__123Graph_D" localSheetId="3" hidden="1">'[9]C-3.10'!#REF!</definedName>
    <definedName name="__123Graph_D" localSheetId="5" hidden="1">'[7]C-3.10'!#REF!</definedName>
    <definedName name="__123Graph_D" localSheetId="6" hidden="1">'[7]C-3.10'!#REF!</definedName>
    <definedName name="__123Graph_D" localSheetId="8" hidden="1">'[7]C-3.10'!#REF!</definedName>
    <definedName name="__123Graph_D" localSheetId="9" hidden="1">'[7]C-3.10'!#REF!</definedName>
    <definedName name="__123Graph_D" localSheetId="10" hidden="1">'[7]C-3.10'!#REF!</definedName>
    <definedName name="__123Graph_D" localSheetId="11" hidden="1">'[7]C-3.10'!#REF!</definedName>
    <definedName name="__123Graph_D" localSheetId="12" hidden="1">'[7]C-3.10'!#REF!</definedName>
    <definedName name="__123Graph_D" localSheetId="13" hidden="1">'[7]C-3.10'!#REF!</definedName>
    <definedName name="__123Graph_D" localSheetId="14" hidden="1">'[7]C-3.10'!#REF!</definedName>
    <definedName name="__123Graph_D" localSheetId="15" hidden="1">'[7]C-3.10'!#REF!</definedName>
    <definedName name="__123Graph_D" hidden="1">'[9]C-3.10'!#REF!</definedName>
    <definedName name="__123Graph_E" localSheetId="16" hidden="1">[2]G!#REF!</definedName>
    <definedName name="__123Graph_E" localSheetId="20" hidden="1">[2]G!#REF!</definedName>
    <definedName name="__123Graph_E" localSheetId="21" hidden="1">[2]G!#REF!</definedName>
    <definedName name="__123Graph_E" localSheetId="26" hidden="1">[3]G!#REF!</definedName>
    <definedName name="__123Graph_E" localSheetId="0" hidden="1">[2]G!#REF!</definedName>
    <definedName name="__123Graph_E" localSheetId="2" hidden="1">[4]G!#REF!</definedName>
    <definedName name="__123Graph_E" localSheetId="3" hidden="1">[4]G!#REF!</definedName>
    <definedName name="__123Graph_E" localSheetId="5" hidden="1">[2]G!#REF!</definedName>
    <definedName name="__123Graph_E" localSheetId="6" hidden="1">[2]G!#REF!</definedName>
    <definedName name="__123Graph_E" localSheetId="8" hidden="1">[2]G!#REF!</definedName>
    <definedName name="__123Graph_E" localSheetId="9" hidden="1">[2]G!#REF!</definedName>
    <definedName name="__123Graph_E" localSheetId="10" hidden="1">[2]G!#REF!</definedName>
    <definedName name="__123Graph_E" localSheetId="11" hidden="1">[2]G!#REF!</definedName>
    <definedName name="__123Graph_E" localSheetId="12" hidden="1">[2]G!#REF!</definedName>
    <definedName name="__123Graph_E" localSheetId="13" hidden="1">[2]G!#REF!</definedName>
    <definedName name="__123Graph_E" localSheetId="14" hidden="1">[2]G!#REF!</definedName>
    <definedName name="__123Graph_E" localSheetId="15" hidden="1">[2]G!#REF!</definedName>
    <definedName name="__123Graph_E" hidden="1">[4]G!#REF!</definedName>
    <definedName name="__123Graph_ECURRENT" hidden="1">[10]coss!#REF!</definedName>
    <definedName name="__123Graph_F" localSheetId="16" hidden="1">[2]G!#REF!</definedName>
    <definedName name="__123Graph_F" localSheetId="20" hidden="1">[2]G!#REF!</definedName>
    <definedName name="__123Graph_F" localSheetId="21" hidden="1">[2]G!#REF!</definedName>
    <definedName name="__123Graph_F" localSheetId="26" hidden="1">[3]G!#REF!</definedName>
    <definedName name="__123Graph_F" localSheetId="0" hidden="1">[2]G!#REF!</definedName>
    <definedName name="__123Graph_F" localSheetId="2" hidden="1">[4]G!#REF!</definedName>
    <definedName name="__123Graph_F" localSheetId="3" hidden="1">[4]G!#REF!</definedName>
    <definedName name="__123Graph_F" localSheetId="5" hidden="1">[2]G!#REF!</definedName>
    <definedName name="__123Graph_F" localSheetId="6" hidden="1">[2]G!#REF!</definedName>
    <definedName name="__123Graph_F" localSheetId="8" hidden="1">[2]G!#REF!</definedName>
    <definedName name="__123Graph_F" localSheetId="9" hidden="1">[2]G!#REF!</definedName>
    <definedName name="__123Graph_F" localSheetId="10" hidden="1">[2]G!#REF!</definedName>
    <definedName name="__123Graph_F" localSheetId="11" hidden="1">[2]G!#REF!</definedName>
    <definedName name="__123Graph_F" localSheetId="12" hidden="1">[2]G!#REF!</definedName>
    <definedName name="__123Graph_F" localSheetId="13" hidden="1">[2]G!#REF!</definedName>
    <definedName name="__123Graph_F" localSheetId="14" hidden="1">[2]G!#REF!</definedName>
    <definedName name="__123Graph_F" localSheetId="15" hidden="1">[2]G!#REF!</definedName>
    <definedName name="__123Graph_F" hidden="1">[4]G!#REF!</definedName>
    <definedName name="__123Graph_LBL_A" hidden="1">[11]Report!#REF!</definedName>
    <definedName name="__123Graph_X" hidden="1">#REF!</definedName>
    <definedName name="__123Graph_XCHART" hidden="1">'[5]Chart Data'!$B$30:$B$222</definedName>
    <definedName name="__123Graph_XCurrent" hidden="1">[6]Summary!#REF!</definedName>
    <definedName name="__123Graph_XJCCASH4" hidden="1">#REF!</definedName>
    <definedName name="__123Graph_XJCCASH5" hidden="1">#REF!</definedName>
    <definedName name="__123Graph_XJCCASH6" hidden="1">#REF!</definedName>
    <definedName name="__123Graph_XJCCASH7" hidden="1">#REF!</definedName>
    <definedName name="__181" localSheetId="20">#REF!</definedName>
    <definedName name="__181" localSheetId="21">#REF!</definedName>
    <definedName name="__181" localSheetId="22">#REF!</definedName>
    <definedName name="__181">#REF!</definedName>
    <definedName name="__BB" localSheetId="20" hidden="1">#REF!</definedName>
    <definedName name="__BB" localSheetId="21" hidden="1">#REF!</definedName>
    <definedName name="__BB" localSheetId="22" hidden="1">#REF!</definedName>
    <definedName name="__BB" hidden="1">#REF!</definedName>
    <definedName name="__DAT1" localSheetId="20">#REF!</definedName>
    <definedName name="__DAT1" localSheetId="21">#REF!</definedName>
    <definedName name="__DAT1" localSheetId="22">#REF!</definedName>
    <definedName name="__DAT1" localSheetId="26">#REF!</definedName>
    <definedName name="__DAT1">#REF!</definedName>
    <definedName name="__DAT2" localSheetId="20">#REF!</definedName>
    <definedName name="__DAT2" localSheetId="21">#REF!</definedName>
    <definedName name="__DAT2" localSheetId="22">#REF!</definedName>
    <definedName name="__DAT2" localSheetId="26">#REF!</definedName>
    <definedName name="__DAT2">#REF!</definedName>
    <definedName name="__DAT3" localSheetId="20">#REF!</definedName>
    <definedName name="__DAT3" localSheetId="21">#REF!</definedName>
    <definedName name="__DAT3" localSheetId="22">#REF!</definedName>
    <definedName name="__DAT3" localSheetId="26">#REF!</definedName>
    <definedName name="__DAT3" localSheetId="5">#REF!</definedName>
    <definedName name="__DAT3" localSheetId="6">#REF!</definedName>
    <definedName name="__DAT3">#REF!</definedName>
    <definedName name="__DAT4" localSheetId="20">#REF!</definedName>
    <definedName name="__DAT4" localSheetId="21">#REF!</definedName>
    <definedName name="__DAT4" localSheetId="22">#REF!</definedName>
    <definedName name="__DAT4" localSheetId="26">#REF!</definedName>
    <definedName name="__DAT4">#REF!</definedName>
    <definedName name="__DAT5" localSheetId="20">#REF!</definedName>
    <definedName name="__DAT5" localSheetId="21">#REF!</definedName>
    <definedName name="__DAT5" localSheetId="22">#REF!</definedName>
    <definedName name="__DAT5" localSheetId="26">#REF!</definedName>
    <definedName name="__DAT5" localSheetId="5">#REF!</definedName>
    <definedName name="__DAT5" localSheetId="6">#REF!</definedName>
    <definedName name="__DAT5">#REF!</definedName>
    <definedName name="__DAT6" localSheetId="20">#REF!</definedName>
    <definedName name="__DAT6" localSheetId="21">#REF!</definedName>
    <definedName name="__DAT6" localSheetId="22">#REF!</definedName>
    <definedName name="__DAT6" localSheetId="26">#REF!</definedName>
    <definedName name="__DAT6" localSheetId="5">#REF!</definedName>
    <definedName name="__DAT6" localSheetId="6">#REF!</definedName>
    <definedName name="__DAT6">#REF!</definedName>
    <definedName name="__Div02">'[12]Alloc factors'!$D$12</definedName>
    <definedName name="__div10">'[13]WP 1-2'!#REF!</definedName>
    <definedName name="__DIV12">'[14]Alloc factors'!$D$13</definedName>
    <definedName name="__div21">'[13]WP 1-2'!#REF!</definedName>
    <definedName name="__ebe1" localSheetId="20">#REF!</definedName>
    <definedName name="__ebe1" localSheetId="21">#REF!</definedName>
    <definedName name="__ebe1" localSheetId="22">#REF!</definedName>
    <definedName name="__ebe1" localSheetId="26">#REF!</definedName>
    <definedName name="__ebe1">#REF!</definedName>
    <definedName name="__ebe2" localSheetId="20">#REF!</definedName>
    <definedName name="__ebe2" localSheetId="21">#REF!</definedName>
    <definedName name="__ebe2" localSheetId="22">#REF!</definedName>
    <definedName name="__ebe2" localSheetId="26">#REF!</definedName>
    <definedName name="__ebe2">#REF!</definedName>
    <definedName name="__ebe3" localSheetId="20">#REF!</definedName>
    <definedName name="__ebe3" localSheetId="21">#REF!</definedName>
    <definedName name="__ebe3" localSheetId="22">#REF!</definedName>
    <definedName name="__ebe3" localSheetId="26">#REF!</definedName>
    <definedName name="__ebe3">#REF!</definedName>
    <definedName name="__ebe4" localSheetId="20">#REF!</definedName>
    <definedName name="__ebe4" localSheetId="21">#REF!</definedName>
    <definedName name="__ebe4" localSheetId="22">#REF!</definedName>
    <definedName name="__ebe4" localSheetId="26">#REF!</definedName>
    <definedName name="__ebe4">#REF!</definedName>
    <definedName name="__ebe5" localSheetId="20">#REF!</definedName>
    <definedName name="__ebe5" localSheetId="21">#REF!</definedName>
    <definedName name="__ebe5" localSheetId="22">#REF!</definedName>
    <definedName name="__ebe5" localSheetId="26">#REF!</definedName>
    <definedName name="__ebe5">#REF!</definedName>
    <definedName name="__ebe6" localSheetId="20">#REF!</definedName>
    <definedName name="__ebe6" localSheetId="21">#REF!</definedName>
    <definedName name="__ebe6" localSheetId="22">#REF!</definedName>
    <definedName name="__ebe6" localSheetId="26">#REF!</definedName>
    <definedName name="__ebe6">#REF!</definedName>
    <definedName name="__ebe7" localSheetId="20">#REF!</definedName>
    <definedName name="__ebe7" localSheetId="21">#REF!</definedName>
    <definedName name="__ebe7" localSheetId="22">#REF!</definedName>
    <definedName name="__ebe7" localSheetId="26">#REF!</definedName>
    <definedName name="__ebe7">#REF!</definedName>
    <definedName name="__ebx1" localSheetId="20">#REF!</definedName>
    <definedName name="__ebx1" localSheetId="21">#REF!</definedName>
    <definedName name="__ebx1" localSheetId="22">#REF!</definedName>
    <definedName name="__ebx1" localSheetId="26">#REF!</definedName>
    <definedName name="__ebx1">#REF!</definedName>
    <definedName name="__ebx2" localSheetId="20">#REF!</definedName>
    <definedName name="__ebx2" localSheetId="21">#REF!</definedName>
    <definedName name="__ebx2" localSheetId="22">#REF!</definedName>
    <definedName name="__ebx2" localSheetId="26">#REF!</definedName>
    <definedName name="__ebx2">#REF!</definedName>
    <definedName name="__EXH1">#REF!</definedName>
    <definedName name="__EXH6">#REF!</definedName>
    <definedName name="__FDS_HYPERLINK_TOGGLE_STATE__" hidden="1">"ON"</definedName>
    <definedName name="__key1" localSheetId="20" hidden="1">#REF!</definedName>
    <definedName name="__key1" localSheetId="21" hidden="1">#REF!</definedName>
    <definedName name="__key1" localSheetId="22" hidden="1">#REF!</definedName>
    <definedName name="__key1" hidden="1">#REF!</definedName>
    <definedName name="__pg1">#REF!</definedName>
    <definedName name="__pg2">#REF!</definedName>
    <definedName name="__Sort" localSheetId="20" hidden="1">#REF!</definedName>
    <definedName name="__Sort" localSheetId="21" hidden="1">#REF!</definedName>
    <definedName name="__Sort" localSheetId="22" hidden="1">#REF!</definedName>
    <definedName name="__Sort" hidden="1">#REF!</definedName>
    <definedName name="__Sort1" localSheetId="20" hidden="1">#REF!</definedName>
    <definedName name="__Sort1" localSheetId="21" hidden="1">#REF!</definedName>
    <definedName name="__Sort1" localSheetId="22" hidden="1">#REF!</definedName>
    <definedName name="__Sort1" hidden="1">#REF!</definedName>
    <definedName name="__swe80">[15]Input!$E$29</definedName>
    <definedName name="__ucg80">[15]Input!$E$31</definedName>
    <definedName name="_1" localSheetId="16">#REF!</definedName>
    <definedName name="_1" localSheetId="20">#REF!</definedName>
    <definedName name="_1" localSheetId="21">#REF!</definedName>
    <definedName name="_1" localSheetId="22">#REF!</definedName>
    <definedName name="_1" localSheetId="26">#REF!</definedName>
    <definedName name="_1" localSheetId="0">#REF!</definedName>
    <definedName name="_1" localSheetId="5">#REF!</definedName>
    <definedName name="_1" localSheetId="6">#REF!</definedName>
    <definedName name="_1" localSheetId="8">#REF!</definedName>
    <definedName name="_1" localSheetId="9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4">#REF!</definedName>
    <definedName name="_1" localSheetId="15">#REF!</definedName>
    <definedName name="_1">#REF!</definedName>
    <definedName name="_1__123Graph_ACHART_1" hidden="1">[16]Data!$K$30:$K$228</definedName>
    <definedName name="_1__123Graph_AYIELD_CURVES" hidden="1">[17]Yield_curve!#REF!</definedName>
    <definedName name="_1_0__123Grap" hidden="1">'[18]Plant in Ser'!#REF!</definedName>
    <definedName name="_1_181" localSheetId="20">#REF!</definedName>
    <definedName name="_1_181" localSheetId="21">#REF!</definedName>
    <definedName name="_1_181" localSheetId="22">#REF!</definedName>
    <definedName name="_1_181" localSheetId="26">#REF!</definedName>
    <definedName name="_1_181">#REF!</definedName>
    <definedName name="_10" localSheetId="21" hidden="1">{"FAC_SUMMARY",#N/A,FALSE,"Summaries"}</definedName>
    <definedName name="_10" localSheetId="22" hidden="1">{"FAC_SUMMARY",#N/A,FALSE,"Summaries"}</definedName>
    <definedName name="_10" hidden="1">{"FAC_SUMMARY",#N/A,FALSE,"Summaries"}</definedName>
    <definedName name="_10__123Graph_ACHART_5" hidden="1">[19]Data!$O$30:$O$226</definedName>
    <definedName name="_10__123Graph_CCHART_6" hidden="1">[16]Data!#REF!</definedName>
    <definedName name="_100" localSheetId="21" hidden="1">{#N/A,#N/A,FALSE,"OTHERINPUTS";#N/A,#N/A,FALSE,"DITRATEINPUTS";#N/A,#N/A,FALSE,"SUPPLIEDADJINPUT";#N/A,#N/A,FALSE,"TIMINGDIFFINPUTS";#N/A,#N/A,FALSE,"BR&amp;SUPADJ."}</definedName>
    <definedName name="_100" localSheetId="22" hidden="1">{#N/A,#N/A,FALSE,"OTHERINPUTS";#N/A,#N/A,FALSE,"DITRATEINPUTS";#N/A,#N/A,FALSE,"SUPPLIEDADJINPUT";#N/A,#N/A,FALSE,"TIMINGDIFFINPUTS";#N/A,#N/A,FALSE,"BR&amp;SUPADJ."}</definedName>
    <definedName name="_100" hidden="1">{#N/A,#N/A,FALSE,"OTHERINPUTS";#N/A,#N/A,FALSE,"DITRATEINPUTS";#N/A,#N/A,FALSE,"SUPPLIEDADJINPUT";#N/A,#N/A,FALSE,"TIMINGDIFFINPUTS";#N/A,#N/A,FALSE,"BR&amp;SUPADJ."}</definedName>
    <definedName name="_101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_102" localSheetId="21" hidden="1">{#N/A,#N/A,FALSE,"RORMEMO";#N/A,#N/A,FALSE,"RORSUMMARY";#N/A,#N/A,FALSE,"RORDETAIL"}</definedName>
    <definedName name="_102" localSheetId="22" hidden="1">{#N/A,#N/A,FALSE,"RORMEMO";#N/A,#N/A,FALSE,"RORSUMMARY";#N/A,#N/A,FALSE,"RORDETAIL"}</definedName>
    <definedName name="_102" hidden="1">{#N/A,#N/A,FALSE,"RORMEMO";#N/A,#N/A,FALSE,"RORSUMMARY";#N/A,#N/A,FALSE,"RORDETAIL"}</definedName>
    <definedName name="_102__123Graph_ACHART_6" hidden="1">[19]Data!$E$30:$E$229</definedName>
    <definedName name="_103" localSheetId="21" hidden="1">{#N/A,#N/A,FALSE,"GLDwnLoad"}</definedName>
    <definedName name="_103" localSheetId="22" hidden="1">{#N/A,#N/A,FALSE,"GLDwnLoad"}</definedName>
    <definedName name="_103" hidden="1">{#N/A,#N/A,FALSE,"GLDwnLoad"}</definedName>
    <definedName name="_104" localSheetId="21" hidden="1">{#N/A,#N/A,FALSE,"OTHERINPUTS";#N/A,#N/A,FALSE,"SUPPLIEDADJINPUT";#N/A,#N/A,FALSE,"BR&amp;SUPADJ."}</definedName>
    <definedName name="_104" localSheetId="22" hidden="1">{#N/A,#N/A,FALSE,"OTHERINPUTS";#N/A,#N/A,FALSE,"SUPPLIEDADJINPUT";#N/A,#N/A,FALSE,"BR&amp;SUPADJ."}</definedName>
    <definedName name="_104" hidden="1">{#N/A,#N/A,FALSE,"OTHERINPUTS";#N/A,#N/A,FALSE,"SUPPLIEDADJINPUT";#N/A,#N/A,FALSE,"BR&amp;SUPADJ."}</definedName>
    <definedName name="_105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_105__123Graph_ACHART_5" hidden="1">[20]Data!$O$30:$O$226</definedName>
    <definedName name="_106" localSheetId="21" hidden="1">{"SPA_FAC",#N/A,FALSE,"OMPA SPA FAC"}</definedName>
    <definedName name="_106" localSheetId="22" hidden="1">{"SPA_FAC",#N/A,FALSE,"OMPA SPA FAC"}</definedName>
    <definedName name="_106" hidden="1">{"SPA_FAC",#N/A,FALSE,"OMPA SPA FAC"}</definedName>
    <definedName name="_107" localSheetId="21" hidden="1">{#N/A,#N/A,FALSE,"GLDwnLoad"}</definedName>
    <definedName name="_107" localSheetId="22" hidden="1">{#N/A,#N/A,FALSE,"GLDwnLoad"}</definedName>
    <definedName name="_107" hidden="1">{#N/A,#N/A,FALSE,"GLDwnLoad"}</definedName>
    <definedName name="_10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08__123Graph_ACHART_6" hidden="1">[19]Data!$E$30:$E$229</definedName>
    <definedName name="_109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09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11" localSheetId="21" hidden="1">{#N/A,#N/A,TRUE,"1990";#N/A,#N/A,TRUE,"1991";#N/A,#N/A,TRUE,"1992";#N/A,#N/A,TRUE,"1993"}</definedName>
    <definedName name="_11" localSheetId="22" hidden="1">{#N/A,#N/A,TRUE,"1990";#N/A,#N/A,TRUE,"1991";#N/A,#N/A,TRUE,"1992";#N/A,#N/A,TRUE,"1993"}</definedName>
    <definedName name="_11" hidden="1">{#N/A,#N/A,TRUE,"1990";#N/A,#N/A,TRUE,"1991";#N/A,#N/A,TRUE,"1992";#N/A,#N/A,TRUE,"1993"}</definedName>
    <definedName name="_11__123Graph_XCHART_1" hidden="1">[16]Data!$B$30:$B$222</definedName>
    <definedName name="_110" localSheetId="21" hidden="1">{"print1",#N/A,FALSE,"D21CUSTS";"print2",#N/A,FALSE,"D21CUSTS";"print3",#N/A,FALSE,"D21CUSTS";"print4",#N/A,FALSE,"D21CUSTS"}</definedName>
    <definedName name="_110" localSheetId="22" hidden="1">{"print1",#N/A,FALSE,"D21CUSTS";"print2",#N/A,FALSE,"D21CUSTS";"print3",#N/A,FALSE,"D21CUSTS";"print4",#N/A,FALSE,"D21CUSTS"}</definedName>
    <definedName name="_110" hidden="1">{"print1",#N/A,FALSE,"D21CUSTS";"print2",#N/A,FALSE,"D21CUSTS";"print3",#N/A,FALSE,"D21CUSTS";"print4",#N/A,FALSE,"D21CUSTS"}</definedName>
    <definedName name="_111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_111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_111" hidden="1">{"Fuel by Type",#N/A,FALSE,"00whfuel";"Fuel by Account",#N/A,FALSE,"00whfuel";"NTEC",#N/A,FALSE,"00whfuel";"Hope",#N/A,FALSE,"00whfuel";"Net Energy Load",#N/A,FALSE,"00whfuel";"Purchased Power",#N/A,FALSE,"00whfuel"}</definedName>
    <definedName name="_112" localSheetId="21" hidden="1">{"WEATHER_CUSTOMERS",#N/A,FALSE,"Ok_Fuel&amp;Rev"}</definedName>
    <definedName name="_112" localSheetId="22" hidden="1">{"WEATHER_CUSTOMERS",#N/A,FALSE,"Ok_Fuel&amp;Rev"}</definedName>
    <definedName name="_112" hidden="1">{"WEATHER_CUSTOMERS",#N/A,FALSE,"Ok_Fuel&amp;Rev"}</definedName>
    <definedName name="_113" localSheetId="21" hidden="1">{#N/A,#N/A,FALSE,"GLDwnLoad"}</definedName>
    <definedName name="_113" localSheetId="22" hidden="1">{#N/A,#N/A,FALSE,"GLDwnLoad"}</definedName>
    <definedName name="_113" hidden="1">{#N/A,#N/A,FALSE,"GLDwnLoad"}</definedName>
    <definedName name="_114" localSheetId="21" hidden="1">{#N/A,#N/A,FALSE,"OTHERINPUTS";#N/A,#N/A,FALSE,"DITRATEINPUTS";#N/A,#N/A,FALSE,"SUPPLIEDADJINPUT";#N/A,#N/A,FALSE,"TIMINGDIFFINPUTS";#N/A,#N/A,FALSE,"BR&amp;SUPADJ."}</definedName>
    <definedName name="_114" localSheetId="22" hidden="1">{#N/A,#N/A,FALSE,"OTHERINPUTS";#N/A,#N/A,FALSE,"DITRATEINPUTS";#N/A,#N/A,FALSE,"SUPPLIEDADJINPUT";#N/A,#N/A,FALSE,"TIMINGDIFFINPUTS";#N/A,#N/A,FALSE,"BR&amp;SUPADJ."}</definedName>
    <definedName name="_114" hidden="1">{#N/A,#N/A,FALSE,"OTHERINPUTS";#N/A,#N/A,FALSE,"DITRATEINPUTS";#N/A,#N/A,FALSE,"SUPPLIEDADJINPUT";#N/A,#N/A,FALSE,"TIMINGDIFFINPUTS";#N/A,#N/A,FALSE,"BR&amp;SUPADJ."}</definedName>
    <definedName name="_115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5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_116" localSheetId="21" hidden="1">{#N/A,#N/A,FALSE,"GLDwnLoad"}</definedName>
    <definedName name="_116" localSheetId="22" hidden="1">{#N/A,#N/A,FALSE,"GLDwnLoad"}</definedName>
    <definedName name="_116" hidden="1">{#N/A,#N/A,FALSE,"GLDwnLoad"}</definedName>
    <definedName name="_118__123Graph_BCHART_6" hidden="1">[21]Data!#REF!</definedName>
    <definedName name="_119__123Graph_BCHART_5" hidden="1">[19]Data!$P$30:$P$229</definedName>
    <definedName name="_12" localSheetId="21" hidden="1">{#N/A,#N/A,TRUE,"1990";#N/A,#N/A,TRUE,"1991";#N/A,#N/A,TRUE,"1992";#N/A,#N/A,TRUE,"1993"}</definedName>
    <definedName name="_12" localSheetId="22" hidden="1">{#N/A,#N/A,TRUE,"1990";#N/A,#N/A,TRUE,"1991";#N/A,#N/A,TRUE,"1992";#N/A,#N/A,TRUE,"1993"}</definedName>
    <definedName name="_12" hidden="1">{#N/A,#N/A,TRUE,"1990";#N/A,#N/A,TRUE,"1991";#N/A,#N/A,TRUE,"1992";#N/A,#N/A,TRUE,"1993"}</definedName>
    <definedName name="_12__123Graph_ACHART_6" hidden="1">[19]Data!$E$30:$E$229</definedName>
    <definedName name="_12__123Graph_XCHART_2" hidden="1">[16]Data!$B$30:$B$222</definedName>
    <definedName name="_123Graph_ACHART" hidden="1">'[5]Chart Data'!$E$30:$E$229</definedName>
    <definedName name="_126__123Graph_ACHART_6" hidden="1">[20]Data!$E$30:$E$229</definedName>
    <definedName name="_126__123Graph_BCHART_5" hidden="1">[19]Data!$P$30:$P$229</definedName>
    <definedName name="_12MEACT" localSheetId="21">'[22]Page 1'!#REF!</definedName>
    <definedName name="_12MEACT" localSheetId="26">'[22]Page 1'!#REF!</definedName>
    <definedName name="_12MEACT" localSheetId="2">'[22]Page 1'!#REF!</definedName>
    <definedName name="_12MEACT" localSheetId="3">'[22]Page 1'!#REF!</definedName>
    <definedName name="_12MEACT" localSheetId="5">'[22]Page 1'!#REF!</definedName>
    <definedName name="_12MEACT" localSheetId="6">'[22]Page 1'!#REF!</definedName>
    <definedName name="_12MEACT">'[22]Page 1'!#REF!</definedName>
    <definedName name="_12MEBUD" localSheetId="21">'[22]Page 1'!#REF!</definedName>
    <definedName name="_12MEBUD" localSheetId="26">'[22]Page 1'!#REF!</definedName>
    <definedName name="_12MEBUD" localSheetId="2">'[22]Page 1'!#REF!</definedName>
    <definedName name="_12MEBUD" localSheetId="3">'[22]Page 1'!#REF!</definedName>
    <definedName name="_12MEBUD" localSheetId="5">'[22]Page 1'!#REF!</definedName>
    <definedName name="_12MEBUD" localSheetId="6">'[22]Page 1'!#REF!</definedName>
    <definedName name="_12MEBUD">'[22]Page 1'!#REF!</definedName>
    <definedName name="_13" localSheetId="21" hidden="1">{"summary",#N/A,TRUE,"E93ADJ";"detail",#N/A,TRUE,"E93ADJ"}</definedName>
    <definedName name="_13" localSheetId="22" hidden="1">{"summary",#N/A,TRUE,"E93ADJ";"detail",#N/A,TRUE,"E93ADJ"}</definedName>
    <definedName name="_13" hidden="1">{"summary",#N/A,TRUE,"E93ADJ";"detail",#N/A,TRUE,"E93ADJ"}</definedName>
    <definedName name="_13__123Graph_XCHART_3" hidden="1">[16]Data!$B$30:$B$222</definedName>
    <definedName name="_132__123Graph_CCHART_4" hidden="1">[21]Data!$C$30:$C$233</definedName>
    <definedName name="_14" localSheetId="21" hidden="1">{"summary",#N/A,TRUE,"E93ADJ";"detail",#N/A,TRUE,"E93ADJ"}</definedName>
    <definedName name="_14" localSheetId="22" hidden="1">{"summary",#N/A,TRUE,"E93ADJ";"detail",#N/A,TRUE,"E93ADJ"}</definedName>
    <definedName name="_14" hidden="1">{"summary",#N/A,TRUE,"E93ADJ";"detail",#N/A,TRUE,"E93ADJ"}</definedName>
    <definedName name="_14__123Graph_ACHART_1" hidden="1">[21]Data!$K$30:$K$228</definedName>
    <definedName name="_14__123Graph_BCHART_5" hidden="1">[19]Data!$P$30:$P$229</definedName>
    <definedName name="_14__123Graph_XCHART_4" hidden="1">[16]Data!$B$30:$B$222</definedName>
    <definedName name="_144__123Graph_BCHART_6" hidden="1">[19]Data!#REF!</definedName>
    <definedName name="_147__123Graph_BCHART_5" hidden="1">[20]Data!$P$30:$P$229</definedName>
    <definedName name="_15" localSheetId="21" hidden="1">{#N/A,#N/A,TRUE,"1990";#N/A,#N/A,TRUE,"1991";#N/A,#N/A,TRUE,"1992";#N/A,#N/A,TRUE,"1993"}</definedName>
    <definedName name="_15" localSheetId="22" hidden="1">{#N/A,#N/A,TRUE,"1990";#N/A,#N/A,TRUE,"1991";#N/A,#N/A,TRUE,"1992";#N/A,#N/A,TRUE,"1993"}</definedName>
    <definedName name="_15" hidden="1">{#N/A,#N/A,TRUE,"1990";#N/A,#N/A,TRUE,"1991";#N/A,#N/A,TRUE,"1992";#N/A,#N/A,TRUE,"1993"}</definedName>
    <definedName name="_15__123Graph_XCHART_5" hidden="1">[16]Data!$B$30:$B$222</definedName>
    <definedName name="_152__123Graph_BCHART_6" hidden="1">[19]Data!#REF!</definedName>
    <definedName name="_152__123Graph_CCHART_6" hidden="1">[21]Data!#REF!</definedName>
    <definedName name="_16" localSheetId="21" hidden="1">{"summary",#N/A,TRUE,"E93ADJ";"detail",#N/A,TRUE,"E93ADJ"}</definedName>
    <definedName name="_16" localSheetId="22" hidden="1">{"summary",#N/A,TRUE,"E93ADJ";"detail",#N/A,TRUE,"E93ADJ"}</definedName>
    <definedName name="_16" hidden="1">{"summary",#N/A,TRUE,"E93ADJ";"detail",#N/A,TRUE,"E93ADJ"}</definedName>
    <definedName name="_16__123Graph_BCHART_6" hidden="1">[19]Data!#REF!</definedName>
    <definedName name="_16__123Graph_XCHART_6" hidden="1">[16]Data!$B$30:$B$222</definedName>
    <definedName name="_161__123Graph_CCHART_4" hidden="1">[19]Data!$C$30:$C$233</definedName>
    <definedName name="_166__123Graph_XCHART_1" hidden="1">[21]Data!$B$30:$B$222</definedName>
    <definedName name="_17" localSheetId="21" hidden="1">{"ARK_JURIS_FUEL",#N/A,FALSE,"Ark_Fuel&amp;Rev"}</definedName>
    <definedName name="_17" localSheetId="22" hidden="1">{"ARK_JURIS_FUEL",#N/A,FALSE,"Ark_Fuel&amp;Rev"}</definedName>
    <definedName name="_17" hidden="1">{"ARK_JURIS_FUEL",#N/A,FALSE,"Ark_Fuel&amp;Rev"}</definedName>
    <definedName name="_17__123Graph_ACHART_1" hidden="1">[19]Data!$K$30:$K$228</definedName>
    <definedName name="_170__123Graph_CCHART_4" hidden="1">[19]Data!$C$30:$C$233</definedName>
    <definedName name="_173__123Graph_BCHART_6" hidden="1">[20]Data!#REF!</definedName>
    <definedName name="_18" localSheetId="21" hidden="1">{#N/A,#N/A,FALSE,"SCA";#N/A,#N/A,FALSE,"NCA";#N/A,#N/A,FALSE,"SAZ";#N/A,#N/A,FALSE,"CAZ";#N/A,#N/A,FALSE,"SNV";#N/A,#N/A,FALSE,"NNV";#N/A,#N/A,FALSE,"PP";#N/A,#N/A,FALSE,"SA"}</definedName>
    <definedName name="_18" localSheetId="22" hidden="1">{#N/A,#N/A,FALSE,"SCA";#N/A,#N/A,FALSE,"NCA";#N/A,#N/A,FALSE,"SAZ";#N/A,#N/A,FALSE,"CAZ";#N/A,#N/A,FALSE,"SNV";#N/A,#N/A,FALSE,"NNV";#N/A,#N/A,FALSE,"PP";#N/A,#N/A,FALSE,"SA"}</definedName>
    <definedName name="_18" hidden="1">{#N/A,#N/A,FALSE,"SCA";#N/A,#N/A,FALSE,"NCA";#N/A,#N/A,FALSE,"SAZ";#N/A,#N/A,FALSE,"CAZ";#N/A,#N/A,FALSE,"SNV";#N/A,#N/A,FALSE,"NNV";#N/A,#N/A,FALSE,"PP";#N/A,#N/A,FALSE,"SA"}</definedName>
    <definedName name="_18__123Graph_ACHART_1" hidden="1">[19]Data!$K$30:$K$228</definedName>
    <definedName name="_18__123Graph_CCHART_4" hidden="1">[19]Data!$C$30:$C$233</definedName>
    <definedName name="_180__123Graph_XCHART_2" hidden="1">[21]Data!$B$30:$B$222</definedName>
    <definedName name="_181" localSheetId="20">#REF!</definedName>
    <definedName name="_181" localSheetId="21">#REF!</definedName>
    <definedName name="_181" localSheetId="22">#REF!</definedName>
    <definedName name="_181" localSheetId="26">#REF!</definedName>
    <definedName name="_181">#REF!</definedName>
    <definedName name="_186__123Graph_CCHART_6" hidden="1">[19]Data!#REF!</definedName>
    <definedName name="_19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194__123Graph_CCHART_4" hidden="1">[20]Data!$C$30:$C$233</definedName>
    <definedName name="_194__123Graph_XCHART_3" hidden="1">[21]Data!$B$30:$B$222</definedName>
    <definedName name="_196__123Graph_CCHART_6" hidden="1">[19]Data!#REF!</definedName>
    <definedName name="_1ISSUANCE_EXPENS">#REF!</definedName>
    <definedName name="_1Q_0_Regressio" localSheetId="20" hidden="1">#REF!</definedName>
    <definedName name="_1Q_0_Regressio" localSheetId="21" hidden="1">#REF!</definedName>
    <definedName name="_1Q_0_Regressio" localSheetId="22" hidden="1">#REF!</definedName>
    <definedName name="_1Q_0_Regressio" hidden="1">#REF!</definedName>
    <definedName name="_2" localSheetId="16">#REF!</definedName>
    <definedName name="_2" localSheetId="20">#REF!</definedName>
    <definedName name="_2" localSheetId="21">#REF!</definedName>
    <definedName name="_2" localSheetId="22">#REF!</definedName>
    <definedName name="_2" localSheetId="26">#REF!</definedName>
    <definedName name="_2" localSheetId="0">#REF!</definedName>
    <definedName name="_2" localSheetId="5">#REF!</definedName>
    <definedName name="_2" localSheetId="6">#REF!</definedName>
    <definedName name="_2" localSheetId="8">#REF!</definedName>
    <definedName name="_2" localSheetId="9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4">#REF!</definedName>
    <definedName name="_2" localSheetId="15">#REF!</definedName>
    <definedName name="_2">#REF!</definedName>
    <definedName name="_2__123Graph_ACHART_1" hidden="1">[19]Data!$K$30:$K$228</definedName>
    <definedName name="_2__123Graph_ACHART_2" hidden="1">[16]Data!$G$30:$G$229</definedName>
    <definedName name="_2__123Graph_BYIELD_CURVES" hidden="1">[17]Yield_curve!#REF!</definedName>
    <definedName name="_2_181" localSheetId="20">#REF!</definedName>
    <definedName name="_2_181" localSheetId="21">#REF!</definedName>
    <definedName name="_2_181" localSheetId="22">#REF!</definedName>
    <definedName name="_2_181" localSheetId="26">#REF!</definedName>
    <definedName name="_2_181">#REF!</definedName>
    <definedName name="_20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_20__123Graph_CCHART_6" hidden="1">[19]Data!#REF!</definedName>
    <definedName name="_203__123Graph_XCHART_1" hidden="1">[19]Data!$B$30:$B$222</definedName>
    <definedName name="_208__123Graph_XCHART_4" hidden="1">[21]Data!$B$30:$B$222</definedName>
    <definedName name="_21" localSheetId="21" hidden="1">{"wp_h4.2",#N/A,FALSE,"WP_H4.2";"wp_h4.3",#N/A,FALSE,"WP_H4.3"}</definedName>
    <definedName name="_21" localSheetId="22" hidden="1">{"wp_h4.2",#N/A,FALSE,"WP_H4.2";"wp_h4.3",#N/A,FALSE,"WP_H4.3"}</definedName>
    <definedName name="_21" hidden="1">{"wp_h4.2",#N/A,FALSE,"WP_H4.2";"wp_h4.3",#N/A,FALSE,"WP_H4.3"}</definedName>
    <definedName name="_21__123Graph_ACHART_1" hidden="1">[20]Data!$K$30:$K$228</definedName>
    <definedName name="_214__123Graph_XCHART_1" hidden="1">[19]Data!$B$30:$B$222</definedName>
    <definedName name="_22" localSheetId="21" hidden="1">{#N/A,#N/A,TRUE,"1990";#N/A,#N/A,TRUE,"1991";#N/A,#N/A,TRUE,"1992";#N/A,#N/A,TRUE,"1993"}</definedName>
    <definedName name="_22" localSheetId="22" hidden="1">{#N/A,#N/A,TRUE,"1990";#N/A,#N/A,TRUE,"1991";#N/A,#N/A,TRUE,"1992";#N/A,#N/A,TRUE,"1993"}</definedName>
    <definedName name="_22" hidden="1">{#N/A,#N/A,TRUE,"1990";#N/A,#N/A,TRUE,"1991";#N/A,#N/A,TRUE,"1992";#N/A,#N/A,TRUE,"1993"}</definedName>
    <definedName name="_22__123Graph_XCHART_1" hidden="1">[19]Data!$B$30:$B$222</definedName>
    <definedName name="_220__123Graph_CCHART_6" hidden="1">[20]Data!#REF!</definedName>
    <definedName name="_220__123Graph_XCHART_2" hidden="1">[19]Data!$B$30:$B$222</definedName>
    <definedName name="_222__123Graph_XCHART_5" hidden="1">[21]Data!$B$30:$B$222</definedName>
    <definedName name="_23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232__123Graph_XCHART_2" hidden="1">[19]Data!$B$30:$B$222</definedName>
    <definedName name="_236__123Graph_XCHART_6" hidden="1">[21]Data!$B$30:$B$222</definedName>
    <definedName name="_237__123Graph_XCHART_3" hidden="1">[19]Data!$B$30:$B$222</definedName>
    <definedName name="_24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24__123Graph_XCHART_2" hidden="1">[19]Data!$B$30:$B$222</definedName>
    <definedName name="_241__123Graph_XCHART_1" hidden="1">[20]Data!$B$30:$B$222</definedName>
    <definedName name="_25" localSheetId="21" hidden="1">{"ARK_JURIS_FAC",#N/A,FALSE,"Ark_Fuel&amp;Rev"}</definedName>
    <definedName name="_25" localSheetId="22" hidden="1">{"ARK_JURIS_FAC",#N/A,FALSE,"Ark_Fuel&amp;Rev"}</definedName>
    <definedName name="_25" hidden="1">{"ARK_JURIS_FAC",#N/A,FALSE,"Ark_Fuel&amp;Rev"}</definedName>
    <definedName name="_250__123Graph_XCHART_3" hidden="1">[19]Data!$B$30:$B$222</definedName>
    <definedName name="_254__123Graph_XCHART_4" hidden="1">[19]Data!$B$30:$B$222</definedName>
    <definedName name="_26" localSheetId="21" hidden="1">{"OMPA_FAC",#N/A,FALSE,"OMPA FAC"}</definedName>
    <definedName name="_26" localSheetId="22" hidden="1">{"OMPA_FAC",#N/A,FALSE,"OMPA FAC"}</definedName>
    <definedName name="_26" hidden="1">{"OMPA_FAC",#N/A,FALSE,"OMPA FAC"}</definedName>
    <definedName name="_26__123Graph_XCHART_3" hidden="1">[19]Data!$B$30:$B$222</definedName>
    <definedName name="_262__123Graph_XCHART_2" hidden="1">[20]Data!$B$30:$B$222</definedName>
    <definedName name="_268__123Graph_XCHART_4" hidden="1">[19]Data!$B$30:$B$222</definedName>
    <definedName name="_27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271__123Graph_XCHART_5" hidden="1">[19]Data!$B$30:$B$222</definedName>
    <definedName name="_28" localSheetId="21" hidden="1">{#N/A,#N/A,FALSE,"SCA";#N/A,#N/A,FALSE,"NCA";#N/A,#N/A,FALSE,"SAZ";#N/A,#N/A,FALSE,"CAZ";#N/A,#N/A,FALSE,"SNV";#N/A,#N/A,FALSE,"NNV";#N/A,#N/A,FALSE,"PP";#N/A,#N/A,FALSE,"SA"}</definedName>
    <definedName name="_28" localSheetId="22" hidden="1">{#N/A,#N/A,FALSE,"SCA";#N/A,#N/A,FALSE,"NCA";#N/A,#N/A,FALSE,"SAZ";#N/A,#N/A,FALSE,"CAZ";#N/A,#N/A,FALSE,"SNV";#N/A,#N/A,FALSE,"NNV";#N/A,#N/A,FALSE,"PP";#N/A,#N/A,FALSE,"SA"}</definedName>
    <definedName name="_28" hidden="1">{#N/A,#N/A,FALSE,"SCA";#N/A,#N/A,FALSE,"NCA";#N/A,#N/A,FALSE,"SAZ";#N/A,#N/A,FALSE,"CAZ";#N/A,#N/A,FALSE,"SNV";#N/A,#N/A,FALSE,"NNV";#N/A,#N/A,FALSE,"PP";#N/A,#N/A,FALSE,"SA"}</definedName>
    <definedName name="_28__123Graph_ACHART_2" hidden="1">[21]Data!$G$30:$G$229</definedName>
    <definedName name="_28__123Graph_XCHART_4" hidden="1">[19]Data!$B$30:$B$222</definedName>
    <definedName name="_283__123Graph_XCHART_3" hidden="1">[20]Data!$B$30:$B$222</definedName>
    <definedName name="_286__123Graph_XCHART_5" hidden="1">[19]Data!$B$30:$B$222</definedName>
    <definedName name="_288__123Graph_XCHART_6" hidden="1">[19]Data!$B$30:$B$222</definedName>
    <definedName name="_29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9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2B_15" localSheetId="20">#REF!</definedName>
    <definedName name="_2B_15" localSheetId="21">#REF!</definedName>
    <definedName name="_2B_15" localSheetId="22">#REF!</definedName>
    <definedName name="_2B_15" localSheetId="26">#REF!</definedName>
    <definedName name="_2B_15">#REF!</definedName>
    <definedName name="_2LTD_EFFECTIVE">[23]A!$B$1:$T$36</definedName>
    <definedName name="_2S_0_Regressio" localSheetId="20" hidden="1">#REF!</definedName>
    <definedName name="_2S_0_Regressio" localSheetId="21" hidden="1">#REF!</definedName>
    <definedName name="_2S_0_Regressio" localSheetId="22" hidden="1">#REF!</definedName>
    <definedName name="_2S_0_Regressio" hidden="1">#REF!</definedName>
    <definedName name="_3" localSheetId="16">#REF!</definedName>
    <definedName name="_3" localSheetId="20">#REF!</definedName>
    <definedName name="_3" localSheetId="21">#REF!</definedName>
    <definedName name="_3" localSheetId="22">#REF!</definedName>
    <definedName name="_3" localSheetId="26">#REF!</definedName>
    <definedName name="_3" localSheetId="0">#REF!</definedName>
    <definedName name="_3" localSheetId="5">#REF!</definedName>
    <definedName name="_3" localSheetId="6">#REF!</definedName>
    <definedName name="_3" localSheetId="8">#REF!</definedName>
    <definedName name="_3" localSheetId="9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4">#REF!</definedName>
    <definedName name="_3" localSheetId="15">#REF!</definedName>
    <definedName name="_3">#REF!</definedName>
    <definedName name="_3__123Graph_ACHART_3" hidden="1">[16]Data!$R$30:$R$228</definedName>
    <definedName name="_3__123Graph_CYIELD_CURVES" hidden="1">[17]Yield_curve!#REF!</definedName>
    <definedName name="_30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30__123Graph_XCHART_5" hidden="1">[19]Data!$B$30:$B$222</definedName>
    <definedName name="_304__123Graph_XCHART_4" hidden="1">[20]Data!$B$30:$B$222</definedName>
    <definedName name="_304__123Graph_XCHART_6" hidden="1">[19]Data!$B$30:$B$222</definedName>
    <definedName name="_31" localSheetId="21" hidden="1">{#N/A,#N/A,FALSE,"SCA";#N/A,#N/A,FALSE,"NCA";#N/A,#N/A,FALSE,"SAZ";#N/A,#N/A,FALSE,"CAZ";#N/A,#N/A,FALSE,"SNV";#N/A,#N/A,FALSE,"NNV";#N/A,#N/A,FALSE,"PP";#N/A,#N/A,FALSE,"SA"}</definedName>
    <definedName name="_31" localSheetId="22" hidden="1">{#N/A,#N/A,FALSE,"SCA";#N/A,#N/A,FALSE,"NCA";#N/A,#N/A,FALSE,"SAZ";#N/A,#N/A,FALSE,"CAZ";#N/A,#N/A,FALSE,"SNV";#N/A,#N/A,FALSE,"NNV";#N/A,#N/A,FALSE,"PP";#N/A,#N/A,FALSE,"SA"}</definedName>
    <definedName name="_31" hidden="1">{#N/A,#N/A,FALSE,"SCA";#N/A,#N/A,FALSE,"NCA";#N/A,#N/A,FALSE,"SAZ";#N/A,#N/A,FALSE,"CAZ";#N/A,#N/A,FALSE,"SNV";#N/A,#N/A,FALSE,"NNV";#N/A,#N/A,FALSE,"PP";#N/A,#N/A,FALSE,"SA"}</definedName>
    <definedName name="_32" localSheetId="21" hidden="1">{#N/A,#N/A,FALSE,"SCA";#N/A,#N/A,FALSE,"NCA";#N/A,#N/A,FALSE,"SAZ";#N/A,#N/A,FALSE,"CAZ";#N/A,#N/A,FALSE,"SNV";#N/A,#N/A,FALSE,"NNV";#N/A,#N/A,FALSE,"PP";#N/A,#N/A,FALSE,"SA"}</definedName>
    <definedName name="_32" localSheetId="22" hidden="1">{#N/A,#N/A,FALSE,"SCA";#N/A,#N/A,FALSE,"NCA";#N/A,#N/A,FALSE,"SAZ";#N/A,#N/A,FALSE,"CAZ";#N/A,#N/A,FALSE,"SNV";#N/A,#N/A,FALSE,"NNV";#N/A,#N/A,FALSE,"PP";#N/A,#N/A,FALSE,"SA"}</definedName>
    <definedName name="_32" hidden="1">{#N/A,#N/A,FALSE,"SCA";#N/A,#N/A,FALSE,"NCA";#N/A,#N/A,FALSE,"SAZ";#N/A,#N/A,FALSE,"CAZ";#N/A,#N/A,FALSE,"SNV";#N/A,#N/A,FALSE,"NNV";#N/A,#N/A,FALSE,"PP";#N/A,#N/A,FALSE,"SA"}</definedName>
    <definedName name="_32__123Graph_XCHART_6" hidden="1">[19]Data!$B$30:$B$222</definedName>
    <definedName name="_325__123Graph_XCHART_5" hidden="1">[20]Data!$B$30:$B$222</definedName>
    <definedName name="_33" localSheetId="21" hidden="1">{"ARK_JURIS_FUEL",#N/A,FALSE,"Ark_Fuel&amp;Rev"}</definedName>
    <definedName name="_33" localSheetId="22" hidden="1">{"ARK_JURIS_FUEL",#N/A,FALSE,"Ark_Fuel&amp;Rev"}</definedName>
    <definedName name="_33" hidden="1">{"ARK_JURIS_FUEL",#N/A,FALSE,"Ark_Fuel&amp;Rev"}</definedName>
    <definedName name="_33__123Graph_BCHART_6" hidden="1">[24]Data!#REF!</definedName>
    <definedName name="_331" localSheetId="16">'[7]C-3.10'!#REF!</definedName>
    <definedName name="_331" localSheetId="20">'[7]C-3.10'!#REF!</definedName>
    <definedName name="_331" localSheetId="21">'[7]C-3.10'!#REF!</definedName>
    <definedName name="_331" localSheetId="26">'[8]C-3.10'!#REF!</definedName>
    <definedName name="_331" localSheetId="0">'[7]C-3.10'!#REF!</definedName>
    <definedName name="_331" localSheetId="2">'[9]C-3.10'!#REF!</definedName>
    <definedName name="_331" localSheetId="3">'[9]C-3.10'!#REF!</definedName>
    <definedName name="_331" localSheetId="5">'[7]C-3.10'!#REF!</definedName>
    <definedName name="_331" localSheetId="6">'[7]C-3.10'!#REF!</definedName>
    <definedName name="_331" localSheetId="8">'[7]C-3.10'!#REF!</definedName>
    <definedName name="_331" localSheetId="9">'[7]C-3.10'!#REF!</definedName>
    <definedName name="_331" localSheetId="10">'[7]C-3.10'!#REF!</definedName>
    <definedName name="_331" localSheetId="11">'[7]C-3.10'!#REF!</definedName>
    <definedName name="_331" localSheetId="12">'[7]C-3.10'!#REF!</definedName>
    <definedName name="_331" localSheetId="13">'[7]C-3.10'!#REF!</definedName>
    <definedName name="_331" localSheetId="14">'[7]C-3.10'!#REF!</definedName>
    <definedName name="_331" localSheetId="15">'[7]C-3.10'!#REF!</definedName>
    <definedName name="_331">'[9]C-3.10'!#REF!</definedName>
    <definedName name="_34" localSheetId="16">'[7]C-3.10'!#REF!</definedName>
    <definedName name="_34" localSheetId="20">'[7]C-3.10'!#REF!</definedName>
    <definedName name="_34" localSheetId="21">'[7]C-3.10'!#REF!</definedName>
    <definedName name="_34" localSheetId="26">'[8]C-3.10'!#REF!</definedName>
    <definedName name="_34" localSheetId="0">'[7]C-3.10'!#REF!</definedName>
    <definedName name="_34" localSheetId="2">'[9]C-3.10'!#REF!</definedName>
    <definedName name="_34" localSheetId="3">'[9]C-3.10'!#REF!</definedName>
    <definedName name="_34" localSheetId="5">'[7]C-3.10'!#REF!</definedName>
    <definedName name="_34" localSheetId="6">'[7]C-3.10'!#REF!</definedName>
    <definedName name="_34" localSheetId="8">'[7]C-3.10'!#REF!</definedName>
    <definedName name="_34" localSheetId="9">'[7]C-3.10'!#REF!</definedName>
    <definedName name="_34" localSheetId="10">'[7]C-3.10'!#REF!</definedName>
    <definedName name="_34" localSheetId="11">'[7]C-3.10'!#REF!</definedName>
    <definedName name="_34" localSheetId="12">'[7]C-3.10'!#REF!</definedName>
    <definedName name="_34" localSheetId="13">'[7]C-3.10'!#REF!</definedName>
    <definedName name="_34" localSheetId="14">'[7]C-3.10'!#REF!</definedName>
    <definedName name="_34" localSheetId="15">'[7]C-3.10'!#REF!</definedName>
    <definedName name="_34">'[9]C-3.10'!#REF!</definedName>
    <definedName name="_34__123Graph_ACHART_2" hidden="1">[19]Data!$G$30:$G$229</definedName>
    <definedName name="_346__123Graph_XCHART_6" hidden="1">[20]Data!$B$30:$B$222</definedName>
    <definedName name="_347" localSheetId="16">'[7]C-3.10'!#REF!</definedName>
    <definedName name="_347" localSheetId="20">'[7]C-3.10'!#REF!</definedName>
    <definedName name="_347" localSheetId="21">'[7]C-3.10'!#REF!</definedName>
    <definedName name="_347" localSheetId="26">'[8]C-3.10'!#REF!</definedName>
    <definedName name="_347" localSheetId="0">'[7]C-3.10'!#REF!</definedName>
    <definedName name="_347" localSheetId="2">'[9]C-3.10'!#REF!</definedName>
    <definedName name="_347" localSheetId="3">'[9]C-3.10'!#REF!</definedName>
    <definedName name="_347" localSheetId="5">'[7]C-3.10'!#REF!</definedName>
    <definedName name="_347" localSheetId="6">'[7]C-3.10'!#REF!</definedName>
    <definedName name="_347" localSheetId="8">'[7]C-3.10'!#REF!</definedName>
    <definedName name="_347" localSheetId="9">'[7]C-3.10'!#REF!</definedName>
    <definedName name="_347" localSheetId="10">'[7]C-3.10'!#REF!</definedName>
    <definedName name="_347" localSheetId="11">'[7]C-3.10'!#REF!</definedName>
    <definedName name="_347" localSheetId="12">'[7]C-3.10'!#REF!</definedName>
    <definedName name="_347" localSheetId="13">'[7]C-3.10'!#REF!</definedName>
    <definedName name="_347" localSheetId="14">'[7]C-3.10'!#REF!</definedName>
    <definedName name="_347" localSheetId="15">'[7]C-3.10'!#REF!</definedName>
    <definedName name="_347">'[9]C-3.10'!#REF!</definedName>
    <definedName name="_348" localSheetId="16">'[7]C-3.10'!#REF!</definedName>
    <definedName name="_348" localSheetId="20">'[7]C-3.10'!#REF!</definedName>
    <definedName name="_348" localSheetId="21">'[7]C-3.10'!#REF!</definedName>
    <definedName name="_348" localSheetId="26">'[8]C-3.10'!#REF!</definedName>
    <definedName name="_348" localSheetId="0">'[7]C-3.10'!#REF!</definedName>
    <definedName name="_348" localSheetId="2">'[9]C-3.10'!#REF!</definedName>
    <definedName name="_348" localSheetId="3">'[9]C-3.10'!#REF!</definedName>
    <definedName name="_348" localSheetId="5">'[7]C-3.10'!#REF!</definedName>
    <definedName name="_348" localSheetId="6">'[7]C-3.10'!#REF!</definedName>
    <definedName name="_348" localSheetId="8">'[7]C-3.10'!#REF!</definedName>
    <definedName name="_348" localSheetId="9">'[7]C-3.10'!#REF!</definedName>
    <definedName name="_348" localSheetId="10">'[7]C-3.10'!#REF!</definedName>
    <definedName name="_348" localSheetId="11">'[7]C-3.10'!#REF!</definedName>
    <definedName name="_348" localSheetId="12">'[7]C-3.10'!#REF!</definedName>
    <definedName name="_348" localSheetId="13">'[7]C-3.10'!#REF!</definedName>
    <definedName name="_348" localSheetId="14">'[7]C-3.10'!#REF!</definedName>
    <definedName name="_348" localSheetId="15">'[7]C-3.10'!#REF!</definedName>
    <definedName name="_348">'[9]C-3.10'!#REF!</definedName>
    <definedName name="_34a1" localSheetId="16">'[7]C-3.10'!#REF!</definedName>
    <definedName name="_34a1" localSheetId="20">'[7]C-3.10'!#REF!</definedName>
    <definedName name="_34a1" localSheetId="21">'[7]C-3.10'!#REF!</definedName>
    <definedName name="_34a1" localSheetId="26">'[8]C-3.10'!#REF!</definedName>
    <definedName name="_34a1" localSheetId="0">'[7]C-3.10'!#REF!</definedName>
    <definedName name="_34a1" localSheetId="2">'[9]C-3.10'!#REF!</definedName>
    <definedName name="_34a1" localSheetId="3">'[9]C-3.10'!#REF!</definedName>
    <definedName name="_34a1" localSheetId="5">'[7]C-3.10'!#REF!</definedName>
    <definedName name="_34a1" localSheetId="6">'[7]C-3.10'!#REF!</definedName>
    <definedName name="_34a1" localSheetId="8">'[7]C-3.10'!#REF!</definedName>
    <definedName name="_34a1" localSheetId="9">'[7]C-3.10'!#REF!</definedName>
    <definedName name="_34a1" localSheetId="10">'[7]C-3.10'!#REF!</definedName>
    <definedName name="_34a1" localSheetId="11">'[7]C-3.10'!#REF!</definedName>
    <definedName name="_34a1" localSheetId="12">'[7]C-3.10'!#REF!</definedName>
    <definedName name="_34a1" localSheetId="13">'[7]C-3.10'!#REF!</definedName>
    <definedName name="_34a1" localSheetId="14">'[7]C-3.10'!#REF!</definedName>
    <definedName name="_34a1" localSheetId="15">'[7]C-3.10'!#REF!</definedName>
    <definedName name="_34a1">'[9]C-3.10'!#REF!</definedName>
    <definedName name="_34a2" localSheetId="16">'[7]C-3.10'!#REF!</definedName>
    <definedName name="_34a2" localSheetId="20">'[7]C-3.10'!#REF!</definedName>
    <definedName name="_34a2" localSheetId="21">'[7]C-3.10'!#REF!</definedName>
    <definedName name="_34a2" localSheetId="26">'[8]C-3.10'!#REF!</definedName>
    <definedName name="_34a2" localSheetId="0">'[7]C-3.10'!#REF!</definedName>
    <definedName name="_34a2" localSheetId="2">'[9]C-3.10'!#REF!</definedName>
    <definedName name="_34a2" localSheetId="3">'[9]C-3.10'!#REF!</definedName>
    <definedName name="_34a2" localSheetId="5">'[7]C-3.10'!#REF!</definedName>
    <definedName name="_34a2" localSheetId="6">'[7]C-3.10'!#REF!</definedName>
    <definedName name="_34a2" localSheetId="8">'[7]C-3.10'!#REF!</definedName>
    <definedName name="_34a2" localSheetId="9">'[7]C-3.10'!#REF!</definedName>
    <definedName name="_34a2" localSheetId="10">'[7]C-3.10'!#REF!</definedName>
    <definedName name="_34a2" localSheetId="11">'[7]C-3.10'!#REF!</definedName>
    <definedName name="_34a2" localSheetId="12">'[7]C-3.10'!#REF!</definedName>
    <definedName name="_34a2" localSheetId="13">'[7]C-3.10'!#REF!</definedName>
    <definedName name="_34a2" localSheetId="14">'[7]C-3.10'!#REF!</definedName>
    <definedName name="_34a2" localSheetId="15">'[7]C-3.10'!#REF!</definedName>
    <definedName name="_34a2">'[9]C-3.10'!#REF!</definedName>
    <definedName name="_34E" localSheetId="16">'[7]C-3.10'!#REF!</definedName>
    <definedName name="_34E" localSheetId="20">'[7]C-3.10'!#REF!</definedName>
    <definedName name="_34E" localSheetId="21">'[7]C-3.10'!#REF!</definedName>
    <definedName name="_34E" localSheetId="26">'[8]C-3.10'!#REF!</definedName>
    <definedName name="_34E" localSheetId="0">'[7]C-3.10'!#REF!</definedName>
    <definedName name="_34E" localSheetId="2">'[9]C-3.10'!#REF!</definedName>
    <definedName name="_34E" localSheetId="3">'[9]C-3.10'!#REF!</definedName>
    <definedName name="_34E" localSheetId="5">'[7]C-3.10'!#REF!</definedName>
    <definedName name="_34E" localSheetId="6">'[7]C-3.10'!#REF!</definedName>
    <definedName name="_34E" localSheetId="8">'[7]C-3.10'!#REF!</definedName>
    <definedName name="_34E" localSheetId="9">'[7]C-3.10'!#REF!</definedName>
    <definedName name="_34E" localSheetId="10">'[7]C-3.10'!#REF!</definedName>
    <definedName name="_34E" localSheetId="11">'[7]C-3.10'!#REF!</definedName>
    <definedName name="_34E" localSheetId="12">'[7]C-3.10'!#REF!</definedName>
    <definedName name="_34E" localSheetId="13">'[7]C-3.10'!#REF!</definedName>
    <definedName name="_34E" localSheetId="14">'[7]C-3.10'!#REF!</definedName>
    <definedName name="_34E" localSheetId="15">'[7]C-3.10'!#REF!</definedName>
    <definedName name="_34E">'[9]C-3.10'!#REF!</definedName>
    <definedName name="_35" localSheetId="16">'[7]C-3.10'!#REF!</definedName>
    <definedName name="_35" localSheetId="20">'[7]C-3.10'!#REF!</definedName>
    <definedName name="_35" localSheetId="21">'[7]C-3.10'!#REF!</definedName>
    <definedName name="_35" localSheetId="26">'[8]C-3.10'!#REF!</definedName>
    <definedName name="_35" localSheetId="0">'[7]C-3.10'!#REF!</definedName>
    <definedName name="_35" localSheetId="2">'[9]C-3.10'!#REF!</definedName>
    <definedName name="_35" localSheetId="3">'[9]C-3.10'!#REF!</definedName>
    <definedName name="_35" localSheetId="5">'[7]C-3.10'!#REF!</definedName>
    <definedName name="_35" localSheetId="6">'[7]C-3.10'!#REF!</definedName>
    <definedName name="_35" localSheetId="8">'[7]C-3.10'!#REF!</definedName>
    <definedName name="_35" localSheetId="9">'[7]C-3.10'!#REF!</definedName>
    <definedName name="_35" localSheetId="10">'[7]C-3.10'!#REF!</definedName>
    <definedName name="_35" localSheetId="11">'[7]C-3.10'!#REF!</definedName>
    <definedName name="_35" localSheetId="12">'[7]C-3.10'!#REF!</definedName>
    <definedName name="_35" localSheetId="13">'[7]C-3.10'!#REF!</definedName>
    <definedName name="_35" localSheetId="14">'[7]C-3.10'!#REF!</definedName>
    <definedName name="_35" localSheetId="15">'[7]C-3.10'!#REF!</definedName>
    <definedName name="_35">'[9]C-3.10'!#REF!</definedName>
    <definedName name="_351" localSheetId="16">'[7]C-3.10'!#REF!</definedName>
    <definedName name="_351" localSheetId="20">'[7]C-3.10'!#REF!</definedName>
    <definedName name="_351" localSheetId="21">'[7]C-3.10'!#REF!</definedName>
    <definedName name="_351" localSheetId="26">'[8]C-3.10'!#REF!</definedName>
    <definedName name="_351" localSheetId="0">'[7]C-3.10'!#REF!</definedName>
    <definedName name="_351" localSheetId="2">'[9]C-3.10'!#REF!</definedName>
    <definedName name="_351" localSheetId="3">'[9]C-3.10'!#REF!</definedName>
    <definedName name="_351" localSheetId="5">'[7]C-3.10'!#REF!</definedName>
    <definedName name="_351" localSheetId="6">'[7]C-3.10'!#REF!</definedName>
    <definedName name="_351" localSheetId="8">'[7]C-3.10'!#REF!</definedName>
    <definedName name="_351" localSheetId="9">'[7]C-3.10'!#REF!</definedName>
    <definedName name="_351" localSheetId="10">'[7]C-3.10'!#REF!</definedName>
    <definedName name="_351" localSheetId="11">'[7]C-3.10'!#REF!</definedName>
    <definedName name="_351" localSheetId="12">'[7]C-3.10'!#REF!</definedName>
    <definedName name="_351" localSheetId="13">'[7]C-3.10'!#REF!</definedName>
    <definedName name="_351" localSheetId="14">'[7]C-3.10'!#REF!</definedName>
    <definedName name="_351" localSheetId="15">'[7]C-3.10'!#REF!</definedName>
    <definedName name="_351">'[9]C-3.10'!#REF!</definedName>
    <definedName name="_36" localSheetId="16">'[7]C-3.10'!#REF!</definedName>
    <definedName name="_36" localSheetId="20">'[7]C-3.10'!#REF!</definedName>
    <definedName name="_36" localSheetId="21">'[7]C-3.10'!#REF!</definedName>
    <definedName name="_36" localSheetId="26">'[8]C-3.10'!#REF!</definedName>
    <definedName name="_36" localSheetId="0">'[7]C-3.10'!#REF!</definedName>
    <definedName name="_36" localSheetId="2">'[9]C-3.10'!#REF!</definedName>
    <definedName name="_36" localSheetId="3">'[9]C-3.10'!#REF!</definedName>
    <definedName name="_36" localSheetId="5">'[7]C-3.10'!#REF!</definedName>
    <definedName name="_36" localSheetId="6">'[7]C-3.10'!#REF!</definedName>
    <definedName name="_36" localSheetId="8">'[7]C-3.10'!#REF!</definedName>
    <definedName name="_36" localSheetId="9">'[7]C-3.10'!#REF!</definedName>
    <definedName name="_36" localSheetId="10">'[7]C-3.10'!#REF!</definedName>
    <definedName name="_36" localSheetId="11">'[7]C-3.10'!#REF!</definedName>
    <definedName name="_36" localSheetId="12">'[7]C-3.10'!#REF!</definedName>
    <definedName name="_36" localSheetId="13">'[7]C-3.10'!#REF!</definedName>
    <definedName name="_36" localSheetId="14">'[7]C-3.10'!#REF!</definedName>
    <definedName name="_36" localSheetId="15">'[7]C-3.10'!#REF!</definedName>
    <definedName name="_36">'[9]C-3.10'!#REF!</definedName>
    <definedName name="_36__123Graph_ACHART_2" hidden="1">[19]Data!$G$30:$G$229</definedName>
    <definedName name="_3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38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8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_39" localSheetId="21" hidden="1">{"summary",#N/A,TRUE,"E93ADJ";"detail",#N/A,TRUE,"E93ADJ"}</definedName>
    <definedName name="_39" localSheetId="22" hidden="1">{"summary",#N/A,TRUE,"E93ADJ";"detail",#N/A,TRUE,"E93ADJ"}</definedName>
    <definedName name="_39" hidden="1">{"summary",#N/A,TRUE,"E93ADJ";"detail",#N/A,TRUE,"E93ADJ"}</definedName>
    <definedName name="_3SERIES_R">#REF!</definedName>
    <definedName name="_3TEFIS_00_08" localSheetId="20">#REF!</definedName>
    <definedName name="_3TEFIS_00_08" localSheetId="21">#REF!</definedName>
    <definedName name="_3TEFIS_00_08" localSheetId="22">#REF!</definedName>
    <definedName name="_3TEFIS_00_08" localSheetId="26">#REF!</definedName>
    <definedName name="_3TEFIS_00_08">#REF!</definedName>
    <definedName name="_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4__123Graph_ACHART_2" hidden="1">[19]Data!$G$30:$G$229</definedName>
    <definedName name="_4__123Graph_ACHART_4" hidden="1">[16]Data!$E$30:$E$233</definedName>
    <definedName name="_4__123Graph_DYIELD_CURVES" hidden="1">[17]Yield_curve!#REF!</definedName>
    <definedName name="_4_0__123Grap" hidden="1">'[18]Plant in Ser'!#REF!</definedName>
    <definedName name="_40" localSheetId="21" hidden="1">{"ARK_JURIS_FUEL",#N/A,FALSE,"Ark_Fuel&amp;Rev"}</definedName>
    <definedName name="_40" localSheetId="22" hidden="1">{"ARK_JURIS_FUEL",#N/A,FALSE,"Ark_Fuel&amp;Rev"}</definedName>
    <definedName name="_40" hidden="1">{"ARK_JURIS_FUEL",#N/A,FALSE,"Ark_Fuel&amp;Rev"}</definedName>
    <definedName name="_41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_42" localSheetId="21" hidden="1">{#N/A,#N/A,TRUE,"1990";#N/A,#N/A,TRUE,"1991";#N/A,#N/A,TRUE,"1992";#N/A,#N/A,TRUE,"1993"}</definedName>
    <definedName name="_42" localSheetId="22" hidden="1">{#N/A,#N/A,TRUE,"1990";#N/A,#N/A,TRUE,"1991";#N/A,#N/A,TRUE,"1992";#N/A,#N/A,TRUE,"1993"}</definedName>
    <definedName name="_42" hidden="1">{#N/A,#N/A,TRUE,"1990";#N/A,#N/A,TRUE,"1991";#N/A,#N/A,TRUE,"1992";#N/A,#N/A,TRUE,"1993"}</definedName>
    <definedName name="_42__123Graph_ACHART_2" hidden="1">[20]Data!$G$30:$G$229</definedName>
    <definedName name="_42__123Graph_ACHART_3" hidden="1">[21]Data!$R$30:$R$228</definedName>
    <definedName name="_42__123Graph_CCHART_6" hidden="1">[24]Data!#REF!</definedName>
    <definedName name="_43" localSheetId="21" hidden="1">{#N/A,#N/A,TRUE,"1990";#N/A,#N/A,TRUE,"1991";#N/A,#N/A,TRUE,"1992";#N/A,#N/A,TRUE,"1993"}</definedName>
    <definedName name="_43" localSheetId="22" hidden="1">{#N/A,#N/A,TRUE,"1990";#N/A,#N/A,TRUE,"1991";#N/A,#N/A,TRUE,"1992";#N/A,#N/A,TRUE,"1993"}</definedName>
    <definedName name="_43" hidden="1">{#N/A,#N/A,TRUE,"1990";#N/A,#N/A,TRUE,"1991";#N/A,#N/A,TRUE,"1992";#N/A,#N/A,TRUE,"1993"}</definedName>
    <definedName name="_44" localSheetId="21" hidden="1">{"summary",#N/A,TRUE,"E93ADJ";"detail",#N/A,TRUE,"E93ADJ"}</definedName>
    <definedName name="_44" localSheetId="22" hidden="1">{"summary",#N/A,TRUE,"E93ADJ";"detail",#N/A,TRUE,"E93ADJ"}</definedName>
    <definedName name="_44" hidden="1">{"summary",#N/A,TRUE,"E93ADJ";"detail",#N/A,TRUE,"E93ADJ"}</definedName>
    <definedName name="_45" localSheetId="21" hidden="1">{"summary",#N/A,TRUE,"E93ADJ";"detail",#N/A,TRUE,"E93ADJ"}</definedName>
    <definedName name="_45" localSheetId="22" hidden="1">{"summary",#N/A,TRUE,"E93ADJ";"detail",#N/A,TRUE,"E93ADJ"}</definedName>
    <definedName name="_45" hidden="1">{"summary",#N/A,TRUE,"E93ADJ";"detail",#N/A,TRUE,"E93ADJ"}</definedName>
    <definedName name="_46" localSheetId="21" hidden="1">{#N/A,#N/A,TRUE,"1990";#N/A,#N/A,TRUE,"1991";#N/A,#N/A,TRUE,"1992";#N/A,#N/A,TRUE,"1993"}</definedName>
    <definedName name="_46" localSheetId="22" hidden="1">{#N/A,#N/A,TRUE,"1990";#N/A,#N/A,TRUE,"1991";#N/A,#N/A,TRUE,"1992";#N/A,#N/A,TRUE,"1993"}</definedName>
    <definedName name="_46" hidden="1">{#N/A,#N/A,TRUE,"1990";#N/A,#N/A,TRUE,"1991";#N/A,#N/A,TRUE,"1992";#N/A,#N/A,TRUE,"1993"}</definedName>
    <definedName name="_47" localSheetId="21" hidden="1">{"summary",#N/A,TRUE,"E93ADJ";"detail",#N/A,TRUE,"E93ADJ"}</definedName>
    <definedName name="_47" localSheetId="22" hidden="1">{"summary",#N/A,TRUE,"E93ADJ";"detail",#N/A,TRUE,"E93ADJ"}</definedName>
    <definedName name="_47" hidden="1">{"summary",#N/A,TRUE,"E93ADJ";"detail",#N/A,TRUE,"E93ADJ"}</definedName>
    <definedName name="_48" localSheetId="21" hidden="1">{#N/A,#N/A,TRUE,"1990";#N/A,#N/A,TRUE,"1991";#N/A,#N/A,TRUE,"1992";#N/A,#N/A,TRUE,"1993"}</definedName>
    <definedName name="_48" localSheetId="22" hidden="1">{#N/A,#N/A,TRUE,"1990";#N/A,#N/A,TRUE,"1991";#N/A,#N/A,TRUE,"1992";#N/A,#N/A,TRUE,"1993"}</definedName>
    <definedName name="_48" hidden="1">{#N/A,#N/A,TRUE,"1990";#N/A,#N/A,TRUE,"1991";#N/A,#N/A,TRUE,"1992";#N/A,#N/A,TRUE,"1993"}</definedName>
    <definedName name="_49" localSheetId="21" hidden="1">{#N/A,#N/A,TRUE,"1990";#N/A,#N/A,TRUE,"1991";#N/A,#N/A,TRUE,"1992";#N/A,#N/A,TRUE,"1993"}</definedName>
    <definedName name="_49" localSheetId="22" hidden="1">{#N/A,#N/A,TRUE,"1990";#N/A,#N/A,TRUE,"1991";#N/A,#N/A,TRUE,"1992";#N/A,#N/A,TRUE,"1993"}</definedName>
    <definedName name="_49" hidden="1">{#N/A,#N/A,TRUE,"1990";#N/A,#N/A,TRUE,"1991";#N/A,#N/A,TRUE,"1992";#N/A,#N/A,TRUE,"1993"}</definedName>
    <definedName name="_4B_15" localSheetId="20">#REF!</definedName>
    <definedName name="_4B_15" localSheetId="21">#REF!</definedName>
    <definedName name="_4B_15" localSheetId="22">#REF!</definedName>
    <definedName name="_4B_15" localSheetId="26">#REF!</definedName>
    <definedName name="_4B_15">#REF!</definedName>
    <definedName name="_4SERIES_T">#REF!</definedName>
    <definedName name="_5" localSheetId="21" hidden="1">{#N/A,#N/A,FALSE,"SCA";#N/A,#N/A,FALSE,"NCA";#N/A,#N/A,FALSE,"SAZ";#N/A,#N/A,FALSE,"CAZ";#N/A,#N/A,FALSE,"SNV";#N/A,#N/A,FALSE,"NNV";#N/A,#N/A,FALSE,"PP";#N/A,#N/A,FALSE,"SA"}</definedName>
    <definedName name="_5" localSheetId="22" hidden="1">{#N/A,#N/A,FALSE,"SCA";#N/A,#N/A,FALSE,"NCA";#N/A,#N/A,FALSE,"SAZ";#N/A,#N/A,FALSE,"CAZ";#N/A,#N/A,FALSE,"SNV";#N/A,#N/A,FALSE,"NNV";#N/A,#N/A,FALSE,"PP";#N/A,#N/A,FALSE,"SA"}</definedName>
    <definedName name="_5" hidden="1">{#N/A,#N/A,FALSE,"SCA";#N/A,#N/A,FALSE,"NCA";#N/A,#N/A,FALSE,"SAZ";#N/A,#N/A,FALSE,"CAZ";#N/A,#N/A,FALSE,"SNV";#N/A,#N/A,FALSE,"NNV";#N/A,#N/A,FALSE,"PP";#N/A,#N/A,FALSE,"SA"}</definedName>
    <definedName name="_5__123Graph_ACHART_5" hidden="1">[16]Data!$O$30:$O$226</definedName>
    <definedName name="_50" localSheetId="21" hidden="1">{"summary",#N/A,TRUE,"E93ADJ";"detail",#N/A,TRUE,"E93ADJ"}</definedName>
    <definedName name="_50" localSheetId="22" hidden="1">{"summary",#N/A,TRUE,"E93ADJ";"detail",#N/A,TRUE,"E93ADJ"}</definedName>
    <definedName name="_50" hidden="1">{"summary",#N/A,TRUE,"E93ADJ";"detail",#N/A,TRUE,"E93ADJ"}</definedName>
    <definedName name="_51" localSheetId="21" hidden="1">{"summary",#N/A,TRUE,"E93ADJ";"detail",#N/A,TRUE,"E93ADJ"}</definedName>
    <definedName name="_51" localSheetId="22" hidden="1">{"summary",#N/A,TRUE,"E93ADJ";"detail",#N/A,TRUE,"E93ADJ"}</definedName>
    <definedName name="_51" hidden="1">{"summary",#N/A,TRUE,"E93ADJ";"detail",#N/A,TRUE,"E93ADJ"}</definedName>
    <definedName name="_51__123Graph_ACHART_3" hidden="1">[19]Data!$R$30:$R$228</definedName>
    <definedName name="_52" localSheetId="21" hidden="1">{#N/A,#N/A,TRUE,"1990";#N/A,#N/A,TRUE,"1991";#N/A,#N/A,TRUE,"1992";#N/A,#N/A,TRUE,"1993"}</definedName>
    <definedName name="_52" localSheetId="22" hidden="1">{#N/A,#N/A,TRUE,"1990";#N/A,#N/A,TRUE,"1991";#N/A,#N/A,TRUE,"1992";#N/A,#N/A,TRUE,"1993"}</definedName>
    <definedName name="_52" hidden="1">{#N/A,#N/A,TRUE,"1990";#N/A,#N/A,TRUE,"1991";#N/A,#N/A,TRUE,"1992";#N/A,#N/A,TRUE,"1993"}</definedName>
    <definedName name="_53" localSheetId="21" hidden="1">{"summary",#N/A,TRUE,"E93ADJ";"detail",#N/A,TRUE,"E93ADJ"}</definedName>
    <definedName name="_53" localSheetId="22" hidden="1">{"summary",#N/A,TRUE,"E93ADJ";"detail",#N/A,TRUE,"E93ADJ"}</definedName>
    <definedName name="_53" hidden="1">{"summary",#N/A,TRUE,"E93ADJ";"detail",#N/A,TRUE,"E93ADJ"}</definedName>
    <definedName name="_54" localSheetId="21" hidden="1">{#N/A,#N/A,FALSE,"COMPAPER";#N/A,#N/A,FALSE,"AFUDC";#N/A,#N/A,FALSE,"JE"}</definedName>
    <definedName name="_54" localSheetId="22" hidden="1">{#N/A,#N/A,FALSE,"COMPAPER";#N/A,#N/A,FALSE,"AFUDC";#N/A,#N/A,FALSE,"JE"}</definedName>
    <definedName name="_54" hidden="1">{#N/A,#N/A,FALSE,"COMPAPER";#N/A,#N/A,FALSE,"AFUDC";#N/A,#N/A,FALSE,"JE"}</definedName>
    <definedName name="_54__123Graph_ACHART_3" hidden="1">[19]Data!$R$30:$R$228</definedName>
    <definedName name="_55" localSheetId="21" hidden="1">{"pb",#N/A,FALSE,"Sheet3";"pd",#N/A,FALSE,"Sheet3";"pe",#N/A,FALSE,"Sheet3"}</definedName>
    <definedName name="_55" localSheetId="22" hidden="1">{"pb",#N/A,FALSE,"Sheet3";"pd",#N/A,FALSE,"Sheet3";"pe",#N/A,FALSE,"Sheet3"}</definedName>
    <definedName name="_55" hidden="1">{"pb",#N/A,FALSE,"Sheet3";"pd",#N/A,FALSE,"Sheet3";"pe",#N/A,FALSE,"Sheet3"}</definedName>
    <definedName name="_56" localSheetId="21" hidden="1">{#N/A,#N/A,TRUE,"1990";#N/A,#N/A,TRUE,"1991";#N/A,#N/A,TRUE,"1992";#N/A,#N/A,TRUE,"1993"}</definedName>
    <definedName name="_56" localSheetId="22" hidden="1">{#N/A,#N/A,TRUE,"1990";#N/A,#N/A,TRUE,"1991";#N/A,#N/A,TRUE,"1992";#N/A,#N/A,TRUE,"1993"}</definedName>
    <definedName name="_56" hidden="1">{#N/A,#N/A,TRUE,"1990";#N/A,#N/A,TRUE,"1991";#N/A,#N/A,TRUE,"1992";#N/A,#N/A,TRUE,"1993"}</definedName>
    <definedName name="_56__123Graph_ACHART_4" hidden="1">[21]Data!$E$30:$E$233</definedName>
    <definedName name="_57" localSheetId="21" hidden="1">{#N/A,#N/A,FALSE,"SCA";#N/A,#N/A,FALSE,"NCA";#N/A,#N/A,FALSE,"SAZ";#N/A,#N/A,FALSE,"CAZ";#N/A,#N/A,FALSE,"SNV";#N/A,#N/A,FALSE,"NNV";#N/A,#N/A,FALSE,"PP";#N/A,#N/A,FALSE,"SA"}</definedName>
    <definedName name="_57" localSheetId="22" hidden="1">{#N/A,#N/A,FALSE,"SCA";#N/A,#N/A,FALSE,"NCA";#N/A,#N/A,FALSE,"SAZ";#N/A,#N/A,FALSE,"CAZ";#N/A,#N/A,FALSE,"SNV";#N/A,#N/A,FALSE,"NNV";#N/A,#N/A,FALSE,"PP";#N/A,#N/A,FALSE,"SA"}</definedName>
    <definedName name="_57" hidden="1">{#N/A,#N/A,FALSE,"SCA";#N/A,#N/A,FALSE,"NCA";#N/A,#N/A,FALSE,"SAZ";#N/A,#N/A,FALSE,"CAZ";#N/A,#N/A,FALSE,"SNV";#N/A,#N/A,FALSE,"NNV";#N/A,#N/A,FALSE,"PP";#N/A,#N/A,FALSE,"SA"}</definedName>
    <definedName name="_58" localSheetId="21" hidden="1">{#N/A,#N/A,FALSE,"SCA";#N/A,#N/A,FALSE,"NCA";#N/A,#N/A,FALSE,"SAZ";#N/A,#N/A,FALSE,"CAZ";#N/A,#N/A,FALSE,"SNV";#N/A,#N/A,FALSE,"NNV";#N/A,#N/A,FALSE,"PP";#N/A,#N/A,FALSE,"SA"}</definedName>
    <definedName name="_58" localSheetId="22" hidden="1">{#N/A,#N/A,FALSE,"SCA";#N/A,#N/A,FALSE,"NCA";#N/A,#N/A,FALSE,"SAZ";#N/A,#N/A,FALSE,"CAZ";#N/A,#N/A,FALSE,"SNV";#N/A,#N/A,FALSE,"NNV";#N/A,#N/A,FALSE,"PP";#N/A,#N/A,FALSE,"SA"}</definedName>
    <definedName name="_58" hidden="1">{#N/A,#N/A,FALSE,"SCA";#N/A,#N/A,FALSE,"NCA";#N/A,#N/A,FALSE,"SAZ";#N/A,#N/A,FALSE,"CAZ";#N/A,#N/A,FALSE,"SNV";#N/A,#N/A,FALSE,"NNV";#N/A,#N/A,FALSE,"PP";#N/A,#N/A,FALSE,"SA"}</definedName>
    <definedName name="_59" localSheetId="21" hidden="1">{"ARK_JURIS_FAC",#N/A,FALSE,"Ark_Fuel&amp;Rev"}</definedName>
    <definedName name="_59" localSheetId="22" hidden="1">{"ARK_JURIS_FAC",#N/A,FALSE,"Ark_Fuel&amp;Rev"}</definedName>
    <definedName name="_59" hidden="1">{"ARK_JURIS_FAC",#N/A,FALSE,"Ark_Fuel&amp;Rev"}</definedName>
    <definedName name="_6" localSheetId="21" hidden="1">{#N/A,#N/A,FALSE,"SCA";#N/A,#N/A,FALSE,"NCA";#N/A,#N/A,FALSE,"SAZ";#N/A,#N/A,FALSE,"CAZ";#N/A,#N/A,FALSE,"SNV";#N/A,#N/A,FALSE,"NNV";#N/A,#N/A,FALSE,"PP";#N/A,#N/A,FALSE,"SA"}</definedName>
    <definedName name="_6" localSheetId="22" hidden="1">{#N/A,#N/A,FALSE,"SCA";#N/A,#N/A,FALSE,"NCA";#N/A,#N/A,FALSE,"SAZ";#N/A,#N/A,FALSE,"CAZ";#N/A,#N/A,FALSE,"SNV";#N/A,#N/A,FALSE,"NNV";#N/A,#N/A,FALSE,"PP";#N/A,#N/A,FALSE,"SA"}</definedName>
    <definedName name="_6" hidden="1">{#N/A,#N/A,FALSE,"SCA";#N/A,#N/A,FALSE,"NCA";#N/A,#N/A,FALSE,"SAZ";#N/A,#N/A,FALSE,"CAZ";#N/A,#N/A,FALSE,"SNV";#N/A,#N/A,FALSE,"NNV";#N/A,#N/A,FALSE,"PP";#N/A,#N/A,FALSE,"SA"}</definedName>
    <definedName name="_6__123Graph_ACHART_3" hidden="1">[19]Data!$R$30:$R$228</definedName>
    <definedName name="_6__123Graph_ACHART_6" hidden="1">[16]Data!$E$30:$E$229</definedName>
    <definedName name="_60" localSheetId="21" hidden="1">{"ARK_JURIS_FUEL",#N/A,FALSE,"Ark_Fuel&amp;Rev"}</definedName>
    <definedName name="_60" localSheetId="22" hidden="1">{"ARK_JURIS_FUEL",#N/A,FALSE,"Ark_Fuel&amp;Rev"}</definedName>
    <definedName name="_60" hidden="1">{"ARK_JURIS_FUEL",#N/A,FALSE,"Ark_Fuel&amp;Rev"}</definedName>
    <definedName name="_61" localSheetId="21" hidden="1">{"ATOKA_FAC",#N/A,FALSE,"Atoka"}</definedName>
    <definedName name="_61" localSheetId="22" hidden="1">{"ATOKA_FAC",#N/A,FALSE,"Atoka"}</definedName>
    <definedName name="_61" hidden="1">{"ATOKA_FAC",#N/A,FALSE,"Atoka"}</definedName>
    <definedName name="_62" localSheetId="21" hidden="1">{"Benefits Summary",#N/A,FALSE,"Benefits Info without WC Amount";"Medical and Dental Costs",#N/A,FALSE,"Benefits Info without WC Amount";"Workers' Compensation",#N/A,FALSE,"Benefits Info without WC Amount"}</definedName>
    <definedName name="_62" localSheetId="22" hidden="1">{"Benefits Summary",#N/A,FALSE,"Benefits Info without WC Amount";"Medical and Dental Costs",#N/A,FALSE,"Benefits Info without WC Amount";"Workers' Compensation",#N/A,FALSE,"Benefits Info without WC Amount"}</definedName>
    <definedName name="_62" hidden="1">{"Benefits Summary",#N/A,FALSE,"Benefits Info without WC Amount";"Medical and Dental Costs",#N/A,FALSE,"Benefits Info without WC Amount";"Workers' Compensation",#N/A,FALSE,"Benefits Info without WC Amount"}</definedName>
    <definedName name="_63" localSheetId="21" hidden="1">{#N/A,#N/A,FALSE,"Rev Seg Taxes";#N/A,#N/A,FALSE,"BookRev Seg";#N/A,#N/A,FALSE,"Supp Adj Seg";#N/A,#N/A,FALSE,"outside prov seg taxes"}</definedName>
    <definedName name="_63" localSheetId="22" hidden="1">{#N/A,#N/A,FALSE,"Rev Seg Taxes";#N/A,#N/A,FALSE,"BookRev Seg";#N/A,#N/A,FALSE,"Supp Adj Seg";#N/A,#N/A,FALSE,"outside prov seg taxes"}</definedName>
    <definedName name="_63" hidden="1">{#N/A,#N/A,FALSE,"Rev Seg Taxes";#N/A,#N/A,FALSE,"BookRev Seg";#N/A,#N/A,FALSE,"Supp Adj Seg";#N/A,#N/A,FALSE,"outside prov seg taxes"}</definedName>
    <definedName name="_63__123Graph_ACHART_3" hidden="1">[20]Data!$R$30:$R$228</definedName>
    <definedName name="_64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4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_65" localSheetId="21" hidden="1">{#N/A,#N/A,FALSE,"GLDwnLoad"}</definedName>
    <definedName name="_65" localSheetId="22" hidden="1">{#N/A,#N/A,FALSE,"GLDwnLoad"}</definedName>
    <definedName name="_65" hidden="1">{#N/A,#N/A,FALSE,"GLDwnLoad"}</definedName>
    <definedName name="_66" localSheetId="21" hidden="1">{#N/A,#N/A,FALSE,"OTHERINPUTS";#N/A,#N/A,FALSE,"DITRATEINPUTS";#N/A,#N/A,FALSE,"SUPPLIEDADJINPUT";#N/A,#N/A,FALSE,"BR&amp;SUPADJ."}</definedName>
    <definedName name="_66" localSheetId="22" hidden="1">{#N/A,#N/A,FALSE,"OTHERINPUTS";#N/A,#N/A,FALSE,"DITRATEINPUTS";#N/A,#N/A,FALSE,"SUPPLIEDADJINPUT";#N/A,#N/A,FALSE,"BR&amp;SUPADJ."}</definedName>
    <definedName name="_66" hidden="1">{#N/A,#N/A,FALSE,"OTHERINPUTS";#N/A,#N/A,FALSE,"DITRATEINPUTS";#N/A,#N/A,FALSE,"SUPPLIEDADJINPUT";#N/A,#N/A,FALSE,"BR&amp;SUPADJ."}</definedName>
    <definedName name="_67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7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_68" localSheetId="21" hidden="1">{"CONOCO_FAC",#N/A,FALSE,"Conoco FAC"}</definedName>
    <definedName name="_68" localSheetId="22" hidden="1">{"CONOCO_FAC",#N/A,FALSE,"Conoco FAC"}</definedName>
    <definedName name="_68" hidden="1">{"CONOCO_FAC",#N/A,FALSE,"Conoco FAC"}</definedName>
    <definedName name="_68__123Graph_ACHART_4" hidden="1">[19]Data!$E$30:$E$233</definedName>
    <definedName name="_69" localSheetId="21" hidden="1">{#N/A,#N/A,FALSE,"GLDwnLoad"}</definedName>
    <definedName name="_69" localSheetId="22" hidden="1">{#N/A,#N/A,FALSE,"GLDwnLoad"}</definedName>
    <definedName name="_69" hidden="1">{#N/A,#N/A,FALSE,"GLDwnLoad"}</definedName>
    <definedName name="_6TEFIS_00_08" localSheetId="20">#REF!</definedName>
    <definedName name="_6TEFIS_00_08" localSheetId="21">#REF!</definedName>
    <definedName name="_6TEFIS_00_08" localSheetId="22">#REF!</definedName>
    <definedName name="_6TEFIS_00_08" localSheetId="26">#REF!</definedName>
    <definedName name="_6TEFIS_00_08">#REF!</definedName>
    <definedName name="_7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7__123Graph_BCHART_5" hidden="1">[16]Data!$P$30:$P$229</definedName>
    <definedName name="_70" localSheetId="21" hidden="1">{#N/A,#N/A,FALSE,"OTHERINPUTS";#N/A,#N/A,FALSE,"DITRATEINPUTS";#N/A,#N/A,FALSE,"SUPPLIEDADJINPUT";#N/A,#N/A,FALSE,"TIMINGDIFFINPUTS";#N/A,#N/A,FALSE,"COSSINPUT";#N/A,#N/A,FALSE,"BR&amp;SUPADJ."}</definedName>
    <definedName name="_70" localSheetId="22" hidden="1">{#N/A,#N/A,FALSE,"OTHERINPUTS";#N/A,#N/A,FALSE,"DITRATEINPUTS";#N/A,#N/A,FALSE,"SUPPLIEDADJINPUT";#N/A,#N/A,FALSE,"TIMINGDIFFINPUTS";#N/A,#N/A,FALSE,"COSSINPUT";#N/A,#N/A,FALSE,"BR&amp;SUPADJ."}</definedName>
    <definedName name="_70" hidden="1">{#N/A,#N/A,FALSE,"OTHERINPUTS";#N/A,#N/A,FALSE,"DITRATEINPUTS";#N/A,#N/A,FALSE,"SUPPLIEDADJINPUT";#N/A,#N/A,FALSE,"TIMINGDIFFINPUTS";#N/A,#N/A,FALSE,"COSSINPUT";#N/A,#N/A,FALSE,"BR&amp;SUPADJ."}</definedName>
    <definedName name="_70__123Graph_ACHART_5" hidden="1">[21]Data!$O$30:$O$226</definedName>
    <definedName name="_71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_72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_72__123Graph_ACHART_4" hidden="1">[19]Data!$E$30:$E$233</definedName>
    <definedName name="_73" localSheetId="21" hidden="1">{"FAC_SUMMARY",#N/A,FALSE,"Summaries"}</definedName>
    <definedName name="_73" localSheetId="22" hidden="1">{"FAC_SUMMARY",#N/A,FALSE,"Summaries"}</definedName>
    <definedName name="_73" hidden="1">{"FAC_SUMMARY",#N/A,FALSE,"Summaries"}</definedName>
    <definedName name="_74" localSheetId="21" hidden="1">{"FERC_FAC",#N/A,FALSE,"FERC_Fuel&amp;Rev"}</definedName>
    <definedName name="_74" localSheetId="22" hidden="1">{"FERC_FAC",#N/A,FALSE,"FERC_Fuel&amp;Rev"}</definedName>
    <definedName name="_74" hidden="1">{"FERC_FAC",#N/A,FALSE,"FERC_Fuel&amp;Rev"}</definedName>
    <definedName name="_75" localSheetId="21" hidden="1">{"FERC_WEATHER_AND_FUEL",#N/A,FALSE,"FERC_Fuel&amp;Rev"}</definedName>
    <definedName name="_75" localSheetId="22" hidden="1">{"FERC_WEATHER_AND_FUEL",#N/A,FALSE,"FERC_Fuel&amp;Rev"}</definedName>
    <definedName name="_75" hidden="1">{"FERC_WEATHER_AND_FUEL",#N/A,FALSE,"FERC_Fuel&amp;Rev"}</definedName>
    <definedName name="_76" localSheetId="21" hidden="1">{"wp_h4.2",#N/A,FALSE,"WP_H4.2";"wp_h4.3",#N/A,FALSE,"WP_H4.3"}</definedName>
    <definedName name="_76" localSheetId="22" hidden="1">{"wp_h4.2",#N/A,FALSE,"WP_H4.2";"wp_h4.3",#N/A,FALSE,"WP_H4.3"}</definedName>
    <definedName name="_76" hidden="1">{"wp_h4.2",#N/A,FALSE,"WP_H4.2";"wp_h4.3",#N/A,FALSE,"WP_H4.3"}</definedName>
    <definedName name="_77" localSheetId="21" hidden="1">{#N/A,#N/A,FALSE,"GLDwnLoad"}</definedName>
    <definedName name="_77" localSheetId="22" hidden="1">{#N/A,#N/A,FALSE,"GLDwnLoad"}</definedName>
    <definedName name="_77" hidden="1">{#N/A,#N/A,FALSE,"GLDwnLoad"}</definedName>
    <definedName name="_78" localSheetId="21" hidden="1">{#N/A,#N/A,FALSE,"OTHERINPUTS";#N/A,#N/A,FALSE,"SUPPLIEDADJINPUT";#N/A,#N/A,FALSE,"BR&amp;SUPADJ."}</definedName>
    <definedName name="_78" localSheetId="22" hidden="1">{#N/A,#N/A,FALSE,"OTHERINPUTS";#N/A,#N/A,FALSE,"SUPPLIEDADJINPUT";#N/A,#N/A,FALSE,"BR&amp;SUPADJ."}</definedName>
    <definedName name="_78" hidden="1">{#N/A,#N/A,FALSE,"OTHERINPUTS";#N/A,#N/A,FALSE,"SUPPLIEDADJINPUT";#N/A,#N/A,FALSE,"BR&amp;SUPADJ."}</definedName>
    <definedName name="_79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79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_8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8__123Graph_ACHART_4" hidden="1">[19]Data!$E$30:$E$233</definedName>
    <definedName name="_8__123Graph_BCHART_6" hidden="1">[16]Data!#REF!</definedName>
    <definedName name="_80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_8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84" localSheetId="21" hidden="1">{"OK_FUEL_COMPARISON",#N/A,FALSE,"Ok_Fuel&amp;Rev"}</definedName>
    <definedName name="_84" localSheetId="22" hidden="1">{"OK_FUEL_COMPARISON",#N/A,FALSE,"Ok_Fuel&amp;Rev"}</definedName>
    <definedName name="_84" hidden="1">{"OK_FUEL_COMPARISON",#N/A,FALSE,"Ok_Fuel&amp;Rev"}</definedName>
    <definedName name="_84__123Graph_ACHART_4" hidden="1">[20]Data!$E$30:$E$233</definedName>
    <definedName name="_84__123Graph_ACHART_6" hidden="1">[21]Data!$E$30:$E$229</definedName>
    <definedName name="_85" localSheetId="21" hidden="1">{"OK_JURIS_FAC",#N/A,FALSE,"Ok_Fuel&amp;Rev"}</definedName>
    <definedName name="_85" localSheetId="22" hidden="1">{"OK_JURIS_FAC",#N/A,FALSE,"Ok_Fuel&amp;Rev"}</definedName>
    <definedName name="_85" hidden="1">{"OK_JURIS_FAC",#N/A,FALSE,"Ok_Fuel&amp;Rev"}</definedName>
    <definedName name="_85__123Graph_ACHART_5" hidden="1">[19]Data!$O$30:$O$226</definedName>
    <definedName name="_86" localSheetId="21" hidden="1">{"OK_JURIS_FUEL",#N/A,FALSE,"Ok_Fuel&amp;Rev"}</definedName>
    <definedName name="_86" localSheetId="22" hidden="1">{"OK_JURIS_FUEL",#N/A,FALSE,"Ok_Fuel&amp;Rev"}</definedName>
    <definedName name="_86" hidden="1">{"OK_JURIS_FUEL",#N/A,FALSE,"Ok_Fuel&amp;Rev"}</definedName>
    <definedName name="_87" localSheetId="21" hidden="1">{"OK_PRO_FORMA_FUEL",#N/A,FALSE,"Ok_Fuel&amp;Rev"}</definedName>
    <definedName name="_87" localSheetId="22" hidden="1">{"OK_PRO_FORMA_FUEL",#N/A,FALSE,"Ok_Fuel&amp;Rev"}</definedName>
    <definedName name="_87" hidden="1">{"OK_PRO_FORMA_FUEL",#N/A,FALSE,"Ok_Fuel&amp;Rev"}</definedName>
    <definedName name="_88" localSheetId="21" hidden="1">{"PF",#N/A,FALSE,"Sheet4";"PG",#N/A,FALSE,"Sheet4";"PH",#N/A,FALSE,"Sheet4";"PI",#N/A,FALSE,"Sheet4";"PJ",#N/A,FALSE,"Sheet4"}</definedName>
    <definedName name="_88" localSheetId="22" hidden="1">{"PF",#N/A,FALSE,"Sheet4";"PG",#N/A,FALSE,"Sheet4";"PH",#N/A,FALSE,"Sheet4";"PI",#N/A,FALSE,"Sheet4";"PJ",#N/A,FALSE,"Sheet4"}</definedName>
    <definedName name="_88" hidden="1">{"PF",#N/A,FALSE,"Sheet4";"PG",#N/A,FALSE,"Sheet4";"PH",#N/A,FALSE,"Sheet4";"PI",#N/A,FALSE,"Sheet4";"PJ",#N/A,FALSE,"Sheet4"}</definedName>
    <definedName name="_89" localSheetId="21" hidden="1">{"OMPA_FAC",#N/A,FALSE,"OMPA FAC"}</definedName>
    <definedName name="_89" localSheetId="22" hidden="1">{"OMPA_FAC",#N/A,FALSE,"OMPA FAC"}</definedName>
    <definedName name="_89" hidden="1">{"OMPA_FAC",#N/A,FALSE,"OMPA FAC"}</definedName>
    <definedName name="_9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__123Graph_CCHART_4" hidden="1">[16]Data!$C$30:$C$233</definedName>
    <definedName name="_90" localSheetId="21" hidden="1">{"OTHER_DATA",#N/A,FALSE,"Ok_Fuel&amp;Rev"}</definedName>
    <definedName name="_90" localSheetId="22" hidden="1">{"OTHER_DATA",#N/A,FALSE,"Ok_Fuel&amp;Rev"}</definedName>
    <definedName name="_90" hidden="1">{"OTHER_DATA",#N/A,FALSE,"Ok_Fuel&amp;Rev"}</definedName>
    <definedName name="_90__123Graph_ACHART_5" hidden="1">[19]Data!$O$30:$O$226</definedName>
    <definedName name="_91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_92" localSheetId="21" hidden="1">{"summary",#N/A,TRUE,"E93ADJ";"detail",#N/A,TRUE,"E93ADJ"}</definedName>
    <definedName name="_92" localSheetId="22" hidden="1">{"summary",#N/A,TRUE,"E93ADJ";"detail",#N/A,TRUE,"E93ADJ"}</definedName>
    <definedName name="_92" hidden="1">{"summary",#N/A,TRUE,"E93ADJ";"detail",#N/A,TRUE,"E93ADJ"}</definedName>
    <definedName name="_93" localSheetId="21" hidden="1">{"print1",#N/A,FALSE,"D21CUSTS"}</definedName>
    <definedName name="_93" localSheetId="22" hidden="1">{"print1",#N/A,FALSE,"D21CUSTS"}</definedName>
    <definedName name="_93" hidden="1">{"print1",#N/A,FALSE,"D21CUSTS"}</definedName>
    <definedName name="_94" localSheetId="21" hidden="1">{"print2",#N/A,FALSE,"D21CUSTS"}</definedName>
    <definedName name="_94" localSheetId="22" hidden="1">{"print2",#N/A,FALSE,"D21CUSTS"}</definedName>
    <definedName name="_94" hidden="1">{"print2",#N/A,FALSE,"D21CUSTS"}</definedName>
    <definedName name="_95" localSheetId="21" hidden="1">{"print3",#N/A,FALSE,"D21CUSTS"}</definedName>
    <definedName name="_95" localSheetId="22" hidden="1">{"print3",#N/A,FALSE,"D21CUSTS"}</definedName>
    <definedName name="_95" hidden="1">{"print3",#N/A,FALSE,"D21CUSTS"}</definedName>
    <definedName name="_96" localSheetId="21" hidden="1">{"print4",#N/A,FALSE,"D21CUSTS"}</definedName>
    <definedName name="_96" localSheetId="22" hidden="1">{"print4",#N/A,FALSE,"D21CUSTS"}</definedName>
    <definedName name="_96" hidden="1">{"print4",#N/A,FALSE,"D21CUSTS"}</definedName>
    <definedName name="_97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7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98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98__123Graph_BCHART_5" hidden="1">[21]Data!$P$30:$P$229</definedName>
    <definedName name="_99" localSheetId="21" hidden="1">{#N/A,#N/A,FALSE,"GLDwnLoad"}</definedName>
    <definedName name="_99" localSheetId="22" hidden="1">{#N/A,#N/A,FALSE,"GLDwnLoad"}</definedName>
    <definedName name="_99" hidden="1">{#N/A,#N/A,FALSE,"GLDwnLoad"}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8</definedName>
    <definedName name="_AtRisk_SimSetting_MultipleCPUMode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" localSheetId="21" hidden="1">{#N/A,#N/A,FALSE,"SCA";#N/A,#N/A,FALSE,"NCA";#N/A,#N/A,FALSE,"SAZ";#N/A,#N/A,FALSE,"CAZ";#N/A,#N/A,FALSE,"SNV";#N/A,#N/A,FALSE,"NNV";#N/A,#N/A,FALSE,"PP";#N/A,#N/A,FALSE,"SA"}</definedName>
    <definedName name="_b" localSheetId="22" hidden="1">{#N/A,#N/A,FALSE,"SCA";#N/A,#N/A,FALSE,"NCA";#N/A,#N/A,FALSE,"SAZ";#N/A,#N/A,FALSE,"CAZ";#N/A,#N/A,FALSE,"SNV";#N/A,#N/A,FALSE,"NNV";#N/A,#N/A,FALSE,"PP";#N/A,#N/A,FALSE,"SA"}</definedName>
    <definedName name="_b" hidden="1">{#N/A,#N/A,FALSE,"SCA";#N/A,#N/A,FALSE,"NCA";#N/A,#N/A,FALSE,"SAZ";#N/A,#N/A,FALSE,"CAZ";#N/A,#N/A,FALSE,"SNV";#N/A,#N/A,FALSE,"NNV";#N/A,#N/A,FALSE,"PP";#N/A,#N/A,FALSE,"SA"}</definedName>
    <definedName name="_bdm.0291A1646F1441D7AC944D0E5EFE3283.edm" hidden="1">#REF!</definedName>
    <definedName name="_bdm.4DE531A3AAE1459EA607D86D30555044.edm" hidden="1">#REF!</definedName>
    <definedName name="_bdm.61ECA6B5D6964E25B194F839DA09F1DE.edm" hidden="1">#REF!</definedName>
    <definedName name="_bdm.EF8E132A659C430387D12CF4C0897727.edm" hidden="1">#REF!</definedName>
    <definedName name="_con4050" localSheetId="21" hidden="1">{#N/A,"Anonymous",FALSE,"30 30k Table";#N/A,#N/A,FALSE,"30 50k Table";#N/A,#N/A,FALSE,"40 100k Table"}</definedName>
    <definedName name="_con4050" localSheetId="22" hidden="1">{#N/A,"Anonymous",FALSE,"30 30k Table";#N/A,#N/A,FALSE,"30 50k Table";#N/A,#N/A,FALSE,"40 100k Table"}</definedName>
    <definedName name="_con4050" hidden="1">{#N/A,"Anonymous",FALSE,"30 30k Table";#N/A,#N/A,FALSE,"30 50k Table";#N/A,#N/A,FALSE,"40 100k Table"}</definedName>
    <definedName name="_d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DAT1" localSheetId="20">#REF!</definedName>
    <definedName name="_DAT1" localSheetId="21">#REF!</definedName>
    <definedName name="_DAT1" localSheetId="22">#REF!</definedName>
    <definedName name="_DAT1" localSheetId="26">#REF!</definedName>
    <definedName name="_DAT1">#REF!</definedName>
    <definedName name="_DAT2" localSheetId="20">#REF!</definedName>
    <definedName name="_DAT2" localSheetId="21">#REF!</definedName>
    <definedName name="_DAT2" localSheetId="22">#REF!</definedName>
    <definedName name="_DAT2" localSheetId="26">#REF!</definedName>
    <definedName name="_DAT2">#REF!</definedName>
    <definedName name="_DAT3" localSheetId="20">#REF!</definedName>
    <definedName name="_DAT3" localSheetId="21">#REF!</definedName>
    <definedName name="_DAT3" localSheetId="22">#REF!</definedName>
    <definedName name="_DAT3" localSheetId="26">#REF!</definedName>
    <definedName name="_DAT3" localSheetId="5">#REF!</definedName>
    <definedName name="_DAT3" localSheetId="6">#REF!</definedName>
    <definedName name="_DAT3">#REF!</definedName>
    <definedName name="_DAT4" localSheetId="20">#REF!</definedName>
    <definedName name="_DAT4" localSheetId="21">#REF!</definedName>
    <definedName name="_DAT4" localSheetId="22">#REF!</definedName>
    <definedName name="_DAT4" localSheetId="26">#REF!</definedName>
    <definedName name="_DAT4">#REF!</definedName>
    <definedName name="_DAT5" localSheetId="20">#REF!</definedName>
    <definedName name="_DAT5" localSheetId="21">#REF!</definedName>
    <definedName name="_DAT5" localSheetId="22">#REF!</definedName>
    <definedName name="_DAT5" localSheetId="26">#REF!</definedName>
    <definedName name="_DAT5" localSheetId="5">#REF!</definedName>
    <definedName name="_DAT5" localSheetId="6">#REF!</definedName>
    <definedName name="_DAT5">#REF!</definedName>
    <definedName name="_DAT6" localSheetId="20">#REF!</definedName>
    <definedName name="_DAT6" localSheetId="21">#REF!</definedName>
    <definedName name="_DAT6" localSheetId="22">#REF!</definedName>
    <definedName name="_DAT6" localSheetId="26">#REF!</definedName>
    <definedName name="_DAT6" localSheetId="5">#REF!</definedName>
    <definedName name="_DAT6" localSheetId="6">#REF!</definedName>
    <definedName name="_DAT6">#REF!</definedName>
    <definedName name="_Div02">'[12]Alloc factors'!$D$12</definedName>
    <definedName name="_div1">#REF!</definedName>
    <definedName name="_div10">'[13]WP 1-2'!#REF!</definedName>
    <definedName name="_DIV12">'[14]Alloc factors'!$D$13</definedName>
    <definedName name="_div2">#REF!</definedName>
    <definedName name="_div21">'[13]WP 1-2'!#REF!</definedName>
    <definedName name="_div3">#REF!</definedName>
    <definedName name="_div4">#REF!</definedName>
    <definedName name="_ebe1" localSheetId="20">#REF!</definedName>
    <definedName name="_ebe1" localSheetId="21">#REF!</definedName>
    <definedName name="_ebe1" localSheetId="22">#REF!</definedName>
    <definedName name="_ebe1" localSheetId="26">#REF!</definedName>
    <definedName name="_ebe1">#REF!</definedName>
    <definedName name="_ebe2" localSheetId="20">#REF!</definedName>
    <definedName name="_ebe2" localSheetId="21">#REF!</definedName>
    <definedName name="_ebe2" localSheetId="22">#REF!</definedName>
    <definedName name="_ebe2" localSheetId="26">#REF!</definedName>
    <definedName name="_ebe2">#REF!</definedName>
    <definedName name="_ebe3" localSheetId="20">#REF!</definedName>
    <definedName name="_ebe3" localSheetId="21">#REF!</definedName>
    <definedName name="_ebe3" localSheetId="22">#REF!</definedName>
    <definedName name="_ebe3" localSheetId="26">#REF!</definedName>
    <definedName name="_ebe3">#REF!</definedName>
    <definedName name="_ebe4" localSheetId="20">#REF!</definedName>
    <definedName name="_ebe4" localSheetId="21">#REF!</definedName>
    <definedName name="_ebe4" localSheetId="22">#REF!</definedName>
    <definedName name="_ebe4" localSheetId="26">#REF!</definedName>
    <definedName name="_ebe4">#REF!</definedName>
    <definedName name="_ebe5" localSheetId="20">#REF!</definedName>
    <definedName name="_ebe5" localSheetId="21">#REF!</definedName>
    <definedName name="_ebe5" localSheetId="22">#REF!</definedName>
    <definedName name="_ebe5" localSheetId="26">#REF!</definedName>
    <definedName name="_ebe5">#REF!</definedName>
    <definedName name="_ebe6" localSheetId="20">#REF!</definedName>
    <definedName name="_ebe6" localSheetId="21">#REF!</definedName>
    <definedName name="_ebe6" localSheetId="22">#REF!</definedName>
    <definedName name="_ebe6" localSheetId="26">#REF!</definedName>
    <definedName name="_ebe6">#REF!</definedName>
    <definedName name="_ebe7" localSheetId="20">#REF!</definedName>
    <definedName name="_ebe7" localSheetId="21">#REF!</definedName>
    <definedName name="_ebe7" localSheetId="22">#REF!</definedName>
    <definedName name="_ebe7" localSheetId="26">#REF!</definedName>
    <definedName name="_ebe7">#REF!</definedName>
    <definedName name="_ebx1" localSheetId="20">#REF!</definedName>
    <definedName name="_ebx1" localSheetId="21">#REF!</definedName>
    <definedName name="_ebx1" localSheetId="22">#REF!</definedName>
    <definedName name="_ebx1" localSheetId="26">#REF!</definedName>
    <definedName name="_ebx1">#REF!</definedName>
    <definedName name="_ebx2" localSheetId="20">#REF!</definedName>
    <definedName name="_ebx2" localSheetId="21">#REF!</definedName>
    <definedName name="_ebx2" localSheetId="22">#REF!</definedName>
    <definedName name="_ebx2" localSheetId="26">#REF!</definedName>
    <definedName name="_ebx2">#REF!</definedName>
    <definedName name="_EXH1">#REF!</definedName>
    <definedName name="_EXH6">#REF!</definedName>
    <definedName name="_Fill" localSheetId="16" hidden="1">'[25]Bond Returns'!$A$8:$A$107</definedName>
    <definedName name="_Fill" localSheetId="20" hidden="1">'[26]Bond Returns'!$A$8:$A$107</definedName>
    <definedName name="_Fill" localSheetId="21" hidden="1">'[26]Bond Returns'!$A$8:$A$107</definedName>
    <definedName name="_Fill" localSheetId="26" hidden="1">'[26]Bond Returns'!$A$8:$A$107</definedName>
    <definedName name="_Fill" localSheetId="0" hidden="1">'[25]Bond Returns'!$A$8:$A$107</definedName>
    <definedName name="_Fill" localSheetId="5" hidden="1">'[25]Bond Returns'!$A$8:$A$107</definedName>
    <definedName name="_Fill" localSheetId="6" hidden="1">'[25]Bond Returns'!$A$8:$A$107</definedName>
    <definedName name="_Fill" localSheetId="8" hidden="1">'[26]Bond Returns'!$A$8:$A$107</definedName>
    <definedName name="_Fill" localSheetId="9" hidden="1">'[26]Bond Returns'!$A$8:$A$107</definedName>
    <definedName name="_Fill" localSheetId="10" hidden="1">'[25]Bond Returns'!$A$8:$A$107</definedName>
    <definedName name="_Fill" localSheetId="11" hidden="1">'[25]Bond Returns'!$A$8:$A$107</definedName>
    <definedName name="_Fill" localSheetId="12" hidden="1">'[26]Bond Returns'!$A$8:$A$107</definedName>
    <definedName name="_Fill" localSheetId="13" hidden="1">'[27]Bond Returns'!$A$8:$A$107</definedName>
    <definedName name="_Fill" localSheetId="14" hidden="1">'[27]Bond Returns'!$A$8:$A$107</definedName>
    <definedName name="_Fill" localSheetId="15" hidden="1">'[25]Bond Returns'!$A$8:$A$107</definedName>
    <definedName name="_Fill" hidden="1">'[28]Bond Returns'!$A$8:$A$107</definedName>
    <definedName name="_Key1" localSheetId="16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6" hidden="1">#REF!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hidden="1">#REF!</definedName>
    <definedName name="_Key11" localSheetId="20" hidden="1">#REF!</definedName>
    <definedName name="_Key11" localSheetId="21" hidden="1">#REF!</definedName>
    <definedName name="_Key11" localSheetId="22" hidden="1">#REF!</definedName>
    <definedName name="_Key11" hidden="1">#REF!</definedName>
    <definedName name="_Key2" localSheetId="16" hidden="1">#REF!</definedName>
    <definedName name="_Key2" localSheetId="20" hidden="1">#REF!</definedName>
    <definedName name="_Key2" localSheetId="21" hidden="1">#REF!</definedName>
    <definedName name="_Key2" localSheetId="22" hidden="1">#REF!</definedName>
    <definedName name="_Key2" localSheetId="26" hidden="1">#REF!</definedName>
    <definedName name="_Key2" localSheetId="0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hidden="1">#REF!</definedName>
    <definedName name="_lslkdjf" localSheetId="20" hidden="1">#REF!</definedName>
    <definedName name="_lslkdjf" localSheetId="21" hidden="1">#REF!</definedName>
    <definedName name="_lslkdjf" localSheetId="22" hidden="1">#REF!</definedName>
    <definedName name="_lslkdjf" hidden="1">#REF!</definedName>
    <definedName name="_M" localSheetId="16">#REF!</definedName>
    <definedName name="_M" localSheetId="20">#REF!</definedName>
    <definedName name="_M" localSheetId="21">#REF!</definedName>
    <definedName name="_M" localSheetId="22">#REF!</definedName>
    <definedName name="_M" localSheetId="26">#REF!</definedName>
    <definedName name="_M" localSheetId="0">#REF!</definedName>
    <definedName name="_M" localSheetId="5">#REF!</definedName>
    <definedName name="_M" localSheetId="6">#REF!</definedName>
    <definedName name="_M" localSheetId="8">#REF!</definedName>
    <definedName name="_M" localSheetId="9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4">#REF!</definedName>
    <definedName name="_M" localSheetId="15">#REF!</definedName>
    <definedName name="_M">#REF!</definedName>
    <definedName name="_MatInverse_In" hidden="1">#REF!</definedName>
    <definedName name="_MatInverse_Out" hidden="1">#REF!</definedName>
    <definedName name="_MatMult_A" localSheetId="20" hidden="1">'[29]Fall 2008 Forecast'!#REF!</definedName>
    <definedName name="_MatMult_A" localSheetId="21" hidden="1">'[29]Fall 2008 Forecast'!#REF!</definedName>
    <definedName name="_MatMult_A" localSheetId="22" hidden="1">'[29]Fall 2008 Forecast'!#REF!</definedName>
    <definedName name="_MatMult_A" hidden="1">'[29]Fall 2008 Forecast'!#REF!</definedName>
    <definedName name="_new22" localSheetId="21" hidden="1">{#N/A,#N/A,FALSE,"SCA";#N/A,#N/A,FALSE,"NCA";#N/A,#N/A,FALSE,"SAZ";#N/A,#N/A,FALSE,"CAZ";#N/A,#N/A,FALSE,"SNV";#N/A,#N/A,FALSE,"NNV";#N/A,#N/A,FALSE,"PP";#N/A,#N/A,FALSE,"SA"}</definedName>
    <definedName name="_new22" localSheetId="22" hidden="1">{#N/A,#N/A,FALSE,"SCA";#N/A,#N/A,FALSE,"NCA";#N/A,#N/A,FALSE,"SAZ";#N/A,#N/A,FALSE,"CAZ";#N/A,#N/A,FALSE,"SNV";#N/A,#N/A,FALSE,"NNV";#N/A,#N/A,FALSE,"PP";#N/A,#N/A,FALSE,"SA"}</definedName>
    <definedName name="_new22" hidden="1">{#N/A,#N/A,FALSE,"SCA";#N/A,#N/A,FALSE,"NCA";#N/A,#N/A,FALSE,"SAZ";#N/A,#N/A,FALSE,"CAZ";#N/A,#N/A,FALSE,"SNV";#N/A,#N/A,FALSE,"NNV";#N/A,#N/A,FALSE,"PP";#N/A,#N/A,FALSE,"SA"}</definedName>
    <definedName name="_new23" localSheetId="20" hidden="1">{#N/A,#N/A,FALSE,"SCA";#N/A,#N/A,FALSE,"NCA";#N/A,#N/A,FALSE,"SAZ";#N/A,#N/A,FALSE,"CAZ";#N/A,#N/A,FALSE,"SNV";#N/A,#N/A,FALSE,"NNV";#N/A,#N/A,FALSE,"PP";#N/A,#N/A,FALSE,"SA"}</definedName>
    <definedName name="_new23" localSheetId="21" hidden="1">{#N/A,#N/A,FALSE,"SCA";#N/A,#N/A,FALSE,"NCA";#N/A,#N/A,FALSE,"SAZ";#N/A,#N/A,FALSE,"CAZ";#N/A,#N/A,FALSE,"SNV";#N/A,#N/A,FALSE,"NNV";#N/A,#N/A,FALSE,"PP";#N/A,#N/A,FALSE,"SA"}</definedName>
    <definedName name="_new23" localSheetId="22" hidden="1">{#N/A,#N/A,FALSE,"SCA";#N/A,#N/A,FALSE,"NCA";#N/A,#N/A,FALSE,"SAZ";#N/A,#N/A,FALSE,"CAZ";#N/A,#N/A,FALSE,"SNV";#N/A,#N/A,FALSE,"NNV";#N/A,#N/A,FALSE,"PP";#N/A,#N/A,FALSE,"SA"}</definedName>
    <definedName name="_new23" hidden="1">{#N/A,#N/A,FALSE,"SCA";#N/A,#N/A,FALSE,"NCA";#N/A,#N/A,FALSE,"SAZ";#N/A,#N/A,FALSE,"CAZ";#N/A,#N/A,FALSE,"SNV";#N/A,#N/A,FALSE,"NNV";#N/A,#N/A,FALSE,"PP";#N/A,#N/A,FALSE,"SA"}</definedName>
    <definedName name="_new37" localSheetId="20" hidden="1">{#N/A,#N/A,FALSE,"SCA";#N/A,#N/A,FALSE,"NCA";#N/A,#N/A,FALSE,"SAZ";#N/A,#N/A,FALSE,"CAZ";#N/A,#N/A,FALSE,"SNV";#N/A,#N/A,FALSE,"NNV";#N/A,#N/A,FALSE,"PP";#N/A,#N/A,FALSE,"SA"}</definedName>
    <definedName name="_new37" localSheetId="21" hidden="1">{#N/A,#N/A,FALSE,"SCA";#N/A,#N/A,FALSE,"NCA";#N/A,#N/A,FALSE,"SAZ";#N/A,#N/A,FALSE,"CAZ";#N/A,#N/A,FALSE,"SNV";#N/A,#N/A,FALSE,"NNV";#N/A,#N/A,FALSE,"PP";#N/A,#N/A,FALSE,"SA"}</definedName>
    <definedName name="_new37" localSheetId="22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localSheetId="20" hidden="1">{#N/A,#N/A,FALSE,"SCA";#N/A,#N/A,FALSE,"NCA";#N/A,#N/A,FALSE,"SAZ";#N/A,#N/A,FALSE,"CAZ";#N/A,#N/A,FALSE,"SNV";#N/A,#N/A,FALSE,"NNV";#N/A,#N/A,FALSE,"PP";#N/A,#N/A,FALSE,"SA"}</definedName>
    <definedName name="_new43" localSheetId="21" hidden="1">{#N/A,#N/A,FALSE,"SCA";#N/A,#N/A,FALSE,"NCA";#N/A,#N/A,FALSE,"SAZ";#N/A,#N/A,FALSE,"CAZ";#N/A,#N/A,FALSE,"SNV";#N/A,#N/A,FALSE,"NNV";#N/A,#N/A,FALSE,"PP";#N/A,#N/A,FALSE,"SA"}</definedName>
    <definedName name="_new43" localSheetId="22" hidden="1">{#N/A,#N/A,FALSE,"SCA";#N/A,#N/A,FALSE,"NCA";#N/A,#N/A,FALSE,"SAZ";#N/A,#N/A,FALSE,"CAZ";#N/A,#N/A,FALSE,"SNV";#N/A,#N/A,FALSE,"NNV";#N/A,#N/A,FALSE,"PP";#N/A,#N/A,FALSE,"SA"}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localSheetId="20" hidden="1">{#N/A,#N/A,FALSE,"SCA";#N/A,#N/A,FALSE,"NCA";#N/A,#N/A,FALSE,"SAZ";#N/A,#N/A,FALSE,"CAZ";#N/A,#N/A,FALSE,"SNV";#N/A,#N/A,FALSE,"NNV";#N/A,#N/A,FALSE,"PP";#N/A,#N/A,FALSE,"SA"}</definedName>
    <definedName name="_new57" localSheetId="21" hidden="1">{#N/A,#N/A,FALSE,"SCA";#N/A,#N/A,FALSE,"NCA";#N/A,#N/A,FALSE,"SAZ";#N/A,#N/A,FALSE,"CAZ";#N/A,#N/A,FALSE,"SNV";#N/A,#N/A,FALSE,"NNV";#N/A,#N/A,FALSE,"PP";#N/A,#N/A,FALSE,"SA"}</definedName>
    <definedName name="_new57" localSheetId="22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localSheetId="20" hidden="1">{#N/A,#N/A,FALSE,"SCA";#N/A,#N/A,FALSE,"NCA";#N/A,#N/A,FALSE,"SAZ";#N/A,#N/A,FALSE,"CAZ";#N/A,#N/A,FALSE,"SNV";#N/A,#N/A,FALSE,"NNV";#N/A,#N/A,FALSE,"PP";#N/A,#N/A,FALSE,"SA"}</definedName>
    <definedName name="_new58" localSheetId="21" hidden="1">{#N/A,#N/A,FALSE,"SCA";#N/A,#N/A,FALSE,"NCA";#N/A,#N/A,FALSE,"SAZ";#N/A,#N/A,FALSE,"CAZ";#N/A,#N/A,FALSE,"SNV";#N/A,#N/A,FALSE,"NNV";#N/A,#N/A,FALSE,"PP";#N/A,#N/A,FALSE,"SA"}</definedName>
    <definedName name="_new58" localSheetId="22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localSheetId="20" hidden="1">{#N/A,#N/A,FALSE,"SCA";#N/A,#N/A,FALSE,"NCA";#N/A,#N/A,FALSE,"SAZ";#N/A,#N/A,FALSE,"CAZ";#N/A,#N/A,FALSE,"SNV";#N/A,#N/A,FALSE,"NNV";#N/A,#N/A,FALSE,"PP";#N/A,#N/A,FALSE,"SA"}</definedName>
    <definedName name="_new71" localSheetId="21" hidden="1">{#N/A,#N/A,FALSE,"SCA";#N/A,#N/A,FALSE,"NCA";#N/A,#N/A,FALSE,"SAZ";#N/A,#N/A,FALSE,"CAZ";#N/A,#N/A,FALSE,"SNV";#N/A,#N/A,FALSE,"NNV";#N/A,#N/A,FALSE,"PP";#N/A,#N/A,FALSE,"SA"}</definedName>
    <definedName name="_new71" localSheetId="22" hidden="1">{#N/A,#N/A,FALSE,"SCA";#N/A,#N/A,FALSE,"NCA";#N/A,#N/A,FALSE,"SAZ";#N/A,#N/A,FALSE,"CAZ";#N/A,#N/A,FALSE,"SNV";#N/A,#N/A,FALSE,"NNV";#N/A,#N/A,FALSE,"PP";#N/A,#N/A,FALSE,"SA"}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localSheetId="20" hidden="1">{#N/A,#N/A,FALSE,"SCA";#N/A,#N/A,FALSE,"NCA";#N/A,#N/A,FALSE,"SAZ";#N/A,#N/A,FALSE,"CAZ";#N/A,#N/A,FALSE,"SNV";#N/A,#N/A,FALSE,"NNV";#N/A,#N/A,FALSE,"PP";#N/A,#N/A,FALSE,"SA"}</definedName>
    <definedName name="_new72" localSheetId="21" hidden="1">{#N/A,#N/A,FALSE,"SCA";#N/A,#N/A,FALSE,"NCA";#N/A,#N/A,FALSE,"SAZ";#N/A,#N/A,FALSE,"CAZ";#N/A,#N/A,FALSE,"SNV";#N/A,#N/A,FALSE,"NNV";#N/A,#N/A,FALSE,"PP";#N/A,#N/A,FALSE,"SA"}</definedName>
    <definedName name="_new72" localSheetId="22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um1">#REF!</definedName>
    <definedName name="_num10">#REF!</definedName>
    <definedName name="_num11">#REF!</definedName>
    <definedName name="_num12">#REF!</definedName>
    <definedName name="_num13">#REF!</definedName>
    <definedName name="_num14">#REF!</definedName>
    <definedName name="_num15">#REF!</definedName>
    <definedName name="_num16">#REF!</definedName>
    <definedName name="_num17">#REF!</definedName>
    <definedName name="_num18">#REF!</definedName>
    <definedName name="_num19">#REF!</definedName>
    <definedName name="_num2">#REF!</definedName>
    <definedName name="_num20">#REF!</definedName>
    <definedName name="_num21">#REF!</definedName>
    <definedName name="_num22">#REF!</definedName>
    <definedName name="_num23">#REF!</definedName>
    <definedName name="_num24">#REF!</definedName>
    <definedName name="_num25">#REF!</definedName>
    <definedName name="_num26">#REF!</definedName>
    <definedName name="_num27">#REF!</definedName>
    <definedName name="_num28">#REF!</definedName>
    <definedName name="_num29">#REF!</definedName>
    <definedName name="_num3">#REF!</definedName>
    <definedName name="_num30">#REF!</definedName>
    <definedName name="_num31">#REF!</definedName>
    <definedName name="_num32">#REF!</definedName>
    <definedName name="_num33">#REF!</definedName>
    <definedName name="_num4">#REF!</definedName>
    <definedName name="_num5">#REF!</definedName>
    <definedName name="_num6">#REF!</definedName>
    <definedName name="_num7">#REF!</definedName>
    <definedName name="_num8">#REF!</definedName>
    <definedName name="_num9">#REF!</definedName>
    <definedName name="_Order1" hidden="1">255</definedName>
    <definedName name="_Order2" hidden="1">255</definedName>
    <definedName name="_pg1">#REF!</definedName>
    <definedName name="_pg2">#REF!</definedName>
    <definedName name="_R">'[30]Schedule RAM-2'!#REF!</definedName>
    <definedName name="_Regression_Int" localSheetId="0" hidden="1">1</definedName>
    <definedName name="_Regression_Int" hidden="1">1</definedName>
    <definedName name="_Regression_Out" localSheetId="16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6" hidden="1">#REF!</definedName>
    <definedName name="_Regression_Out" localSheetId="0" hidden="1">#REF!</definedName>
    <definedName name="_Regression_Out" localSheetId="5" hidden="1">#REF!</definedName>
    <definedName name="_Regression_Out" localSheetId="6" hidden="1">#REF!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hidden="1">#REF!</definedName>
    <definedName name="_Regression_X" localSheetId="16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6" hidden="1">#REF!</definedName>
    <definedName name="_Regression_X" localSheetId="0" hidden="1">#REF!</definedName>
    <definedName name="_Regression_X" localSheetId="5" hidden="1">#REF!</definedName>
    <definedName name="_Regression_X" localSheetId="6" hidden="1">#REF!</definedName>
    <definedName name="_Regression_X" localSheetId="8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hidden="1">#REF!</definedName>
    <definedName name="_Regression_Y" localSheetId="16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6" hidden="1">#REF!</definedName>
    <definedName name="_Regression_Y" localSheetId="0" hidden="1">#REF!</definedName>
    <definedName name="_Regression_Y" localSheetId="5" hidden="1">#REF!</definedName>
    <definedName name="_Regression_Y" localSheetId="6" hidden="1">#REF!</definedName>
    <definedName name="_Regression_Y" localSheetId="8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hidden="1">#REF!</definedName>
    <definedName name="_RMA1">#REF!</definedName>
    <definedName name="_RMA2">#REF!</definedName>
    <definedName name="_Sort" localSheetId="16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6" hidden="1">#REF!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hidden="1">#REF!</definedName>
    <definedName name="_sort2" localSheetId="20" hidden="1">#REF!</definedName>
    <definedName name="_sort2" localSheetId="21" hidden="1">#REF!</definedName>
    <definedName name="_sort2" localSheetId="22" hidden="1">#REF!</definedName>
    <definedName name="_sort2" hidden="1">#REF!</definedName>
    <definedName name="_swe80">[15]Input!$E$29</definedName>
    <definedName name="_Table1_In1" hidden="1">#REF!</definedName>
    <definedName name="_Table1_Out" hidden="1">#REF!</definedName>
    <definedName name="_Table2_Out" hidden="1">#REF!</definedName>
    <definedName name="_ucg80">[15]Input!$E$31</definedName>
    <definedName name="_x" localSheetId="20" hidden="1">#REF!</definedName>
    <definedName name="_x" localSheetId="21" hidden="1">#REF!</definedName>
    <definedName name="_x" localSheetId="22" hidden="1">#REF!</definedName>
    <definedName name="_x" localSheetId="26" hidden="1">#REF!</definedName>
    <definedName name="_x" hidden="1">#REF!</definedName>
    <definedName name="A" localSheetId="16">#REF!</definedName>
    <definedName name="A" localSheetId="20">#REF!</definedName>
    <definedName name="A" localSheetId="21">#REF!</definedName>
    <definedName name="A" localSheetId="22">#REF!</definedName>
    <definedName name="A" localSheetId="26">#REF!</definedName>
    <definedName name="A" localSheetId="0">#REF!</definedName>
    <definedName name="A" localSheetId="5">#REF!</definedName>
    <definedName name="A" localSheetId="6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>#REF!</definedName>
    <definedName name="aa" localSheetId="21" hidden="1">{"FAC_SUMMARY",#N/A,FALSE,"Summaries"}</definedName>
    <definedName name="aa" localSheetId="22" hidden="1">{"FAC_SUMMARY",#N/A,FALSE,"Summaries"}</definedName>
    <definedName name="aa" hidden="1">{"FAC_SUMMARY",#N/A,FALSE,"Summaries"}</definedName>
    <definedName name="AAA">#REF!</definedName>
    <definedName name="AAA_DOCTOPS" hidden="1">"AAA_SET"</definedName>
    <definedName name="AAA_duser" hidden="1">"OFF"</definedName>
    <definedName name="aaa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aaaaaa" localSheetId="21" hidden="1">{#N/A,#N/A,FALSE,"SCA";#N/A,#N/A,FALSE,"NCA";#N/A,#N/A,FALSE,"SAZ";#N/A,#N/A,FALSE,"CAZ";#N/A,#N/A,FALSE,"SNV";#N/A,#N/A,FALSE,"NNV";#N/A,#N/A,FALSE,"PP";#N/A,#N/A,FALSE,"SA"}</definedName>
    <definedName name="aaaaaa" localSheetId="22" hidden="1">{#N/A,#N/A,FALSE,"SCA";#N/A,#N/A,FALSE,"NCA";#N/A,#N/A,FALSE,"SAZ";#N/A,#N/A,FALSE,"CAZ";#N/A,#N/A,FALSE,"SNV";#N/A,#N/A,FALSE,"NNV";#N/A,#N/A,FALSE,"PP";#N/A,#N/A,FALSE,"SA"}</definedName>
    <definedName name="aaaaaa" hidden="1">{#N/A,#N/A,FALSE,"SCA";#N/A,#N/A,FALSE,"NCA";#N/A,#N/A,FALSE,"SAZ";#N/A,#N/A,FALSE,"CAZ";#N/A,#N/A,FALSE,"SNV";#N/A,#N/A,FALSE,"NNV";#N/A,#N/A,FALSE,"PP";#N/A,#N/A,FALSE,"SA"}</definedName>
    <definedName name="aaaaaaa" localSheetId="21" hidden="1">{#N/A,#N/A,FALSE,"SCA";#N/A,#N/A,FALSE,"NCA";#N/A,#N/A,FALSE,"SAZ";#N/A,#N/A,FALSE,"CAZ";#N/A,#N/A,FALSE,"SNV";#N/A,#N/A,FALSE,"NNV";#N/A,#N/A,FALSE,"PP";#N/A,#N/A,FALSE,"SA"}</definedName>
    <definedName name="aaaaaaa" localSheetId="22" hidden="1">{#N/A,#N/A,FALSE,"SCA";#N/A,#N/A,FALSE,"NCA";#N/A,#N/A,FALSE,"SAZ";#N/A,#N/A,FALSE,"CAZ";#N/A,#N/A,FALSE,"SNV";#N/A,#N/A,FALSE,"NNV";#N/A,#N/A,FALSE,"PP";#N/A,#N/A,FALSE,"SA"}</definedName>
    <definedName name="aaaaaaa" hidden="1">{#N/A,#N/A,FALSE,"SCA";#N/A,#N/A,FALSE,"NCA";#N/A,#N/A,FALSE,"SAZ";#N/A,#N/A,FALSE,"CAZ";#N/A,#N/A,FALSE,"SNV";#N/A,#N/A,FALSE,"NNV";#N/A,#N/A,FALSE,"PP";#N/A,#N/A,FALSE,"SA"}</definedName>
    <definedName name="aaaaaaaa" localSheetId="21" hidden="1">{#N/A,#N/A,FALSE,"SCA";#N/A,#N/A,FALSE,"NCA";#N/A,#N/A,FALSE,"SAZ";#N/A,#N/A,FALSE,"CAZ";#N/A,#N/A,FALSE,"SNV";#N/A,#N/A,FALSE,"NNV";#N/A,#N/A,FALSE,"PP";#N/A,#N/A,FALSE,"SA"}</definedName>
    <definedName name="aaaaaaaa" localSheetId="22" hidden="1">{#N/A,#N/A,FALSE,"SCA";#N/A,#N/A,FALSE,"NCA";#N/A,#N/A,FALSE,"SAZ";#N/A,#N/A,FALSE,"CAZ";#N/A,#N/A,FALSE,"SNV";#N/A,#N/A,FALSE,"NNV";#N/A,#N/A,FALSE,"PP";#N/A,#N/A,FALSE,"SA"}</definedName>
    <definedName name="aaaaaaaa" hidden="1">{#N/A,#N/A,FALSE,"SCA";#N/A,#N/A,FALSE,"NCA";#N/A,#N/A,FALSE,"SAZ";#N/A,#N/A,FALSE,"CAZ";#N/A,#N/A,FALSE,"SNV";#N/A,#N/A,FALSE,"NNV";#N/A,#N/A,FALSE,"PP";#N/A,#N/A,FALSE,"SA"}</definedName>
    <definedName name="aaaaaaag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aaaaag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AAB_Addin5" hidden="1">"AAB_Description for addin 5,Description for addin 5,Description for addin 5,Description for addin 5,Description for addin 5,Description for addin 5"</definedName>
    <definedName name="abc" localSheetId="21" hidden="1">{#N/A,#N/A,TRUE,"1990";#N/A,#N/A,TRUE,"1991";#N/A,#N/A,TRUE,"1992";#N/A,#N/A,TRUE,"1993"}</definedName>
    <definedName name="abc" localSheetId="22" hidden="1">{#N/A,#N/A,TRUE,"1990";#N/A,#N/A,TRUE,"1991";#N/A,#N/A,TRUE,"1992";#N/A,#N/A,TRUE,"1993"}</definedName>
    <definedName name="abc" hidden="1">{#N/A,#N/A,TRUE,"1990";#N/A,#N/A,TRUE,"1991";#N/A,#N/A,TRUE,"1992";#N/A,#N/A,TRUE,"1993"}</definedName>
    <definedName name="abcd" localSheetId="21" hidden="1">{#N/A,#N/A,TRUE,"1990";#N/A,#N/A,TRUE,"1991";#N/A,#N/A,TRUE,"1992";#N/A,#N/A,TRUE,"1993"}</definedName>
    <definedName name="abcd" localSheetId="22" hidden="1">{#N/A,#N/A,TRUE,"1990";#N/A,#N/A,TRUE,"1991";#N/A,#N/A,TRUE,"1992";#N/A,#N/A,TRUE,"1993"}</definedName>
    <definedName name="abcd" hidden="1">{#N/A,#N/A,TRUE,"1990";#N/A,#N/A,TRUE,"1991";#N/A,#N/A,TRUE,"1992";#N/A,#N/A,TRUE,"1993"}</definedName>
    <definedName name="abcde" localSheetId="21" hidden="1">{"summary",#N/A,TRUE,"E93ADJ";"detail",#N/A,TRUE,"E93ADJ"}</definedName>
    <definedName name="abcde" localSheetId="22" hidden="1">{"summary",#N/A,TRUE,"E93ADJ";"detail",#N/A,TRUE,"E93ADJ"}</definedName>
    <definedName name="abcde" hidden="1">{"summary",#N/A,TRUE,"E93ADJ";"detail",#N/A,TRUE,"E93ADJ"}</definedName>
    <definedName name="abcdef" localSheetId="21" hidden="1">{"summary",#N/A,TRUE,"E93ADJ";"detail",#N/A,TRUE,"E93ADJ"}</definedName>
    <definedName name="abcdef" localSheetId="22" hidden="1">{"summary",#N/A,TRUE,"E93ADJ";"detail",#N/A,TRUE,"E93ADJ"}</definedName>
    <definedName name="abcdef" hidden="1">{"summary",#N/A,TRUE,"E93ADJ";"detail",#N/A,TRUE,"E93ADJ"}</definedName>
    <definedName name="ACwvu.DATABASE." hidden="1">[31]DATABASE!#REF!</definedName>
    <definedName name="ACwvu.OP." hidden="1">#REF!</definedName>
    <definedName name="adfadfdfadsfdsa" hidden="1">'[5]Chart Data'!$K$30:$K$228</definedName>
    <definedName name="ADJGROWTHRATES">#REF!</definedName>
    <definedName name="ADJTS" localSheetId="20">#REF!</definedName>
    <definedName name="ADJTS" localSheetId="21">#REF!</definedName>
    <definedName name="ADJTS" localSheetId="22">#REF!</definedName>
    <definedName name="ADJTS" localSheetId="26">#REF!</definedName>
    <definedName name="ADJTS">#REF!</definedName>
    <definedName name="aedf" localSheetId="20" hidden="1">#REF!</definedName>
    <definedName name="aedf" localSheetId="21" hidden="1">#REF!</definedName>
    <definedName name="aedf" localSheetId="22" hidden="1">#REF!</definedName>
    <definedName name="aedf" hidden="1">#REF!</definedName>
    <definedName name="aewc12" localSheetId="20" hidden="1">#REF!</definedName>
    <definedName name="aewc12" localSheetId="21" hidden="1">#REF!</definedName>
    <definedName name="aewc12" localSheetId="22" hidden="1">#REF!</definedName>
    <definedName name="aewc12" hidden="1">#REF!</definedName>
    <definedName name="afd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dafadfs" hidden="1">'[5]Chart Data'!$B$30:$B$222</definedName>
    <definedName name="afddfadfdsfafdas" hidden="1">'[5]Chart Data'!$O$30:$O$226</definedName>
    <definedName name="ajw2n" localSheetId="20" hidden="1">#REF!</definedName>
    <definedName name="ajw2n" localSheetId="21" hidden="1">#REF!</definedName>
    <definedName name="ajw2n" localSheetId="22" hidden="1">#REF!</definedName>
    <definedName name="ajw2n" hidden="1">#REF!</definedName>
    <definedName name="ALL" localSheetId="26">[32]A!$P$10:$Q$117</definedName>
    <definedName name="ALL">[32]A!$P$10:$Q$117</definedName>
    <definedName name="AMORT">#REF!</definedName>
    <definedName name="anscount">1</definedName>
    <definedName name="ap" localSheetId="20" hidden="1">#REF!</definedName>
    <definedName name="ap" localSheetId="21" hidden="1">#REF!</definedName>
    <definedName name="ap" localSheetId="22" hidden="1">#REF!</definedName>
    <definedName name="ap" hidden="1">#REF!</definedName>
    <definedName name="AP_OTHER" localSheetId="20">#REF!</definedName>
    <definedName name="AP_OTHER" localSheetId="21">#REF!</definedName>
    <definedName name="AP_OTHER" localSheetId="22">#REF!</definedName>
    <definedName name="AP_OTHER" localSheetId="26">#REF!</definedName>
    <definedName name="AP_OTHER">#REF!</definedName>
    <definedName name="as" localSheetId="21" hidden="1">{"Summary",#N/A,FALSE,"Options "}</definedName>
    <definedName name="as" localSheetId="22" hidden="1">{"Summary",#N/A,FALSE,"Options "}</definedName>
    <definedName name="as" hidden="1">{"Summary",#N/A,FALSE,"Options "}</definedName>
    <definedName name="AS2DocOpenMode" hidden="1">"AS2DocumentEdit"</definedName>
    <definedName name="AS2NamedRange" hidden="1">7</definedName>
    <definedName name="ASD" localSheetId="20">#REF!</definedName>
    <definedName name="ASD" localSheetId="21">#REF!</definedName>
    <definedName name="ASD" localSheetId="22">#REF!</definedName>
    <definedName name="ASD" localSheetId="26">#REF!</definedName>
    <definedName name="ASD">#REF!</definedName>
    <definedName name="asdf" localSheetId="20" hidden="1">#REF!</definedName>
    <definedName name="asdf" localSheetId="21" hidden="1">#REF!</definedName>
    <definedName name="asdf" localSheetId="22" hidden="1">#REF!</definedName>
    <definedName name="asdf" hidden="1">#REF!</definedName>
    <definedName name="asdij" localSheetId="20" hidden="1">#REF!</definedName>
    <definedName name="asdij" localSheetId="21" hidden="1">#REF!</definedName>
    <definedName name="asdij" localSheetId="22" hidden="1">#REF!</definedName>
    <definedName name="asdij" hidden="1">#REF!</definedName>
    <definedName name="asf" localSheetId="20" hidden="1">#REF!</definedName>
    <definedName name="asf" localSheetId="21" hidden="1">#REF!</definedName>
    <definedName name="asf" localSheetId="22" hidden="1">#REF!</definedName>
    <definedName name="asf" hidden="1">#REF!</definedName>
    <definedName name="ashwin" localSheetId="21" hidden="1">{#N/A,"Anonymous",FALSE,"30 30k Table";#N/A,#N/A,FALSE,"30 50k Table";#N/A,#N/A,FALSE,"40 100k Table"}</definedName>
    <definedName name="ashwin" localSheetId="22" hidden="1">{#N/A,"Anonymous",FALSE,"30 30k Table";#N/A,#N/A,FALSE,"30 50k Table";#N/A,#N/A,FALSE,"40 100k Table"}</definedName>
    <definedName name="ashwin" hidden="1">{#N/A,"Anonymous",FALSE,"30 30k Table";#N/A,#N/A,FALSE,"30 50k Table";#N/A,#N/A,FALSE,"40 100k Table"}</definedName>
    <definedName name="aspd" localSheetId="20" hidden="1">#REF!</definedName>
    <definedName name="aspd" localSheetId="21" hidden="1">#REF!</definedName>
    <definedName name="aspd" localSheetId="22" hidden="1">#REF!</definedName>
    <definedName name="aspd" hidden="1">#REF!</definedName>
    <definedName name="Assessment_FooterType" hidden="1">"NONE"</definedName>
    <definedName name="Assessments_FooterType" hidden="1">"NONE"</definedName>
    <definedName name="ASSUMPTIONS" localSheetId="20">#REF!</definedName>
    <definedName name="ASSUMPTIONS" localSheetId="21">#REF!</definedName>
    <definedName name="ASSUMPTIONS" localSheetId="22">#REF!</definedName>
    <definedName name="ASSUMPTIONS" localSheetId="26">#REF!</definedName>
    <definedName name="ASSUMPTIONS">#REF!</definedName>
    <definedName name="aswac" localSheetId="20" hidden="1">#REF!</definedName>
    <definedName name="aswac" localSheetId="21" hidden="1">#REF!</definedName>
    <definedName name="aswac" localSheetId="22" hidden="1">#REF!</definedName>
    <definedName name="aswac" hidden="1">#REF!</definedName>
    <definedName name="aswc" localSheetId="20" hidden="1">#REF!</definedName>
    <definedName name="aswc" localSheetId="21" hidden="1">#REF!</definedName>
    <definedName name="aswc" localSheetId="22" hidden="1">#REF!</definedName>
    <definedName name="aswc" hidden="1">#REF!</definedName>
    <definedName name="atmos">#REF!</definedName>
    <definedName name="Average_Calculated_Beta">#REF!</definedName>
    <definedName name="AVG_RESIDUAL_PROFORMA">'[33]DATA INPUT'!$D$43</definedName>
    <definedName name="aw3dq" localSheetId="20" hidden="1">#REF!</definedName>
    <definedName name="aw3dq" localSheetId="21" hidden="1">#REF!</definedName>
    <definedName name="aw3dq" localSheetId="22" hidden="1">#REF!</definedName>
    <definedName name="aw3dq" hidden="1">#REF!</definedName>
    <definedName name="awd" localSheetId="20" hidden="1">#REF!</definedName>
    <definedName name="awd" localSheetId="21" hidden="1">#REF!</definedName>
    <definedName name="awd" localSheetId="22" hidden="1">#REF!</definedName>
    <definedName name="awd" hidden="1">#REF!</definedName>
    <definedName name="awef" localSheetId="20" hidden="1">#REF!</definedName>
    <definedName name="awef" localSheetId="21" hidden="1">#REF!</definedName>
    <definedName name="awef" localSheetId="22" hidden="1">#REF!</definedName>
    <definedName name="awef" hidden="1">#REF!</definedName>
    <definedName name="AWS" localSheetId="20" hidden="1">#REF!</definedName>
    <definedName name="AWS" localSheetId="21" hidden="1">#REF!</definedName>
    <definedName name="AWS" localSheetId="22" hidden="1">#REF!</definedName>
    <definedName name="AWS" hidden="1">#REF!</definedName>
    <definedName name="az" localSheetId="20" hidden="1">#REF!</definedName>
    <definedName name="az" localSheetId="21" hidden="1">#REF!</definedName>
    <definedName name="az" localSheetId="22" hidden="1">#REF!</definedName>
    <definedName name="az" hidden="1">#REF!</definedName>
    <definedName name="B" localSheetId="16">#REF!</definedName>
    <definedName name="B" localSheetId="20">#REF!</definedName>
    <definedName name="B" localSheetId="21">#REF!</definedName>
    <definedName name="B" localSheetId="22">#REF!</definedName>
    <definedName name="B" localSheetId="26">#REF!</definedName>
    <definedName name="B" localSheetId="0">#REF!</definedName>
    <definedName name="B" localSheetId="5">#REF!</definedName>
    <definedName name="B" localSheetId="6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>#REF!</definedName>
    <definedName name="BaaUBondYldFY06">[34]MonthlyYields!$G$7:$G$18</definedName>
    <definedName name="BaaUBondYldFY07">[34]MonthlyYields!$G$19:$G$30</definedName>
    <definedName name="BaaUBondYldFY08">[34]MonthlyYields!$G$31:$G$42</definedName>
    <definedName name="BaaUBondYldFY09">[34]MonthlyYields!$G$43:$G$54</definedName>
    <definedName name="BaaUBondYldFY10">[34]MonthlyYields!$G$55:$G$66</definedName>
    <definedName name="BaaUBondYldFY11">[34]MonthlyYields!$G$67:$G$78</definedName>
    <definedName name="BaaUBondYldFY12">[34]MonthlyYields!$G$79:$G$90</definedName>
    <definedName name="BaaUBondYldFY13">[34]MonthlyYields!$G$91:$G$102</definedName>
    <definedName name="BaaUBondYldFY14">[34]MonthlyYields!$G$103:$G$114</definedName>
    <definedName name="BACKUP">'[35]CAPM Backup (Sc 12 - p. 2)'!$A$18:$K$79</definedName>
    <definedName name="badger" localSheetId="21" hidden="1">{"TOT_QTR_TO_PREV",#N/A,FALSE,"Site Sum"}</definedName>
    <definedName name="badger" localSheetId="22" hidden="1">{"TOT_QTR_TO_PREV",#N/A,FALSE,"Site Sum"}</definedName>
    <definedName name="badger" hidden="1">{"TOT_QTR_TO_PREV",#N/A,FALSE,"Site Sum"}</definedName>
    <definedName name="badger1" localSheetId="21" hidden="1">{"TOT_QTR_TO_PREV",#N/A,FALSE,"Site Sum"}</definedName>
    <definedName name="badger1" localSheetId="22" hidden="1">{"TOT_QTR_TO_PREV",#N/A,FALSE,"Site Sum"}</definedName>
    <definedName name="badger1" hidden="1">{"TOT_QTR_TO_PREV",#N/A,FALSE,"Site Sum"}</definedName>
    <definedName name="BAL" localSheetId="20">#REF!</definedName>
    <definedName name="BAL" localSheetId="21">#REF!</definedName>
    <definedName name="BAL" localSheetId="22">#REF!</definedName>
    <definedName name="BAL" localSheetId="26">#REF!</definedName>
    <definedName name="BAL">#REF!</definedName>
    <definedName name="BalDatData" localSheetId="20">#REF!</definedName>
    <definedName name="BalDatData" localSheetId="21">#REF!</definedName>
    <definedName name="BalDatData" localSheetId="22">#REF!</definedName>
    <definedName name="BalDatData" localSheetId="26">#REF!</definedName>
    <definedName name="BalDatData">#REF!</definedName>
    <definedName name="BB" localSheetId="20" hidden="1">#REF!</definedName>
    <definedName name="BB" localSheetId="21" hidden="1">#REF!</definedName>
    <definedName name="BB" localSheetId="22" hidden="1">#REF!</definedName>
    <definedName name="BB" hidden="1">#REF!</definedName>
    <definedName name="bb_mdm" localSheetId="20" hidden="1">#REF!</definedName>
    <definedName name="bb_mdm" localSheetId="21" hidden="1">#REF!</definedName>
    <definedName name="bb_mdm" localSheetId="22" hidden="1">#REF!</definedName>
    <definedName name="bb_mdm" hidden="1">#REF!</definedName>
    <definedName name="bb_MDMyNTU0NDRBODY1NDVEQz" localSheetId="20" hidden="1">#REF!</definedName>
    <definedName name="bb_MDMyNTU0NDRBODY1NDVEQz" localSheetId="21" hidden="1">#REF!</definedName>
    <definedName name="bb_MDMyNTU0NDRBODY1NDVEQz" localSheetId="22" hidden="1">#REF!</definedName>
    <definedName name="bb_MDMyNTU0NDRBODY1NDVEQz" hidden="1">#REF!</definedName>
    <definedName name="BBB">#REF!</definedName>
    <definedName name="bbbb" localSheetId="20" hidden="1">#REF!</definedName>
    <definedName name="bbbb" localSheetId="21" hidden="1">#REF!</definedName>
    <definedName name="bbbb" localSheetId="22" hidden="1">#REF!</definedName>
    <definedName name="bbbb" hidden="1">#REF!</definedName>
    <definedName name="bcd" localSheetId="21" hidden="1">{#N/A,#N/A,TRUE,"1990";#N/A,#N/A,TRUE,"1991";#N/A,#N/A,TRUE,"1992";#N/A,#N/A,TRUE,"1993"}</definedName>
    <definedName name="bcd" localSheetId="22" hidden="1">{#N/A,#N/A,TRUE,"1990";#N/A,#N/A,TRUE,"1991";#N/A,#N/A,TRUE,"1992";#N/A,#N/A,TRUE,"1993"}</definedName>
    <definedName name="bcd" hidden="1">{#N/A,#N/A,TRUE,"1990";#N/A,#N/A,TRUE,"1991";#N/A,#N/A,TRUE,"1992";#N/A,#N/A,TRUE,"1993"}</definedName>
    <definedName name="bcde" localSheetId="21" hidden="1">{"summary",#N/A,TRUE,"E93ADJ";"detail",#N/A,TRUE,"E93ADJ"}</definedName>
    <definedName name="bcde" localSheetId="22" hidden="1">{"summary",#N/A,TRUE,"E93ADJ";"detail",#N/A,TRUE,"E93ADJ"}</definedName>
    <definedName name="bcde" hidden="1">{"summary",#N/A,TRUE,"E93ADJ";"detail",#N/A,TRUE,"E93ADJ"}</definedName>
    <definedName name="BegMonth" localSheetId="20">#REF!</definedName>
    <definedName name="BegMonth" localSheetId="21">#REF!</definedName>
    <definedName name="BegMonth" localSheetId="22">#REF!</definedName>
    <definedName name="BegMonth" localSheetId="26">#REF!</definedName>
    <definedName name="BegMonth">#REF!</definedName>
    <definedName name="begretre" localSheetId="21" hidden="1">{#N/A,#N/A,FALSE,"OTHERINPUTS";#N/A,#N/A,FALSE,"DITRATEINPUTS";#N/A,#N/A,FALSE,"SUPPLIEDADJINPUT";#N/A,#N/A,FALSE,"TIMINGDIFFINPUTS";#N/A,#N/A,FALSE,"BR&amp;SUPADJ."}</definedName>
    <definedName name="begretre" localSheetId="22" hidden="1">{#N/A,#N/A,FALSE,"OTHERINPUTS";#N/A,#N/A,FALSE,"DITRATEINPUTS";#N/A,#N/A,FALSE,"SUPPLIEDADJINPUT";#N/A,#N/A,FALSE,"TIMINGDIFFINPUTS";#N/A,#N/A,FALSE,"BR&amp;SUPADJ."}</definedName>
    <definedName name="begretre" hidden="1">{#N/A,#N/A,FALSE,"OTHERINPUTS";#N/A,#N/A,FALSE,"DITRATEINPUTS";#N/A,#N/A,FALSE,"SUPPLIEDADJINPUT";#N/A,#N/A,FALSE,"TIMINGDIFFINPUTS";#N/A,#N/A,FALSE,"BR&amp;SUPADJ."}</definedName>
    <definedName name="BENEFITS_EXP" localSheetId="20">#REF!</definedName>
    <definedName name="BENEFITS_EXP" localSheetId="21">#REF!</definedName>
    <definedName name="BENEFITS_EXP" localSheetId="22">#REF!</definedName>
    <definedName name="BENEFITS_EXP" localSheetId="26">#REF!</definedName>
    <definedName name="BENEFITS_EXP">#REF!</definedName>
    <definedName name="BETA" localSheetId="20">#REF!</definedName>
    <definedName name="BETA" localSheetId="21">#REF!</definedName>
    <definedName name="BETA" localSheetId="22">#REF!</definedName>
    <definedName name="BETA" localSheetId="26">#REF!</definedName>
    <definedName name="BETA" localSheetId="0">#REF!</definedName>
    <definedName name="BETA">#REF!</definedName>
    <definedName name="BETA_CURR_SELECTED">[36]Data!$K$8</definedName>
    <definedName name="BETA_CURRENCIES">[37]Data!$F$6:$F$40</definedName>
    <definedName name="BETA_CURRENCY">[37]Data!$F$6:$G$40</definedName>
    <definedName name="BETA_DATA_FIELDS">[37]Data!#REF!</definedName>
    <definedName name="BETA_OVERRIDE_FIELDS">[36]Data!$J$4:$J$7</definedName>
    <definedName name="BETA_OVERRIDE_VALUES">[36]Data!$K$4:$K$7</definedName>
    <definedName name="BETA_PERIOD">[37]Data!$B$6:$C$10</definedName>
    <definedName name="BETA_PERIODS">[37]Data!$B$6:$B$10</definedName>
    <definedName name="betaadj" localSheetId="20">#REF!</definedName>
    <definedName name="betaadj" localSheetId="21">#REF!</definedName>
    <definedName name="betaadj" localSheetId="22">#REF!</definedName>
    <definedName name="betaadj" localSheetId="26">#REF!</definedName>
    <definedName name="betaadj" localSheetId="0">#REF!</definedName>
    <definedName name="betaadj">#REF!</definedName>
    <definedName name="bl" localSheetId="20" hidden="1">#REF!</definedName>
    <definedName name="bl" localSheetId="21" hidden="1">#REF!</definedName>
    <definedName name="bl" localSheetId="22" hidden="1">#REF!</definedName>
    <definedName name="bl" hidden="1">#REF!</definedName>
    <definedName name="Blank" localSheetId="21" hidden="1">{"ARK_JURIS_FUEL",#N/A,FALSE,"Ark_Fuel&amp;Rev"}</definedName>
    <definedName name="Blank" localSheetId="22" hidden="1">{"ARK_JURIS_FUEL",#N/A,FALSE,"Ark_Fuel&amp;Rev"}</definedName>
    <definedName name="Blank" hidden="1">{"ARK_JURIS_FUEL",#N/A,FALSE,"Ark_Fuel&amp;Rev"}</definedName>
    <definedName name="BLPH2" hidden="1">'[38]Commercial Paper'!#REF!</definedName>
    <definedName name="BLPH3" hidden="1">'[38]Commercial Paper'!#REF!</definedName>
    <definedName name="BLPH4" hidden="1">'[38]Commercial Paper'!#REF!</definedName>
    <definedName name="BLPH5" hidden="1">'[38]Commercial Paper'!#REF!</definedName>
    <definedName name="BLPH6" hidden="1">'[38]Commercial Paper'!#REF!</definedName>
    <definedName name="bnca" localSheetId="20" hidden="1">#REF!</definedName>
    <definedName name="bnca" localSheetId="21" hidden="1">#REF!</definedName>
    <definedName name="bnca" localSheetId="22" hidden="1">#REF!</definedName>
    <definedName name="bnca" hidden="1">#REF!</definedName>
    <definedName name="bned" localSheetId="20" hidden="1">#REF!</definedName>
    <definedName name="bned" localSheetId="21" hidden="1">#REF!</definedName>
    <definedName name="bned" localSheetId="22" hidden="1">#REF!</definedName>
    <definedName name="bned" hidden="1">#REF!</definedName>
    <definedName name="BORDER1" localSheetId="20">#REF!</definedName>
    <definedName name="BORDER1" localSheetId="21">#REF!</definedName>
    <definedName name="BORDER1" localSheetId="22">#REF!</definedName>
    <definedName name="BORDER1" localSheetId="26">#REF!</definedName>
    <definedName name="BORDER1">#REF!</definedName>
    <definedName name="BORDER2" localSheetId="20">#REF!</definedName>
    <definedName name="BORDER2" localSheetId="21">#REF!</definedName>
    <definedName name="BORDER2" localSheetId="22">#REF!</definedName>
    <definedName name="BORDER2" localSheetId="26">#REF!</definedName>
    <definedName name="BORDER2">#REF!</definedName>
    <definedName name="borst" localSheetId="20" hidden="1">#REF!</definedName>
    <definedName name="borst" localSheetId="21" hidden="1">#REF!</definedName>
    <definedName name="borst" localSheetId="22" hidden="1">#REF!</definedName>
    <definedName name="borst" hidden="1">#REF!</definedName>
    <definedName name="BOTH" localSheetId="20">#REF!</definedName>
    <definedName name="BOTH" localSheetId="21">#REF!</definedName>
    <definedName name="BOTH" localSheetId="22">#REF!</definedName>
    <definedName name="BOTH" localSheetId="26">#REF!</definedName>
    <definedName name="BOTH">#REF!</definedName>
    <definedName name="bruce" localSheetId="16">#REF!</definedName>
    <definedName name="bruce" localSheetId="20">#REF!</definedName>
    <definedName name="bruce" localSheetId="21">#REF!</definedName>
    <definedName name="bruce" localSheetId="22">#REF!</definedName>
    <definedName name="bruce" localSheetId="26">#REF!</definedName>
    <definedName name="bruce" localSheetId="0">#REF!</definedName>
    <definedName name="bruce" localSheetId="5">#REF!</definedName>
    <definedName name="bruce" localSheetId="6">#REF!</definedName>
    <definedName name="bruce" localSheetId="8">#REF!</definedName>
    <definedName name="bruce" localSheetId="9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4">#REF!</definedName>
    <definedName name="bruce" localSheetId="15">#REF!</definedName>
    <definedName name="bruce">#REF!</definedName>
    <definedName name="Bruce1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ruce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BS_Forecast" localSheetId="20">#REF!</definedName>
    <definedName name="BS_Forecast" localSheetId="21">#REF!</definedName>
    <definedName name="BS_Forecast" localSheetId="22">#REF!</definedName>
    <definedName name="BS_Forecast" localSheetId="26">#REF!</definedName>
    <definedName name="BS_Forecast">#REF!</definedName>
    <definedName name="BS_Plan" localSheetId="20">#REF!</definedName>
    <definedName name="BS_Plan" localSheetId="21">#REF!</definedName>
    <definedName name="BS_Plan" localSheetId="22">#REF!</definedName>
    <definedName name="BS_Plan" localSheetId="26">#REF!</definedName>
    <definedName name="BS_Plan">#REF!</definedName>
    <definedName name="BS_Plan2" localSheetId="20">#REF!</definedName>
    <definedName name="BS_Plan2" localSheetId="21">#REF!</definedName>
    <definedName name="BS_Plan2" localSheetId="22">#REF!</definedName>
    <definedName name="BS_Plan2" localSheetId="26">#REF!</definedName>
    <definedName name="BS_Plan2">#REF!</definedName>
    <definedName name="BTLTAX" localSheetId="20">#REF!</definedName>
    <definedName name="BTLTAX" localSheetId="21">#REF!</definedName>
    <definedName name="BTLTAX" localSheetId="22">#REF!</definedName>
    <definedName name="BTLTAX" localSheetId="26">#REF!</definedName>
    <definedName name="BTLTAX">#REF!</definedName>
    <definedName name="BTLTAXES" localSheetId="20">#REF!</definedName>
    <definedName name="BTLTAXES" localSheetId="21">#REF!</definedName>
    <definedName name="BTLTAXES" localSheetId="22">#REF!</definedName>
    <definedName name="BTLTAXES" localSheetId="26">#REF!</definedName>
    <definedName name="BTLTAXES">#REF!</definedName>
    <definedName name="BTLTXBUD" localSheetId="20">#REF!</definedName>
    <definedName name="BTLTXBUD" localSheetId="21">#REF!</definedName>
    <definedName name="BTLTXBUD" localSheetId="22">#REF!</definedName>
    <definedName name="BTLTXBUD" localSheetId="26">#REF!</definedName>
    <definedName name="BTLTXBUD">#REF!</definedName>
    <definedName name="BUDGET3" localSheetId="16">#REF!</definedName>
    <definedName name="BUDGET3" localSheetId="20">#REF!</definedName>
    <definedName name="BUDGET3" localSheetId="21">#REF!</definedName>
    <definedName name="BUDGET3" localSheetId="22">#REF!</definedName>
    <definedName name="BUDGET3" localSheetId="26">#REF!</definedName>
    <definedName name="BUDGET3" localSheetId="0">#REF!</definedName>
    <definedName name="BUDGET3" localSheetId="5">#REF!</definedName>
    <definedName name="BUDGET3" localSheetId="6">#REF!</definedName>
    <definedName name="BUDGET3" localSheetId="8">#REF!</definedName>
    <definedName name="BUDGET3" localSheetId="9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4">#REF!</definedName>
    <definedName name="BUDGET3" localSheetId="15">#REF!</definedName>
    <definedName name="BUDGET3">#REF!</definedName>
    <definedName name="BUSUNIT">'[39]Input '!$C$9</definedName>
    <definedName name="BUTLER">#REF!</definedName>
    <definedName name="bvvrr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bvvrr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c.LTMYear" hidden="1">#REF!</definedName>
    <definedName name="C_" localSheetId="16">#REF!</definedName>
    <definedName name="C_" localSheetId="20">#REF!</definedName>
    <definedName name="C_" localSheetId="21">#REF!</definedName>
    <definedName name="C_" localSheetId="22">#REF!</definedName>
    <definedName name="C_" localSheetId="26">#REF!</definedName>
    <definedName name="C_" localSheetId="0">#REF!</definedName>
    <definedName name="C_" localSheetId="5">#REF!</definedName>
    <definedName name="C_" localSheetId="6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4">#REF!</definedName>
    <definedName name="C_" localSheetId="15">#REF!</definedName>
    <definedName name="C_">#REF!</definedName>
    <definedName name="ca" localSheetId="20" hidden="1">#REF!</definedName>
    <definedName name="ca" localSheetId="21" hidden="1">#REF!</definedName>
    <definedName name="ca" localSheetId="22" hidden="1">#REF!</definedName>
    <definedName name="ca" hidden="1">#REF!</definedName>
    <definedName name="calcDiv1">[40]Calculate!$G$6:$G$104</definedName>
    <definedName name="calcDiv2">[40]Calculate!$H$6:$H$104</definedName>
    <definedName name="calcDiv3">[40]Calculate!$I$6:$I$104</definedName>
    <definedName name="calcDiv4">[40]Calculate!$J$6:$J$104</definedName>
    <definedName name="calcEDiv01">[40]Calculate!$G$7:$J$7</definedName>
    <definedName name="calcEDiv02">[40]Calculate!$G$11:$J$11</definedName>
    <definedName name="calcEDiv03">[40]Calculate!$G$15:$J$15</definedName>
    <definedName name="calcEDiv04">[40]Calculate!$G$19:$J$19</definedName>
    <definedName name="calcEDiv05">[40]Calculate!$G$23:$J$23</definedName>
    <definedName name="calcEDiv06">[40]Calculate!$G$27:$J$27</definedName>
    <definedName name="calcEDiv07">[40]Calculate!$G$31:$J$31</definedName>
    <definedName name="calcEDiv08">[40]Calculate!$G$35:$J$35</definedName>
    <definedName name="calcEDiv10">[40]Calculate!$G$43:$J$43</definedName>
    <definedName name="calcEDiv11">[40]Calculate!$G$47:$J$47</definedName>
    <definedName name="calcEDiv12">[40]Calculate!$G$51:$J$51</definedName>
    <definedName name="calcEDiv13">[40]Calculate!$G$55:$J$55</definedName>
    <definedName name="calcEDiv14">[40]Calculate!$G$59:$J$59</definedName>
    <definedName name="calcEDiv15">[40]Calculate!$G$63:$J$63</definedName>
    <definedName name="calcEDiv16">[40]Calculate!$G$67:$J$67</definedName>
    <definedName name="calcEDiv17">[40]Calculate!$G$71:$J$71</definedName>
    <definedName name="calcEDiv18">[40]Calculate!$G$75:$J$75</definedName>
    <definedName name="calcEDiv19">[40]Calculate!$G$79:$J$79</definedName>
    <definedName name="calcEDiv20">[40]Calculate!$G$83:$J$83</definedName>
    <definedName name="calcEDiv21">[40]Calculate!$G$87:$J$87</definedName>
    <definedName name="calcEDiv22">[40]Calculate!$G$91:$J$91</definedName>
    <definedName name="calcEDiv23">[40]Calculate!$G$95:$J$95</definedName>
    <definedName name="calcEDiv24">[40]Calculate!$G$99:$J$99</definedName>
    <definedName name="calcEDiv25">[40]Calculate!$G$103:$J$103</definedName>
    <definedName name="capitalization">'[41]CS Data'!$B$11:$I$64</definedName>
    <definedName name="CASHFLS" localSheetId="21">'[42]CASH FLOWS BKUP'!#REF!</definedName>
    <definedName name="CASHFLS" localSheetId="26">'[42]CASH FLOWS BKUP'!#REF!</definedName>
    <definedName name="CASHFLS" localSheetId="2">'[42]CASH FLOWS BKUP'!#REF!</definedName>
    <definedName name="CASHFLS" localSheetId="3">'[42]CASH FLOWS BKUP'!#REF!</definedName>
    <definedName name="CASHFLS" localSheetId="5">'[42]CASH FLOWS BKUP'!#REF!</definedName>
    <definedName name="CASHFLS" localSheetId="6">'[42]CASH FLOWS BKUP'!#REF!</definedName>
    <definedName name="CASHFLS">'[42]CASH FLOWS BKUP'!#REF!</definedName>
    <definedName name="cbwe" localSheetId="20" hidden="1">#REF!</definedName>
    <definedName name="cbwe" localSheetId="21" hidden="1">#REF!</definedName>
    <definedName name="cbwe" localSheetId="22" hidden="1">#REF!</definedName>
    <definedName name="cbwe" hidden="1">#REF!</definedName>
    <definedName name="CBWorkbookPriority" hidden="1">-1523877792</definedName>
    <definedName name="CC">#REF!</definedName>
    <definedName name="CCC">#REF!</definedName>
    <definedName name="cdiv1">'[40]Prices &amp; Dividends'!$D$5:$D$29</definedName>
    <definedName name="cdiv2">'[40]Prices &amp; Dividends'!$F$5:$F$29</definedName>
    <definedName name="cdiv3">'[40]Prices &amp; Dividends'!$H$5:$H$29</definedName>
    <definedName name="cdiv4">'[40]Prices &amp; Dividends'!$J$5:$J$29</definedName>
    <definedName name="Central_Only">'[14]Alloc factors'!#REF!</definedName>
    <definedName name="CF_Forecast" localSheetId="20">#REF!</definedName>
    <definedName name="CF_Forecast" localSheetId="21">#REF!</definedName>
    <definedName name="CF_Forecast" localSheetId="22">#REF!</definedName>
    <definedName name="CF_Forecast" localSheetId="26">#REF!</definedName>
    <definedName name="CF_Forecast">#REF!</definedName>
    <definedName name="CF_Plan2" localSheetId="20">#REF!</definedName>
    <definedName name="CF_Plan2" localSheetId="21">#REF!</definedName>
    <definedName name="CF_Plan2" localSheetId="22">#REF!</definedName>
    <definedName name="CF_Plan2" localSheetId="26">#REF!</definedName>
    <definedName name="CF_Plan2">#REF!</definedName>
    <definedName name="chj" localSheetId="20" hidden="1">#REF!</definedName>
    <definedName name="chj" localSheetId="21" hidden="1">#REF!</definedName>
    <definedName name="chj" localSheetId="22" hidden="1">#REF!</definedName>
    <definedName name="chj" hidden="1">#REF!</definedName>
    <definedName name="CIQWBGuid" hidden="1">"dde4eece-e896-48d3-90a0-e4e621ff1317"</definedName>
    <definedName name="CIQWBInfo" hidden="1">"{ ""CIQVersion"":""9.45.614.5792"" }"</definedName>
    <definedName name="CMACT" localSheetId="20">'[22]Page 1'!#REF!</definedName>
    <definedName name="CMACT" localSheetId="21">'[22]Page 1'!#REF!</definedName>
    <definedName name="CMACT" localSheetId="22">'[22]Page 1'!#REF!</definedName>
    <definedName name="CMACT" localSheetId="26">'[22]Page 1'!#REF!</definedName>
    <definedName name="CMACT" localSheetId="2">'[22]Page 1'!#REF!</definedName>
    <definedName name="CMACT" localSheetId="3">'[22]Page 1'!#REF!</definedName>
    <definedName name="CMACT" localSheetId="5">'[22]Page 1'!#REF!</definedName>
    <definedName name="CMACT" localSheetId="6">'[22]Page 1'!#REF!</definedName>
    <definedName name="CMACT">'[22]Page 1'!#REF!</definedName>
    <definedName name="CMBUD" localSheetId="20">'[22]Page 1'!#REF!</definedName>
    <definedName name="CMBUD" localSheetId="21">'[22]Page 1'!#REF!</definedName>
    <definedName name="CMBUD" localSheetId="22">'[22]Page 1'!#REF!</definedName>
    <definedName name="CMBUD" localSheetId="26">'[22]Page 1'!#REF!</definedName>
    <definedName name="CMBUD" localSheetId="2">'[22]Page 1'!#REF!</definedName>
    <definedName name="CMBUD" localSheetId="3">'[22]Page 1'!#REF!</definedName>
    <definedName name="CMBUD" localSheetId="5">'[22]Page 1'!#REF!</definedName>
    <definedName name="CMBUD" localSheetId="6">'[22]Page 1'!#REF!</definedName>
    <definedName name="CMBUD">'[22]Page 1'!#REF!</definedName>
    <definedName name="COAST1" localSheetId="20">#REF!</definedName>
    <definedName name="COAST1" localSheetId="21">#REF!</definedName>
    <definedName name="COAST1" localSheetId="22">#REF!</definedName>
    <definedName name="COAST1" localSheetId="26">#REF!</definedName>
    <definedName name="COAST1">#REF!</definedName>
    <definedName name="COM_COASTX" localSheetId="20">#REF!</definedName>
    <definedName name="COM_COASTX" localSheetId="21">#REF!</definedName>
    <definedName name="COM_COASTX" localSheetId="22">#REF!</definedName>
    <definedName name="COM_COASTX" localSheetId="26">#REF!</definedName>
    <definedName name="COM_COASTX">#REF!</definedName>
    <definedName name="COM_EBE" localSheetId="20">#REF!</definedName>
    <definedName name="COM_EBE" localSheetId="21">#REF!</definedName>
    <definedName name="COM_EBE" localSheetId="22">#REF!</definedName>
    <definedName name="COM_EBE" localSheetId="26">#REF!</definedName>
    <definedName name="COM_EBE">#REF!</definedName>
    <definedName name="COM_EBX" localSheetId="20">#REF!</definedName>
    <definedName name="COM_EBX" localSheetId="21">#REF!</definedName>
    <definedName name="COM_EBX" localSheetId="22">#REF!</definedName>
    <definedName name="COM_EBX" localSheetId="26">#REF!</definedName>
    <definedName name="COM_EBX">#REF!</definedName>
    <definedName name="COM_OAP" localSheetId="20">#REF!</definedName>
    <definedName name="COM_OAP" localSheetId="21">#REF!</definedName>
    <definedName name="COM_OAP" localSheetId="22">#REF!</definedName>
    <definedName name="COM_OAP" localSheetId="26">#REF!</definedName>
    <definedName name="COM_OAP">#REF!</definedName>
    <definedName name="COM_ONAQ" localSheetId="20">#REF!</definedName>
    <definedName name="COM_ONAQ" localSheetId="21">#REF!</definedName>
    <definedName name="COM_ONAQ" localSheetId="22">#REF!</definedName>
    <definedName name="COM_ONAQ" localSheetId="26">#REF!</definedName>
    <definedName name="COM_ONAQ">#REF!</definedName>
    <definedName name="COM_SBAE" localSheetId="20">#REF!</definedName>
    <definedName name="COM_SBAE" localSheetId="21">#REF!</definedName>
    <definedName name="COM_SBAE" localSheetId="22">#REF!</definedName>
    <definedName name="COM_SBAE" localSheetId="26">#REF!</definedName>
    <definedName name="COM_SBAE">#REF!</definedName>
    <definedName name="COM_TOTAL" localSheetId="20">#REF!</definedName>
    <definedName name="COM_TOTAL" localSheetId="21">#REF!</definedName>
    <definedName name="COM_TOTAL" localSheetId="22">#REF!</definedName>
    <definedName name="COM_TOTAL" localSheetId="26">#REF!</definedName>
    <definedName name="COM_TOTAL">#REF!</definedName>
    <definedName name="COM_WATER" localSheetId="20">#REF!</definedName>
    <definedName name="COM_WATER" localSheetId="21">#REF!</definedName>
    <definedName name="COM_WATER" localSheetId="22">#REF!</definedName>
    <definedName name="COM_WATER" localSheetId="26">#REF!</definedName>
    <definedName name="COM_WATER">#REF!</definedName>
    <definedName name="Common" localSheetId="20" hidden="1">{#N/A,#N/A,FALSE,"SCA";#N/A,#N/A,FALSE,"NCA";#N/A,#N/A,FALSE,"SAZ";#N/A,#N/A,FALSE,"CAZ";#N/A,#N/A,FALSE,"SNV";#N/A,#N/A,FALSE,"NNV";#N/A,#N/A,FALSE,"PP";#N/A,#N/A,FALSE,"SA"}</definedName>
    <definedName name="Common" localSheetId="21" hidden="1">{#N/A,#N/A,FALSE,"SCA";#N/A,#N/A,FALSE,"NCA";#N/A,#N/A,FALSE,"SAZ";#N/A,#N/A,FALSE,"CAZ";#N/A,#N/A,FALSE,"SNV";#N/A,#N/A,FALSE,"NNV";#N/A,#N/A,FALSE,"PP";#N/A,#N/A,FALSE,"SA"}</definedName>
    <definedName name="Common" localSheetId="22" hidden="1">{#N/A,#N/A,FALSE,"SCA";#N/A,#N/A,FALSE,"NCA";#N/A,#N/A,FALSE,"SAZ";#N/A,#N/A,FALSE,"CAZ";#N/A,#N/A,FALSE,"SNV";#N/A,#N/A,FALSE,"NNV";#N/A,#N/A,FALSE,"PP";#N/A,#N/A,FALSE,"SA"}</definedName>
    <definedName name="Common" hidden="1">{#N/A,#N/A,FALSE,"SCA";#N/A,#N/A,FALSE,"NCA";#N/A,#N/A,FALSE,"SAZ";#N/A,#N/A,FALSE,"CAZ";#N/A,#N/A,FALSE,"SNV";#N/A,#N/A,FALSE,"NNV";#N/A,#N/A,FALSE,"PP";#N/A,#N/A,FALSE,"SA"}</definedName>
    <definedName name="company">'[43]Company Groups'!#REF!</definedName>
    <definedName name="company_map">#REF!</definedName>
    <definedName name="company1">#REF!</definedName>
    <definedName name="company10">#REF!</definedName>
    <definedName name="company11">#REF!</definedName>
    <definedName name="company12">#REF!</definedName>
    <definedName name="company13">#REF!</definedName>
    <definedName name="company14">#REF!</definedName>
    <definedName name="company15">#REF!</definedName>
    <definedName name="company16">#REF!</definedName>
    <definedName name="company17">#REF!</definedName>
    <definedName name="company18">#REF!</definedName>
    <definedName name="company19">#REF!</definedName>
    <definedName name="company2">#REF!</definedName>
    <definedName name="company20">#REF!</definedName>
    <definedName name="company21">#REF!</definedName>
    <definedName name="company22">#REF!</definedName>
    <definedName name="company23">#REF!</definedName>
    <definedName name="company24">#REF!</definedName>
    <definedName name="company25">#REF!</definedName>
    <definedName name="company26">#REF!</definedName>
    <definedName name="company27">#REF!</definedName>
    <definedName name="company28">#REF!</definedName>
    <definedName name="company29">#REF!</definedName>
    <definedName name="company3">#REF!</definedName>
    <definedName name="company30">#REF!</definedName>
    <definedName name="company31">#REF!</definedName>
    <definedName name="company32">#REF!</definedName>
    <definedName name="company33">#REF!</definedName>
    <definedName name="company4">#REF!</definedName>
    <definedName name="company5">#REF!</definedName>
    <definedName name="company6">#REF!</definedName>
    <definedName name="company7">#REF!</definedName>
    <definedName name="company8">#REF!</definedName>
    <definedName name="company9">#REF!</definedName>
    <definedName name="companylist">OFFSET([44]Power_NaturalGas_Coal_cos!$C$8,0,0,COUNTA([44]Power_NaturalGas_Coal_cos!$C$8:$C$65536),6)</definedName>
    <definedName name="Composite" localSheetId="20">#REF!</definedName>
    <definedName name="Composite" localSheetId="21">#REF!</definedName>
    <definedName name="Composite" localSheetId="22">#REF!</definedName>
    <definedName name="Composite" localSheetId="26">#REF!</definedName>
    <definedName name="Composite">#REF!</definedName>
    <definedName name="con00" localSheetId="21" hidden="1">{#N/A,"Anonymous",FALSE,"30 30k Table";#N/A,#N/A,FALSE,"30 50k Table";#N/A,#N/A,FALSE,"40 100k Table"}</definedName>
    <definedName name="con00" localSheetId="22" hidden="1">{#N/A,"Anonymous",FALSE,"30 30k Table";#N/A,#N/A,FALSE,"30 50k Table";#N/A,#N/A,FALSE,"40 100k Table"}</definedName>
    <definedName name="con00" hidden="1">{#N/A,"Anonymous",FALSE,"30 30k Table";#N/A,#N/A,FALSE,"30 50k Table";#N/A,#N/A,FALSE,"40 100k Table"}</definedName>
    <definedName name="conflic40100k" localSheetId="21" hidden="1">{#N/A,"Anonymous",FALSE,"30 30k Table";#N/A,#N/A,FALSE,"30 50k Table";#N/A,#N/A,FALSE,"40 100k Table"}</definedName>
    <definedName name="conflic40100k" localSheetId="22" hidden="1">{#N/A,"Anonymous",FALSE,"30 30k Table";#N/A,#N/A,FALSE,"30 50k Table";#N/A,#N/A,FALSE,"40 100k Table"}</definedName>
    <definedName name="conflic40100k" hidden="1">{#N/A,"Anonymous",FALSE,"30 30k Table";#N/A,#N/A,FALSE,"30 50k Table";#N/A,#N/A,FALSE,"40 100k Table"}</definedName>
    <definedName name="conflict" localSheetId="21" hidden="1">{#N/A,"Anonymous",FALSE,"30 30k Table";#N/A,#N/A,FALSE,"30 50k Table";#N/A,#N/A,FALSE,"40 100k Table"}</definedName>
    <definedName name="conflict" localSheetId="22" hidden="1">{#N/A,"Anonymous",FALSE,"30 30k Table";#N/A,#N/A,FALSE,"30 50k Table";#N/A,#N/A,FALSE,"40 100k Table"}</definedName>
    <definedName name="conflict" hidden="1">{#N/A,"Anonymous",FALSE,"30 30k Table";#N/A,#N/A,FALSE,"30 50k Table";#N/A,#N/A,FALSE,"40 100k Table"}</definedName>
    <definedName name="conflict3" localSheetId="21" hidden="1">{#N/A,"Anonymous",FALSE,"30 30k Table";#N/A,#N/A,FALSE,"30 50k Table";#N/A,#N/A,FALSE,"40 100k Table"}</definedName>
    <definedName name="conflict3" localSheetId="22" hidden="1">{#N/A,"Anonymous",FALSE,"30 30k Table";#N/A,#N/A,FALSE,"30 50k Table";#N/A,#N/A,FALSE,"40 100k Table"}</definedName>
    <definedName name="conflict3" hidden="1">{#N/A,"Anonymous",FALSE,"30 30k Table";#N/A,#N/A,FALSE,"30 50k Table";#N/A,#N/A,FALSE,"40 100k Table"}</definedName>
    <definedName name="conflict40100k" localSheetId="21" hidden="1">{#N/A,"Anonymous",FALSE,"30 30k Table";#N/A,#N/A,FALSE,"30 50k Table";#N/A,#N/A,FALSE,"40 100k Table"}</definedName>
    <definedName name="conflict40100k" localSheetId="22" hidden="1">{#N/A,"Anonymous",FALSE,"30 30k Table";#N/A,#N/A,FALSE,"30 50k Table";#N/A,#N/A,FALSE,"40 100k Table"}</definedName>
    <definedName name="conflict40100k" hidden="1">{#N/A,"Anonymous",FALSE,"30 30k Table";#N/A,#N/A,FALSE,"30 50k Table";#N/A,#N/A,FALSE,"40 100k Table"}</definedName>
    <definedName name="conflict404050k" localSheetId="21" hidden="1">{#N/A,"Anonymous",FALSE,"30 30k Table";#N/A,#N/A,FALSE,"30 50k Table";#N/A,#N/A,FALSE,"40 100k Table"}</definedName>
    <definedName name="conflict404050k" localSheetId="22" hidden="1">{#N/A,"Anonymous",FALSE,"30 30k Table";#N/A,#N/A,FALSE,"30 50k Table";#N/A,#N/A,FALSE,"40 100k Table"}</definedName>
    <definedName name="conflict404050k" hidden="1">{#N/A,"Anonymous",FALSE,"30 30k Table";#N/A,#N/A,FALSE,"30 50k Table";#N/A,#N/A,FALSE,"40 100k Table"}</definedName>
    <definedName name="conflict4050k" localSheetId="21" hidden="1">{#N/A,"Anonymous",FALSE,"30 30k Table";#N/A,#N/A,FALSE,"30 50k Table";#N/A,#N/A,FALSE,"40 100k Table"}</definedName>
    <definedName name="conflict4050k" localSheetId="22" hidden="1">{#N/A,"Anonymous",FALSE,"30 30k Table";#N/A,#N/A,FALSE,"30 50k Table";#N/A,#N/A,FALSE,"40 100k Table"}</definedName>
    <definedName name="conflict4050k" hidden="1">{#N/A,"Anonymous",FALSE,"30 30k Table";#N/A,#N/A,FALSE,"30 50k Table";#N/A,#N/A,FALSE,"40 100k Table"}</definedName>
    <definedName name="conflict4050kkk" localSheetId="21" hidden="1">{#N/A,"Anonymous",FALSE,"30 30k Table";#N/A,#N/A,FALSE,"30 50k Table";#N/A,#N/A,FALSE,"40 100k Table"}</definedName>
    <definedName name="conflict4050kkk" localSheetId="22" hidden="1">{#N/A,"Anonymous",FALSE,"30 30k Table";#N/A,#N/A,FALSE,"30 50k Table";#N/A,#N/A,FALSE,"40 100k Table"}</definedName>
    <definedName name="conflict4050kkk" hidden="1">{#N/A,"Anonymous",FALSE,"30 30k Table";#N/A,#N/A,FALSE,"30 50k Table";#N/A,#N/A,FALSE,"40 100k Table"}</definedName>
    <definedName name="conflt40100k" localSheetId="21" hidden="1">{#N/A,"Anonymous",FALSE,"30 30k Table";#N/A,#N/A,FALSE,"30 50k Table";#N/A,#N/A,FALSE,"40 100k Table"}</definedName>
    <definedName name="conflt40100k" localSheetId="22" hidden="1">{#N/A,"Anonymous",FALSE,"30 30k Table";#N/A,#N/A,FALSE,"30 50k Table";#N/A,#N/A,FALSE,"40 100k Table"}</definedName>
    <definedName name="conflt40100k" hidden="1">{#N/A,"Anonymous",FALSE,"30 30k Table";#N/A,#N/A,FALSE,"30 50k Table";#N/A,#N/A,FALSE,"40 100k Table"}</definedName>
    <definedName name="CONSCF4A" localSheetId="20">#REF!</definedName>
    <definedName name="CONSCF4A" localSheetId="21">#REF!</definedName>
    <definedName name="CONSCF4A" localSheetId="22">#REF!</definedName>
    <definedName name="CONSCF4A" localSheetId="26">#REF!</definedName>
    <definedName name="CONSCF4A">#REF!</definedName>
    <definedName name="CONSCF4B" localSheetId="20">#REF!</definedName>
    <definedName name="CONSCF4B" localSheetId="21">#REF!</definedName>
    <definedName name="CONSCF4B" localSheetId="22">#REF!</definedName>
    <definedName name="CONSCF4B" localSheetId="26">#REF!</definedName>
    <definedName name="CONSCF4B" localSheetId="2">#REF!</definedName>
    <definedName name="CONSCF4B" localSheetId="3">#REF!</definedName>
    <definedName name="CONSCF4B" localSheetId="5">#REF!</definedName>
    <definedName name="CONSCF4B" localSheetId="6">#REF!</definedName>
    <definedName name="CONSCF4B">#REF!</definedName>
    <definedName name="CONSOLP1" localSheetId="20">#REF!</definedName>
    <definedName name="CONSOLP1" localSheetId="21">#REF!</definedName>
    <definedName name="CONSOLP1" localSheetId="22">#REF!</definedName>
    <definedName name="CONSOLP1" localSheetId="26">#REF!</definedName>
    <definedName name="CONSOLP1">#REF!</definedName>
    <definedName name="CONSOLP2" localSheetId="20">#REF!</definedName>
    <definedName name="CONSOLP2" localSheetId="21">#REF!</definedName>
    <definedName name="CONSOLP2" localSheetId="22">#REF!</definedName>
    <definedName name="CONSOLP2" localSheetId="26">#REF!</definedName>
    <definedName name="CONSOLP2">#REF!</definedName>
    <definedName name="CONSOLP3" localSheetId="20">#REF!</definedName>
    <definedName name="CONSOLP3" localSheetId="21">#REF!</definedName>
    <definedName name="CONSOLP3" localSheetId="22">#REF!</definedName>
    <definedName name="CONSOLP3" localSheetId="26">#REF!</definedName>
    <definedName name="CONSOLP3">#REF!</definedName>
    <definedName name="CONSOLP4" localSheetId="20">#REF!</definedName>
    <definedName name="CONSOLP4" localSheetId="21">#REF!</definedName>
    <definedName name="CONSOLP4" localSheetId="22">#REF!</definedName>
    <definedName name="CONSOLP4" localSheetId="26">#REF!</definedName>
    <definedName name="CONSOLP4">#REF!</definedName>
    <definedName name="Cortez">'[14]Alloc factors'!#REF!</definedName>
    <definedName name="COST">#REF!</definedName>
    <definedName name="COUNTCELL">#REF!</definedName>
    <definedName name="cover" localSheetId="20" hidden="1">#REF!</definedName>
    <definedName name="cover" localSheetId="21" hidden="1">#REF!</definedName>
    <definedName name="cover" localSheetId="22" hidden="1">#REF!</definedName>
    <definedName name="cover" hidden="1">#REF!</definedName>
    <definedName name="csDesignMode">1</definedName>
    <definedName name="customerinput">#REF!</definedName>
    <definedName name="cvdsza" localSheetId="20" hidden="1">#REF!</definedName>
    <definedName name="cvdsza" localSheetId="21" hidden="1">#REF!</definedName>
    <definedName name="cvdsza" localSheetId="22" hidden="1">#REF!</definedName>
    <definedName name="cvdsza" hidden="1">#REF!</definedName>
    <definedName name="CWIP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6">'[7]C-3.10'!#REF!</definedName>
    <definedName name="D" localSheetId="20">'[7]C-3.10'!#REF!</definedName>
    <definedName name="D" localSheetId="21">'[7]C-3.10'!#REF!</definedName>
    <definedName name="D" localSheetId="26">'[8]C-3.10'!#REF!</definedName>
    <definedName name="D" localSheetId="0">'[7]C-3.10'!#REF!</definedName>
    <definedName name="D" localSheetId="2">'[9]C-3.10'!#REF!</definedName>
    <definedName name="D" localSheetId="3">'[9]C-3.10'!#REF!</definedName>
    <definedName name="D" localSheetId="5">'[7]C-3.10'!#REF!</definedName>
    <definedName name="D" localSheetId="6">'[7]C-3.10'!#REF!</definedName>
    <definedName name="D" localSheetId="8">'[7]C-3.10'!#REF!</definedName>
    <definedName name="D" localSheetId="9">'[7]C-3.10'!#REF!</definedName>
    <definedName name="D" localSheetId="10">'[7]C-3.10'!#REF!</definedName>
    <definedName name="D" localSheetId="11">'[7]C-3.10'!#REF!</definedName>
    <definedName name="D" localSheetId="12">'[7]C-3.10'!#REF!</definedName>
    <definedName name="D" localSheetId="13">'[7]C-3.10'!#REF!</definedName>
    <definedName name="D" localSheetId="14">'[7]C-3.10'!#REF!</definedName>
    <definedName name="D" localSheetId="15">'[7]C-3.10'!#REF!</definedName>
    <definedName name="D">'[9]C-3.10'!#REF!</definedName>
    <definedName name="da3a" localSheetId="20" hidden="1">#REF!</definedName>
    <definedName name="da3a" localSheetId="21" hidden="1">#REF!</definedName>
    <definedName name="da3a" localSheetId="22" hidden="1">#REF!</definedName>
    <definedName name="da3a" hidden="1">#REF!</definedName>
    <definedName name="dadffadfa" hidden="1">'[5]Chart Data'!#REF!</definedName>
    <definedName name="DAT">'[45]DAT ACCOUNTS'!$A$1:$D$65536</definedName>
    <definedName name="DATA">#N/A</definedName>
    <definedName name="_xlnm.Database">#REF!</definedName>
    <definedName name="dataset">#REF!</definedName>
    <definedName name="Date">'[46]Debt Info'!$B$3</definedName>
    <definedName name="db" localSheetId="20" hidden="1">#REF!</definedName>
    <definedName name="db" localSheetId="21" hidden="1">#REF!</definedName>
    <definedName name="db" localSheetId="22" hidden="1">#REF!</definedName>
    <definedName name="db" hidden="1">#REF!</definedName>
    <definedName name="DCpropor" localSheetId="20">#REF!</definedName>
    <definedName name="DCpropor" localSheetId="21">#REF!</definedName>
    <definedName name="DCpropor" localSheetId="22">#REF!</definedName>
    <definedName name="DCpropor" localSheetId="26">#REF!</definedName>
    <definedName name="DCpropor">#REF!</definedName>
    <definedName name="dd" localSheetId="21" hidden="1">{"Print_Detail",#N/A,FALSE,"Redemption_Maturity Extract"}</definedName>
    <definedName name="dd" localSheetId="22" hidden="1">{"Print_Detail",#N/A,FALSE,"Redemption_Maturity Extract"}</definedName>
    <definedName name="dd" hidden="1">{"Print_Detail",#N/A,FALSE,"Redemption_Maturity Extract"}</definedName>
    <definedName name="ddd" localSheetId="21" hidden="1">{"Full",#N/A,FALSE,"Sec MTN B Summary"}</definedName>
    <definedName name="ddd" localSheetId="22" hidden="1">{"Full",#N/A,FALSE,"Sec MTN B Summary"}</definedName>
    <definedName name="ddd" hidden="1">{"Full",#N/A,FALSE,"Sec MTN B Summary"}</definedName>
    <definedName name="dddd" localSheetId="21" hidden="1">{"RedPrem_InitRed View",#N/A,FALSE,"Sec MTN B Summary"}</definedName>
    <definedName name="dddd" localSheetId="22" hidden="1">{"RedPrem_InitRed View",#N/A,FALSE,"Sec MTN B Summary"}</definedName>
    <definedName name="dddd" hidden="1">{"RedPrem_InitRed View",#N/A,FALSE,"Sec MTN B Summary"}</definedName>
    <definedName name="dddddd" localSheetId="21" hidden="1">{"Pivot1",#N/A,FALSE,"Redemption_Maturity Extract"}</definedName>
    <definedName name="dddddd" localSheetId="22" hidden="1">{"Pivot1",#N/A,FALSE,"Redemption_Maturity Extract"}</definedName>
    <definedName name="dddddd" hidden="1">{"Pivot1",#N/A,FALSE,"Redemption_Maturity Extract"}</definedName>
    <definedName name="dddddddd" localSheetId="21" hidden="1">{"Pivot2",#N/A,FALSE,"Redemption_Maturity Extract"}</definedName>
    <definedName name="dddddddd" localSheetId="22" hidden="1">{"Pivot2",#N/A,FALSE,"Redemption_Maturity Extract"}</definedName>
    <definedName name="dddddddd" hidden="1">{"Pivot2",#N/A,FALSE,"Redemption_Maturity Extract"}</definedName>
    <definedName name="ddrfef" localSheetId="21" hidden="1">{"'Sheet1'!$A$1:$O$40"}</definedName>
    <definedName name="ddrfef" localSheetId="22" hidden="1">{"'Sheet1'!$A$1:$O$40"}</definedName>
    <definedName name="ddrfef" hidden="1">{"'Sheet1'!$A$1:$O$40"}</definedName>
    <definedName name="DEBT">#REF!</definedName>
    <definedName name="DEBTCOST">#REF!</definedName>
    <definedName name="DEC" localSheetId="20">#REF!</definedName>
    <definedName name="DEC" localSheetId="21">#REF!</definedName>
    <definedName name="DEC" localSheetId="22">#REF!</definedName>
    <definedName name="DEC" localSheetId="26">#REF!</definedName>
    <definedName name="DEC">#REF!</definedName>
    <definedName name="DEC_Proj" localSheetId="20">#REF!</definedName>
    <definedName name="DEC_Proj" localSheetId="21">#REF!</definedName>
    <definedName name="DEC_Proj" localSheetId="22">#REF!</definedName>
    <definedName name="DEC_Proj" localSheetId="26">#REF!</definedName>
    <definedName name="DEC_Proj">#REF!</definedName>
    <definedName name="DEPRECIATION">'[1]Jun 99'!#REF!</definedName>
    <definedName name="DETAIL146234" localSheetId="20">#REF!</definedName>
    <definedName name="DETAIL146234" localSheetId="21">#REF!</definedName>
    <definedName name="DETAIL146234" localSheetId="22">#REF!</definedName>
    <definedName name="DETAIL146234" localSheetId="26">#REF!</definedName>
    <definedName name="DETAIL146234" localSheetId="2">#REF!</definedName>
    <definedName name="DETAIL146234" localSheetId="3">#REF!</definedName>
    <definedName name="DETAIL146234" localSheetId="5">#REF!</definedName>
    <definedName name="DETAIL146234" localSheetId="6">#REF!</definedName>
    <definedName name="DETAIL146234">#REF!</definedName>
    <definedName name="dfghj" localSheetId="20" hidden="1">#REF!</definedName>
    <definedName name="dfghj" localSheetId="21" hidden="1">#REF!</definedName>
    <definedName name="dfghj" localSheetId="22" hidden="1">#REF!</definedName>
    <definedName name="dfghj" hidden="1">#REF!</definedName>
    <definedName name="dfjhdbfhdbf" hidden="1">#REF!</definedName>
    <definedName name="dfl" localSheetId="20" hidden="1">#REF!</definedName>
    <definedName name="dfl" localSheetId="21" hidden="1">#REF!</definedName>
    <definedName name="dfl" localSheetId="22" hidden="1">#REF!</definedName>
    <definedName name="dfl" hidden="1">#REF!</definedName>
    <definedName name="dfsdfsdfsdf" hidden="1">'[47]COST OF SERVICE'!#REF!</definedName>
    <definedName name="dggfgdgdg" localSheetId="21" hidden="1">{#N/A,#N/A,FALSE,"RORMEMO";#N/A,#N/A,FALSE,"RORSUMMARY";#N/A,#N/A,FALSE,"RORDETAIL"}</definedName>
    <definedName name="dggfgdgdg" localSheetId="22" hidden="1">{#N/A,#N/A,FALSE,"RORMEMO";#N/A,#N/A,FALSE,"RORSUMMARY";#N/A,#N/A,FALSE,"RORDETAIL"}</definedName>
    <definedName name="dggfgdgdg" hidden="1">{#N/A,#N/A,FALSE,"RORMEMO";#N/A,#N/A,FALSE,"RORSUMMARY";#N/A,#N/A,FALSE,"RORDETAIL"}</definedName>
    <definedName name="Discount" hidden="1">'[5]Chart Data'!$O$30:$O$226</definedName>
    <definedName name="discount2" hidden="1">'[5]Chart Data'!$C$30:$C$233</definedName>
    <definedName name="distr" localSheetId="21" hidden="1">{"wp_h4.2",#N/A,FALSE,"WP_H4.2";"wp_h4.3",#N/A,FALSE,"WP_H4.3"}</definedName>
    <definedName name="distr" localSheetId="22" hidden="1">{"wp_h4.2",#N/A,FALSE,"WP_H4.2";"wp_h4.3",#N/A,FALSE,"WP_H4.3"}</definedName>
    <definedName name="distr" hidden="1">{"wp_h4.2",#N/A,FALSE,"WP_H4.2";"wp_h4.3",#N/A,FALSE,"WP_H4.3"}</definedName>
    <definedName name="DIV">#REF!</definedName>
    <definedName name="div1a">#REF!</definedName>
    <definedName name="div2a">#REF!</definedName>
    <definedName name="DJInd">#REF!</definedName>
    <definedName name="DJUtil">#REF!</definedName>
    <definedName name="dle" localSheetId="20" hidden="1">#REF!</definedName>
    <definedName name="dle" localSheetId="21" hidden="1">#REF!</definedName>
    <definedName name="dle" localSheetId="22" hidden="1">#REF!</definedName>
    <definedName name="dle" hidden="1">#REF!</definedName>
    <definedName name="DocketNum">'[48]ANNUALIZE CTs'!$B$5</definedName>
    <definedName name="DOWNLOAD">[49]Download!$A$1:$D$2443</definedName>
    <definedName name="DOWNLOAD_1099" localSheetId="20">#REF!</definedName>
    <definedName name="DOWNLOAD_1099" localSheetId="21">#REF!</definedName>
    <definedName name="DOWNLOAD_1099" localSheetId="22">#REF!</definedName>
    <definedName name="DOWNLOAD_1099" localSheetId="26">#REF!</definedName>
    <definedName name="DOWNLOAD_1099">#REF!</definedName>
    <definedName name="dp" localSheetId="20" hidden="1">#REF!</definedName>
    <definedName name="dp" localSheetId="21" hidden="1">#REF!</definedName>
    <definedName name="dp" localSheetId="22" hidden="1">#REF!</definedName>
    <definedName name="dp" hidden="1">#REF!</definedName>
    <definedName name="dsac" localSheetId="20" hidden="1">#REF!</definedName>
    <definedName name="dsac" localSheetId="21" hidden="1">#REF!</definedName>
    <definedName name="dsac" localSheetId="22" hidden="1">#REF!</definedName>
    <definedName name="dsac" hidden="1">#REF!</definedName>
    <definedName name="dsfsd">'[50]Credit Ratings-DO Not'!$E$5:$F$23</definedName>
    <definedName name="dslakfjk" localSheetId="20" hidden="1">#REF!</definedName>
    <definedName name="dslakfjk" localSheetId="21" hidden="1">#REF!</definedName>
    <definedName name="dslakfjk" localSheetId="22" hidden="1">#REF!</definedName>
    <definedName name="dslakfjk" hidden="1">#REF!</definedName>
    <definedName name="dsld" localSheetId="20" hidden="1">#REF!</definedName>
    <definedName name="dsld" localSheetId="21" hidden="1">#REF!</definedName>
    <definedName name="dsld" localSheetId="22" hidden="1">#REF!</definedName>
    <definedName name="dsld" hidden="1">#REF!</definedName>
    <definedName name="dud" localSheetId="21" hidden="1">{#N/A,#N/A,TRUE,"1990";#N/A,#N/A,TRUE,"1991";#N/A,#N/A,TRUE,"1992";#N/A,#N/A,TRUE,"1993"}</definedName>
    <definedName name="dud" localSheetId="22" hidden="1">{#N/A,#N/A,TRUE,"1990";#N/A,#N/A,TRUE,"1991";#N/A,#N/A,TRUE,"1992";#N/A,#N/A,TRUE,"1993"}</definedName>
    <definedName name="dud" hidden="1">{#N/A,#N/A,TRUE,"1990";#N/A,#N/A,TRUE,"1991";#N/A,#N/A,TRUE,"1992";#N/A,#N/A,TRUE,"1993"}</definedName>
    <definedName name="Durango">'[14]Alloc factors'!#REF!</definedName>
    <definedName name="E" localSheetId="16">'[7]C-3.10'!#REF!</definedName>
    <definedName name="E" localSheetId="20">'[7]C-3.10'!#REF!</definedName>
    <definedName name="E" localSheetId="21">'[7]C-3.10'!#REF!</definedName>
    <definedName name="E" localSheetId="26">'[8]C-3.10'!#REF!</definedName>
    <definedName name="E" localSheetId="0">'[7]C-3.10'!#REF!</definedName>
    <definedName name="E" localSheetId="2">'[9]C-3.10'!#REF!</definedName>
    <definedName name="E" localSheetId="3">'[9]C-3.10'!#REF!</definedName>
    <definedName name="E" localSheetId="5">'[7]C-3.10'!#REF!</definedName>
    <definedName name="E" localSheetId="6">'[7]C-3.10'!#REF!</definedName>
    <definedName name="E" localSheetId="8">'[7]C-3.10'!#REF!</definedName>
    <definedName name="E" localSheetId="9">'[7]C-3.10'!#REF!</definedName>
    <definedName name="E" localSheetId="10">'[7]C-3.10'!#REF!</definedName>
    <definedName name="E" localSheetId="11">'[7]C-3.10'!#REF!</definedName>
    <definedName name="E" localSheetId="12">'[7]C-3.10'!#REF!</definedName>
    <definedName name="E" localSheetId="13">'[7]C-3.10'!#REF!</definedName>
    <definedName name="E" localSheetId="14">'[7]C-3.10'!#REF!</definedName>
    <definedName name="E" localSheetId="15">'[7]C-3.10'!#REF!</definedName>
    <definedName name="E">'[9]C-3.10'!#REF!</definedName>
    <definedName name="ebereg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bereg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ecao" localSheetId="20" hidden="1">#REF!</definedName>
    <definedName name="ecao" localSheetId="21" hidden="1">#REF!</definedName>
    <definedName name="ecao" localSheetId="22" hidden="1">#REF!</definedName>
    <definedName name="ecao" hidden="1">#REF!</definedName>
    <definedName name="ecsaop" localSheetId="20" hidden="1">#REF!</definedName>
    <definedName name="ecsaop" localSheetId="21" hidden="1">#REF!</definedName>
    <definedName name="ecsaop" localSheetId="22" hidden="1">#REF!</definedName>
    <definedName name="ecsaop" hidden="1">#REF!</definedName>
    <definedName name="edf" localSheetId="21" hidden="1">{#N/A,"Anonymous",FALSE,"30 30k Table";#N/A,#N/A,FALSE,"30 50k Table";#N/A,#N/A,FALSE,"40 100k Table"}</definedName>
    <definedName name="edf" localSheetId="22" hidden="1">{#N/A,"Anonymous",FALSE,"30 30k Table";#N/A,#N/A,FALSE,"30 50k Table";#N/A,#N/A,FALSE,"40 100k Table"}</definedName>
    <definedName name="edf" hidden="1">{#N/A,"Anonymous",FALSE,"30 30k Table";#N/A,#N/A,FALSE,"30 50k Table";#N/A,#N/A,FALSE,"40 100k Table"}</definedName>
    <definedName name="EEE">#REF!</definedName>
    <definedName name="EEEE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gfdbbdgre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egfdbbdgre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EGY12MIS" localSheetId="20">#REF!</definedName>
    <definedName name="EGY12MIS" localSheetId="21">#REF!</definedName>
    <definedName name="EGY12MIS" localSheetId="22">#REF!</definedName>
    <definedName name="EGY12MIS" localSheetId="26">#REF!</definedName>
    <definedName name="EGY12MIS">#REF!</definedName>
    <definedName name="EGYASSTS" localSheetId="20">#REF!</definedName>
    <definedName name="EGYASSTS" localSheetId="21">#REF!</definedName>
    <definedName name="EGYASSTS" localSheetId="22">#REF!</definedName>
    <definedName name="EGYASSTS" localSheetId="26">#REF!</definedName>
    <definedName name="EGYASSTS">#REF!</definedName>
    <definedName name="EGYCFSCH" localSheetId="20">#REF!</definedName>
    <definedName name="EGYCFSCH" localSheetId="21">#REF!</definedName>
    <definedName name="EGYCFSCH" localSheetId="22">#REF!</definedName>
    <definedName name="EGYCFSCH" localSheetId="26">#REF!</definedName>
    <definedName name="EGYCFSCH">#REF!</definedName>
    <definedName name="EGYCMIS" localSheetId="20">#REF!</definedName>
    <definedName name="EGYCMIS" localSheetId="21">#REF!</definedName>
    <definedName name="EGYCMIS" localSheetId="22">#REF!</definedName>
    <definedName name="EGYCMIS" localSheetId="26">#REF!</definedName>
    <definedName name="EGYCMIS">#REF!</definedName>
    <definedName name="EGYLIABS" localSheetId="20">#REF!</definedName>
    <definedName name="EGYLIABS" localSheetId="21">#REF!</definedName>
    <definedName name="EGYLIABS" localSheetId="22">#REF!</definedName>
    <definedName name="EGYLIABS" localSheetId="26">#REF!</definedName>
    <definedName name="EGYLIABS">#REF!</definedName>
    <definedName name="EGYPCFSH" localSheetId="20">#REF!</definedName>
    <definedName name="EGYPCFSH" localSheetId="21">#REF!</definedName>
    <definedName name="EGYPCFSH" localSheetId="22">#REF!</definedName>
    <definedName name="EGYPCFSH" localSheetId="26">#REF!</definedName>
    <definedName name="EGYPCFSH">#REF!</definedName>
    <definedName name="EGYPCFSHPORT" localSheetId="20">#REF!</definedName>
    <definedName name="EGYPCFSHPORT" localSheetId="21">#REF!</definedName>
    <definedName name="EGYPCFSHPORT" localSheetId="22">#REF!</definedName>
    <definedName name="EGYPCFSHPORT" localSheetId="26">#REF!</definedName>
    <definedName name="EGYPCFSHPORT">#REF!</definedName>
    <definedName name="EGYPRIS" localSheetId="20">#REF!</definedName>
    <definedName name="EGYPRIS" localSheetId="21">#REF!</definedName>
    <definedName name="EGYPRIS" localSheetId="22">#REF!</definedName>
    <definedName name="EGYPRIS" localSheetId="26">#REF!</definedName>
    <definedName name="EGYPRIS">#REF!</definedName>
    <definedName name="EGYRESCH" localSheetId="20">#REF!</definedName>
    <definedName name="EGYRESCH" localSheetId="21">#REF!</definedName>
    <definedName name="EGYRESCH" localSheetId="22">#REF!</definedName>
    <definedName name="EGYRESCH" localSheetId="26">#REF!</definedName>
    <definedName name="EGYRESCH">#REF!</definedName>
    <definedName name="eq" hidden="1">#REF!</definedName>
    <definedName name="er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gfdgeg" localSheetId="21" hidden="1">{"print2",#N/A,FALSE,"D21CUSTS"}</definedName>
    <definedName name="ergfdgeg" localSheetId="22" hidden="1">{"print2",#N/A,FALSE,"D21CUSTS"}</definedName>
    <definedName name="ergfdgeg" hidden="1">{"print2",#N/A,FALSE,"D21CUSTS"}</definedName>
    <definedName name="ert" localSheetId="20" hidden="1">#REF!</definedName>
    <definedName name="ert" localSheetId="21" hidden="1">#REF!</definedName>
    <definedName name="ert" localSheetId="22" hidden="1">#REF!</definedName>
    <definedName name="ert" hidden="1">#REF!</definedName>
    <definedName name="ertertertet" localSheetId="21" hidden="1">{#N/A,#N/A,FALSE,"GLDwnLoad"}</definedName>
    <definedName name="ertertertet" localSheetId="22" hidden="1">{#N/A,#N/A,FALSE,"GLDwnLoad"}</definedName>
    <definedName name="ertertertet" hidden="1">{#N/A,#N/A,FALSE,"GLDwnLoad"}</definedName>
    <definedName name="ertyu" localSheetId="20" hidden="1">#REF!</definedName>
    <definedName name="ertyu" localSheetId="21" hidden="1">#REF!</definedName>
    <definedName name="ertyu" localSheetId="22" hidden="1">#REF!</definedName>
    <definedName name="ertyu" hidden="1">#REF!</definedName>
    <definedName name="esdateno.21">#REF!</definedName>
    <definedName name="ESOP_GOAL" localSheetId="20">#REF!</definedName>
    <definedName name="ESOP_GOAL" localSheetId="21">#REF!</definedName>
    <definedName name="ESOP_GOAL" localSheetId="22">#REF!</definedName>
    <definedName name="ESOP_GOAL" localSheetId="26">#REF!</definedName>
    <definedName name="ESOP_GOAL">#REF!</definedName>
    <definedName name="ESOPWP" localSheetId="20">#REF!</definedName>
    <definedName name="ESOPWP" localSheetId="21">#REF!</definedName>
    <definedName name="ESOPWP" localSheetId="22">#REF!</definedName>
    <definedName name="ESOPWP" localSheetId="26">#REF!</definedName>
    <definedName name="ESOPWP">#REF!</definedName>
    <definedName name="etertretee" localSheetId="21" hidden="1">{#N/A,#N/A,FALSE,"GLDwnLoad"}</definedName>
    <definedName name="etertretee" localSheetId="22" hidden="1">{#N/A,#N/A,FALSE,"GLDwnLoad"}</definedName>
    <definedName name="etertretee" hidden="1">{#N/A,#N/A,FALSE,"GLDwnLoad"}</definedName>
    <definedName name="etretete" localSheetId="21" hidden="1">{"print3",#N/A,FALSE,"D21CUSTS"}</definedName>
    <definedName name="etretete" localSheetId="22" hidden="1">{"print3",#N/A,FALSE,"D21CUSTS"}</definedName>
    <definedName name="etretete" hidden="1">{"print3",#N/A,FALSE,"D21CUSTS"}</definedName>
    <definedName name="etretrtehdhe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rtehdhe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etretwretrete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etwretrete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ETRorig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orig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etrtertet" localSheetId="21" hidden="1">{#N/A,#N/A,FALSE,"OTHERINPUTS";#N/A,#N/A,FALSE,"DITRATEINPUTS";#N/A,#N/A,FALSE,"SUPPLIEDADJINPUT";#N/A,#N/A,FALSE,"TIMINGDIFFINPUTS";#N/A,#N/A,FALSE,"COSSINPUT";#N/A,#N/A,FALSE,"BR&amp;SUPADJ."}</definedName>
    <definedName name="etrtertet" localSheetId="22" hidden="1">{#N/A,#N/A,FALSE,"OTHERINPUTS";#N/A,#N/A,FALSE,"DITRATEINPUTS";#N/A,#N/A,FALSE,"SUPPLIEDADJINPUT";#N/A,#N/A,FALSE,"TIMINGDIFFINPUTS";#N/A,#N/A,FALSE,"COSSINPUT";#N/A,#N/A,FALSE,"BR&amp;SUPADJ."}</definedName>
    <definedName name="etrtertet" hidden="1">{#N/A,#N/A,FALSE,"OTHERINPUTS";#N/A,#N/A,FALSE,"DITRATEINPUTS";#N/A,#N/A,FALSE,"SUPPLIEDADJINPUT";#N/A,#N/A,FALSE,"TIMINGDIFFINPUTS";#N/A,#N/A,FALSE,"COSSINPUT";#N/A,#N/A,FALSE,"BR&amp;SUPADJ."}</definedName>
    <definedName name="etrtete" localSheetId="21" hidden="1">{#N/A,#N/A,FALSE,"OTHERINPUTS";#N/A,#N/A,FALSE,"SUPPLIEDADJINPUT";#N/A,#N/A,FALSE,"BR&amp;SUPADJ."}</definedName>
    <definedName name="etrtete" localSheetId="22" hidden="1">{#N/A,#N/A,FALSE,"OTHERINPUTS";#N/A,#N/A,FALSE,"SUPPLIEDADJINPUT";#N/A,#N/A,FALSE,"BR&amp;SUPADJ."}</definedName>
    <definedName name="etrtete" hidden="1">{#N/A,#N/A,FALSE,"OTHERINPUTS";#N/A,#N/A,FALSE,"SUPPLIEDADJINPUT";#N/A,#N/A,FALSE,"BR&amp;SUPADJ."}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ewqwe" hidden="1">#REF!</definedName>
    <definedName name="exdate">#REF!</definedName>
    <definedName name="EXECCOMP">#REF!</definedName>
    <definedName name="EXH1A">#REF!</definedName>
    <definedName name="exhb_capm_coc">[51]Inputs!#REF!</definedName>
    <definedName name="exhb_capm_roe">[51]Inputs!#REF!</definedName>
    <definedName name="exp.div.a">[52]Calculate!$B$15:$B$180</definedName>
    <definedName name="exp.div.b">[52]Calculate!$F$15:$F$180</definedName>
    <definedName name="f" localSheetId="20" hidden="1">#REF!</definedName>
    <definedName name="f" localSheetId="21" hidden="1">#REF!</definedName>
    <definedName name="f" localSheetId="22" hidden="1">#REF!</definedName>
    <definedName name="f" hidden="1">#REF!</definedName>
    <definedName name="F_1" localSheetId="20">#REF!</definedName>
    <definedName name="F_1" localSheetId="21">#REF!</definedName>
    <definedName name="F_1" localSheetId="22">#REF!</definedName>
    <definedName name="F_1" localSheetId="26">#REF!</definedName>
    <definedName name="F_1">#REF!</definedName>
    <definedName name="F_2" localSheetId="20">#REF!</definedName>
    <definedName name="F_2" localSheetId="21">#REF!</definedName>
    <definedName name="F_2" localSheetId="22">#REF!</definedName>
    <definedName name="F_2" localSheetId="26">#REF!</definedName>
    <definedName name="F_2">#REF!</definedName>
    <definedName name="F_2_2" localSheetId="20">#REF!</definedName>
    <definedName name="F_2_2" localSheetId="21">#REF!</definedName>
    <definedName name="F_2_2" localSheetId="22">#REF!</definedName>
    <definedName name="F_2_2" localSheetId="26">#REF!</definedName>
    <definedName name="F_2_2">#REF!</definedName>
    <definedName name="F_4" localSheetId="20">#REF!</definedName>
    <definedName name="F_4" localSheetId="21">#REF!</definedName>
    <definedName name="F_4" localSheetId="22">#REF!</definedName>
    <definedName name="F_4" localSheetId="26">#REF!</definedName>
    <definedName name="F_4">#REF!</definedName>
    <definedName name="F_6" localSheetId="20">#REF!</definedName>
    <definedName name="F_6" localSheetId="21">#REF!</definedName>
    <definedName name="F_6" localSheetId="22">#REF!</definedName>
    <definedName name="F_6" localSheetId="26">#REF!</definedName>
    <definedName name="F_6">#REF!</definedName>
    <definedName name="F_7" localSheetId="20">#REF!</definedName>
    <definedName name="F_7" localSheetId="21">#REF!</definedName>
    <definedName name="F_7" localSheetId="22">#REF!</definedName>
    <definedName name="F_7" localSheetId="26">#REF!</definedName>
    <definedName name="F_7">#REF!</definedName>
    <definedName name="F_8" localSheetId="20">#REF!</definedName>
    <definedName name="F_8" localSheetId="21">#REF!</definedName>
    <definedName name="F_8" localSheetId="22">#REF!</definedName>
    <definedName name="F_8" localSheetId="26">#REF!</definedName>
    <definedName name="F_8">#REF!</definedName>
    <definedName name="fdafafdfdafdfafds" hidden="1">'[5]Chart Data'!$I$30:$I$228</definedName>
    <definedName name="fdv" localSheetId="20" hidden="1">#REF!</definedName>
    <definedName name="fdv" localSheetId="21" hidden="1">#REF!</definedName>
    <definedName name="fdv" localSheetId="22" hidden="1">#REF!</definedName>
    <definedName name="fdv" hidden="1">#REF!</definedName>
    <definedName name="ff" hidden="1">#REF!</definedName>
    <definedName name="fff" localSheetId="20" hidden="1">#REF!</definedName>
    <definedName name="fff" localSheetId="21" hidden="1">#REF!</definedName>
    <definedName name="fff" localSheetId="22" hidden="1">#REF!</definedName>
    <definedName name="fff" hidden="1">#REF!</definedName>
    <definedName name="fffff" hidden="1">#REF!</definedName>
    <definedName name="ffffff" localSheetId="20" hidden="1">#REF!</definedName>
    <definedName name="ffffff" localSheetId="21" hidden="1">#REF!</definedName>
    <definedName name="ffffff" localSheetId="22" hidden="1">#REF!</definedName>
    <definedName name="ffffff" hidden="1">#REF!</definedName>
    <definedName name="fffffffffffffffffffff" hidden="1">#REF!</definedName>
    <definedName name="ffggfgfgf" localSheetId="21" hidden="1">{#N/A,#N/A,FALSE,"SCA";#N/A,#N/A,FALSE,"NCA";#N/A,#N/A,FALSE,"SAZ";#N/A,#N/A,FALSE,"CAZ";#N/A,#N/A,FALSE,"SNV";#N/A,#N/A,FALSE,"NNV";#N/A,#N/A,FALSE,"PP";#N/A,#N/A,FALSE,"SA"}</definedName>
    <definedName name="ffggfgfgf" localSheetId="22" hidden="1">{#N/A,#N/A,FALSE,"SCA";#N/A,#N/A,FALSE,"NCA";#N/A,#N/A,FALSE,"SAZ";#N/A,#N/A,FALSE,"CAZ";#N/A,#N/A,FALSE,"SNV";#N/A,#N/A,FALSE,"NNV";#N/A,#N/A,FALSE,"PP";#N/A,#N/A,FALSE,"SA"}</definedName>
    <definedName name="ffggfgfgf" hidden="1">{#N/A,#N/A,FALSE,"SCA";#N/A,#N/A,FALSE,"NCA";#N/A,#N/A,FALSE,"SAZ";#N/A,#N/A,FALSE,"CAZ";#N/A,#N/A,FALSE,"SNV";#N/A,#N/A,FALSE,"NNV";#N/A,#N/A,FALSE,"PP";#N/A,#N/A,FALSE,"SA"}</definedName>
    <definedName name="ffkf" localSheetId="20" hidden="1">#REF!</definedName>
    <definedName name="ffkf" localSheetId="21" hidden="1">#REF!</definedName>
    <definedName name="ffkf" localSheetId="22" hidden="1">#REF!</definedName>
    <definedName name="ffkf" hidden="1">#REF!</definedName>
    <definedName name="fhjmyuu" localSheetId="21" hidden="1">{"print1",#N/A,FALSE,"D21CUSTS";"print2",#N/A,FALSE,"D21CUSTS";"print3",#N/A,FALSE,"D21CUSTS";"print4",#N/A,FALSE,"D21CUSTS"}</definedName>
    <definedName name="fhjmyuu" localSheetId="22" hidden="1">{"print1",#N/A,FALSE,"D21CUSTS";"print2",#N/A,FALSE,"D21CUSTS";"print3",#N/A,FALSE,"D21CUSTS";"print4",#N/A,FALSE,"D21CUSTS"}</definedName>
    <definedName name="fhjmyuu" hidden="1">{"print1",#N/A,FALSE,"D21CUSTS";"print2",#N/A,FALSE,"D21CUSTS";"print3",#N/A,FALSE,"D21CUSTS";"print4",#N/A,FALSE,"D21CUSTS"}</definedName>
    <definedName name="FILE" localSheetId="20">#REF!</definedName>
    <definedName name="FILE" localSheetId="21">#REF!</definedName>
    <definedName name="FILE" localSheetId="22">#REF!</definedName>
    <definedName name="FILE" localSheetId="26">#REF!</definedName>
    <definedName name="FILE">#REF!</definedName>
    <definedName name="FINANCIALREQ" localSheetId="20">#REF!</definedName>
    <definedName name="FINANCIALREQ" localSheetId="21">#REF!</definedName>
    <definedName name="FINANCIALREQ" localSheetId="22">#REF!</definedName>
    <definedName name="FINANCIALREQ" localSheetId="26">#REF!</definedName>
    <definedName name="FINANCIALREQ">#REF!</definedName>
    <definedName name="First.Conflict" localSheetId="21" hidden="1">{#N/A,#N/A,TRUE,"1 (2)";#N/A,#N/A,TRUE,"2";#N/A,#N/A,TRUE,"3"}</definedName>
    <definedName name="First.Conflict" localSheetId="22" hidden="1">{#N/A,#N/A,TRUE,"1 (2)";#N/A,#N/A,TRUE,"2";#N/A,#N/A,TRUE,"3"}</definedName>
    <definedName name="First.Conflict" hidden="1">{#N/A,#N/A,TRUE,"1 (2)";#N/A,#N/A,TRUE,"2";#N/A,#N/A,TRUE,"3"}</definedName>
    <definedName name="First.conflict2" localSheetId="21" hidden="1">{#N/A,#N/A,TRUE,"1 (2)";#N/A,#N/A,TRUE,"2";#N/A,#N/A,TRUE,"3"}</definedName>
    <definedName name="First.conflict2" localSheetId="22" hidden="1">{#N/A,#N/A,TRUE,"1 (2)";#N/A,#N/A,TRUE,"2";#N/A,#N/A,TRUE,"3"}</definedName>
    <definedName name="First.conflict2" hidden="1">{#N/A,#N/A,TRUE,"1 (2)";#N/A,#N/A,TRUE,"2";#N/A,#N/A,TRUE,"3"}</definedName>
    <definedName name="First.Conflict2006" localSheetId="21" hidden="1">{#N/A,#N/A,TRUE,"1 (2)";#N/A,#N/A,TRUE,"2";#N/A,#N/A,TRUE,"3"}</definedName>
    <definedName name="First.Conflict2006" localSheetId="22" hidden="1">{#N/A,#N/A,TRUE,"1 (2)";#N/A,#N/A,TRUE,"2";#N/A,#N/A,TRUE,"3"}</definedName>
    <definedName name="First.Conflict2006" hidden="1">{#N/A,#N/A,TRUE,"1 (2)";#N/A,#N/A,TRUE,"2";#N/A,#N/A,TRUE,"3"}</definedName>
    <definedName name="FIVEYR" localSheetId="16">#REF!</definedName>
    <definedName name="FIVEYR" localSheetId="20">#REF!</definedName>
    <definedName name="FIVEYR" localSheetId="21">#REF!</definedName>
    <definedName name="FIVEYR" localSheetId="22">#REF!</definedName>
    <definedName name="FIVEYR" localSheetId="26">#REF!</definedName>
    <definedName name="FIVEYR" localSheetId="0">#REF!</definedName>
    <definedName name="FIVEYR" localSheetId="5">#REF!</definedName>
    <definedName name="FIVEYR" localSheetId="6">#REF!</definedName>
    <definedName name="FIVEYR" localSheetId="8">#REF!</definedName>
    <definedName name="FIVEYR" localSheetId="9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4">#REF!</definedName>
    <definedName name="FIVEYR" localSheetId="15">#REF!</definedName>
    <definedName name="FIVEYR">#REF!</definedName>
    <definedName name="fkfkf" localSheetId="20" hidden="1">#REF!</definedName>
    <definedName name="fkfkf" localSheetId="21" hidden="1">#REF!</definedName>
    <definedName name="fkfkf" localSheetId="22" hidden="1">#REF!</definedName>
    <definedName name="fkfkf" hidden="1">#REF!</definedName>
    <definedName name="FOR_DENISE_O." localSheetId="20">#REF!</definedName>
    <definedName name="FOR_DENISE_O." localSheetId="21">#REF!</definedName>
    <definedName name="FOR_DENISE_O." localSheetId="22">#REF!</definedName>
    <definedName name="FOR_DENISE_O." localSheetId="26">#REF!</definedName>
    <definedName name="FOR_DENISE_O." localSheetId="2">#REF!</definedName>
    <definedName name="FOR_DENISE_O." localSheetId="3">#REF!</definedName>
    <definedName name="FOR_DENISE_O." localSheetId="5">#REF!</definedName>
    <definedName name="FOR_DENISE_O." localSheetId="6">#REF!</definedName>
    <definedName name="FOR_DENISE_O.">#REF!</definedName>
    <definedName name="fpfl" localSheetId="20" hidden="1">#REF!</definedName>
    <definedName name="fpfl" localSheetId="21" hidden="1">#REF!</definedName>
    <definedName name="fpfl" localSheetId="22" hidden="1">#REF!</definedName>
    <definedName name="fpfl" hidden="1">#REF!</definedName>
    <definedName name="Fremont">'[14]Alloc factors'!#REF!</definedName>
    <definedName name="fuckioff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ckioff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FuelCycle" localSheetId="21" hidden="1">{#N/A,#N/A,FALSE,"AltFuel"}</definedName>
    <definedName name="FuelCycle" localSheetId="22" hidden="1">{#N/A,#N/A,FALSE,"AltFuel"}</definedName>
    <definedName name="FuelCycle" hidden="1">{#N/A,#N/A,FALSE,"AltFuel"}</definedName>
    <definedName name="fvgbn" localSheetId="20" hidden="1">#REF!</definedName>
    <definedName name="fvgbn" localSheetId="21" hidden="1">#REF!</definedName>
    <definedName name="fvgbn" localSheetId="22" hidden="1">#REF!</definedName>
    <definedName name="fvgbn" hidden="1">#REF!</definedName>
    <definedName name="FY4_LACTUAL">"a"</definedName>
    <definedName name="Gas.calc" localSheetId="21" hidden="1">{"ARK_JURIS_FAC",#N/A,FALSE,"Ark_Fuel&amp;Rev"}</definedName>
    <definedName name="Gas.calc" localSheetId="22" hidden="1">{"ARK_JURIS_FAC",#N/A,FALSE,"Ark_Fuel&amp;Rev"}</definedName>
    <definedName name="Gas.calc" hidden="1">{"ARK_JURIS_FAC",#N/A,FALSE,"Ark_Fuel&amp;Rev"}</definedName>
    <definedName name="gegerrtetetr" localSheetId="21" hidden="1">{#N/A,#N/A,FALSE,"GLDwnLoad"}</definedName>
    <definedName name="gegerrtetetr" localSheetId="22" hidden="1">{#N/A,#N/A,FALSE,"GLDwnLoad"}</definedName>
    <definedName name="gegerrtetetr" hidden="1">{#N/A,#N/A,FALSE,"GLDwnLoad"}</definedName>
    <definedName name="gfgfgf" localSheetId="21" hidden="1">{"pb",#N/A,FALSE,"Sheet3";"pd",#N/A,FALSE,"Sheet3";"pe",#N/A,FALSE,"Sheet3"}</definedName>
    <definedName name="gfgfgf" localSheetId="22" hidden="1">{"pb",#N/A,FALSE,"Sheet3";"pd",#N/A,FALSE,"Sheet3";"pe",#N/A,FALSE,"Sheet3"}</definedName>
    <definedName name="gfgfgf" hidden="1">{"pb",#N/A,FALSE,"Sheet3";"pd",#N/A,FALSE,"Sheet3";"pe",#N/A,FALSE,"Sheet3"}</definedName>
    <definedName name="gfhj" localSheetId="20" hidden="1">#REF!</definedName>
    <definedName name="gfhj" localSheetId="21" hidden="1">#REF!</definedName>
    <definedName name="gfhj" localSheetId="22" hidden="1">#REF!</definedName>
    <definedName name="gfhj" hidden="1">#REF!</definedName>
    <definedName name="GGG">#REF!</definedName>
    <definedName name="gggggg" localSheetId="20" hidden="1">#REF!</definedName>
    <definedName name="gggggg" localSheetId="21" hidden="1">#REF!</definedName>
    <definedName name="gggggg" localSheetId="22" hidden="1">#REF!</definedName>
    <definedName name="gggggg" hidden="1">#REF!</definedName>
    <definedName name="ghjk" localSheetId="20" hidden="1">#REF!</definedName>
    <definedName name="ghjk" localSheetId="21" hidden="1">#REF!</definedName>
    <definedName name="ghjk" localSheetId="22" hidden="1">#REF!</definedName>
    <definedName name="ghjk" hidden="1">#REF!</definedName>
    <definedName name="GLDOWNLOAD" localSheetId="20">#REF!</definedName>
    <definedName name="GLDOWNLOAD" localSheetId="21">#REF!</definedName>
    <definedName name="GLDOWNLOAD" localSheetId="22">#REF!</definedName>
    <definedName name="GLDOWNLOAD" localSheetId="26">#REF!</definedName>
    <definedName name="GLDOWNLOAD">#REF!</definedName>
    <definedName name="GOEXP">'[39]Input '!#REF!</definedName>
    <definedName name="GOEXP_PROFORMA">'[33]DATA INPUT'!$D$53</definedName>
    <definedName name="gONE">#REF!</definedName>
    <definedName name="gONE_3">#REF!</definedName>
    <definedName name="gONE_4">#REF!</definedName>
    <definedName name="GOPLANT">'[39]Input '!#REF!</definedName>
    <definedName name="GOPLANT_PROFORMA">'[33]DATA INPUT'!$D$57</definedName>
    <definedName name="got" localSheetId="20" hidden="1">#REF!</definedName>
    <definedName name="got" localSheetId="21" hidden="1">#REF!</definedName>
    <definedName name="got" localSheetId="22" hidden="1">#REF!</definedName>
    <definedName name="got" hidden="1">#REF!</definedName>
    <definedName name="GRANDTOT" localSheetId="20">#REF!</definedName>
    <definedName name="GRANDTOT" localSheetId="21">#REF!</definedName>
    <definedName name="GRANDTOT" localSheetId="22">#REF!</definedName>
    <definedName name="GRANDTOT" localSheetId="26">#REF!</definedName>
    <definedName name="GRANDTOT">#REF!</definedName>
    <definedName name="GROWTH" localSheetId="20">#REF!</definedName>
    <definedName name="GROWTH" localSheetId="21">#REF!</definedName>
    <definedName name="GROWTH" localSheetId="22">#REF!</definedName>
    <definedName name="GROWTH" localSheetId="26">#REF!</definedName>
    <definedName name="GROWTH" localSheetId="0">#REF!</definedName>
    <definedName name="GROWTH">#REF!</definedName>
    <definedName name="GROWTH_Table">'[53]Growth Rate'!$B$1:$AI$58</definedName>
    <definedName name="growth1st01">'[40]Growth Rates'!$L$6</definedName>
    <definedName name="growth1st02">'[40]Growth Rates'!$L$7</definedName>
    <definedName name="growth1st03">'[40]Growth Rates'!$L$8</definedName>
    <definedName name="growth1st04">'[40]Growth Rates'!$L$9</definedName>
    <definedName name="growth1st05">'[40]Growth Rates'!$L$10</definedName>
    <definedName name="growth1st06">'[40]Growth Rates'!$L$11</definedName>
    <definedName name="growth1st07">'[40]Growth Rates'!$L$12</definedName>
    <definedName name="growth1st08">'[40]Growth Rates'!$L$13</definedName>
    <definedName name="growth1st09">'[40]Growth Rates'!$L$14</definedName>
    <definedName name="growth1st10">'[40]Growth Rates'!$L$15</definedName>
    <definedName name="growth1st11">'[40]Growth Rates'!$L$16</definedName>
    <definedName name="growth1st12">'[40]Growth Rates'!$L$17</definedName>
    <definedName name="growth1st13">'[40]Growth Rates'!$L$18</definedName>
    <definedName name="growth1st14">'[40]Growth Rates'!$L$19</definedName>
    <definedName name="growth1st15">'[40]Growth Rates'!$L$20</definedName>
    <definedName name="growth1st16">'[40]Growth Rates'!$L$21</definedName>
    <definedName name="growth1st17">'[40]Growth Rates'!$L$22</definedName>
    <definedName name="growth1st18">'[40]Growth Rates'!$L$23</definedName>
    <definedName name="growth1st19">'[40]Growth Rates'!$L$24</definedName>
    <definedName name="growth1st20">'[40]Growth Rates'!$L$25</definedName>
    <definedName name="growth1st21">'[40]Growth Rates'!$L$26</definedName>
    <definedName name="growth1st22">'[40]Growth Rates'!$L$27</definedName>
    <definedName name="growth1st23">'[40]Growth Rates'!$L$28</definedName>
    <definedName name="growth1st24">'[40]Growth Rates'!$L$29</definedName>
    <definedName name="growth1st25">'[40]Growth Rates'!$L$30</definedName>
    <definedName name="growthnum21">#REF!</definedName>
    <definedName name="GrowthSS01">'[40]Growth Rates'!#REF!</definedName>
    <definedName name="GrowthSS02">'[40]Growth Rates'!#REF!</definedName>
    <definedName name="GrowthSS03">'[40]Growth Rates'!#REF!</definedName>
    <definedName name="GrowthSS04">'[40]Growth Rates'!#REF!</definedName>
    <definedName name="GrowthSS05">'[40]Growth Rates'!#REF!</definedName>
    <definedName name="GrowthSS06">'[40]Growth Rates'!#REF!</definedName>
    <definedName name="GrowthSS07">'[40]Growth Rates'!#REF!</definedName>
    <definedName name="GrowthSS08">'[40]Growth Rates'!#REF!</definedName>
    <definedName name="GrowthSS09">'[40]Growth Rates'!#REF!</definedName>
    <definedName name="GrowthSS10">'[40]Growth Rates'!#REF!</definedName>
    <definedName name="GrowthSS11">'[40]Growth Rates'!#REF!</definedName>
    <definedName name="GrowthSS12">'[40]Growth Rates'!#REF!</definedName>
    <definedName name="GrowthSS13">'[40]Growth Rates'!#REF!</definedName>
    <definedName name="GrowthSS14">'[40]Growth Rates'!#REF!</definedName>
    <definedName name="GrowthSS15">'[40]Growth Rates'!#REF!</definedName>
    <definedName name="GrowthSS16">'[40]Growth Rates'!#REF!</definedName>
    <definedName name="GrowthSS17">'[40]Growth Rates'!#REF!</definedName>
    <definedName name="GrowthSS18">'[40]Growth Rates'!#REF!</definedName>
    <definedName name="GrowthSS19">'[40]Growth Rates'!#REF!</definedName>
    <definedName name="GrowthSS20">'[40]Growth Rates'!#REF!</definedName>
    <definedName name="GrowthSS21">'[40]Growth Rates'!#REF!</definedName>
    <definedName name="GrowthSS22">'[40]Growth Rates'!#REF!</definedName>
    <definedName name="GrowthSS23">'[40]Growth Rates'!#REF!</definedName>
    <definedName name="GrowthSS24">'[40]Growth Rates'!#REF!</definedName>
    <definedName name="GrowthSS25">'[40]Growth Rates'!#REF!</definedName>
    <definedName name="GrowthTrans01">'[40]Growth Rates'!#REF!</definedName>
    <definedName name="GrowthTrans02">'[40]Growth Rates'!#REF!</definedName>
    <definedName name="GrowthTrans03">'[40]Growth Rates'!#REF!</definedName>
    <definedName name="GrowthTrans04">'[40]Growth Rates'!#REF!</definedName>
    <definedName name="GrowthTrans05">'[40]Growth Rates'!#REF!</definedName>
    <definedName name="GrowthTrans06">'[40]Growth Rates'!#REF!</definedName>
    <definedName name="GrowthTrans07">'[40]Growth Rates'!#REF!</definedName>
    <definedName name="GrowthTrans08">'[40]Growth Rates'!#REF!</definedName>
    <definedName name="GrowthTrans09">'[40]Growth Rates'!#REF!</definedName>
    <definedName name="GrowthTrans10">'[40]Growth Rates'!#REF!</definedName>
    <definedName name="GrowthTrans11">'[40]Growth Rates'!#REF!</definedName>
    <definedName name="GrowthTrans12">'[40]Growth Rates'!#REF!</definedName>
    <definedName name="GrowthTrans13">'[40]Growth Rates'!#REF!</definedName>
    <definedName name="GrowthTrans14">'[40]Growth Rates'!#REF!</definedName>
    <definedName name="GrowthTrans15">'[40]Growth Rates'!#REF!</definedName>
    <definedName name="GrowthTrans16">'[40]Growth Rates'!#REF!</definedName>
    <definedName name="GrowthTrans17">'[40]Growth Rates'!#REF!</definedName>
    <definedName name="GrowthTrans18">'[40]Growth Rates'!#REF!</definedName>
    <definedName name="GrowthTrans19">'[40]Growth Rates'!#REF!</definedName>
    <definedName name="GrowthTrans20">'[40]Growth Rates'!#REF!</definedName>
    <definedName name="GrowthTrans21">'[40]Growth Rates'!#REF!</definedName>
    <definedName name="GrowthTrans22">'[40]Growth Rates'!#REF!</definedName>
    <definedName name="GrowthTrans23">'[40]Growth Rates'!#REF!</definedName>
    <definedName name="GrowthTrans24">'[40]Growth Rates'!#REF!</definedName>
    <definedName name="GrowthTrans25">'[40]Growth Rates'!#REF!</definedName>
    <definedName name="haha" localSheetId="21" hidden="1">{"OMPA_FAC",#N/A,FALSE,"OMPA FAC"}</definedName>
    <definedName name="haha" localSheetId="22" hidden="1">{"OMPA_FAC",#N/A,FALSE,"OMPA FAC"}</definedName>
    <definedName name="haha" hidden="1">{"OMPA_FAC",#N/A,FALSE,"OMPA FAC"}</definedName>
    <definedName name="hhhdffg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dffg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istogram">#REF!</definedName>
    <definedName name="HistYear">[54]Sheet1!$B$17</definedName>
    <definedName name="hldgpd" localSheetId="20">#REF!</definedName>
    <definedName name="hldgpd" localSheetId="21">#REF!</definedName>
    <definedName name="hldgpd" localSheetId="22">#REF!</definedName>
    <definedName name="hldgpd" localSheetId="26">#REF!</definedName>
    <definedName name="hldgpd" localSheetId="0">#REF!</definedName>
    <definedName name="hldgpd">#REF!</definedName>
    <definedName name="HMMM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rehehr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rehehr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HTML_CodePage" hidden="1">1252</definedName>
    <definedName name="HTML_Control" localSheetId="16" hidden="1">{"'Sheet1'!$A$1:$O$40"}</definedName>
    <definedName name="HTML_Control" localSheetId="19" hidden="1">{"'Sheet1'!$A$1:$O$40"}</definedName>
    <definedName name="HTML_Control" localSheetId="20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6" hidden="1">{"'Sheet1'!$A$1:$O$40"}</definedName>
    <definedName name="HTML_Control" localSheetId="0" hidden="1">{"'Sheet1'!$A$1:$O$40"}</definedName>
    <definedName name="HTML_Control" localSheetId="2" hidden="1">{"'Sheet1'!$A$1:$O$40"}</definedName>
    <definedName name="HTML_Control" localSheetId="5" hidden="1">{"'Sheet1'!$A$1:$O$40"}</definedName>
    <definedName name="HTML_Control" localSheetId="6" hidden="1">{"'Sheet1'!$A$1:$O$40"}</definedName>
    <definedName name="HTML_Control" localSheetId="8" hidden="1">{"'Sheet1'!$A$1:$O$40"}</definedName>
    <definedName name="HTML_Control" localSheetId="9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4" hidden="1">{"'Sheet1'!$A$1:$O$40"}</definedName>
    <definedName name="HTML_Control" localSheetId="15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" localSheetId="21" hidden="1">{"Support Net Plant=Net Utility Plant",#N/A,FALSE,"Net Plant"}</definedName>
    <definedName name="i" localSheetId="22" hidden="1">{"Support Net Plant=Net Utility Plant",#N/A,FALSE,"Net Plant"}</definedName>
    <definedName name="i" hidden="1">{"Support Net Plant=Net Utility Plant",#N/A,FALSE,"Net Plant"}</definedName>
    <definedName name="ifch" localSheetId="20" hidden="1">#REF!</definedName>
    <definedName name="ifch" localSheetId="21" hidden="1">#REF!</definedName>
    <definedName name="ifch" localSheetId="22" hidden="1">#REF!</definedName>
    <definedName name="ifch" hidden="1">#REF!</definedName>
    <definedName name="IncomeStatement" localSheetId="21" hidden="1">{#N/A,#N/A,FALSE,"FinStateUS"}</definedName>
    <definedName name="IncomeStatement" localSheetId="22" hidden="1">{#N/A,#N/A,FALSE,"FinStateUS"}</definedName>
    <definedName name="IncomeStatement" hidden="1">{#N/A,#N/A,FALSE,"FinStateUS"}</definedName>
    <definedName name="IncomeStatement6Years" localSheetId="21" hidden="1">{"IncStatement 6 years",#N/A,FALSE,"FinStateUS"}</definedName>
    <definedName name="IncomeStatement6Years" localSheetId="22" hidden="1">{"IncStatement 6 years",#N/A,FALSE,"FinStateUS"}</definedName>
    <definedName name="IncomeStatement6Years" hidden="1">{"IncStatement 6 years",#N/A,FALSE,"FinStateUS"}</definedName>
    <definedName name="ind">#REF!</definedName>
    <definedName name="index">#REF!</definedName>
    <definedName name="index_name">OFFSET(#REF!,10,0,COUNTA(#REF!),1)</definedName>
    <definedName name="Inflation" hidden="1">[16]Data!$C$30:$C$233</definedName>
    <definedName name="INPUT" localSheetId="20">#REF!</definedName>
    <definedName name="INPUT" localSheetId="21">#REF!</definedName>
    <definedName name="INPUT" localSheetId="22">#REF!</definedName>
    <definedName name="INPUT" localSheetId="26">#REF!</definedName>
    <definedName name="INPUT" localSheetId="0">#REF!</definedName>
    <definedName name="INPUT">#REF!</definedName>
    <definedName name="Inputs_Group">[55]Inputs!$R$92:$R$153</definedName>
    <definedName name="Inputs_Ticker">[55]Inputs!$C$92:$C$153</definedName>
    <definedName name="INTEXP" localSheetId="20">#REF!</definedName>
    <definedName name="INTEXP" localSheetId="21">#REF!</definedName>
    <definedName name="INTEXP" localSheetId="22">#REF!</definedName>
    <definedName name="INTEXP" localSheetId="26">#REF!</definedName>
    <definedName name="INTEXP">#REF!</definedName>
    <definedName name="INTSYNCH">'[56]summary:proforma int'!$A$2:$AB$414</definedName>
    <definedName name="ipowAC" localSheetId="20" hidden="1">#REF!</definedName>
    <definedName name="ipowAC" localSheetId="21" hidden="1">#REF!</definedName>
    <definedName name="ipowAC" localSheetId="22" hidden="1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44673.4932060185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0">#REF!</definedName>
    <definedName name="IS_Forecast" localSheetId="21">#REF!</definedName>
    <definedName name="IS_Forecast" localSheetId="22">#REF!</definedName>
    <definedName name="IS_Forecast" localSheetId="26">#REF!</definedName>
    <definedName name="IS_Forecast">#REF!</definedName>
    <definedName name="IS_Monthly" localSheetId="20">#REF!</definedName>
    <definedName name="IS_Monthly" localSheetId="21">#REF!</definedName>
    <definedName name="IS_Monthly" localSheetId="22">#REF!</definedName>
    <definedName name="IS_Monthly" localSheetId="26">#REF!</definedName>
    <definedName name="IS_Monthly">#REF!</definedName>
    <definedName name="IS_Plan" localSheetId="20">#REF!</definedName>
    <definedName name="IS_Plan" localSheetId="21">#REF!</definedName>
    <definedName name="IS_Plan" localSheetId="22">#REF!</definedName>
    <definedName name="IS_Plan" localSheetId="26">#REF!</definedName>
    <definedName name="IS_Plan">#REF!</definedName>
    <definedName name="IS_Plan2" localSheetId="20">#REF!</definedName>
    <definedName name="IS_Plan2" localSheetId="21">#REF!</definedName>
    <definedName name="IS_Plan2" localSheetId="22">#REF!</definedName>
    <definedName name="IS_Plan2" localSheetId="26">#REF!</definedName>
    <definedName name="IS_Plan2">#REF!</definedName>
    <definedName name="iuy" localSheetId="20" hidden="1">#REF!</definedName>
    <definedName name="iuy" localSheetId="21" hidden="1">#REF!</definedName>
    <definedName name="iuy" localSheetId="22" hidden="1">#REF!</definedName>
    <definedName name="iuy" hidden="1">#REF!</definedName>
    <definedName name="iuyt" localSheetId="20" hidden="1">#REF!</definedName>
    <definedName name="iuyt" localSheetId="21" hidden="1">#REF!</definedName>
    <definedName name="iuyt" localSheetId="22" hidden="1">#REF!</definedName>
    <definedName name="iuyt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hidden="1">#REF!</definedName>
    <definedName name="jdn" localSheetId="20" hidden="1">#REF!</definedName>
    <definedName name="jdn" localSheetId="21" hidden="1">#REF!</definedName>
    <definedName name="jdn" localSheetId="22" hidden="1">#REF!</definedName>
    <definedName name="jdn" hidden="1">#REF!</definedName>
    <definedName name="je" localSheetId="20" hidden="1">{#N/A,#N/A,FALSE,"SCA";#N/A,#N/A,FALSE,"NCA";#N/A,#N/A,FALSE,"SAZ";#N/A,#N/A,FALSE,"CAZ";#N/A,#N/A,FALSE,"SNV";#N/A,#N/A,FALSE,"NNV";#N/A,#N/A,FALSE,"PP";#N/A,#N/A,FALSE,"SA"}</definedName>
    <definedName name="je" localSheetId="21" hidden="1">{#N/A,#N/A,FALSE,"SCA";#N/A,#N/A,FALSE,"NCA";#N/A,#N/A,FALSE,"SAZ";#N/A,#N/A,FALSE,"CAZ";#N/A,#N/A,FALSE,"SNV";#N/A,#N/A,FALSE,"NNV";#N/A,#N/A,FALSE,"PP";#N/A,#N/A,FALSE,"SA"}</definedName>
    <definedName name="je" localSheetId="22" hidden="1">{#N/A,#N/A,FALSE,"SCA";#N/A,#N/A,FALSE,"NCA";#N/A,#N/A,FALSE,"SAZ";#N/A,#N/A,FALSE,"CAZ";#N/A,#N/A,FALSE,"SNV";#N/A,#N/A,FALSE,"NNV";#N/A,#N/A,FALSE,"PP";#N/A,#N/A,FALSE,"SA"}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19" hidden="1">{"'Sheet1'!$A$1:$O$40"}</definedName>
    <definedName name="jhlkqFL" localSheetId="20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6" hidden="1">{"'Sheet1'!$A$1:$O$40"}</definedName>
    <definedName name="jhlkqFL" localSheetId="0" hidden="1">{"'Sheet1'!$A$1:$O$40"}</definedName>
    <definedName name="jhlkqFL" localSheetId="6" hidden="1">{"'Sheet1'!$A$1:$O$40"}</definedName>
    <definedName name="jhlkqFL" localSheetId="9" hidden="1">{"'Sheet1'!$A$1:$O$40"}</definedName>
    <definedName name="jhlkqFL" hidden="1">{"'Sheet1'!$A$1:$O$40"}</definedName>
    <definedName name="JIM" localSheetId="16">#REF!</definedName>
    <definedName name="JIM" localSheetId="20">#REF!</definedName>
    <definedName name="JIM" localSheetId="21">#REF!</definedName>
    <definedName name="JIM" localSheetId="22">#REF!</definedName>
    <definedName name="JIM" localSheetId="26">#REF!</definedName>
    <definedName name="JIM" localSheetId="0">#REF!</definedName>
    <definedName name="JIM" localSheetId="5">#REF!</definedName>
    <definedName name="JIM" localSheetId="6">#REF!</definedName>
    <definedName name="JIM" localSheetId="8">#REF!</definedName>
    <definedName name="JIM" localSheetId="9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4">#REF!</definedName>
    <definedName name="JIM" localSheetId="15">#REF!</definedName>
    <definedName name="JIM">#REF!</definedName>
    <definedName name="jkdf" localSheetId="20" hidden="1">#REF!</definedName>
    <definedName name="jkdf" localSheetId="21" hidden="1">#REF!</definedName>
    <definedName name="jkdf" localSheetId="22" hidden="1">#REF!</definedName>
    <definedName name="jkdf" hidden="1">#REF!</definedName>
    <definedName name="jkdsac" localSheetId="20" hidden="1">#REF!</definedName>
    <definedName name="jkdsac" localSheetId="21" hidden="1">#REF!</definedName>
    <definedName name="jkdsac" localSheetId="22" hidden="1">#REF!</definedName>
    <definedName name="jkdsac" hidden="1">#REF!</definedName>
    <definedName name="jkfoo" localSheetId="20" hidden="1">#REF!</definedName>
    <definedName name="jkfoo" localSheetId="21" hidden="1">#REF!</definedName>
    <definedName name="jkfoo" localSheetId="22" hidden="1">#REF!</definedName>
    <definedName name="jkfoo" hidden="1">#REF!</definedName>
    <definedName name="jkrhtr" localSheetId="21" hidden="1">{"print1",#N/A,FALSE,"D21CUSTS"}</definedName>
    <definedName name="jkrhtr" localSheetId="22" hidden="1">{"print1",#N/A,FALSE,"D21CUSTS"}</definedName>
    <definedName name="jkrhtr" hidden="1">{"print1",#N/A,FALSE,"D21CUSTS"}</definedName>
    <definedName name="jktrjhjhjh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ktrjhjhjh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jrththtr" localSheetId="21" hidden="1">{#N/A,#N/A,FALSE,"OTHERINPUTS";#N/A,#N/A,FALSE,"SUPPLIEDADJINPUT";#N/A,#N/A,FALSE,"BR&amp;SUPADJ."}</definedName>
    <definedName name="jrththtr" localSheetId="22" hidden="1">{#N/A,#N/A,FALSE,"OTHERINPUTS";#N/A,#N/A,FALSE,"SUPPLIEDADJINPUT";#N/A,#N/A,FALSE,"BR&amp;SUPADJ."}</definedName>
    <definedName name="jrththtr" hidden="1">{#N/A,#N/A,FALSE,"OTHERINPUTS";#N/A,#N/A,FALSE,"SUPPLIEDADJINPUT";#N/A,#N/A,FALSE,"BR&amp;SUPADJ."}</definedName>
    <definedName name="jseqf" localSheetId="20" hidden="1">#REF!</definedName>
    <definedName name="jseqf" localSheetId="21" hidden="1">#REF!</definedName>
    <definedName name="jseqf" localSheetId="22" hidden="1">#REF!</definedName>
    <definedName name="jseqf" hidden="1">#REF!</definedName>
    <definedName name="JURISDICTION">'[39]Input '!$C$8</definedName>
    <definedName name="JurisdictionalFactor">#REF!</definedName>
    <definedName name="jz" localSheetId="20" hidden="1">#REF!</definedName>
    <definedName name="jz" localSheetId="21" hidden="1">#REF!</definedName>
    <definedName name="jz" localSheetId="22" hidden="1">#REF!</definedName>
    <definedName name="jz" hidden="1">#REF!</definedName>
    <definedName name="jzs" localSheetId="20" hidden="1">#REF!</definedName>
    <definedName name="jzs" localSheetId="21" hidden="1">#REF!</definedName>
    <definedName name="jzs" localSheetId="22" hidden="1">#REF!</definedName>
    <definedName name="jzs" hidden="1">#REF!</definedName>
    <definedName name="k" hidden="1">#REF!</definedName>
    <definedName name="k.1">[57]Calculate!$C$11</definedName>
    <definedName name="k.10">[57]Calculate!$G$83</definedName>
    <definedName name="k.11">[57]Calculate!$C$101</definedName>
    <definedName name="k.12">[57]Calculate!$G$101</definedName>
    <definedName name="k.13">[57]Calculate!$C$119</definedName>
    <definedName name="k.15">[57]Calculate!$C$137</definedName>
    <definedName name="k.16">[57]Calculate!$G$137</definedName>
    <definedName name="k.17">[57]Calculate!$C$155</definedName>
    <definedName name="k.18">[57]Calculate!$G$155</definedName>
    <definedName name="k.19">[57]Calculate!$C$173</definedName>
    <definedName name="k.2">[57]Calculate!$G$11</definedName>
    <definedName name="k.20">[57]Calculate!$G$173</definedName>
    <definedName name="k.21">[57]Calculate!$C$191</definedName>
    <definedName name="k.22">[57]Calculate!$G$191</definedName>
    <definedName name="k.23">[57]Calculate!$C$209</definedName>
    <definedName name="k.24">[57]Calculate!$G$209</definedName>
    <definedName name="k.25">[57]Calculate!$C$227</definedName>
    <definedName name="k.26">[57]Calculate!$G$227</definedName>
    <definedName name="k.27">[57]Calculate!$C$245</definedName>
    <definedName name="k.28">[57]Calculate!$G$245</definedName>
    <definedName name="k.29">[57]Calculate!$C$263</definedName>
    <definedName name="k.3">[57]Calculate!$C$29</definedName>
    <definedName name="k.30">[57]Calculate!$G$263</definedName>
    <definedName name="k.31">[57]Calculate!$C$281</definedName>
    <definedName name="k.32">[57]Calculate!$G$281</definedName>
    <definedName name="k.33">[57]Calculate!$C$299</definedName>
    <definedName name="k.4">[57]Calculate!$G$29</definedName>
    <definedName name="k.5">[57]Calculate!$C$47</definedName>
    <definedName name="k.6">[57]Calculate!$G$47</definedName>
    <definedName name="k.7">[57]Calculate!$C$65</definedName>
    <definedName name="k.8">[57]Calculate!$G$65</definedName>
    <definedName name="k.9">[57]Calculate!$C$83</definedName>
    <definedName name="K2_WBEVMODE" hidden="1">0</definedName>
    <definedName name="kal" localSheetId="20" hidden="1">#REF!</definedName>
    <definedName name="kal" localSheetId="21" hidden="1">#REF!</definedName>
    <definedName name="kal" localSheetId="22" hidden="1">#REF!</definedName>
    <definedName name="kal" hidden="1">#REF!</definedName>
    <definedName name="kaw" localSheetId="20" hidden="1">#REF!</definedName>
    <definedName name="kaw" localSheetId="21" hidden="1">#REF!</definedName>
    <definedName name="kaw" localSheetId="22" hidden="1">#REF!</definedName>
    <definedName name="kaw" hidden="1">#REF!</definedName>
    <definedName name="Kcgeq01">[40]Calculate!$L$8</definedName>
    <definedName name="Kcgeq02">[40]Calculate!$L$12</definedName>
    <definedName name="Kcgeq03">[40]Calculate!$L$16</definedName>
    <definedName name="Kcgeq04">[40]Calculate!$L$20</definedName>
    <definedName name="Kcgeq05">[40]Calculate!$L$24</definedName>
    <definedName name="Kcgeq06">[40]Calculate!$L$28</definedName>
    <definedName name="Kcgeq08">[40]Calculate!$L$36</definedName>
    <definedName name="kdkd" localSheetId="20" hidden="1">#REF!</definedName>
    <definedName name="kdkd" localSheetId="21" hidden="1">#REF!</definedName>
    <definedName name="kdkd" localSheetId="22" hidden="1">#REF!</definedName>
    <definedName name="kdkd" hidden="1">#REF!</definedName>
    <definedName name="kdkjrt" localSheetId="20" hidden="1">#REF!</definedName>
    <definedName name="kdkjrt" localSheetId="21" hidden="1">#REF!</definedName>
    <definedName name="kdkjrt" localSheetId="22" hidden="1">#REF!</definedName>
    <definedName name="kdkjrt" hidden="1">#REF!</definedName>
    <definedName name="kdsfj" localSheetId="20" hidden="1">#REF!</definedName>
    <definedName name="kdsfj" localSheetId="21" hidden="1">#REF!</definedName>
    <definedName name="kdsfj" localSheetId="22" hidden="1">#REF!</definedName>
    <definedName name="kdsfj" hidden="1">#REF!</definedName>
    <definedName name="kfdlsg" localSheetId="20" hidden="1">#REF!</definedName>
    <definedName name="kfdlsg" localSheetId="21" hidden="1">#REF!</definedName>
    <definedName name="kfdlsg" localSheetId="22" hidden="1">#REF!</definedName>
    <definedName name="kfdlsg" hidden="1">#REF!</definedName>
    <definedName name="kfkf" localSheetId="20" hidden="1">#REF!</definedName>
    <definedName name="kfkf" localSheetId="21" hidden="1">#REF!</definedName>
    <definedName name="kfkf" localSheetId="22" hidden="1">#REF!</definedName>
    <definedName name="kfkf" hidden="1">#REF!</definedName>
    <definedName name="kfkfkf" localSheetId="20" hidden="1">#REF!</definedName>
    <definedName name="kfkfkf" localSheetId="21" hidden="1">#REF!</definedName>
    <definedName name="kfkfkf" localSheetId="22" hidden="1">#REF!</definedName>
    <definedName name="kfkfkf" hidden="1">#REF!</definedName>
    <definedName name="kfkfkfkf" localSheetId="20" hidden="1">#REF!</definedName>
    <definedName name="kfkfkfkf" localSheetId="21" hidden="1">#REF!</definedName>
    <definedName name="kfkfkfkf" localSheetId="22" hidden="1">#REF!</definedName>
    <definedName name="kfkfkfkf" hidden="1">#REF!</definedName>
    <definedName name="kfkfkfl" localSheetId="20" hidden="1">#REF!</definedName>
    <definedName name="kfkfkfl" localSheetId="21" hidden="1">#REF!</definedName>
    <definedName name="kfkfkfl" localSheetId="22" hidden="1">#REF!</definedName>
    <definedName name="kfkfkfl" hidden="1">#REF!</definedName>
    <definedName name="kfkfksm" localSheetId="20" hidden="1">#REF!</definedName>
    <definedName name="kfkfksm" localSheetId="21" hidden="1">#REF!</definedName>
    <definedName name="kfkfksm" localSheetId="22" hidden="1">#REF!</definedName>
    <definedName name="kfkfksm" hidden="1">#REF!</definedName>
    <definedName name="KI" hidden="1">#REF!,#REF!</definedName>
    <definedName name="KIRK">#REF!</definedName>
    <definedName name="Kirk_Plant">#REF!</definedName>
    <definedName name="kiujh" localSheetId="20" hidden="1">#REF!</definedName>
    <definedName name="kiujh" localSheetId="21" hidden="1">#REF!</definedName>
    <definedName name="kiujh" localSheetId="22" hidden="1">#REF!</definedName>
    <definedName name="kiujh" hidden="1">#REF!</definedName>
    <definedName name="kjfdjfei" localSheetId="21" hidden="1">{#N/A,#N/A,FALSE,"OTHERINPUTS";#N/A,#N/A,FALSE,"DITRATEINPUTS";#N/A,#N/A,FALSE,"SUPPLIEDADJINPUT";#N/A,#N/A,FALSE,"TIMINGDIFFINPUTS";#N/A,#N/A,FALSE,"BR&amp;SUPADJ."}</definedName>
    <definedName name="kjfdjfei" localSheetId="22" hidden="1">{#N/A,#N/A,FALSE,"OTHERINPUTS";#N/A,#N/A,FALSE,"DITRATEINPUTS";#N/A,#N/A,FALSE,"SUPPLIEDADJINPUT";#N/A,#N/A,FALSE,"TIMINGDIFFINPUTS";#N/A,#N/A,FALSE,"BR&amp;SUPADJ."}</definedName>
    <definedName name="kjfdjfei" hidden="1">{#N/A,#N/A,FALSE,"OTHERINPUTS";#N/A,#N/A,FALSE,"DITRATEINPUTS";#N/A,#N/A,FALSE,"SUPPLIEDADJINPUT";#N/A,#N/A,FALSE,"TIMINGDIFFINPUTS";#N/A,#N/A,FALSE,"BR&amp;SUPADJ."}</definedName>
    <definedName name="kjfjffnnf" localSheetId="20" hidden="1">#REF!</definedName>
    <definedName name="kjfjffnnf" localSheetId="21" hidden="1">#REF!</definedName>
    <definedName name="kjfjffnnf" localSheetId="22" hidden="1">#REF!</definedName>
    <definedName name="kjfjffnnf" hidden="1">#REF!</definedName>
    <definedName name="kjhg" localSheetId="20" hidden="1">#REF!</definedName>
    <definedName name="kjhg" localSheetId="21" hidden="1">#REF!</definedName>
    <definedName name="kjhg" localSheetId="22" hidden="1">#REF!</definedName>
    <definedName name="kjhg" hidden="1">#REF!</definedName>
    <definedName name="kjhgf" localSheetId="20" hidden="1">#REF!</definedName>
    <definedName name="kjhgf" localSheetId="21" hidden="1">#REF!</definedName>
    <definedName name="kjhgf" localSheetId="22" hidden="1">#REF!</definedName>
    <definedName name="kjhgf" hidden="1">#REF!</definedName>
    <definedName name="kjk" hidden="1">'[58]Plant in Ser'!#REF!</definedName>
    <definedName name="kjzd" localSheetId="20" hidden="1">#REF!</definedName>
    <definedName name="kjzd" localSheetId="21" hidden="1">#REF!</definedName>
    <definedName name="kjzd" localSheetId="22" hidden="1">#REF!</definedName>
    <definedName name="kjzd" hidden="1">#REF!</definedName>
    <definedName name="kk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kkkk" localSheetId="20" hidden="1">#REF!</definedName>
    <definedName name="kkkkk" localSheetId="21" hidden="1">#REF!</definedName>
    <definedName name="kkkkk" localSheetId="22" hidden="1">#REF!</definedName>
    <definedName name="kkkkk" hidden="1">#REF!</definedName>
    <definedName name="KL" hidden="1">#REF!</definedName>
    <definedName name="kldk" localSheetId="20" hidden="1">#REF!</definedName>
    <definedName name="kldk" localSheetId="21" hidden="1">#REF!</definedName>
    <definedName name="kldk" localSheetId="22" hidden="1">#REF!</definedName>
    <definedName name="kldk" hidden="1">#REF!</definedName>
    <definedName name="klfeqw" localSheetId="20" hidden="1">#REF!</definedName>
    <definedName name="klfeqw" localSheetId="21" hidden="1">#REF!</definedName>
    <definedName name="klfeqw" localSheetId="22" hidden="1">#REF!</definedName>
    <definedName name="klfeqw" hidden="1">#REF!</definedName>
    <definedName name="kqwh" localSheetId="20" hidden="1">#REF!</definedName>
    <definedName name="kqwh" localSheetId="21" hidden="1">#REF!</definedName>
    <definedName name="kqwh" localSheetId="22" hidden="1">#REF!</definedName>
    <definedName name="kqwh" hidden="1">#REF!</definedName>
    <definedName name="ksadfl" localSheetId="20" hidden="1">#REF!</definedName>
    <definedName name="ksadfl" localSheetId="21" hidden="1">#REF!</definedName>
    <definedName name="ksadfl" localSheetId="22" hidden="1">#REF!</definedName>
    <definedName name="ksadfl" hidden="1">#REF!</definedName>
    <definedName name="ku" localSheetId="21" hidden="1">{#N/A,#N/A,FALSE,"SCA";#N/A,#N/A,FALSE,"NCA";#N/A,#N/A,FALSE,"SAZ";#N/A,#N/A,FALSE,"CAZ";#N/A,#N/A,FALSE,"SNV";#N/A,#N/A,FALSE,"NNV";#N/A,#N/A,FALSE,"PP";#N/A,#N/A,FALSE,"SA"}</definedName>
    <definedName name="ku" localSheetId="22" hidden="1">{#N/A,#N/A,FALSE,"SCA";#N/A,#N/A,FALSE,"NCA";#N/A,#N/A,FALSE,"SAZ";#N/A,#N/A,FALSE,"CAZ";#N/A,#N/A,FALSE,"SNV";#N/A,#N/A,FALSE,"NNV";#N/A,#N/A,FALSE,"PP";#N/A,#N/A,FALSE,"SA"}</definedName>
    <definedName name="ku" hidden="1">{#N/A,#N/A,FALSE,"SCA";#N/A,#N/A,FALSE,"NCA";#N/A,#N/A,FALSE,"SAZ";#N/A,#N/A,FALSE,"CAZ";#N/A,#N/A,FALSE,"SNV";#N/A,#N/A,FALSE,"NNV";#N/A,#N/A,FALSE,"PP";#N/A,#N/A,FALSE,"SA"}</definedName>
    <definedName name="kw" localSheetId="20" hidden="1">#REF!</definedName>
    <definedName name="kw" localSheetId="21" hidden="1">#REF!</definedName>
    <definedName name="kw" localSheetId="22" hidden="1">#REF!</definedName>
    <definedName name="kw" hidden="1">#REF!</definedName>
    <definedName name="kz" localSheetId="20" hidden="1">#REF!</definedName>
    <definedName name="kz" localSheetId="21" hidden="1">#REF!</definedName>
    <definedName name="kz" localSheetId="22" hidden="1">#REF!</definedName>
    <definedName name="kz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hidden="1">#REF!</definedName>
    <definedName name="LDCs">#REF!</definedName>
    <definedName name="lfkfjnn" localSheetId="20" hidden="1">#REF!</definedName>
    <definedName name="lfkfjnn" localSheetId="21" hidden="1">#REF!</definedName>
    <definedName name="lfkfjnn" localSheetId="22" hidden="1">#REF!</definedName>
    <definedName name="lfkfjnn" hidden="1">#REF!</definedName>
    <definedName name="limcount" hidden="1">1</definedName>
    <definedName name="Line">#REF!</definedName>
    <definedName name="ListOffset" hidden="1">1</definedName>
    <definedName name="Litigated_BaseROEs_2006">#REF!</definedName>
    <definedName name="Litigated_BaseROEs_2007">#REF!</definedName>
    <definedName name="Litigated_BaseROEs_2008">#REF!</definedName>
    <definedName name="Litigated_BaseROEs_2009">#REF!</definedName>
    <definedName name="Litigated_BaseROEs_2010">#REF!</definedName>
    <definedName name="Litigated_BaseROEs_2011">#REF!</definedName>
    <definedName name="Litigated_BaseROEs_2012">#REF!</definedName>
    <definedName name="Litigated_BaseROEs_2013">#REF!</definedName>
    <definedName name="Litigated_BaseROEs_2014">#REF!</definedName>
    <definedName name="lkajsdfg" localSheetId="20" hidden="1">#REF!</definedName>
    <definedName name="lkajsdfg" localSheetId="21" hidden="1">#REF!</definedName>
    <definedName name="lkajsdfg" localSheetId="22" hidden="1">#REF!</definedName>
    <definedName name="lkajsdfg" hidden="1">#REF!</definedName>
    <definedName name="lkjh" localSheetId="20" hidden="1">#REF!</definedName>
    <definedName name="lkjh" localSheetId="21" hidden="1">#REF!</definedName>
    <definedName name="lkjh" localSheetId="22" hidden="1">#REF!</definedName>
    <definedName name="lkjh" hidden="1">#REF!</definedName>
    <definedName name="lkjkju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jkju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lkohsvd" localSheetId="20" hidden="1">#REF!</definedName>
    <definedName name="lkohsvd" localSheetId="21" hidden="1">#REF!</definedName>
    <definedName name="lkohsvd" localSheetId="22" hidden="1">#REF!</definedName>
    <definedName name="lkohsvd" hidden="1">#REF!</definedName>
    <definedName name="llllllllll" localSheetId="20" hidden="1">#REF!</definedName>
    <definedName name="llllllllll" localSheetId="21" hidden="1">#REF!</definedName>
    <definedName name="llllllllll" localSheetId="22" hidden="1">#REF!</definedName>
    <definedName name="llllllllll" hidden="1">#REF!</definedName>
    <definedName name="loke" localSheetId="20" hidden="1">#REF!</definedName>
    <definedName name="loke" localSheetId="21" hidden="1">#REF!</definedName>
    <definedName name="loke" localSheetId="22" hidden="1">#REF!</definedName>
    <definedName name="loke" hidden="1">#REF!</definedName>
    <definedName name="LORICLARKDATA" localSheetId="20">#REF!</definedName>
    <definedName name="LORICLARKDATA" localSheetId="21">#REF!</definedName>
    <definedName name="LORICLARKDATA" localSheetId="22">#REF!</definedName>
    <definedName name="LORICLARKDATA" localSheetId="26">#REF!</definedName>
    <definedName name="LORICLARKDATA" localSheetId="2">#REF!</definedName>
    <definedName name="LORICLARKDATA" localSheetId="3">#REF!</definedName>
    <definedName name="LORICLARKDATA" localSheetId="5">#REF!</definedName>
    <definedName name="LORICLARKDATA" localSheetId="6">#REF!</definedName>
    <definedName name="LORICLARKDATA">#REF!</definedName>
    <definedName name="lpoicea" localSheetId="20" hidden="1">#REF!</definedName>
    <definedName name="lpoicea" localSheetId="21" hidden="1">#REF!</definedName>
    <definedName name="lpoicea" localSheetId="22" hidden="1">#REF!</definedName>
    <definedName name="lpoicea" hidden="1">#REF!</definedName>
    <definedName name="ls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s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LTD_Rate">'[39]Input '!$C$23</definedName>
    <definedName name="LTDcostrate">#REF!</definedName>
    <definedName name="LYN" localSheetId="20">#REF!</definedName>
    <definedName name="LYN" localSheetId="21">#REF!</definedName>
    <definedName name="LYN" localSheetId="22">#REF!</definedName>
    <definedName name="LYN" localSheetId="26">#REF!</definedName>
    <definedName name="LYN">#REF!</definedName>
    <definedName name="m">'[59]Credit Ratings-DO Not'!$E$5:$F$23</definedName>
    <definedName name="ma_months">24</definedName>
    <definedName name="map" localSheetId="20">#REF!</definedName>
    <definedName name="map" localSheetId="21">#REF!</definedName>
    <definedName name="map" localSheetId="22">#REF!</definedName>
    <definedName name="map" localSheetId="26">#REF!</definedName>
    <definedName name="map">#REF!</definedName>
    <definedName name="Market_Return">#REF!</definedName>
    <definedName name="MB" localSheetId="26">[32]A!$I$125:$HH$180</definedName>
    <definedName name="MB">[32]A!$I$125:$HH$180</definedName>
    <definedName name="MB_PCH_Assessment_FooterType" hidden="1">"NONE"</definedName>
    <definedName name="MB_PCH_Gen_Ind_FooterType" hidden="1">"NONE"</definedName>
    <definedName name="MB_PCH_Sector_Specific_FooterType" hidden="1">"NONE"</definedName>
    <definedName name="MENU">#REF!</definedName>
    <definedName name="misc" localSheetId="20" hidden="1">#REF!</definedName>
    <definedName name="misc" localSheetId="21" hidden="1">#REF!</definedName>
    <definedName name="misc" localSheetId="22" hidden="1">#REF!</definedName>
    <definedName name="misc" hidden="1">#REF!</definedName>
    <definedName name="mlaw" localSheetId="20" hidden="1">#REF!</definedName>
    <definedName name="mlaw" localSheetId="21" hidden="1">#REF!</definedName>
    <definedName name="mlaw" localSheetId="22" hidden="1">#REF!</definedName>
    <definedName name="mlaw" hidden="1">#REF!</definedName>
    <definedName name="mnbv" localSheetId="20" hidden="1">#REF!</definedName>
    <definedName name="mnbv" localSheetId="21" hidden="1">#REF!</definedName>
    <definedName name="mnbv" localSheetId="22" hidden="1">#REF!</definedName>
    <definedName name="mnbv" hidden="1">#REF!</definedName>
    <definedName name="mnkp" localSheetId="20" hidden="1">#REF!</definedName>
    <definedName name="mnkp" localSheetId="21" hidden="1">#REF!</definedName>
    <definedName name="mnkp" localSheetId="22" hidden="1">#REF!</definedName>
    <definedName name="mnkp" hidden="1">#REF!</definedName>
    <definedName name="mo" localSheetId="20" hidden="1">#REF!</definedName>
    <definedName name="mo" localSheetId="21" hidden="1">#REF!</definedName>
    <definedName name="mo" localSheetId="22" hidden="1">#REF!</definedName>
    <definedName name="mo" hidden="1">#REF!</definedName>
    <definedName name="mol" localSheetId="20" hidden="1">#REF!</definedName>
    <definedName name="mol" localSheetId="21" hidden="1">#REF!</definedName>
    <definedName name="mol" localSheetId="22" hidden="1">#REF!</definedName>
    <definedName name="mol" hidden="1">#REF!</definedName>
    <definedName name="molp" localSheetId="20" hidden="1">#REF!</definedName>
    <definedName name="molp" localSheetId="21" hidden="1">#REF!</definedName>
    <definedName name="molp" localSheetId="22" hidden="1">#REF!</definedName>
    <definedName name="molp" hidden="1">#REF!</definedName>
    <definedName name="Moodys">#REF!</definedName>
    <definedName name="MS">#REF!</definedName>
    <definedName name="MS_Plant">#REF!</definedName>
    <definedName name="myty" localSheetId="21" hidden="1">{#N/A,#N/A,FALSE,"GLDwnLoad"}</definedName>
    <definedName name="myty" localSheetId="22" hidden="1">{#N/A,#N/A,FALSE,"GLDwnLoad"}</definedName>
    <definedName name="myty" hidden="1">{#N/A,#N/A,FALSE,"GLDwnLoad"}</definedName>
    <definedName name="myuyj" localSheetId="21" hidden="1">{#N/A,#N/A,FALSE,"GLDwnLoad"}</definedName>
    <definedName name="myuyj" localSheetId="22" hidden="1">{#N/A,#N/A,FALSE,"GLDwnLoad"}</definedName>
    <definedName name="myuyj" hidden="1">{#N/A,#N/A,FALSE,"GLDwnLoad"}</definedName>
    <definedName name="N" localSheetId="16">#REF!</definedName>
    <definedName name="N" localSheetId="20">#REF!</definedName>
    <definedName name="N" localSheetId="21">#REF!</definedName>
    <definedName name="N" localSheetId="22">#REF!</definedName>
    <definedName name="N" localSheetId="26">#REF!</definedName>
    <definedName name="N" localSheetId="0">#REF!</definedName>
    <definedName name="N" localSheetId="5">#REF!</definedName>
    <definedName name="N" localSheetId="6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5">#REF!</definedName>
    <definedName name="N">#REF!</definedName>
    <definedName name="n_3">#REF!</definedName>
    <definedName name="n_4">#REF!</definedName>
    <definedName name="NADA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6">#REF!</definedName>
    <definedName name="NAME" localSheetId="20">#REF!</definedName>
    <definedName name="NAME" localSheetId="21">#REF!</definedName>
    <definedName name="NAME" localSheetId="22">#REF!</definedName>
    <definedName name="NAME" localSheetId="26">#REF!</definedName>
    <definedName name="NAME" localSheetId="0">#REF!</definedName>
    <definedName name="NAME" localSheetId="5">#REF!</definedName>
    <definedName name="NAME" localSheetId="6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>#REF!</definedName>
    <definedName name="name2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amefield" localSheetId="20" hidden="1">#REF!</definedName>
    <definedName name="namefield" localSheetId="21" hidden="1">#REF!</definedName>
    <definedName name="namefield" localSheetId="22" hidden="1">#REF!</definedName>
    <definedName name="namefield" hidden="1">#REF!</definedName>
    <definedName name="naow" localSheetId="20" hidden="1">#REF!</definedName>
    <definedName name="naow" localSheetId="21" hidden="1">#REF!</definedName>
    <definedName name="naow" localSheetId="22" hidden="1">#REF!</definedName>
    <definedName name="naow" hidden="1">#REF!</definedName>
    <definedName name="nbeo" localSheetId="20" hidden="1">#REF!</definedName>
    <definedName name="nbeo" localSheetId="21" hidden="1">#REF!</definedName>
    <definedName name="nbeo" localSheetId="22" hidden="1">#REF!</definedName>
    <definedName name="nbeo" hidden="1">#REF!</definedName>
    <definedName name="NBUDGET3" localSheetId="16">#REF!</definedName>
    <definedName name="NBUDGET3" localSheetId="20">#REF!</definedName>
    <definedName name="NBUDGET3" localSheetId="21">#REF!</definedName>
    <definedName name="NBUDGET3" localSheetId="22">#REF!</definedName>
    <definedName name="NBUDGET3" localSheetId="26">#REF!</definedName>
    <definedName name="NBUDGET3" localSheetId="0">#REF!</definedName>
    <definedName name="NBUDGET3" localSheetId="5">#REF!</definedName>
    <definedName name="NBUDGET3" localSheetId="6">#REF!</definedName>
    <definedName name="NBUDGET3" localSheetId="8">#REF!</definedName>
    <definedName name="NBUDGET3" localSheetId="9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4">#REF!</definedName>
    <definedName name="NBUDGET3" localSheetId="15">#REF!</definedName>
    <definedName name="NBUDGET3">#REF!</definedName>
    <definedName name="nbw" localSheetId="20" hidden="1">#REF!</definedName>
    <definedName name="nbw" localSheetId="21" hidden="1">#REF!</definedName>
    <definedName name="nbw" localSheetId="22" hidden="1">#REF!</definedName>
    <definedName name="nbw" hidden="1">#REF!</definedName>
    <definedName name="NEadit">#REF!</definedName>
    <definedName name="NEadv">#REF!</definedName>
    <definedName name="NEcash">#REF!</definedName>
    <definedName name="NEcwip">#REF!</definedName>
    <definedName name="NEdep">#REF!</definedName>
    <definedName name="NEmatsup">#REF!</definedName>
    <definedName name="NEplant">#REF!</definedName>
    <definedName name="NEpp">#REF!</definedName>
    <definedName name="NEST">#REF!</definedName>
    <definedName name="NEstorg">#REF!</definedName>
    <definedName name="new" localSheetId="21" hidden="1">{"Summary",#N/A,FALSE,"Options "}</definedName>
    <definedName name="new" localSheetId="22" hidden="1">{"Summary",#N/A,FALSE,"Options "}</definedName>
    <definedName name="new" hidden="1">{"Summary",#N/A,FALSE,"Options "}</definedName>
    <definedName name="niPO" localSheetId="20" hidden="1">#REF!</definedName>
    <definedName name="niPO" localSheetId="21" hidden="1">#REF!</definedName>
    <definedName name="niPO" localSheetId="22" hidden="1">#REF!</definedName>
    <definedName name="niPO" hidden="1">#REF!</definedName>
    <definedName name="nipxre" localSheetId="20" hidden="1">#REF!</definedName>
    <definedName name="nipxre" localSheetId="21" hidden="1">#REF!</definedName>
    <definedName name="nipxre" localSheetId="22" hidden="1">#REF!</definedName>
    <definedName name="nipxre" hidden="1">#REF!</definedName>
    <definedName name="nixre" localSheetId="20" hidden="1">#REF!</definedName>
    <definedName name="nixre" localSheetId="21" hidden="1">#REF!</definedName>
    <definedName name="nixre" localSheetId="22" hidden="1">#REF!</definedName>
    <definedName name="nixre" hidden="1">#REF!</definedName>
    <definedName name="nk" localSheetId="20" hidden="1">#REF!</definedName>
    <definedName name="nk" localSheetId="21" hidden="1">#REF!</definedName>
    <definedName name="nk" localSheetId="22" hidden="1">#REF!</definedName>
    <definedName name="nk" hidden="1">#REF!</definedName>
    <definedName name="nki" localSheetId="20" hidden="1">#REF!</definedName>
    <definedName name="nki" localSheetId="21" hidden="1">#REF!</definedName>
    <definedName name="nki" localSheetId="22" hidden="1">#REF!</definedName>
    <definedName name="nki" hidden="1">#REF!</definedName>
    <definedName name="nkiw" localSheetId="20" hidden="1">#REF!</definedName>
    <definedName name="nkiw" localSheetId="21" hidden="1">#REF!</definedName>
    <definedName name="nkiw" localSheetId="22" hidden="1">#REF!</definedName>
    <definedName name="nkiw" hidden="1">#REF!</definedName>
    <definedName name="nKLqw" localSheetId="20" hidden="1">#REF!</definedName>
    <definedName name="nKLqw" localSheetId="21" hidden="1">#REF!</definedName>
    <definedName name="nKLqw" localSheetId="22" hidden="1">#REF!</definedName>
    <definedName name="nKLqw" hidden="1">#REF!</definedName>
    <definedName name="nkse" localSheetId="20" hidden="1">#REF!</definedName>
    <definedName name="nkse" localSheetId="21" hidden="1">#REF!</definedName>
    <definedName name="nkse" localSheetId="22" hidden="1">#REF!</definedName>
    <definedName name="nkse" hidden="1">#REF!</definedName>
    <definedName name="nkw" localSheetId="20" hidden="1">#REF!</definedName>
    <definedName name="nkw" localSheetId="21" hidden="1">#REF!</definedName>
    <definedName name="nkw" localSheetId="22" hidden="1">#REF!</definedName>
    <definedName name="nkw" hidden="1">#REF!</definedName>
    <definedName name="NMB_Gen_Industry_FooterType" hidden="1">"NONE"</definedName>
    <definedName name="NMB_PCH_Assessment_FooterType" hidden="1">"NONE"</definedName>
    <definedName name="NMB_Sector_Specific_Assessment_FooterType" hidden="1">"NONE"</definedName>
    <definedName name="NMB_Sector_Specific_FooterType" hidden="1">"NONE"</definedName>
    <definedName name="NMN" localSheetId="20" hidden="1">#REF!</definedName>
    <definedName name="NMN" localSheetId="21" hidden="1">#REF!</definedName>
    <definedName name="NMN" localSheetId="22" hidden="1">#REF!</definedName>
    <definedName name="NMN" hidden="1">#REF!</definedName>
    <definedName name="nmop" localSheetId="20" hidden="1">#REF!</definedName>
    <definedName name="nmop" localSheetId="21" hidden="1">#REF!</definedName>
    <definedName name="nmop" localSheetId="22" hidden="1">#REF!</definedName>
    <definedName name="nmop" hidden="1">#REF!</definedName>
    <definedName name="nmwqi" localSheetId="20" hidden="1">#REF!</definedName>
    <definedName name="nmwqi" localSheetId="21" hidden="1">#REF!</definedName>
    <definedName name="nmwqi" localSheetId="22" hidden="1">#REF!</definedName>
    <definedName name="nmwqi" hidden="1">#REF!</definedName>
    <definedName name="nnnnnnn" localSheetId="20" hidden="1">#REF!</definedName>
    <definedName name="nnnnnnn" localSheetId="21" hidden="1">#REF!</definedName>
    <definedName name="nnnnnnn" localSheetId="22" hidden="1">#REF!</definedName>
    <definedName name="nnnnnnn" hidden="1">#REF!</definedName>
    <definedName name="no" localSheetId="20" hidden="1">#REF!</definedName>
    <definedName name="no" localSheetId="21" hidden="1">#REF!</definedName>
    <definedName name="no" localSheetId="22" hidden="1">#REF!</definedName>
    <definedName name="no" hidden="1">#REF!</definedName>
    <definedName name="no.1">#REF!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6">#REF!</definedName>
    <definedName name="no.17">#REF!</definedName>
    <definedName name="no.18">#REF!</definedName>
    <definedName name="no.19">#REF!</definedName>
    <definedName name="no.2">#REF!</definedName>
    <definedName name="no.20">#REF!</definedName>
    <definedName name="no.21">#REF!</definedName>
    <definedName name="no.22">#REF!</definedName>
    <definedName name="no.23">#REF!</definedName>
    <definedName name="no.24">#REF!</definedName>
    <definedName name="no.25">#REF!</definedName>
    <definedName name="no.26">#REF!</definedName>
    <definedName name="no.27">#REF!</definedName>
    <definedName name="no.28">#REF!</definedName>
    <definedName name="no.29">#REF!</definedName>
    <definedName name="no.3">#REF!</definedName>
    <definedName name="no.30">#REF!</definedName>
    <definedName name="no.31">#REF!</definedName>
    <definedName name="no.32">#REF!</definedName>
    <definedName name="no.33">#REF!</definedName>
    <definedName name="no.4">#REF!</definedName>
    <definedName name="no.5">#REF!</definedName>
    <definedName name="no.6">#REF!</definedName>
    <definedName name="no.7">#REF!</definedName>
    <definedName name="no.8">#REF!</definedName>
    <definedName name="no.9">#REF!</definedName>
    <definedName name="NO_DIV">#REF!</definedName>
    <definedName name="noD">TRUE</definedName>
    <definedName name="NOI" localSheetId="20">#REF!</definedName>
    <definedName name="NOI" localSheetId="21">#REF!</definedName>
    <definedName name="NOI" localSheetId="22">#REF!</definedName>
    <definedName name="NOI" localSheetId="26">#REF!</definedName>
    <definedName name="NOI">#REF!</definedName>
    <definedName name="noip" localSheetId="20" hidden="1">#REF!</definedName>
    <definedName name="noip" localSheetId="21" hidden="1">#REF!</definedName>
    <definedName name="noip" localSheetId="22" hidden="1">#REF!</definedName>
    <definedName name="noip" hidden="1">#REF!</definedName>
    <definedName name="noipx" localSheetId="20" hidden="1">#REF!</definedName>
    <definedName name="noipx" localSheetId="21" hidden="1">#REF!</definedName>
    <definedName name="noipx" localSheetId="22" hidden="1">#REF!</definedName>
    <definedName name="noipx" hidden="1">#REF!</definedName>
    <definedName name="no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NE" localSheetId="20" hidden="1">{#N/A,#N/A,FALSE,"SCA";#N/A,#N/A,FALSE,"NCA";#N/A,#N/A,FALSE,"SAZ";#N/A,#N/A,FALSE,"CAZ";#N/A,#N/A,FALSE,"SNV";#N/A,#N/A,FALSE,"NNV";#N/A,#N/A,FALSE,"PP";#N/A,#N/A,FALSE,"SA"}</definedName>
    <definedName name="NONE" localSheetId="21" hidden="1">{#N/A,#N/A,FALSE,"SCA";#N/A,#N/A,FALSE,"NCA";#N/A,#N/A,FALSE,"SAZ";#N/A,#N/A,FALSE,"CAZ";#N/A,#N/A,FALSE,"SNV";#N/A,#N/A,FALSE,"NNV";#N/A,#N/A,FALSE,"PP";#N/A,#N/A,FALSE,"SA"}</definedName>
    <definedName name="NONE" localSheetId="22" hidden="1">{#N/A,#N/A,FALSE,"SCA";#N/A,#N/A,FALSE,"NCA";#N/A,#N/A,FALSE,"SAZ";#N/A,#N/A,FALSE,"CAZ";#N/A,#N/A,FALSE,"SNV";#N/A,#N/A,FALSE,"NNV";#N/A,#N/A,FALSE,"PP";#N/A,#N/A,FALSE,"SA"}</definedName>
    <definedName name="NONE" hidden="1">{#N/A,#N/A,FALSE,"SCA";#N/A,#N/A,FALSE,"NCA";#N/A,#N/A,FALSE,"SAZ";#N/A,#N/A,FALSE,"CAZ";#N/A,#N/A,FALSE,"SNV";#N/A,#N/A,FALSE,"NNV";#N/A,#N/A,FALSE,"PP";#N/A,#N/A,FALSE,"SA"}</definedName>
    <definedName name="nop" localSheetId="20" hidden="1">#REF!</definedName>
    <definedName name="nop" localSheetId="21" hidden="1">#REF!</definedName>
    <definedName name="nop" localSheetId="22" hidden="1">#REF!</definedName>
    <definedName name="nop" hidden="1">#REF!</definedName>
    <definedName name="nope" localSheetId="20" hidden="1">#REF!</definedName>
    <definedName name="nope" localSheetId="21" hidden="1">#REF!</definedName>
    <definedName name="nope" localSheetId="22" hidden="1">#REF!</definedName>
    <definedName name="nope" hidden="1">#REF!</definedName>
    <definedName name="noper" localSheetId="20" hidden="1">#REF!</definedName>
    <definedName name="noper" localSheetId="21" hidden="1">#REF!</definedName>
    <definedName name="noper" localSheetId="22" hidden="1">#REF!</definedName>
    <definedName name="noper" hidden="1">#REF!</definedName>
    <definedName name="now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ow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sz" localSheetId="20" hidden="1">#REF!</definedName>
    <definedName name="nsz" localSheetId="21" hidden="1">#REF!</definedName>
    <definedName name="nsz" localSheetId="22" hidden="1">#REF!</definedName>
    <definedName name="nsz" hidden="1">#REF!</definedName>
    <definedName name="ntgt" localSheetId="21" hidden="1">{"'Sheet1'!$A$1:$O$40"}</definedName>
    <definedName name="ntgt" localSheetId="22" hidden="1">{"'Sheet1'!$A$1:$O$40"}</definedName>
    <definedName name="ntgt" hidden="1">{"'Sheet1'!$A$1:$O$40"}</definedName>
    <definedName name="NucCostEscalator">#REF!</definedName>
    <definedName name="num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um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NW_Only">'[14]Alloc factors'!#REF!</definedName>
    <definedName name="NWadit">#REF!</definedName>
    <definedName name="NWadv">#REF!</definedName>
    <definedName name="NWcash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o" localSheetId="20" hidden="1">#REF!</definedName>
    <definedName name="o" localSheetId="21" hidden="1">#REF!</definedName>
    <definedName name="o" localSheetId="22" hidden="1">#REF!</definedName>
    <definedName name="o" hidden="1">#REF!</definedName>
    <definedName name="ocq" localSheetId="20" hidden="1">#REF!</definedName>
    <definedName name="ocq" localSheetId="21" hidden="1">#REF!</definedName>
    <definedName name="ocq" localSheetId="22" hidden="1">#REF!</definedName>
    <definedName name="ocq" hidden="1">#REF!</definedName>
    <definedName name="odezscv" localSheetId="20" hidden="1">#REF!</definedName>
    <definedName name="odezscv" localSheetId="21" hidden="1">#REF!</definedName>
    <definedName name="odezscv" localSheetId="22" hidden="1">#REF!</definedName>
    <definedName name="odezscv" hidden="1">#REF!</definedName>
    <definedName name="OFFAQ1" localSheetId="20">#REF!</definedName>
    <definedName name="OFFAQ1" localSheetId="21">#REF!</definedName>
    <definedName name="OFFAQ1" localSheetId="22">#REF!</definedName>
    <definedName name="OFFAQ1" localSheetId="26">#REF!</definedName>
    <definedName name="OFFAQ1">#REF!</definedName>
    <definedName name="OFFAQ2" localSheetId="20">#REF!</definedName>
    <definedName name="OFFAQ2" localSheetId="21">#REF!</definedName>
    <definedName name="OFFAQ2" localSheetId="22">#REF!</definedName>
    <definedName name="OFFAQ2" localSheetId="26">#REF!</definedName>
    <definedName name="OFFAQ2">#REF!</definedName>
    <definedName name="OFFAQ3" localSheetId="20">#REF!</definedName>
    <definedName name="OFFAQ3" localSheetId="21">#REF!</definedName>
    <definedName name="OFFAQ3" localSheetId="22">#REF!</definedName>
    <definedName name="OFFAQ3" localSheetId="26">#REF!</definedName>
    <definedName name="OFFAQ3">#REF!</definedName>
    <definedName name="OFFAQ4" localSheetId="20">#REF!</definedName>
    <definedName name="OFFAQ4" localSheetId="21">#REF!</definedName>
    <definedName name="OFFAQ4" localSheetId="22">#REF!</definedName>
    <definedName name="OFFAQ4" localSheetId="26">#REF!</definedName>
    <definedName name="OFFAQ4">#REF!</definedName>
    <definedName name="OFFAQ5" localSheetId="20">#REF!</definedName>
    <definedName name="OFFAQ5" localSheetId="21">#REF!</definedName>
    <definedName name="OFFAQ5" localSheetId="22">#REF!</definedName>
    <definedName name="OFFAQ5" localSheetId="26">#REF!</definedName>
    <definedName name="OFFAQ5">#REF!</definedName>
    <definedName name="OFFAQ6" localSheetId="20">#REF!</definedName>
    <definedName name="OFFAQ6" localSheetId="21">#REF!</definedName>
    <definedName name="OFFAQ6" localSheetId="22">#REF!</definedName>
    <definedName name="OFFAQ6" localSheetId="26">#REF!</definedName>
    <definedName name="OFFAQ6">#REF!</definedName>
    <definedName name="OFFAQ7" localSheetId="20">#REF!</definedName>
    <definedName name="OFFAQ7" localSheetId="21">#REF!</definedName>
    <definedName name="OFFAQ7" localSheetId="22">#REF!</definedName>
    <definedName name="OFFAQ7" localSheetId="26">#REF!</definedName>
    <definedName name="OFFAQ7">#REF!</definedName>
    <definedName name="ofooooo" localSheetId="20" hidden="1">#REF!</definedName>
    <definedName name="ofooooo" localSheetId="21" hidden="1">#REF!</definedName>
    <definedName name="ofooooo" localSheetId="22" hidden="1">#REF!</definedName>
    <definedName name="ofooooo" hidden="1">#REF!</definedName>
    <definedName name="oia" localSheetId="20" hidden="1">#REF!</definedName>
    <definedName name="oia" localSheetId="21" hidden="1">#REF!</definedName>
    <definedName name="oia" localSheetId="22" hidden="1">#REF!</definedName>
    <definedName name="oia" hidden="1">#REF!</definedName>
    <definedName name="oiacew" localSheetId="20" hidden="1">#REF!</definedName>
    <definedName name="oiacew" localSheetId="21" hidden="1">#REF!</definedName>
    <definedName name="oiacew" localSheetId="22" hidden="1">#REF!</definedName>
    <definedName name="oiacew" hidden="1">#REF!</definedName>
    <definedName name="oicw" localSheetId="20" hidden="1">#REF!</definedName>
    <definedName name="oicw" localSheetId="21" hidden="1">#REF!</definedName>
    <definedName name="oicw" localSheetId="22" hidden="1">#REF!</definedName>
    <definedName name="oicw" hidden="1">#REF!</definedName>
    <definedName name="oieac" localSheetId="20" hidden="1">#REF!</definedName>
    <definedName name="oieac" localSheetId="21" hidden="1">#REF!</definedName>
    <definedName name="oieac" localSheetId="22" hidden="1">#REF!</definedName>
    <definedName name="oieac" hidden="1">#REF!</definedName>
    <definedName name="oiewq" localSheetId="20" hidden="1">#REF!</definedName>
    <definedName name="oiewq" localSheetId="21" hidden="1">#REF!</definedName>
    <definedName name="oiewq" localSheetId="22" hidden="1">#REF!</definedName>
    <definedName name="oiewq" hidden="1">#REF!</definedName>
    <definedName name="oihyecv" localSheetId="20" hidden="1">#REF!</definedName>
    <definedName name="oihyecv" localSheetId="21" hidden="1">#REF!</definedName>
    <definedName name="oihyecv" localSheetId="22" hidden="1">#REF!</definedName>
    <definedName name="oihyecv" hidden="1">#REF!</definedName>
    <definedName name="oips" localSheetId="20" hidden="1">#REF!</definedName>
    <definedName name="oips" localSheetId="21" hidden="1">#REF!</definedName>
    <definedName name="oips" localSheetId="22" hidden="1">#REF!</definedName>
    <definedName name="oips" hidden="1">#REF!</definedName>
    <definedName name="ok" localSheetId="20" hidden="1">#REF!</definedName>
    <definedName name="ok" localSheetId="21" hidden="1">#REF!</definedName>
    <definedName name="ok" localSheetId="22" hidden="1">#REF!</definedName>
    <definedName name="ok" hidden="1">#REF!</definedName>
    <definedName name="okey" localSheetId="20" hidden="1">#REF!</definedName>
    <definedName name="okey" localSheetId="21" hidden="1">#REF!</definedName>
    <definedName name="okey" localSheetId="22" hidden="1">#REF!</definedName>
    <definedName name="okey" hidden="1">#REF!</definedName>
    <definedName name="okeydokey" localSheetId="20" hidden="1">#REF!</definedName>
    <definedName name="okeydokey" localSheetId="21" hidden="1">#REF!</definedName>
    <definedName name="okeydokey" localSheetId="22" hidden="1">#REF!</definedName>
    <definedName name="okeydokey" hidden="1">#REF!</definedName>
    <definedName name="oklpwa" localSheetId="20" hidden="1">#REF!</definedName>
    <definedName name="oklpwa" localSheetId="21" hidden="1">#REF!</definedName>
    <definedName name="oklpwa" localSheetId="22" hidden="1">#REF!</definedName>
    <definedName name="oklpwa" hidden="1">#REF!</definedName>
    <definedName name="olpuwce" localSheetId="20" hidden="1">#REF!</definedName>
    <definedName name="olpuwce" localSheetId="21" hidden="1">#REF!</definedName>
    <definedName name="olpuwce" localSheetId="22" hidden="1">#REF!</definedName>
    <definedName name="olpuwce" hidden="1">#REF!</definedName>
    <definedName name="oluw" localSheetId="20" hidden="1">#REF!</definedName>
    <definedName name="oluw" localSheetId="21" hidden="1">#REF!</definedName>
    <definedName name="oluw" localSheetId="22" hidden="1">#REF!</definedName>
    <definedName name="oluw" hidden="1">#REF!</definedName>
    <definedName name="one" localSheetId="16">#REF!</definedName>
    <definedName name="one" localSheetId="20">#REF!</definedName>
    <definedName name="one" localSheetId="21">#REF!</definedName>
    <definedName name="one" localSheetId="22">#REF!</definedName>
    <definedName name="one" localSheetId="26">#REF!</definedName>
    <definedName name="one" localSheetId="0">#REF!</definedName>
    <definedName name="one" localSheetId="5">#REF!</definedName>
    <definedName name="one" localSheetId="6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4">#REF!</definedName>
    <definedName name="one" localSheetId="15">#REF!</definedName>
    <definedName name="one">#REF!</definedName>
    <definedName name="oooofp" localSheetId="20" hidden="1">#REF!</definedName>
    <definedName name="oooofp" localSheetId="21" hidden="1">#REF!</definedName>
    <definedName name="oooofp" localSheetId="22" hidden="1">#REF!</definedName>
    <definedName name="oooofp" hidden="1">#REF!</definedName>
    <definedName name="opec" localSheetId="20" hidden="1">#REF!</definedName>
    <definedName name="opec" localSheetId="21" hidden="1">#REF!</definedName>
    <definedName name="opec" localSheetId="22" hidden="1">#REF!</definedName>
    <definedName name="opec" hidden="1">#REF!</definedName>
    <definedName name="opewqr" localSheetId="20" hidden="1">#REF!</definedName>
    <definedName name="opewqr" localSheetId="21" hidden="1">#REF!</definedName>
    <definedName name="opewqr" localSheetId="22" hidden="1">#REF!</definedName>
    <definedName name="opewqr" hidden="1">#REF!</definedName>
    <definedName name="opicaew" localSheetId="20" hidden="1">#REF!</definedName>
    <definedName name="opicaew" localSheetId="21" hidden="1">#REF!</definedName>
    <definedName name="opicaew" localSheetId="22" hidden="1">#REF!</definedName>
    <definedName name="opicaew" hidden="1">#REF!</definedName>
    <definedName name="opiecv" localSheetId="20" hidden="1">#REF!</definedName>
    <definedName name="opiecv" localSheetId="21" hidden="1">#REF!</definedName>
    <definedName name="opiecv" localSheetId="22" hidden="1">#REF!</definedName>
    <definedName name="opiecv" hidden="1">#REF!</definedName>
    <definedName name="opiyu" localSheetId="20" hidden="1">#REF!</definedName>
    <definedName name="opiyu" localSheetId="21" hidden="1">#REF!</definedName>
    <definedName name="opiyu" localSheetId="22" hidden="1">#REF!</definedName>
    <definedName name="opiyu" hidden="1">#REF!</definedName>
    <definedName name="oplpp" localSheetId="20" hidden="1">#REF!</definedName>
    <definedName name="oplpp" localSheetId="21" hidden="1">#REF!</definedName>
    <definedName name="oplpp" localSheetId="22" hidden="1">#REF!</definedName>
    <definedName name="oplpp" hidden="1">#REF!</definedName>
    <definedName name="opp" localSheetId="20" hidden="1">#REF!</definedName>
    <definedName name="opp" localSheetId="21" hidden="1">#REF!</definedName>
    <definedName name="opp" localSheetId="22" hidden="1">#REF!</definedName>
    <definedName name="opp" hidden="1">#REF!</definedName>
    <definedName name="opuafw" localSheetId="20" hidden="1">#REF!</definedName>
    <definedName name="opuafw" localSheetId="21" hidden="1">#REF!</definedName>
    <definedName name="opuafw" localSheetId="22" hidden="1">#REF!</definedName>
    <definedName name="opuafw" hidden="1">#REF!</definedName>
    <definedName name="opuc3e" localSheetId="20" hidden="1">#REF!</definedName>
    <definedName name="opuc3e" localSheetId="21" hidden="1">#REF!</definedName>
    <definedName name="opuc3e" localSheetId="22" hidden="1">#REF!</definedName>
    <definedName name="opuc3e" hidden="1">#REF!</definedName>
    <definedName name="opueac" localSheetId="20" hidden="1">#REF!</definedName>
    <definedName name="opueac" localSheetId="21" hidden="1">#REF!</definedName>
    <definedName name="opueac" localSheetId="22" hidden="1">#REF!</definedName>
    <definedName name="opueac" hidden="1">#REF!</definedName>
    <definedName name="opufw" localSheetId="20" hidden="1">#REF!</definedName>
    <definedName name="opufw" localSheetId="21" hidden="1">#REF!</definedName>
    <definedName name="opufw" localSheetId="22" hidden="1">#REF!</definedName>
    <definedName name="opufw" hidden="1">#REF!</definedName>
    <definedName name="opuwa" localSheetId="20" hidden="1">#REF!</definedName>
    <definedName name="opuwa" localSheetId="21" hidden="1">#REF!</definedName>
    <definedName name="opuwa" localSheetId="22" hidden="1">#REF!</definedName>
    <definedName name="opuwa" hidden="1">#REF!</definedName>
    <definedName name="opvs" localSheetId="20" hidden="1">#REF!</definedName>
    <definedName name="opvs" localSheetId="21" hidden="1">#REF!</definedName>
    <definedName name="opvs" localSheetId="22" hidden="1">#REF!</definedName>
    <definedName name="opvs" hidden="1">#REF!</definedName>
    <definedName name="os" localSheetId="20" hidden="1">#REF!</definedName>
    <definedName name="os" localSheetId="21" hidden="1">#REF!</definedName>
    <definedName name="os" localSheetId="22" hidden="1">#REF!</definedName>
    <definedName name="os" hidden="1">#REF!</definedName>
    <definedName name="OTHER_CF" localSheetId="20">#REF!</definedName>
    <definedName name="OTHER_CF" localSheetId="21">#REF!</definedName>
    <definedName name="OTHER_CF" localSheetId="22">#REF!</definedName>
    <definedName name="OTHER_CF" localSheetId="26">#REF!</definedName>
    <definedName name="OTHER_CF">#REF!</definedName>
    <definedName name="OTHER_CR" localSheetId="20">#REF!</definedName>
    <definedName name="OTHER_CR" localSheetId="21">#REF!</definedName>
    <definedName name="OTHER_CR" localSheetId="22">#REF!</definedName>
    <definedName name="OTHER_CR" localSheetId="26">#REF!</definedName>
    <definedName name="OTHER_CR">#REF!</definedName>
    <definedName name="oupc" localSheetId="20" hidden="1">#REF!</definedName>
    <definedName name="oupc" localSheetId="21" hidden="1">#REF!</definedName>
    <definedName name="oupc" localSheetId="22" hidden="1">#REF!</definedName>
    <definedName name="oupc" hidden="1">#REF!</definedName>
    <definedName name="OUTPUT" localSheetId="26">[60]A!$C$11:$Z$98</definedName>
    <definedName name="OUTPUT">[60]A!$C$11:$Z$98</definedName>
    <definedName name="ovwe" localSheetId="20" hidden="1">#REF!</definedName>
    <definedName name="ovwe" localSheetId="21" hidden="1">#REF!</definedName>
    <definedName name="ovwe" localSheetId="22" hidden="1">#REF!</definedName>
    <definedName name="ovwe" hidden="1">#REF!</definedName>
    <definedName name="OwnershipShare">#REF!</definedName>
    <definedName name="p" localSheetId="21" hidden="1">{"Support/Rev Op Inc=Total revenue + OIBT",#N/A,FALSE,"Rev-Op Inc"}</definedName>
    <definedName name="p" localSheetId="22" hidden="1">{"Support/Rev Op Inc=Total revenue + OIBT",#N/A,FALSE,"Rev-Op Inc"}</definedName>
    <definedName name="p" hidden="1">{"Support/Rev Op Inc=Total revenue + OIBT",#N/A,FALSE,"Rev-Op Inc"}</definedName>
    <definedName name="P1_">#REF!</definedName>
    <definedName name="P2_">#REF!</definedName>
    <definedName name="Page_8" localSheetId="21">'[61]LTD Principal'!#REF!</definedName>
    <definedName name="Page_8" localSheetId="26">'[61]LTD Principal'!#REF!</definedName>
    <definedName name="Page_8" localSheetId="2">'[61]LTD Principal'!#REF!</definedName>
    <definedName name="Page_8" localSheetId="3">'[61]LTD Principal'!#REF!</definedName>
    <definedName name="Page_8" localSheetId="5">'[61]LTD Principal'!#REF!</definedName>
    <definedName name="Page_8" localSheetId="6">'[61]LTD Principal'!#REF!</definedName>
    <definedName name="Page_8">'[61]LTD Principal'!#REF!</definedName>
    <definedName name="PAGE1" localSheetId="16">#REF!</definedName>
    <definedName name="PAGE1" localSheetId="20">#REF!</definedName>
    <definedName name="PAGE1" localSheetId="21">#REF!</definedName>
    <definedName name="PAGE1" localSheetId="22">#REF!</definedName>
    <definedName name="PAGE1" localSheetId="26">#REF!</definedName>
    <definedName name="PAGE1" localSheetId="0">#REF!</definedName>
    <definedName name="PAGE1" localSheetId="5">#REF!</definedName>
    <definedName name="PAGE1" localSheetId="6">#REF!</definedName>
    <definedName name="PAGE1" localSheetId="8">#REF!</definedName>
    <definedName name="PAGE1" localSheetId="9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>#REF!</definedName>
    <definedName name="PAGE10" localSheetId="20">#REF!</definedName>
    <definedName name="PAGE10" localSheetId="21">#REF!</definedName>
    <definedName name="PAGE10" localSheetId="22">#REF!</definedName>
    <definedName name="PAGE10" localSheetId="26">#REF!</definedName>
    <definedName name="PAGE10">#REF!</definedName>
    <definedName name="PAGE1A" localSheetId="21">'[62]Page 1 last month YTD'!#REF!</definedName>
    <definedName name="PAGE1A" localSheetId="26">'[62]Page 1 last month YTD'!#REF!</definedName>
    <definedName name="PAGE1A" localSheetId="2">'[62]Page 1 last month YTD'!#REF!</definedName>
    <definedName name="PAGE1A" localSheetId="3">'[62]Page 1 last month YTD'!#REF!</definedName>
    <definedName name="PAGE1A" localSheetId="5">'[62]Page 1 last month YTD'!#REF!</definedName>
    <definedName name="PAGE1A" localSheetId="6">'[62]Page 1 last month YTD'!#REF!</definedName>
    <definedName name="PAGE1A">'[62]Page 1 last month YTD'!#REF!</definedName>
    <definedName name="PAGE1C" localSheetId="21">'[62]Page 1 last month YTD'!#REF!</definedName>
    <definedName name="PAGE1C" localSheetId="26">'[62]Page 1 last month YTD'!#REF!</definedName>
    <definedName name="PAGE1C" localSheetId="2">'[62]Page 1 last month YTD'!#REF!</definedName>
    <definedName name="PAGE1C" localSheetId="3">'[62]Page 1 last month YTD'!#REF!</definedName>
    <definedName name="PAGE1C" localSheetId="5">'[62]Page 1 last month YTD'!#REF!</definedName>
    <definedName name="PAGE1C" localSheetId="6">'[62]Page 1 last month YTD'!#REF!</definedName>
    <definedName name="PAGE1C">'[62]Page 1 last month YTD'!#REF!</definedName>
    <definedName name="PAGE1D" localSheetId="21">'[62]Page 1 last month YTD'!#REF!</definedName>
    <definedName name="PAGE1D" localSheetId="26">'[62]Page 1 last month YTD'!#REF!</definedName>
    <definedName name="PAGE1D" localSheetId="2">'[62]Page 1 last month YTD'!#REF!</definedName>
    <definedName name="PAGE1D" localSheetId="3">'[62]Page 1 last month YTD'!#REF!</definedName>
    <definedName name="PAGE1D" localSheetId="5">'[62]Page 1 last month YTD'!#REF!</definedName>
    <definedName name="PAGE1D" localSheetId="6">'[62]Page 1 last month YTD'!#REF!</definedName>
    <definedName name="PAGE1D">'[62]Page 1 last month YTD'!#REF!</definedName>
    <definedName name="PAGE1D2" localSheetId="21">'[62]Page 1 last month YTD'!#REF!</definedName>
    <definedName name="PAGE1D2" localSheetId="26">'[62]Page 1 last month YTD'!#REF!</definedName>
    <definedName name="PAGE1D2" localSheetId="2">'[62]Page 1 last month YTD'!#REF!</definedName>
    <definedName name="PAGE1D2" localSheetId="3">'[62]Page 1 last month YTD'!#REF!</definedName>
    <definedName name="PAGE1D2" localSheetId="5">'[62]Page 1 last month YTD'!#REF!</definedName>
    <definedName name="PAGE1D2" localSheetId="6">'[62]Page 1 last month YTD'!#REF!</definedName>
    <definedName name="PAGE1D2">'[62]Page 1 last month YTD'!#REF!</definedName>
    <definedName name="PAGE2" localSheetId="16">#REF!</definedName>
    <definedName name="PAGE2" localSheetId="20">#REF!</definedName>
    <definedName name="PAGE2" localSheetId="21">#REF!</definedName>
    <definedName name="PAGE2" localSheetId="22">#REF!</definedName>
    <definedName name="PAGE2" localSheetId="26">#REF!</definedName>
    <definedName name="PAGE2" localSheetId="0">#REF!</definedName>
    <definedName name="PAGE2" localSheetId="5">#REF!</definedName>
    <definedName name="PAGE2" localSheetId="6">#REF!</definedName>
    <definedName name="PAGE2" localSheetId="8">#REF!</definedName>
    <definedName name="PAGE2" localSheetId="9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>#REF!</definedName>
    <definedName name="PAGE2A" localSheetId="20">#REF!</definedName>
    <definedName name="PAGE2A" localSheetId="21">#REF!</definedName>
    <definedName name="PAGE2A" localSheetId="22">#REF!</definedName>
    <definedName name="PAGE2A" localSheetId="26">#REF!</definedName>
    <definedName name="PAGE2A">#REF!</definedName>
    <definedName name="PAGE2B" localSheetId="20">#REF!</definedName>
    <definedName name="PAGE2B" localSheetId="21">#REF!</definedName>
    <definedName name="PAGE2B" localSheetId="22">#REF!</definedName>
    <definedName name="PAGE2B" localSheetId="26">#REF!</definedName>
    <definedName name="PAGE2B">#REF!</definedName>
    <definedName name="PAGE3" localSheetId="16">#REF!</definedName>
    <definedName name="PAGE3" localSheetId="20">#REF!</definedName>
    <definedName name="PAGE3" localSheetId="21">#REF!</definedName>
    <definedName name="PAGE3" localSheetId="22">#REF!</definedName>
    <definedName name="PAGE3" localSheetId="26">#REF!</definedName>
    <definedName name="PAGE3" localSheetId="0">#REF!</definedName>
    <definedName name="PAGE3" localSheetId="5">#REF!</definedName>
    <definedName name="PAGE3" localSheetId="6">#REF!</definedName>
    <definedName name="PAGE3" localSheetId="8">#REF!</definedName>
    <definedName name="PAGE3" localSheetId="9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>#REF!</definedName>
    <definedName name="PAGE4" localSheetId="16">#REF!</definedName>
    <definedName name="PAGE4" localSheetId="20">#REF!</definedName>
    <definedName name="PAGE4" localSheetId="21">#REF!</definedName>
    <definedName name="PAGE4" localSheetId="22">#REF!</definedName>
    <definedName name="PAGE4" localSheetId="26">#REF!</definedName>
    <definedName name="PAGE4" localSheetId="0">#REF!</definedName>
    <definedName name="PAGE4" localSheetId="5">#REF!</definedName>
    <definedName name="PAGE4" localSheetId="6">#REF!</definedName>
    <definedName name="PAGE4" localSheetId="8">#REF!</definedName>
    <definedName name="PAGE4" localSheetId="9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>#REF!</definedName>
    <definedName name="PAGE5" localSheetId="16">#REF!</definedName>
    <definedName name="PAGE5" localSheetId="20">#REF!</definedName>
    <definedName name="PAGE5" localSheetId="21">#REF!</definedName>
    <definedName name="PAGE5" localSheetId="22">#REF!</definedName>
    <definedName name="PAGE5" localSheetId="26">#REF!</definedName>
    <definedName name="PAGE5" localSheetId="0">#REF!</definedName>
    <definedName name="PAGE5" localSheetId="5">#REF!</definedName>
    <definedName name="PAGE5" localSheetId="6">#REF!</definedName>
    <definedName name="PAGE5" localSheetId="8">#REF!</definedName>
    <definedName name="PAGE5" localSheetId="9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>#REF!</definedName>
    <definedName name="PAGE6" localSheetId="16">#REF!</definedName>
    <definedName name="PAGE6" localSheetId="20">#REF!</definedName>
    <definedName name="PAGE6" localSheetId="21">#REF!</definedName>
    <definedName name="PAGE6" localSheetId="22">#REF!</definedName>
    <definedName name="PAGE6" localSheetId="26">#REF!</definedName>
    <definedName name="PAGE6" localSheetId="0">#REF!</definedName>
    <definedName name="PAGE6" localSheetId="5">#REF!</definedName>
    <definedName name="PAGE6" localSheetId="6">#REF!</definedName>
    <definedName name="PAGE6" localSheetId="8">#REF!</definedName>
    <definedName name="PAGE6" localSheetId="9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>#REF!</definedName>
    <definedName name="PAGE7" localSheetId="20">#REF!</definedName>
    <definedName name="PAGE7" localSheetId="21">#REF!</definedName>
    <definedName name="PAGE7" localSheetId="22">#REF!</definedName>
    <definedName name="PAGE7" localSheetId="26">#REF!</definedName>
    <definedName name="PAGE7">#REF!</definedName>
    <definedName name="PAGE8" localSheetId="20">#REF!</definedName>
    <definedName name="PAGE8" localSheetId="21">#REF!</definedName>
    <definedName name="PAGE8" localSheetId="22">#REF!</definedName>
    <definedName name="PAGE8" localSheetId="26">#REF!</definedName>
    <definedName name="PAGE8">#REF!</definedName>
    <definedName name="PAGE9" localSheetId="20">#REF!</definedName>
    <definedName name="PAGE9" localSheetId="21">#REF!</definedName>
    <definedName name="PAGE9" localSheetId="22">#REF!</definedName>
    <definedName name="PAGE9" localSheetId="26">#REF!</definedName>
    <definedName name="PAGE9">#REF!</definedName>
    <definedName name="Pal_Workbook_GUID" hidden="1">"2L986F145WYGX229IDPE7YKM"</definedName>
    <definedName name="Parent">'[63]Parent Companies'!$A$1:$A$28</definedName>
    <definedName name="Parent_Company">'[64]Company Groups'!$B$3</definedName>
    <definedName name="paydate">#REF!</definedName>
    <definedName name="paydateno.7">#REF!</definedName>
    <definedName name="PE_CPYIS" localSheetId="21">'[22]PEC Income Stmt'!#REF!</definedName>
    <definedName name="PE_CPYIS" localSheetId="26">'[22]PEC Income Stmt'!#REF!</definedName>
    <definedName name="PE_CPYIS" localSheetId="2">'[22]PEC Income Stmt'!#REF!</definedName>
    <definedName name="PE_CPYIS" localSheetId="3">'[22]PEC Income Stmt'!#REF!</definedName>
    <definedName name="PE_CPYIS" localSheetId="5">'[22]PEC Income Stmt'!#REF!</definedName>
    <definedName name="PE_CPYIS" localSheetId="6">'[22]PEC Income Stmt'!#REF!</definedName>
    <definedName name="PE_CPYIS">'[22]PEC Income Stmt'!#REF!</definedName>
    <definedName name="PED" localSheetId="21">'[65]04 '!#REF!</definedName>
    <definedName name="PED" localSheetId="26">'[65]04 '!#REF!</definedName>
    <definedName name="PED" localSheetId="2">'[65]04 '!#REF!</definedName>
    <definedName name="PED" localSheetId="3">'[65]04 '!#REF!</definedName>
    <definedName name="PED" localSheetId="5">'[65]04 '!#REF!</definedName>
    <definedName name="PED" localSheetId="6">'[65]04 '!#REF!</definedName>
    <definedName name="PED" localSheetId="15">'[65]04 '!#REF!</definedName>
    <definedName name="PED">'[65]04 '!#REF!</definedName>
    <definedName name="peqafd" localSheetId="20" hidden="1">#REF!</definedName>
    <definedName name="peqafd" localSheetId="21" hidden="1">#REF!</definedName>
    <definedName name="peqafd" localSheetId="22" hidden="1">#REF!</definedName>
    <definedName name="peqafd" hidden="1">#REF!</definedName>
    <definedName name="PERO" localSheetId="20" hidden="1">{#N/A,#N/A,FALSE,"SCA";#N/A,#N/A,FALSE,"NCA";#N/A,#N/A,FALSE,"SAZ";#N/A,#N/A,FALSE,"CAZ";#N/A,#N/A,FALSE,"SNV";#N/A,#N/A,FALSE,"NNV";#N/A,#N/A,FALSE,"PP";#N/A,#N/A,FALSE,"SA"}</definedName>
    <definedName name="PERO" localSheetId="21" hidden="1">{#N/A,#N/A,FALSE,"SCA";#N/A,#N/A,FALSE,"NCA";#N/A,#N/A,FALSE,"SAZ";#N/A,#N/A,FALSE,"CAZ";#N/A,#N/A,FALSE,"SNV";#N/A,#N/A,FALSE,"NNV";#N/A,#N/A,FALSE,"PP";#N/A,#N/A,FALSE,"SA"}</definedName>
    <definedName name="PERO" localSheetId="22" hidden="1">{#N/A,#N/A,FALSE,"SCA";#N/A,#N/A,FALSE,"NCA";#N/A,#N/A,FALSE,"SAZ";#N/A,#N/A,FALSE,"CAZ";#N/A,#N/A,FALSE,"SNV";#N/A,#N/A,FALSE,"NNV";#N/A,#N/A,FALSE,"PP";#N/A,#N/A,FALSE,"SA"}</definedName>
    <definedName name="PERO" hidden="1">{#N/A,#N/A,FALSE,"SCA";#N/A,#N/A,FALSE,"NCA";#N/A,#N/A,FALSE,"SAZ";#N/A,#N/A,FALSE,"CAZ";#N/A,#N/A,FALSE,"SNV";#N/A,#N/A,FALSE,"NNV";#N/A,#N/A,FALSE,"PP";#N/A,#N/A,FALSE,"SA"}</definedName>
    <definedName name="pert" localSheetId="20" hidden="1">#REF!</definedName>
    <definedName name="pert" localSheetId="21" hidden="1">#REF!</definedName>
    <definedName name="pert" localSheetId="22" hidden="1">#REF!</definedName>
    <definedName name="pert" hidden="1">#REF!</definedName>
    <definedName name="PLine1">'[48]ANNUALIZE CTs'!$B$8</definedName>
    <definedName name="PLine2">'[48]ANNUALIZE CTs'!$B$9</definedName>
    <definedName name="PLine3">'[48]ANNUALIZE CTs'!$B$10</definedName>
    <definedName name="PLine4">[54]Sheet1!$B$11</definedName>
    <definedName name="plk" localSheetId="20" hidden="1">#REF!</definedName>
    <definedName name="plk" localSheetId="21" hidden="1">#REF!</definedName>
    <definedName name="plk" localSheetId="22" hidden="1">#REF!</definedName>
    <definedName name="plk" hidden="1">#REF!</definedName>
    <definedName name="plo" localSheetId="20" hidden="1">#REF!</definedName>
    <definedName name="plo" localSheetId="21" hidden="1">#REF!</definedName>
    <definedName name="plo" localSheetId="22" hidden="1">#REF!</definedName>
    <definedName name="plo" hidden="1">#REF!</definedName>
    <definedName name="plvsanj" localSheetId="20" hidden="1">#REF!</definedName>
    <definedName name="plvsanj" localSheetId="21" hidden="1">#REF!</definedName>
    <definedName name="plvsanj" localSheetId="22" hidden="1">#REF!</definedName>
    <definedName name="plvsanj" hidden="1">#REF!</definedName>
    <definedName name="pocq" localSheetId="20" hidden="1">#REF!</definedName>
    <definedName name="pocq" localSheetId="21" hidden="1">#REF!</definedName>
    <definedName name="pocq" localSheetId="22" hidden="1">#REF!</definedName>
    <definedName name="pocq" hidden="1">#REF!</definedName>
    <definedName name="poe" localSheetId="20" hidden="1">#REF!</definedName>
    <definedName name="poe" localSheetId="21" hidden="1">#REF!</definedName>
    <definedName name="poe" localSheetId="22" hidden="1">#REF!</definedName>
    <definedName name="poe" hidden="1">#REF!</definedName>
    <definedName name="poeac" localSheetId="20" hidden="1">#REF!</definedName>
    <definedName name="poeac" localSheetId="21" hidden="1">#REF!</definedName>
    <definedName name="poeac" localSheetId="22" hidden="1">#REF!</definedName>
    <definedName name="poeac" hidden="1">#REF!</definedName>
    <definedName name="poec" localSheetId="20" hidden="1">#REF!</definedName>
    <definedName name="poec" localSheetId="21" hidden="1">#REF!</definedName>
    <definedName name="poec" localSheetId="22" hidden="1">#REF!</definedName>
    <definedName name="poec" hidden="1">#REF!</definedName>
    <definedName name="poeca" localSheetId="20" hidden="1">#REF!</definedName>
    <definedName name="poeca" localSheetId="21" hidden="1">#REF!</definedName>
    <definedName name="poeca" localSheetId="22" hidden="1">#REF!</definedName>
    <definedName name="poeca" hidden="1">#REF!</definedName>
    <definedName name="poert" localSheetId="20" hidden="1">#REF!</definedName>
    <definedName name="poert" localSheetId="21" hidden="1">#REF!</definedName>
    <definedName name="poert" localSheetId="22" hidden="1">#REF!</definedName>
    <definedName name="poert" hidden="1">#REF!</definedName>
    <definedName name="poi" localSheetId="20" hidden="1">#REF!</definedName>
    <definedName name="poi" localSheetId="21" hidden="1">#REF!</definedName>
    <definedName name="poi" localSheetId="22" hidden="1">#REF!</definedName>
    <definedName name="poi" hidden="1">#REF!</definedName>
    <definedName name="poica" localSheetId="20" hidden="1">#REF!</definedName>
    <definedName name="poica" localSheetId="21" hidden="1">#REF!</definedName>
    <definedName name="poica" localSheetId="22" hidden="1">#REF!</definedName>
    <definedName name="poica" hidden="1">#REF!</definedName>
    <definedName name="poiea" localSheetId="20" hidden="1">#REF!</definedName>
    <definedName name="poiea" localSheetId="21" hidden="1">#REF!</definedName>
    <definedName name="poiea" localSheetId="22" hidden="1">#REF!</definedName>
    <definedName name="poiea" hidden="1">#REF!</definedName>
    <definedName name="poiv" localSheetId="20" hidden="1">#REF!</definedName>
    <definedName name="poiv" localSheetId="21" hidden="1">#REF!</definedName>
    <definedName name="poiv" localSheetId="22" hidden="1">#REF!</definedName>
    <definedName name="poiv" hidden="1">#REF!</definedName>
    <definedName name="poiy" localSheetId="20" hidden="1">#REF!</definedName>
    <definedName name="poiy" localSheetId="21" hidden="1">#REF!</definedName>
    <definedName name="poiy" localSheetId="22" hidden="1">#REF!</definedName>
    <definedName name="poiy" hidden="1">#REF!</definedName>
    <definedName name="poiyw" localSheetId="20" hidden="1">#REF!</definedName>
    <definedName name="poiyw" localSheetId="21" hidden="1">#REF!</definedName>
    <definedName name="poiyw" localSheetId="22" hidden="1">#REF!</definedName>
    <definedName name="poiyw" hidden="1">#REF!</definedName>
    <definedName name="PopCache_GL_INTERFACE_REFERENCE7" hidden="1">[66]PopCache!$A$1:$A$2</definedName>
    <definedName name="pouac" localSheetId="20" hidden="1">#REF!</definedName>
    <definedName name="pouac" localSheetId="21" hidden="1">#REF!</definedName>
    <definedName name="pouac" localSheetId="22" hidden="1">#REF!</definedName>
    <definedName name="pouac" hidden="1">#REF!</definedName>
    <definedName name="pouce" localSheetId="20" hidden="1">#REF!</definedName>
    <definedName name="pouce" localSheetId="21" hidden="1">#REF!</definedName>
    <definedName name="pouce" localSheetId="22" hidden="1">#REF!</definedName>
    <definedName name="pouce" hidden="1">#REF!</definedName>
    <definedName name="povrs" localSheetId="20" hidden="1">#REF!</definedName>
    <definedName name="povrs" localSheetId="21" hidden="1">#REF!</definedName>
    <definedName name="povrs" localSheetId="22" hidden="1">#REF!</definedName>
    <definedName name="povrs" hidden="1">#REF!</definedName>
    <definedName name="POWER1" localSheetId="20">#REF!</definedName>
    <definedName name="POWER1" localSheetId="21">#REF!</definedName>
    <definedName name="POWER1" localSheetId="22">#REF!</definedName>
    <definedName name="POWER1" localSheetId="26">#REF!</definedName>
    <definedName name="POWER1">#REF!</definedName>
    <definedName name="POWER2" localSheetId="20">#REF!</definedName>
    <definedName name="POWER2" localSheetId="21">#REF!</definedName>
    <definedName name="POWER2" localSheetId="22">#REF!</definedName>
    <definedName name="POWER2" localSheetId="26">#REF!</definedName>
    <definedName name="POWER2">#REF!</definedName>
    <definedName name="POWER3" localSheetId="20">#REF!</definedName>
    <definedName name="POWER3" localSheetId="21">#REF!</definedName>
    <definedName name="POWER3" localSheetId="22">#REF!</definedName>
    <definedName name="POWER3" localSheetId="26">#REF!</definedName>
    <definedName name="POWER3">#REF!</definedName>
    <definedName name="POWER4" localSheetId="20">#REF!</definedName>
    <definedName name="POWER4" localSheetId="21">#REF!</definedName>
    <definedName name="POWER4" localSheetId="22">#REF!</definedName>
    <definedName name="POWER4" localSheetId="26">#REF!</definedName>
    <definedName name="POWER4">#REF!</definedName>
    <definedName name="pp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PPP">#REF!</definedName>
    <definedName name="pppp" localSheetId="21" hidden="1">{"'Sheet1'!$A$1:$O$40"}</definedName>
    <definedName name="pppp" localSheetId="22" hidden="1">{"'Sheet1'!$A$1:$O$40"}</definedName>
    <definedName name="pppp" hidden="1">{"'Sheet1'!$A$1:$O$40"}</definedName>
    <definedName name="ppppp" localSheetId="21" hidden="1">{#N/A,#N/A,FALSE,"SCA";#N/A,#N/A,FALSE,"NCA";#N/A,#N/A,FALSE,"SAZ";#N/A,#N/A,FALSE,"CAZ";#N/A,#N/A,FALSE,"SNV";#N/A,#N/A,FALSE,"NNV";#N/A,#N/A,FALSE,"PP";#N/A,#N/A,FALSE,"SA"}</definedName>
    <definedName name="ppppp" localSheetId="22" hidden="1">{#N/A,#N/A,FALSE,"SCA";#N/A,#N/A,FALSE,"NCA";#N/A,#N/A,FALSE,"SAZ";#N/A,#N/A,FALSE,"CAZ";#N/A,#N/A,FALSE,"SNV";#N/A,#N/A,FALSE,"NNV";#N/A,#N/A,FALSE,"PP";#N/A,#N/A,FALSE,"SA"}</definedName>
    <definedName name="ppppp" hidden="1">{#N/A,#N/A,FALSE,"SCA";#N/A,#N/A,FALSE,"NCA";#N/A,#N/A,FALSE,"SAZ";#N/A,#N/A,FALSE,"CAZ";#N/A,#N/A,FALSE,"SNV";#N/A,#N/A,FALSE,"NNV";#N/A,#N/A,FALSE,"PP";#N/A,#N/A,FALSE,"SA"}</definedName>
    <definedName name="pppppppp" localSheetId="20" hidden="1">#REF!</definedName>
    <definedName name="pppppppp" localSheetId="21" hidden="1">#REF!</definedName>
    <definedName name="pppppppp" localSheetId="22" hidden="1">#REF!</definedName>
    <definedName name="pppppppp" hidden="1">#REF!</definedName>
    <definedName name="pppppppppp" localSheetId="21" hidden="1">{"'Sheet1'!$A$1:$O$40"}</definedName>
    <definedName name="pppppppppp" localSheetId="22" hidden="1">{"'Sheet1'!$A$1:$O$40"}</definedName>
    <definedName name="pppppppppp" hidden="1">{"'Sheet1'!$A$1:$O$40"}</definedName>
    <definedName name="pres_sum_blk1_chg">[67]RES!$O$53</definedName>
    <definedName name="pres_sum_cust_chg">[67]RES!$O$49</definedName>
    <definedName name="pres_win_blk1_chg">[67]RES!$Q$53</definedName>
    <definedName name="pres_win_cust_chg">[67]RES!$Q$49</definedName>
    <definedName name="pres_win_xs_chg">[67]RES!$Q$54</definedName>
    <definedName name="price">#REF!</definedName>
    <definedName name="PRINT">#REF!</definedName>
    <definedName name="_xlnm.Print_Area" localSheetId="16">'JRW-10.1'!$C$1:$G$37</definedName>
    <definedName name="_xlnm.Print_Area" localSheetId="17">'JRW-10.2'!$A$1:$N$36</definedName>
    <definedName name="_xlnm.Print_Area" localSheetId="18">'JRW-10.3'!$B$1:$D$85</definedName>
    <definedName name="_xlnm.Print_Area" localSheetId="19">'JRW-10.4'!$A$1:$D$24</definedName>
    <definedName name="_xlnm.Print_Area" localSheetId="20">'JRW-10.5 '!$B$1:$L$78</definedName>
    <definedName name="_xlnm.Print_Area" localSheetId="21">'JRW-10.6'!$A$1:$K$43</definedName>
    <definedName name="_xlnm.Print_Area" localSheetId="22">'JRW10.7'!$A$1:$M$64</definedName>
    <definedName name="_xlnm.Print_Area" localSheetId="23">'JRW-11.1'!$A$1:$E$60</definedName>
    <definedName name="_xlnm.Print_Area" localSheetId="24">'JRW-11.2'!$A$1:$F$55</definedName>
    <definedName name="_xlnm.Print_Area" localSheetId="25">'JRW-12.1X'!$B$1:$G$73</definedName>
    <definedName name="_xlnm.Print_Area" localSheetId="26">'JRW-12.2 (2)'!$A$1:$H$33</definedName>
    <definedName name="_xlnm.Print_Area" localSheetId="27">'JRW-12.3X'!$A$1:$H$33</definedName>
    <definedName name="_xlnm.Print_Area" localSheetId="28">'JRW-12.4X'!$A$1:$H$38</definedName>
    <definedName name="_xlnm.Print_Area" localSheetId="29">'JRW-12.5X'!$A$1:$G$32</definedName>
    <definedName name="_xlnm.Print_Area" localSheetId="30">'JRW-12.6X'!$A$1:$H$33</definedName>
    <definedName name="_xlnm.Print_Area" localSheetId="0">'jrw-3.1'!$B$1:$E$18</definedName>
    <definedName name="_xlnm.Print_Area" localSheetId="1">'JRW-3.2'!$B$1:$F$66</definedName>
    <definedName name="_xlnm.Print_Area" localSheetId="2">'JRW-4.1a '!$A$1:$J$32</definedName>
    <definedName name="_xlnm.Print_Area" localSheetId="3">'JRW-4.2a'!$A$1:$L$65</definedName>
    <definedName name="_xlnm.Print_Area" localSheetId="4">'JRW-4.3'!$A$1:$J$61</definedName>
    <definedName name="_xlnm.Print_Area" localSheetId="5">'JRW-5.1'!$B$1:$N$74</definedName>
    <definedName name="_xlnm.Print_Area" localSheetId="6">'JRW-5.2'!$B$1:$G$70</definedName>
    <definedName name="_xlnm.Print_Area" localSheetId="8">'JRW-7.1'!$B$1:$J$46</definedName>
    <definedName name="_xlnm.Print_Area" localSheetId="9">'JRW-8.1 (2)'!$A$1:$I$32</definedName>
    <definedName name="_xlnm.Print_Area" localSheetId="10">'JRW-9.1'!$D$1:$I$44</definedName>
    <definedName name="_xlnm.Print_Area" localSheetId="11">'JRW-9.2'!$B$1:$G$82</definedName>
    <definedName name="_xlnm.Print_Area" localSheetId="12">'JRW-9.3'!$B$1:$H$83</definedName>
    <definedName name="_xlnm.Print_Area" localSheetId="13">'JRW-9.4'!$B$1:$H$90</definedName>
    <definedName name="_xlnm.Print_Area" localSheetId="14">'JRW-9.5'!$B$1:$F$77</definedName>
    <definedName name="_xlnm.Print_Area" localSheetId="15">'JRW-9.6'!$D$1:$G$20</definedName>
    <definedName name="_xlnm.Print_Area">#REF!</definedName>
    <definedName name="Print_Area_MI" localSheetId="16">#REF!</definedName>
    <definedName name="Print_Area_MI" localSheetId="20">#REF!</definedName>
    <definedName name="Print_Area_MI" localSheetId="21">#REF!</definedName>
    <definedName name="Print_Area_MI" localSheetId="22">#REF!</definedName>
    <definedName name="Print_Area_MI" localSheetId="26">#REF!</definedName>
    <definedName name="Print_Area_MI" localSheetId="0">'jrw-3.1'!$D$5:$D$8</definedName>
    <definedName name="Print_Area_MI" localSheetId="5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_Reset">#N/A</definedName>
    <definedName name="_xlnm.Print_Titles">#N/A</definedName>
    <definedName name="PRINT1">#REF!</definedName>
    <definedName name="printa1a_d12">#N/A</definedName>
    <definedName name="PRINTALL" localSheetId="20">#REF!</definedName>
    <definedName name="PRINTALL" localSheetId="21">#REF!</definedName>
    <definedName name="PRINTALL" localSheetId="22">#REF!</definedName>
    <definedName name="PRINTALL" localSheetId="26">#REF!</definedName>
    <definedName name="PRINTALL">#REF!</definedName>
    <definedName name="printing_probelm2_2006" localSheetId="21" hidden="1">{"CONSOL_UWNJ_ISV",#N/A,FALSE,"Sheet1";"CONSOL_UWNJ_SAV",#N/A,FALSE,"Sheet1";"CONSOL_UWNJ_BSV",#N/A,FALSE,"Sheet1";"CONSOL_UWNJ_SFDV",#N/A,FALSE,"Sheet1"}</definedName>
    <definedName name="printing_probelm2_2006" localSheetId="22" hidden="1">{"CONSOL_UWNJ_ISV",#N/A,FALSE,"Sheet1";"CONSOL_UWNJ_SAV",#N/A,FALSE,"Sheet1";"CONSOL_UWNJ_BSV",#N/A,FALSE,"Sheet1";"CONSOL_UWNJ_SFDV",#N/A,FALSE,"Sheet1"}</definedName>
    <definedName name="printing_probelm2_2006" hidden="1">{"CONSOL_UWNJ_ISV",#N/A,FALSE,"Sheet1";"CONSOL_UWNJ_SAV",#N/A,FALSE,"Sheet1";"CONSOL_UWNJ_BSV",#N/A,FALSE,"Sheet1";"CONSOL_UWNJ_SFDV",#N/A,FALSE,"Sheet1"}</definedName>
    <definedName name="printing_Problem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" localSheetId="21" hidden="1">{"CONSOL_UWNJ_ISV",#N/A,FALSE,"Sheet1";"CONSOL_UWNJ_SAV",#N/A,FALSE,"Sheet1";"CONSOL_UWNJ_BSV",#N/A,FALSE,"Sheet1";"CONSOL_UWNJ_SFDV",#N/A,FALSE,"Sheet1"}</definedName>
    <definedName name="printing_problem2" localSheetId="22" hidden="1">{"CONSOL_UWNJ_ISV",#N/A,FALSE,"Sheet1";"CONSOL_UWNJ_SAV",#N/A,FALSE,"Sheet1";"CONSOL_UWNJ_BSV",#N/A,FALSE,"Sheet1";"CONSOL_UWNJ_SFDV",#N/A,FALSE,"Sheet1"}</definedName>
    <definedName name="printing_problem2" hidden="1">{"CONSOL_UWNJ_ISV",#N/A,FALSE,"Sheet1";"CONSOL_UWNJ_SAV",#N/A,FALSE,"Sheet1";"CONSOL_UWNJ_BSV",#N/A,FALSE,"Sheet1";"CONSOL_UWNJ_SFDV",#N/A,FALSE,"Sheet1"}</definedName>
    <definedName name="printing_Problem2006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2006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printing_problem3" localSheetId="21" hidden="1">{"CONSOL_WO_ISV",#N/A,FALSE,"Sheet1";"CONSOL_WO_SAV",#N/A,FALSE,"Sheet1";"CONSOL_WO_BSV",#N/A,FALSE,"Sheet1";"CONSOL_WO_SFDV",#N/A,FALSE,"Sheet1"}</definedName>
    <definedName name="printing_problem3" localSheetId="22" hidden="1">{"CONSOL_WO_ISV",#N/A,FALSE,"Sheet1";"CONSOL_WO_SAV",#N/A,FALSE,"Sheet1";"CONSOL_WO_BSV",#N/A,FALSE,"Sheet1";"CONSOL_WO_SFDV",#N/A,FALSE,"Sheet1"}</definedName>
    <definedName name="printing_problem3" hidden="1">{"CONSOL_WO_ISV",#N/A,FALSE,"Sheet1";"CONSOL_WO_SAV",#N/A,FALSE,"Sheet1";"CONSOL_WO_BSV",#N/A,FALSE,"Sheet1";"CONSOL_WO_SFDV",#N/A,FALSE,"Sheet1"}</definedName>
    <definedName name="printing_problem3_2006" localSheetId="21" hidden="1">{"CONSOL_WO_ISV",#N/A,FALSE,"Sheet1";"CONSOL_WO_SAV",#N/A,FALSE,"Sheet1";"CONSOL_WO_BSV",#N/A,FALSE,"Sheet1";"CONSOL_WO_SFDV",#N/A,FALSE,"Sheet1"}</definedName>
    <definedName name="printing_problem3_2006" localSheetId="22" hidden="1">{"CONSOL_WO_ISV",#N/A,FALSE,"Sheet1";"CONSOL_WO_SAV",#N/A,FALSE,"Sheet1";"CONSOL_WO_BSV",#N/A,FALSE,"Sheet1";"CONSOL_WO_SFDV",#N/A,FALSE,"Sheet1"}</definedName>
    <definedName name="printing_problem3_2006" hidden="1">{"CONSOL_WO_ISV",#N/A,FALSE,"Sheet1";"CONSOL_WO_SAV",#N/A,FALSE,"Sheet1";"CONSOL_WO_BSV",#N/A,FALSE,"Sheet1";"CONSOL_WO_SFDV",#N/A,FALSE,"Sheet1"}</definedName>
    <definedName name="printing_problem4" localSheetId="21" hidden="1">{"ELIM_CWO_ISV",#N/A,FALSE,"Sheet1";"ELIM_CWO_SAV",#N/A,FALSE,"Sheet1";"ELIM_CWO_BSV",#N/A,FALSE,"Sheet1";"ELIM_CWO_SFDV",#N/A,FALSE,"Sheet1"}</definedName>
    <definedName name="printing_problem4" localSheetId="22" hidden="1">{"ELIM_CWO_ISV",#N/A,FALSE,"Sheet1";"ELIM_CWO_SAV",#N/A,FALSE,"Sheet1";"ELIM_CWO_BSV",#N/A,FALSE,"Sheet1";"ELIM_CWO_SFDV",#N/A,FALSE,"Sheet1"}</definedName>
    <definedName name="printing_problem4" hidden="1">{"ELIM_CWO_ISV",#N/A,FALSE,"Sheet1";"ELIM_CWO_SAV",#N/A,FALSE,"Sheet1";"ELIM_CWO_BSV",#N/A,FALSE,"Sheet1";"ELIM_CWO_SFDV",#N/A,FALSE,"Sheet1"}</definedName>
    <definedName name="printing_problem4_2006" localSheetId="21" hidden="1">{"ELIM_CWO_ISV",#N/A,FALSE,"Sheet1";"ELIM_CWO_SAV",#N/A,FALSE,"Sheet1";"ELIM_CWO_BSV",#N/A,FALSE,"Sheet1";"ELIM_CWO_SFDV",#N/A,FALSE,"Sheet1"}</definedName>
    <definedName name="printing_problem4_2006" localSheetId="22" hidden="1">{"ELIM_CWO_ISV",#N/A,FALSE,"Sheet1";"ELIM_CWO_SAV",#N/A,FALSE,"Sheet1";"ELIM_CWO_BSV",#N/A,FALSE,"Sheet1";"ELIM_CWO_SFDV",#N/A,FALSE,"Sheet1"}</definedName>
    <definedName name="printing_problem4_2006" hidden="1">{"ELIM_CWO_ISV",#N/A,FALSE,"Sheet1";"ELIM_CWO_SAV",#N/A,FALSE,"Sheet1";"ELIM_CWO_BSV",#N/A,FALSE,"Sheet1";"ELIM_CWO_SFDV",#N/A,FALSE,"Sheet1"}</definedName>
    <definedName name="printing_problem5" localSheetId="21" hidden="1">{"ELIM_UWNJ_UWNY_ISV",#N/A,FALSE,"Sheet1";"ELIM_UWNJ_UWNY_SAV",#N/A,FALSE,"Sheet1";"ELIM_UWNJ_UWNY_BSV",#N/A,FALSE,"Sheet1";"ELIM_UWNJ_UWNY_SFDV",#N/A,FALSE,"Sheet1"}</definedName>
    <definedName name="printing_problem5" localSheetId="22" hidden="1">{"ELIM_UWNJ_UWNY_ISV",#N/A,FALSE,"Sheet1";"ELIM_UWNJ_UWNY_SAV",#N/A,FALSE,"Sheet1";"ELIM_UWNJ_UWNY_BSV",#N/A,FALSE,"Sheet1";"ELIM_UWNJ_UWNY_SFDV",#N/A,FALSE,"Sheet1"}</definedName>
    <definedName name="printing_problem5" hidden="1">{"ELIM_UWNJ_UWNY_ISV",#N/A,FALSE,"Sheet1";"ELIM_UWNJ_UWNY_SAV",#N/A,FALSE,"Sheet1";"ELIM_UWNJ_UWNY_BSV",#N/A,FALSE,"Sheet1";"ELIM_UWNJ_UWNY_SFDV",#N/A,FALSE,"Sheet1"}</definedName>
    <definedName name="printingproblem6" localSheetId="21" hidden="1">{"UWMACISV",#N/A,FALSE,"Sheet1";"UWMACSAV",#N/A,FALSE,"Sheet1";"UWMACBSV",#N/A,FALSE,"Sheet1";"UWMACSFDV",#N/A,FALSE,"Sheet1"}</definedName>
    <definedName name="printingproblem6" localSheetId="22" hidden="1">{"UWMACISV",#N/A,FALSE,"Sheet1";"UWMACSAV",#N/A,FALSE,"Sheet1";"UWMACBSV",#N/A,FALSE,"Sheet1";"UWMACSFDV",#N/A,FALSE,"Sheet1"}</definedName>
    <definedName name="printingproblem6" hidden="1">{"UWMACISV",#N/A,FALSE,"Sheet1";"UWMACSAV",#N/A,FALSE,"Sheet1";"UWMACBSV",#N/A,FALSE,"Sheet1";"UWMACSFDV",#N/A,FALSE,"Sheet1"}</definedName>
    <definedName name="printingproblem7" localSheetId="21" hidden="1">{"UWNYISV",#N/A,FALSE,"Sheet1";"UWNYSAV",#N/A,FALSE,"Sheet1";"UWNYBSV",#N/A,FALSE,"Sheet1";"UWNYSFDV",#N/A,FALSE,"Sheet1"}</definedName>
    <definedName name="printingproblem7" localSheetId="22" hidden="1">{"UWNYISV",#N/A,FALSE,"Sheet1";"UWNYSAV",#N/A,FALSE,"Sheet1";"UWNYBSV",#N/A,FALSE,"Sheet1";"UWNYSFDV",#N/A,FALSE,"Sheet1"}</definedName>
    <definedName name="printingproblem7" hidden="1">{"UWNYISV",#N/A,FALSE,"Sheet1";"UWNYSAV",#N/A,FALSE,"Sheet1";"UWNYBSV",#N/A,FALSE,"Sheet1";"UWNYSFDV",#N/A,FALSE,"Sheet1"}</definedName>
    <definedName name="printingproblem8" localSheetId="21" hidden="1">{"UWWISV",#N/A,FALSE,"Sheet1";"UWWSAV",#N/A,FALSE,"Sheet1";"UWWBSV",#N/A,FALSE,"Sheet1";"UWWSFDV",#N/A,FALSE,"Sheet1"}</definedName>
    <definedName name="printingproblem8" localSheetId="22" hidden="1">{"UWWISV",#N/A,FALSE,"Sheet1";"UWWSAV",#N/A,FALSE,"Sheet1";"UWWBSV",#N/A,FALSE,"Sheet1";"UWWSFDV",#N/A,FALSE,"Sheet1"}</definedName>
    <definedName name="printingproblem8" hidden="1">{"UWWISV",#N/A,FALSE,"Sheet1";"UWWSAV",#N/A,FALSE,"Sheet1";"UWWBSV",#N/A,FALSE,"Sheet1";"UWWSFDV",#N/A,FALSE,"Sheet1"}</definedName>
    <definedName name="PriorYear">[54]Sheet1!$B$16</definedName>
    <definedName name="PRN" localSheetId="26">[32]A!$S$11</definedName>
    <definedName name="PRN">[32]A!$S$11</definedName>
    <definedName name="PRNGROWTH" localSheetId="26">[32]A!$S$11</definedName>
    <definedName name="PRNGROWTH">[32]A!$S$11</definedName>
    <definedName name="prop_sum_blk1_chg">[67]RES!$U$53</definedName>
    <definedName name="prop_sum_cust_chg">[67]RES!$U$49</definedName>
    <definedName name="prop_win_blk1_chg">[67]RES!$V$53</definedName>
    <definedName name="prop_win_cust_chg">[67]RES!$V$49</definedName>
    <definedName name="prop_win_xs_chg">[67]RES!$V$54</definedName>
    <definedName name="PROPERTY">'[1]Jun 99'!#REF!</definedName>
    <definedName name="PRTALL" localSheetId="20">#REF!</definedName>
    <definedName name="PRTALL" localSheetId="21">#REF!</definedName>
    <definedName name="PRTALL" localSheetId="22">#REF!</definedName>
    <definedName name="PRTALL" localSheetId="26">#REF!</definedName>
    <definedName name="PRTALL" localSheetId="6">#REF!</definedName>
    <definedName name="PRTALL">#REF!</definedName>
    <definedName name="PRTPG1" localSheetId="20">#REF!</definedName>
    <definedName name="PRTPG1" localSheetId="21">#REF!</definedName>
    <definedName name="PRTPG1" localSheetId="22">#REF!</definedName>
    <definedName name="PRTPG1" localSheetId="26">#REF!</definedName>
    <definedName name="PRTPG1" localSheetId="6">#REF!</definedName>
    <definedName name="PRTPG1">#REF!</definedName>
    <definedName name="PRTPG10" localSheetId="20">#REF!</definedName>
    <definedName name="PRTPG10" localSheetId="21">#REF!</definedName>
    <definedName name="PRTPG10" localSheetId="22">#REF!</definedName>
    <definedName name="PRTPG10" localSheetId="26">#REF!</definedName>
    <definedName name="PRTPG10" localSheetId="6">#REF!</definedName>
    <definedName name="PRTPG10">#REF!</definedName>
    <definedName name="PRTPG2" localSheetId="20">#REF!</definedName>
    <definedName name="PRTPG2" localSheetId="21">#REF!</definedName>
    <definedName name="PRTPG2" localSheetId="22">#REF!</definedName>
    <definedName name="PRTPG2" localSheetId="26">#REF!</definedName>
    <definedName name="PRTPG2" localSheetId="6">#REF!</definedName>
    <definedName name="PRTPG2">#REF!</definedName>
    <definedName name="PRTPG3" localSheetId="20">#REF!</definedName>
    <definedName name="PRTPG3" localSheetId="21">#REF!</definedName>
    <definedName name="PRTPG3" localSheetId="22">#REF!</definedName>
    <definedName name="PRTPG3" localSheetId="26">#REF!</definedName>
    <definedName name="PRTPG3" localSheetId="6">#REF!</definedName>
    <definedName name="PRTPG3">#REF!</definedName>
    <definedName name="PRTPG4" localSheetId="20">#REF!</definedName>
    <definedName name="PRTPG4" localSheetId="21">#REF!</definedName>
    <definedName name="PRTPG4" localSheetId="22">#REF!</definedName>
    <definedName name="PRTPG4" localSheetId="26">#REF!</definedName>
    <definedName name="PRTPG4" localSheetId="6">#REF!</definedName>
    <definedName name="PRTPG4">#REF!</definedName>
    <definedName name="PRTPG5" localSheetId="20">#REF!</definedName>
    <definedName name="PRTPG5" localSheetId="21">#REF!</definedName>
    <definedName name="PRTPG5" localSheetId="22">#REF!</definedName>
    <definedName name="PRTPG5" localSheetId="26">#REF!</definedName>
    <definedName name="PRTPG5" localSheetId="6">#REF!</definedName>
    <definedName name="PRTPG5">#REF!</definedName>
    <definedName name="PRTPG6" localSheetId="20">#REF!</definedName>
    <definedName name="PRTPG6" localSheetId="21">#REF!</definedName>
    <definedName name="PRTPG6" localSheetId="22">#REF!</definedName>
    <definedName name="PRTPG6" localSheetId="26">#REF!</definedName>
    <definedName name="PRTPG6" localSheetId="6">#REF!</definedName>
    <definedName name="PRTPG6">#REF!</definedName>
    <definedName name="PRTPG7" localSheetId="20">#REF!</definedName>
    <definedName name="PRTPG7" localSheetId="21">#REF!</definedName>
    <definedName name="PRTPG7" localSheetId="22">#REF!</definedName>
    <definedName name="PRTPG7" localSheetId="26">#REF!</definedName>
    <definedName name="PRTPG7" localSheetId="6">#REF!</definedName>
    <definedName name="PRTPG7">#REF!</definedName>
    <definedName name="PRTPG8" localSheetId="20">#REF!</definedName>
    <definedName name="PRTPG8" localSheetId="21">#REF!</definedName>
    <definedName name="PRTPG8" localSheetId="22">#REF!</definedName>
    <definedName name="PRTPG8" localSheetId="26">#REF!</definedName>
    <definedName name="PRTPG8" localSheetId="6">#REF!</definedName>
    <definedName name="PRTPG8">#REF!</definedName>
    <definedName name="PRTPG9" localSheetId="20">#REF!</definedName>
    <definedName name="PRTPG9" localSheetId="21">#REF!</definedName>
    <definedName name="PRTPG9" localSheetId="22">#REF!</definedName>
    <definedName name="PRTPG9" localSheetId="26">#REF!</definedName>
    <definedName name="PRTPG9" localSheetId="6">#REF!</definedName>
    <definedName name="PRTPG9">#REF!</definedName>
    <definedName name="pslf" localSheetId="20" hidden="1">#REF!</definedName>
    <definedName name="pslf" localSheetId="21" hidden="1">#REF!</definedName>
    <definedName name="pslf" localSheetId="22" hidden="1">#REF!</definedName>
    <definedName name="pslf" hidden="1">#REF!</definedName>
    <definedName name="psrfdgl" localSheetId="20" hidden="1">#REF!</definedName>
    <definedName name="psrfdgl" localSheetId="21" hidden="1">#REF!</definedName>
    <definedName name="psrfdgl" localSheetId="22" hidden="1">#REF!</definedName>
    <definedName name="psrfdgl" hidden="1">#REF!</definedName>
    <definedName name="pwe" localSheetId="20" hidden="1">#REF!</definedName>
    <definedName name="pwe" localSheetId="21" hidden="1">#REF!</definedName>
    <definedName name="pwe" localSheetId="22" hidden="1">#REF!</definedName>
    <definedName name="pwe" hidden="1">#REF!</definedName>
    <definedName name="PYEGYASSTS" localSheetId="20">#REF!</definedName>
    <definedName name="PYEGYASSTS" localSheetId="21">#REF!</definedName>
    <definedName name="PYEGYASSTS" localSheetId="22">#REF!</definedName>
    <definedName name="PYEGYASSTS" localSheetId="26">#REF!</definedName>
    <definedName name="PYEGYASSTS">#REF!</definedName>
    <definedName name="PYEGYLIABS" localSheetId="20">#REF!</definedName>
    <definedName name="PYEGYLIABS" localSheetId="21">#REF!</definedName>
    <definedName name="PYEGYLIABS" localSheetId="22">#REF!</definedName>
    <definedName name="PYEGYLIABS" localSheetId="26">#REF!</definedName>
    <definedName name="PYEGYLIABS">#REF!</definedName>
    <definedName name="PYISWP" localSheetId="20">#REF!</definedName>
    <definedName name="PYISWP" localSheetId="21">#REF!</definedName>
    <definedName name="PYISWP" localSheetId="22">#REF!</definedName>
    <definedName name="PYISWP" localSheetId="26">#REF!</definedName>
    <definedName name="PYISWP">#REF!</definedName>
    <definedName name="qaw" localSheetId="20" hidden="1">#REF!</definedName>
    <definedName name="qaw" localSheetId="21" hidden="1">#REF!</definedName>
    <definedName name="qaw" localSheetId="22" hidden="1">#REF!</definedName>
    <definedName name="qaw" hidden="1">#REF!</definedName>
    <definedName name="qqa" localSheetId="21" hidden="1">{"ARK_JURIS_FUEL",#N/A,FALSE,"Ark_Fuel&amp;Rev"}</definedName>
    <definedName name="qqa" localSheetId="22" hidden="1">{"ARK_JURIS_FUEL",#N/A,FALSE,"Ark_Fuel&amp;Rev"}</definedName>
    <definedName name="qqa" hidden="1">{"ARK_JURIS_FUEL",#N/A,FALSE,"Ark_Fuel&amp;Rev"}</definedName>
    <definedName name="qtr.a1">[52]Calculate!$A$15:$G$15</definedName>
    <definedName name="qtr.a2">[52]Calculate!$A$16:$G$16</definedName>
    <definedName name="qtr.a3">[52]Calculate!$A$17:$G$17</definedName>
    <definedName name="qtr.a4">[52]Calculate!$A$18:$G$18</definedName>
    <definedName name="qtr.b1">[52]Calculate!$A$33:$G$33</definedName>
    <definedName name="qtr.b2">[52]Calculate!$A$34:$G$34</definedName>
    <definedName name="qtr.b3">[52]Calculate!$A$35:$G$35</definedName>
    <definedName name="qtr.b4">[52]Calculate!$A$36:$G$36</definedName>
    <definedName name="qtr.c1">[52]Calculate!$A$51:$G$51</definedName>
    <definedName name="qtr.c2">[52]Calculate!$A$52:$G$52</definedName>
    <definedName name="qtr.c3">[52]Calculate!$A$53:$G$53</definedName>
    <definedName name="qtr.c4">[52]Calculate!$A$54:$G$54</definedName>
    <definedName name="qtr.d1">[52]Calculate!$A$69:$G$69</definedName>
    <definedName name="qtr.d2">[52]Calculate!$A$70:$G$70</definedName>
    <definedName name="qtr.d3">[52]Calculate!$A$71:$G$71</definedName>
    <definedName name="qtr.d4">[52]Calculate!$A$72:$G$72</definedName>
    <definedName name="qtr.e1">[68]Calculate!$A$87:$G$87</definedName>
    <definedName name="qtr.e2">[68]Calculate!$A$88:$G$88</definedName>
    <definedName name="qtr.e3">[68]Calculate!$A$89:$G$89</definedName>
    <definedName name="qtr.e4">[68]Calculate!$A$90:$G$90</definedName>
    <definedName name="qtr.f1">[68]Calculate!$A$105:$G$105</definedName>
    <definedName name="qtr.f2">[68]Calculate!$A$106:$G$106</definedName>
    <definedName name="qtr.f3">[68]Calculate!$A$107:$G$107</definedName>
    <definedName name="qtr.f4">[68]Calculate!$A$108:$G$108</definedName>
    <definedName name="qtr.g1">[40]Calculate!#REF!</definedName>
    <definedName name="qtr.g2">[40]Calculate!#REF!</definedName>
    <definedName name="qtr.g3">[40]Calculate!#REF!</definedName>
    <definedName name="qtr.g4">[40]Calculate!#REF!</definedName>
    <definedName name="qtr.h1">[40]Calculate!#REF!</definedName>
    <definedName name="qtr.h2">[40]Calculate!#REF!</definedName>
    <definedName name="qtr.h3">[40]Calculate!#REF!</definedName>
    <definedName name="qtr.h4">[40]Calculate!#REF!</definedName>
    <definedName name="qtr.i1">[40]Calculate!#REF!</definedName>
    <definedName name="qtr.i2">[40]Calculate!#REF!</definedName>
    <definedName name="qtr.i3">[40]Calculate!#REF!</definedName>
    <definedName name="qtr.i4">[40]Calculate!#REF!</definedName>
    <definedName name="qtr.j1">[40]Calculate!#REF!</definedName>
    <definedName name="qtr.j2">[40]Calculate!#REF!</definedName>
    <definedName name="qtr.j3">[40]Calculate!#REF!</definedName>
    <definedName name="qtr.j4">[40]Calculate!#REF!</definedName>
    <definedName name="qwr" localSheetId="20" hidden="1">#REF!</definedName>
    <definedName name="qwr" localSheetId="21" hidden="1">#REF!</definedName>
    <definedName name="qwr" localSheetId="22" hidden="1">#REF!</definedName>
    <definedName name="qwr" hidden="1">#REF!</definedName>
    <definedName name="Rankings" localSheetId="20">#REF!</definedName>
    <definedName name="Rankings" localSheetId="21">#REF!</definedName>
    <definedName name="Rankings" localSheetId="22">#REF!</definedName>
    <definedName name="Rankings" localSheetId="26">#REF!</definedName>
    <definedName name="Rankings">#REF!</definedName>
    <definedName name="RATE1" localSheetId="16">#REF!</definedName>
    <definedName name="RATE1" localSheetId="20">#REF!</definedName>
    <definedName name="RATE1" localSheetId="21">#REF!</definedName>
    <definedName name="RATE1" localSheetId="22">#REF!</definedName>
    <definedName name="RATE1" localSheetId="26">#REF!</definedName>
    <definedName name="RATE1" localSheetId="0">#REF!</definedName>
    <definedName name="RATE1" localSheetId="5">#REF!</definedName>
    <definedName name="RATE1" localSheetId="6">#REF!</definedName>
    <definedName name="RATE1" localSheetId="8">#REF!</definedName>
    <definedName name="RATE1" localSheetId="9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4">#REF!</definedName>
    <definedName name="RATE1" localSheetId="15">#REF!</definedName>
    <definedName name="RATE1">#REF!</definedName>
    <definedName name="RATINGS">[53]Other!$B$7:$B$32</definedName>
    <definedName name="RECON_ASSETS" localSheetId="20">#REF!</definedName>
    <definedName name="RECON_ASSETS" localSheetId="21">#REF!</definedName>
    <definedName name="RECON_ASSETS" localSheetId="22">#REF!</definedName>
    <definedName name="RECON_ASSETS" localSheetId="26">#REF!</definedName>
    <definedName name="RECON_ASSETS">#REF!</definedName>
    <definedName name="RECON_LIABILITIES" localSheetId="20">#REF!</definedName>
    <definedName name="RECON_LIABILITIES" localSheetId="21">#REF!</definedName>
    <definedName name="RECON_LIABILITIES" localSheetId="22">#REF!</definedName>
    <definedName name="RECON_LIABILITIES" localSheetId="26">#REF!</definedName>
    <definedName name="RECON_LIABILITIES">#REF!</definedName>
    <definedName name="RECON_SUMMARY" localSheetId="20">#REF!</definedName>
    <definedName name="RECON_SUMMARY" localSheetId="21">#REF!</definedName>
    <definedName name="RECON_SUMMARY" localSheetId="22">#REF!</definedName>
    <definedName name="RECON_SUMMARY" localSheetId="26">#REF!</definedName>
    <definedName name="RECON_SUMMARY">#REF!</definedName>
    <definedName name="regfdgdgr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gfdgdgr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epeat" localSheetId="20" hidden="1">#REF!</definedName>
    <definedName name="repeat" localSheetId="21" hidden="1">#REF!</definedName>
    <definedName name="repeat" localSheetId="22" hidden="1">#REF!</definedName>
    <definedName name="repeat" hidden="1">#REF!</definedName>
    <definedName name="REPORT">#REF!</definedName>
    <definedName name="Report_Pages">#REF!</definedName>
    <definedName name="reterger" localSheetId="21" hidden="1">{"print4",#N/A,FALSE,"D21CUSTS"}</definedName>
    <definedName name="reterger" localSheetId="22" hidden="1">{"print4",#N/A,FALSE,"D21CUSTS"}</definedName>
    <definedName name="reterger" hidden="1">{"print4",#N/A,FALSE,"D21CUSTS"}</definedName>
    <definedName name="retrghrehrh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rghrehrh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RETURN" localSheetId="26">[32]A!$M$129:$M$143</definedName>
    <definedName name="RETURN">[32]A!$M$129:$M$143</definedName>
    <definedName name="RETURNS">'[69]AUS RPM Study p 3'!$A$2:$CH$77</definedName>
    <definedName name="revreqrma">#REF!</definedName>
    <definedName name="REVREQRMA2">#REF!</definedName>
    <definedName name="RID" localSheetId="20">#REF!</definedName>
    <definedName name="RID" localSheetId="21">#REF!</definedName>
    <definedName name="RID" localSheetId="22">#REF!</definedName>
    <definedName name="RID" localSheetId="26">#REF!</definedName>
    <definedName name="RID">#REF!</definedName>
    <definedName name="Risk_Free_Rate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localSheetId="24" hidden="1">_xll.RiskCellHasTokens(262144+512+524288)</definedName>
    <definedName name="RiskIsInput" localSheetId="1" hidden="1">_xll.RiskCellHasTokens(262144+512+524288)</definedName>
    <definedName name="RiskIsInput" hidden="1">_xll.RiskCellHasTokens(262144+512+524288)</definedName>
    <definedName name="RiskIsOptimization" hidden="1">FALSE</definedName>
    <definedName name="RiskIsOutput" localSheetId="24" hidden="1">_xll.RiskCellHasTokens(1024)</definedName>
    <definedName name="RiskIsOutput" localSheetId="1" hidden="1">_xll.RiskCellHasTokens(1024)</definedName>
    <definedName name="RiskIsOutput" hidden="1">_xll.RiskCellHasTokens(1024)</definedName>
    <definedName name="RiskIsStatistics" localSheetId="24" hidden="1">_xll.RiskCellHasTokens(4096+32768+65536)</definedName>
    <definedName name="RiskIsStatistics" localSheetId="1" hidden="1">_xll.RiskCellHasTokens(4096+32768+65536)</definedName>
    <definedName name="RiskIsStatistics" hidden="1">_xll.RiskCellHasTokens(4096+32768+65536)</definedName>
    <definedName name="riskmeasures">'[41]Combination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20">#REF!</definedName>
    <definedName name="riskprem" localSheetId="21">#REF!</definedName>
    <definedName name="riskprem" localSheetId="22">#REF!</definedName>
    <definedName name="riskprem" localSheetId="26">#REF!</definedName>
    <definedName name="riskprem" localSheetId="0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localSheetId="20" hidden="1">{#N/A,#N/A,FALSE,"SCA";#N/A,#N/A,FALSE,"NCA";#N/A,#N/A,FALSE,"SAZ";#N/A,#N/A,FALSE,"CAZ";#N/A,#N/A,FALSE,"SNV";#N/A,#N/A,FALSE,"NNV";#N/A,#N/A,FALSE,"PP";#N/A,#N/A,FALSE,"SA"}</definedName>
    <definedName name="rk" localSheetId="21" hidden="1">{#N/A,#N/A,FALSE,"SCA";#N/A,#N/A,FALSE,"NCA";#N/A,#N/A,FALSE,"SAZ";#N/A,#N/A,FALSE,"CAZ";#N/A,#N/A,FALSE,"SNV";#N/A,#N/A,FALSE,"NNV";#N/A,#N/A,FALSE,"PP";#N/A,#N/A,FALSE,"SA"}</definedName>
    <definedName name="rk" localSheetId="22" hidden="1">{#N/A,#N/A,FALSE,"SCA";#N/A,#N/A,FALSE,"NCA";#N/A,#N/A,FALSE,"SAZ";#N/A,#N/A,FALSE,"CAZ";#N/A,#N/A,FALSE,"SNV";#N/A,#N/A,FALSE,"NNV";#N/A,#N/A,FALSE,"PP";#N/A,#N/A,FALSE,"SA"}</definedName>
    <definedName name="rk" hidden="1">{#N/A,#N/A,FALSE,"SCA";#N/A,#N/A,FALSE,"NCA";#N/A,#N/A,FALSE,"SAZ";#N/A,#N/A,FALSE,"CAZ";#N/A,#N/A,FALSE,"SNV";#N/A,#N/A,FALSE,"NNV";#N/A,#N/A,FALSE,"PP";#N/A,#N/A,FALSE,"SA"}</definedName>
    <definedName name="RMA3B">#REF!</definedName>
    <definedName name="RMA7B">#REF!</definedName>
    <definedName name="ROE">#REF!</definedName>
    <definedName name="ROE_COMPARISON" localSheetId="20">#REF!</definedName>
    <definedName name="ROE_COMPARISON" localSheetId="21">#REF!</definedName>
    <definedName name="ROE_COMPARISON" localSheetId="22">#REF!</definedName>
    <definedName name="ROE_COMPARISON" localSheetId="26">#REF!</definedName>
    <definedName name="ROE_COMPARISON">#REF!</definedName>
    <definedName name="ROEXP">'[39]Input '!#REF!</definedName>
    <definedName name="ROPLANT">'[39]Input '!#REF!</definedName>
    <definedName name="ROR_Rate" localSheetId="16">'[70]Input '!$C$25</definedName>
    <definedName name="ROR_Rate" localSheetId="20">'[70]Input '!$C$25</definedName>
    <definedName name="ROR_Rate" localSheetId="21">'[70]Input '!$C$25</definedName>
    <definedName name="ROR_Rate" localSheetId="26">'[71]Input '!$C$25</definedName>
    <definedName name="ROR_Rate" localSheetId="5">'[70]Input '!$C$25</definedName>
    <definedName name="ROR_Rate" localSheetId="6">'[70]Input '!$C$25</definedName>
    <definedName name="ROR_Rate" localSheetId="8">'[70]Input '!$C$25</definedName>
    <definedName name="ROR_Rate" localSheetId="9">'[70]Input '!$C$25</definedName>
    <definedName name="ROR_Rate" localSheetId="10">'[70]Input '!$C$25</definedName>
    <definedName name="ROR_Rate" localSheetId="11">'[70]Input '!$C$25</definedName>
    <definedName name="ROR_Rate" localSheetId="12">'[70]Input '!$C$25</definedName>
    <definedName name="ROR_Rate" localSheetId="13">'[70]Input '!$C$25</definedName>
    <definedName name="ROR_Rate" localSheetId="14">'[70]Input '!$C$25</definedName>
    <definedName name="ROR_Rate" localSheetId="15">'[70]Input '!$C$25</definedName>
    <definedName name="ROR_Rate">'[72]Input '!$C$25</definedName>
    <definedName name="RORD" localSheetId="16">[73]ROR!$A$2:$O$201</definedName>
    <definedName name="RORD" localSheetId="20">[73]ROR!$A$2:$O$201</definedName>
    <definedName name="RORD" localSheetId="21">[73]ROR!$A$2:$O$201</definedName>
    <definedName name="RORD" localSheetId="26">[74]ROR!$A$2:$O$201</definedName>
    <definedName name="RORD" localSheetId="0">[73]ROR!$A$2:$O$201</definedName>
    <definedName name="RORD" localSheetId="5">[73]ROR!$A$2:$O$201</definedName>
    <definedName name="RORD" localSheetId="6">[73]ROR!$A$2:$O$201</definedName>
    <definedName name="RORD" localSheetId="8">[73]ROR!$A$2:$O$201</definedName>
    <definedName name="RORD" localSheetId="9">[73]ROR!$A$2:$O$201</definedName>
    <definedName name="RORD" localSheetId="10">[73]ROR!$A$2:$O$201</definedName>
    <definedName name="RORD" localSheetId="11">[73]ROR!$A$2:$O$201</definedName>
    <definedName name="RORD" localSheetId="12">[73]ROR!$A$2:$O$201</definedName>
    <definedName name="RORD" localSheetId="13">[73]ROR!$A$2:$O$201</definedName>
    <definedName name="RORD" localSheetId="14">[73]ROR!$A$2:$O$201</definedName>
    <definedName name="RORD" localSheetId="15">[73]ROR!$A$2:$O$201</definedName>
    <definedName name="RORD">[75]ROR!$A$2:$O$201</definedName>
    <definedName name="RRR">#REF!</definedName>
    <definedName name="rtertrte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rtrte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rtetetrete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etetrete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rtrtrgfgrfgr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gfgrfgr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rtrtrtrr" localSheetId="21" hidden="1">{#N/A,#N/A,FALSE,"SCA";#N/A,#N/A,FALSE,"NCA";#N/A,#N/A,FALSE,"SAZ";#N/A,#N/A,FALSE,"CAZ";#N/A,#N/A,FALSE,"SNV";#N/A,#N/A,FALSE,"NNV";#N/A,#N/A,FALSE,"PP";#N/A,#N/A,FALSE,"SA"}</definedName>
    <definedName name="rtrtrtrr" localSheetId="22" hidden="1">{#N/A,#N/A,FALSE,"SCA";#N/A,#N/A,FALSE,"NCA";#N/A,#N/A,FALSE,"SAZ";#N/A,#N/A,FALSE,"CAZ";#N/A,#N/A,FALSE,"SNV";#N/A,#N/A,FALSE,"NNV";#N/A,#N/A,FALSE,"PP";#N/A,#N/A,FALSE,"SA"}</definedName>
    <definedName name="rtrtrtrr" hidden="1">{#N/A,#N/A,FALSE,"SCA";#N/A,#N/A,FALSE,"NCA";#N/A,#N/A,FALSE,"SAZ";#N/A,#N/A,FALSE,"CAZ";#N/A,#N/A,FALSE,"SNV";#N/A,#N/A,FALSE,"NNV";#N/A,#N/A,FALSE,"PP";#N/A,#N/A,FALSE,"SA"}</definedName>
    <definedName name="rtrtrtrtrrh" localSheetId="21" hidden="1">{#N/A,#N/A,FALSE,"Rev Seg Taxes";#N/A,#N/A,FALSE,"BookRev Seg";#N/A,#N/A,FALSE,"Supp Adj Seg";#N/A,#N/A,FALSE,"outside prov seg taxes"}</definedName>
    <definedName name="rtrtrtrtrrh" localSheetId="22" hidden="1">{#N/A,#N/A,FALSE,"Rev Seg Taxes";#N/A,#N/A,FALSE,"BookRev Seg";#N/A,#N/A,FALSE,"Supp Adj Seg";#N/A,#N/A,FALSE,"outside prov seg taxes"}</definedName>
    <definedName name="rtrtrtrtrrh" hidden="1">{#N/A,#N/A,FALSE,"Rev Seg Taxes";#N/A,#N/A,FALSE,"BookRev Seg";#N/A,#N/A,FALSE,"Supp Adj Seg";#N/A,#N/A,FALSE,"outside prov seg taxes"}</definedName>
    <definedName name="rtyui" localSheetId="20" hidden="1">#REF!</definedName>
    <definedName name="rtyui" localSheetId="21" hidden="1">#REF!</definedName>
    <definedName name="rtyui" localSheetId="22" hidden="1">#REF!</definedName>
    <definedName name="rtyui" hidden="1">#REF!</definedName>
    <definedName name="rtyuiop" localSheetId="20" hidden="1">#REF!</definedName>
    <definedName name="rtyuiop" localSheetId="21" hidden="1">#REF!</definedName>
    <definedName name="rtyuiop" localSheetId="22" hidden="1">#REF!</definedName>
    <definedName name="rtyuiop" hidden="1">#REF!</definedName>
    <definedName name="s">[76]Sheet1!$B$10</definedName>
    <definedName name="s_r">#REF!</definedName>
    <definedName name="sac" localSheetId="20" hidden="1">#REF!</definedName>
    <definedName name="sac" localSheetId="21" hidden="1">#REF!</definedName>
    <definedName name="sac" localSheetId="22" hidden="1">#REF!</definedName>
    <definedName name="sac" hidden="1">#REF!</definedName>
    <definedName name="sadf" localSheetId="20" hidden="1">#REF!</definedName>
    <definedName name="sadf" localSheetId="21" hidden="1">#REF!</definedName>
    <definedName name="sadf" localSheetId="22" hidden="1">#REF!</definedName>
    <definedName name="sadf" hidden="1">#REF!</definedName>
    <definedName name="sadfdfafdsfasf" hidden="1">'[5]Chart Data'!$P$30:$P$229</definedName>
    <definedName name="sadfkj" localSheetId="20" hidden="1">#REF!</definedName>
    <definedName name="sadfkj" localSheetId="21" hidden="1">#REF!</definedName>
    <definedName name="sadfkj" localSheetId="22" hidden="1">#REF!</definedName>
    <definedName name="sadfkj" hidden="1">#REF!</definedName>
    <definedName name="sample_coe_st">#REF!</definedName>
    <definedName name="sample_name">'[51]Sample List'!$D$16</definedName>
    <definedName name="SAP">#REF!</definedName>
    <definedName name="SAPBEXdnldView" hidden="1">"D3AGMWPPTUYDCJTDZ8WJR9VSG"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0">#REF!</definedName>
    <definedName name="SBA" localSheetId="21">#REF!</definedName>
    <definedName name="SBA" localSheetId="22">#REF!</definedName>
    <definedName name="SBA" localSheetId="26">#REF!</definedName>
    <definedName name="SBA">#REF!</definedName>
    <definedName name="sch">[77]WP_H9!$A$1:$Q$46</definedName>
    <definedName name="SCH_B1">[78]SCH_B1!$A$1:$G$30</definedName>
    <definedName name="SCH_B3">[78]SCH_B3!$A$1:$G$42</definedName>
    <definedName name="SCH_C2">[78]SCH_C2!$A$1:$G$42</definedName>
    <definedName name="SCH_D2">[78]SCH_D2!$A$1:$G$42</definedName>
    <definedName name="SCH_H2">[78]SCH_H2!$A$1:$G$42</definedName>
    <definedName name="Schedule_3" localSheetId="20">#REF!</definedName>
    <definedName name="Schedule_3" localSheetId="21">#REF!</definedName>
    <definedName name="Schedule_3" localSheetId="22">#REF!</definedName>
    <definedName name="Schedule_3" localSheetId="26">#REF!</definedName>
    <definedName name="Schedule_3">#REF!</definedName>
    <definedName name="Schedule_4" localSheetId="20">'[79]JRW-2.4'!#REF!</definedName>
    <definedName name="Schedule_4" localSheetId="21">'[79]JRW-2.4'!#REF!</definedName>
    <definedName name="Schedule_4" localSheetId="22">'[79]JRW-2.4'!#REF!</definedName>
    <definedName name="Schedule_4" localSheetId="26">'[79]JRW-2.4'!#REF!</definedName>
    <definedName name="Schedule_4" localSheetId="0">'[79]JRW-2.4'!#REF!</definedName>
    <definedName name="Schedule_4">'[79]JRW-2.4'!#REF!</definedName>
    <definedName name="Schedule_5" localSheetId="20">'[79]JRW-2.4'!#REF!</definedName>
    <definedName name="Schedule_5" localSheetId="21">'[79]JRW-2.4'!#REF!</definedName>
    <definedName name="Schedule_5" localSheetId="22">'[79]JRW-2.4'!#REF!</definedName>
    <definedName name="Schedule_5" localSheetId="26">'[79]JRW-2.4'!#REF!</definedName>
    <definedName name="Schedule_5" localSheetId="0">'[79]JRW-2.4'!#REF!</definedName>
    <definedName name="Schedule_5">'[79]JRW-2.4'!#REF!</definedName>
    <definedName name="Schedule_5_1" localSheetId="20">#REF!</definedName>
    <definedName name="Schedule_5_1" localSheetId="21">#REF!</definedName>
    <definedName name="Schedule_5_1" localSheetId="22">#REF!</definedName>
    <definedName name="Schedule_5_1" localSheetId="26">#REF!</definedName>
    <definedName name="Schedule_5_1">#REF!</definedName>
    <definedName name="Schedule_6" localSheetId="20">#REF!</definedName>
    <definedName name="Schedule_6" localSheetId="21">#REF!</definedName>
    <definedName name="Schedule_6" localSheetId="22">#REF!</definedName>
    <definedName name="Schedule_6" localSheetId="26">#REF!</definedName>
    <definedName name="Schedule_6">#REF!</definedName>
    <definedName name="Schedule_7" localSheetId="20">#REF!</definedName>
    <definedName name="Schedule_7" localSheetId="21">#REF!</definedName>
    <definedName name="Schedule_7" localSheetId="22">#REF!</definedName>
    <definedName name="Schedule_7" localSheetId="26">#REF!</definedName>
    <definedName name="Schedule_7">#REF!</definedName>
    <definedName name="Schedule_8" localSheetId="20">#REF!</definedName>
    <definedName name="Schedule_8" localSheetId="21">#REF!</definedName>
    <definedName name="Schedule_8" localSheetId="22">#REF!</definedName>
    <definedName name="Schedule_8" localSheetId="26">#REF!</definedName>
    <definedName name="Schedule_8">#REF!</definedName>
    <definedName name="sd" localSheetId="20" hidden="1">#REF!</definedName>
    <definedName name="sd" localSheetId="21" hidden="1">#REF!</definedName>
    <definedName name="sd" localSheetId="22" hidden="1">#REF!</definedName>
    <definedName name="sd" hidden="1">#REF!</definedName>
    <definedName name="sdf" localSheetId="20" hidden="1">#REF!</definedName>
    <definedName name="sdf" localSheetId="21" hidden="1">#REF!</definedName>
    <definedName name="sdf" localSheetId="22" hidden="1">#REF!</definedName>
    <definedName name="sdf" hidden="1">#REF!</definedName>
    <definedName name="sdfgfdgdger" localSheetId="21" hidden="1">{#N/A,#N/A,FALSE,"GLDwnLoad"}</definedName>
    <definedName name="sdfgfdgdger" localSheetId="22" hidden="1">{#N/A,#N/A,FALSE,"GLDwnLoad"}</definedName>
    <definedName name="sdfgfdgdger" hidden="1">{#N/A,#N/A,FALSE,"GLDwnLoad"}</definedName>
    <definedName name="sdfp" localSheetId="20" hidden="1">#REF!</definedName>
    <definedName name="sdfp" localSheetId="21" hidden="1">#REF!</definedName>
    <definedName name="sdfp" localSheetId="22" hidden="1">#REF!</definedName>
    <definedName name="sdfp" hidden="1">#REF!</definedName>
    <definedName name="sdklofj" localSheetId="20" hidden="1">#REF!</definedName>
    <definedName name="sdklofj" localSheetId="21" hidden="1">#REF!</definedName>
    <definedName name="sdklofj" localSheetId="22" hidden="1">#REF!</definedName>
    <definedName name="sdklofj" hidden="1">#REF!</definedName>
    <definedName name="sdld" localSheetId="20" hidden="1">#REF!</definedName>
    <definedName name="sdld" localSheetId="21" hidden="1">#REF!</definedName>
    <definedName name="sdld" localSheetId="22" hidden="1">#REF!</definedName>
    <definedName name="sdld" hidden="1">#REF!</definedName>
    <definedName name="sdljgfj" localSheetId="20" hidden="1">#REF!</definedName>
    <definedName name="sdljgfj" localSheetId="21" hidden="1">#REF!</definedName>
    <definedName name="sdljgfj" localSheetId="22" hidden="1">#REF!</definedName>
    <definedName name="sdljgfj" hidden="1">#REF!</definedName>
    <definedName name="sdop" localSheetId="20" hidden="1">#REF!</definedName>
    <definedName name="sdop" localSheetId="21" hidden="1">#REF!</definedName>
    <definedName name="sdop" localSheetId="22" hidden="1">#REF!</definedName>
    <definedName name="sdop" hidden="1">#REF!</definedName>
    <definedName name="sdsdl" localSheetId="20" hidden="1">#REF!</definedName>
    <definedName name="sdsdl" localSheetId="21" hidden="1">#REF!</definedName>
    <definedName name="sdsdl" localSheetId="22" hidden="1">#REF!</definedName>
    <definedName name="sdsdl" hidden="1">#REF!</definedName>
    <definedName name="sdv" localSheetId="20" hidden="1">#REF!</definedName>
    <definedName name="sdv" localSheetId="21" hidden="1">#REF!</definedName>
    <definedName name="sdv" localSheetId="22" hidden="1">#REF!</definedName>
    <definedName name="sdv" hidden="1">#REF!</definedName>
    <definedName name="SE_Only">'[14]Alloc factors'!#REF!</definedName>
    <definedName name="SEadit">#REF!</definedName>
    <definedName name="SEadv">#REF!</definedName>
    <definedName name="SEcash">#REF!</definedName>
    <definedName name="SEcwip">#REF!</definedName>
    <definedName name="SEdep">#REF!</definedName>
    <definedName name="sedf" localSheetId="20" hidden="1">#REF!</definedName>
    <definedName name="sedf" localSheetId="21" hidden="1">#REF!</definedName>
    <definedName name="sedf" localSheetId="22" hidden="1">#REF!</definedName>
    <definedName name="sedf" hidden="1">#REF!</definedName>
    <definedName name="SEmatsup">#REF!</definedName>
    <definedName name="SEMO">#REF!</definedName>
    <definedName name="SEMO_Plant">#REF!</definedName>
    <definedName name="SEplant">#REF!</definedName>
    <definedName name="SEpp">#REF!</definedName>
    <definedName name="SERIES1" localSheetId="20">#REF!</definedName>
    <definedName name="SERIES1" localSheetId="21">#REF!</definedName>
    <definedName name="SERIES1" localSheetId="22">#REF!</definedName>
    <definedName name="SERIES1" localSheetId="26">#REF!</definedName>
    <definedName name="SERIES1">#REF!</definedName>
    <definedName name="SERIES2" localSheetId="20">#REF!</definedName>
    <definedName name="SERIES2" localSheetId="21">#REF!</definedName>
    <definedName name="SERIES2" localSheetId="22">#REF!</definedName>
    <definedName name="SERIES2" localSheetId="26">#REF!</definedName>
    <definedName name="SERIES2">#REF!</definedName>
    <definedName name="SERIES3" localSheetId="20">#REF!</definedName>
    <definedName name="SERIES3" localSheetId="21">#REF!</definedName>
    <definedName name="SERIES3" localSheetId="22">#REF!</definedName>
    <definedName name="SERIES3" localSheetId="26">#REF!</definedName>
    <definedName name="SERIES3">#REF!</definedName>
    <definedName name="SERIES4" localSheetId="20">#REF!</definedName>
    <definedName name="SERIES4" localSheetId="21">#REF!</definedName>
    <definedName name="SERIES4" localSheetId="22">#REF!</definedName>
    <definedName name="SERIES4" localSheetId="26">#REF!</definedName>
    <definedName name="SERIES4">#REF!</definedName>
    <definedName name="SERIES5" localSheetId="20">#REF!</definedName>
    <definedName name="SERIES5" localSheetId="21">#REF!</definedName>
    <definedName name="SERIES5" localSheetId="22">#REF!</definedName>
    <definedName name="SERIES5" localSheetId="26">#REF!</definedName>
    <definedName name="SERIES5">#REF!</definedName>
    <definedName name="SERIES6" localSheetId="20">#REF!</definedName>
    <definedName name="SERIES6" localSheetId="21">#REF!</definedName>
    <definedName name="SERIES6" localSheetId="22">#REF!</definedName>
    <definedName name="SERIES6" localSheetId="26">#REF!</definedName>
    <definedName name="SERIES6">#REF!</definedName>
    <definedName name="SEstorg">#REF!</definedName>
    <definedName name="Set">" "</definedName>
    <definedName name="sevw" localSheetId="20" hidden="1">#REF!</definedName>
    <definedName name="sevw" localSheetId="21" hidden="1">#REF!</definedName>
    <definedName name="sevw" localSheetId="22" hidden="1">#REF!</definedName>
    <definedName name="sevw" hidden="1">#REF!</definedName>
    <definedName name="sfdv" localSheetId="20" hidden="1">#REF!</definedName>
    <definedName name="sfdv" localSheetId="21" hidden="1">#REF!</definedName>
    <definedName name="sfdv" localSheetId="22" hidden="1">#REF!</definedName>
    <definedName name="sfdv" hidden="1">#REF!</definedName>
    <definedName name="shee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heet1_FooterType" hidden="1">"NONE"</definedName>
    <definedName name="Sheet2_FooterType" hidden="1">"NONE"</definedName>
    <definedName name="shit" localSheetId="21" hidden="1">{#N/A,#N/A,TRUE,"1990";#N/A,#N/A,TRUE,"1991";#N/A,#N/A,TRUE,"1992";#N/A,#N/A,TRUE,"1993"}</definedName>
    <definedName name="shit" localSheetId="22" hidden="1">{#N/A,#N/A,TRUE,"1990";#N/A,#N/A,TRUE,"1991";#N/A,#N/A,TRUE,"1992";#N/A,#N/A,TRUE,"1993"}</definedName>
    <definedName name="shit" hidden="1">{#N/A,#N/A,TRUE,"1990";#N/A,#N/A,TRUE,"1991";#N/A,#N/A,TRUE,"1992";#N/A,#N/A,TRUE,"1993"}</definedName>
    <definedName name="shit2" localSheetId="21" hidden="1">{"summary",#N/A,TRUE,"E93ADJ";"detail",#N/A,TRUE,"E93ADJ"}</definedName>
    <definedName name="shit2" localSheetId="22" hidden="1">{"summary",#N/A,TRUE,"E93ADJ";"detail",#N/A,TRUE,"E93ADJ"}</definedName>
    <definedName name="shit2" hidden="1">{"summary",#N/A,TRUE,"E93ADJ";"detail",#N/A,TRUE,"E93ADJ"}</definedName>
    <definedName name="SI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localSheetId="20" hidden="1">#REF!</definedName>
    <definedName name="slkd" localSheetId="21" hidden="1">#REF!</definedName>
    <definedName name="slkd" localSheetId="22" hidden="1">#REF!</definedName>
    <definedName name="slkd" hidden="1">#REF!</definedName>
    <definedName name="SOURCES">#REF!</definedName>
    <definedName name="sp">#REF!</definedName>
    <definedName name="Spread">'[69]AUS RPM Study p 2'!$A$1:$L$96</definedName>
    <definedName name="SpreadsheetBuilder_1" hidden="1">#REF!</definedName>
    <definedName name="SpreadsheetBuilder_10" hidden="1">#REF!</definedName>
    <definedName name="SpreadsheetBuilder_12" hidden="1">#REF!</definedName>
    <definedName name="SpreadsheetBuilder_14" hidden="1">#REF!</definedName>
    <definedName name="SpreadsheetBuilder_15" hidden="1">#REF!</definedName>
    <definedName name="SpreadsheetBuilder_16" hidden="1">#REF!</definedName>
    <definedName name="SpreadsheetBuilder_17" hidden="1">#REF!</definedName>
    <definedName name="SpreadsheetBuilder_18" hidden="1">#REF!</definedName>
    <definedName name="SpreadsheetBuilder_19" hidden="1">#REF!</definedName>
    <definedName name="SpreadsheetBuilder_2" hidden="1">#REF!</definedName>
    <definedName name="SpreadsheetBuilder_20" hidden="1">#REF!</definedName>
    <definedName name="SpreadsheetBuilder_21" hidden="1">#REF!</definedName>
    <definedName name="SpreadsheetBuilder_22" hidden="1">#REF!</definedName>
    <definedName name="SpreadsheetBuilder_23" hidden="1">#REF!</definedName>
    <definedName name="SpreadsheetBuilder_24" hidden="1">#REF!</definedName>
    <definedName name="SpreadsheetBuilder_25" hidden="1">#REF!</definedName>
    <definedName name="SpreadsheetBuilder_27" hidden="1">#REF!</definedName>
    <definedName name="SpreadsheetBuilder_28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preadsheetBuilder_8" hidden="1">#REF!</definedName>
    <definedName name="SPWS_WBID">"5C3BEB3C-3631-11D4-B07C-00104BC5D17F"</definedName>
    <definedName name="srg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localSheetId="20" hidden="1">#REF!</definedName>
    <definedName name="ssdo" localSheetId="21" hidden="1">#REF!</definedName>
    <definedName name="ssdo" localSheetId="22" hidden="1">#REF!</definedName>
    <definedName name="ssdo" hidden="1">#REF!</definedName>
    <definedName name="SSExp">'[39]Input '!#REF!</definedName>
    <definedName name="SSPlant">'[39]Input '!#REF!</definedName>
    <definedName name="SSS">#REF!</definedName>
    <definedName name="sssset" localSheetId="20" hidden="1">#REF!</definedName>
    <definedName name="sssset" localSheetId="21" hidden="1">#REF!</definedName>
    <definedName name="sssset" localSheetId="22" hidden="1">#REF!</definedName>
    <definedName name="sssset" hidden="1">#REF!</definedName>
    <definedName name="START" localSheetId="16">#REF!</definedName>
    <definedName name="START" localSheetId="20">#REF!</definedName>
    <definedName name="START" localSheetId="21">#REF!</definedName>
    <definedName name="START" localSheetId="22">#REF!</definedName>
    <definedName name="START" localSheetId="26">#REF!</definedName>
    <definedName name="START" localSheetId="0">#REF!</definedName>
    <definedName name="START" localSheetId="5">#REF!</definedName>
    <definedName name="START" localSheetId="6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4">#REF!</definedName>
    <definedName name="START" localSheetId="15">#REF!</definedName>
    <definedName name="START">#REF!</definedName>
    <definedName name="STD_Rate">'[39]Input '!$C$24</definedName>
    <definedName name="Stockprice" localSheetId="26">'[80]Stock Price (Electric)'!$C$1:$AY$33</definedName>
    <definedName name="Stockprice" localSheetId="6">'[80]Stock Price (Electric)'!$C$1:$AY$33</definedName>
    <definedName name="Stockprice">'[81]Stock Price (Electric)'!$C$1:$AY$33</definedName>
    <definedName name="Sttax">#REF!</definedName>
    <definedName name="Study_Company">#REF!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SUMMARY" localSheetId="20">#REF!</definedName>
    <definedName name="SUMMARY" localSheetId="21">#REF!</definedName>
    <definedName name="SUMMARY" localSheetId="22">#REF!</definedName>
    <definedName name="SUMMARY" localSheetId="26">#REF!</definedName>
    <definedName name="SUMMARY">#REF!</definedName>
    <definedName name="support">#REF!</definedName>
    <definedName name="SURV">'[82]SURV ACCOUNTS'!$A$1:$C$453</definedName>
    <definedName name="sv" localSheetId="20" hidden="1">#REF!</definedName>
    <definedName name="sv" localSheetId="21" hidden="1">#REF!</definedName>
    <definedName name="sv" localSheetId="22" hidden="1">#REF!</definedName>
    <definedName name="sv" hidden="1">#REF!</definedName>
    <definedName name="svfdv" localSheetId="20" hidden="1">#REF!</definedName>
    <definedName name="svfdv" localSheetId="21" hidden="1">#REF!</definedName>
    <definedName name="svfdv" localSheetId="22" hidden="1">#REF!</definedName>
    <definedName name="svfdv" hidden="1">#REF!</definedName>
    <definedName name="SWadit">#REF!</definedName>
    <definedName name="SWadv">#REF!</definedName>
    <definedName name="swae" localSheetId="20" hidden="1">#REF!</definedName>
    <definedName name="swae" localSheetId="21" hidden="1">#REF!</definedName>
    <definedName name="swae" localSheetId="22" hidden="1">#REF!</definedName>
    <definedName name="swae" hidden="1">#REF!</definedName>
    <definedName name="SWcash">#REF!</definedName>
    <definedName name="SWcwip">#REF!</definedName>
    <definedName name="SWdep">#REF!</definedName>
    <definedName name="SWmatsup">#REF!</definedName>
    <definedName name="SWplant">#REF!</definedName>
    <definedName name="SWpp">#REF!</definedName>
    <definedName name="SWstorg">#REF!</definedName>
    <definedName name="Swvu.DATABASE." hidden="1">[31]DATABASE!#REF!</definedName>
    <definedName name="Swvu.OP." hidden="1">#REF!</definedName>
    <definedName name="T">#REF!</definedName>
    <definedName name="t_3">#REF!</definedName>
    <definedName name="t_4">#REF!</definedName>
    <definedName name="TABLE">#REF!</definedName>
    <definedName name="tar10high">[57]Calculate!#REF!</definedName>
    <definedName name="tar10low">[57]Calculate!#REF!</definedName>
    <definedName name="tar11high">[57]Calculate!#REF!</definedName>
    <definedName name="tar11low">[57]Calculate!#REF!</definedName>
    <definedName name="tar12high">[57]Calculate!#REF!</definedName>
    <definedName name="tar12low">[57]Calculate!#REF!</definedName>
    <definedName name="tar13high">[57]Calculate!#REF!</definedName>
    <definedName name="tar13low">[57]Calculate!#REF!</definedName>
    <definedName name="tar14high">[57]Calculate!#REF!</definedName>
    <definedName name="tar14low">[57]Calculate!#REF!</definedName>
    <definedName name="tar15high">[57]Calculate!#REF!</definedName>
    <definedName name="tar15low">[57]Calculate!#REF!</definedName>
    <definedName name="tar16high">[57]Calculate!#REF!</definedName>
    <definedName name="tar16low">[57]Calculate!#REF!</definedName>
    <definedName name="tar17high">[57]Calculate!#REF!</definedName>
    <definedName name="tar17low">[57]Calculate!#REF!</definedName>
    <definedName name="tar18high">[57]Calculate!#REF!</definedName>
    <definedName name="tar18low">[57]Calculate!#REF!</definedName>
    <definedName name="tar19high">[57]Calculate!#REF!</definedName>
    <definedName name="tar19low">[57]Calculate!#REF!</definedName>
    <definedName name="tar1high">[57]Calculate!#REF!</definedName>
    <definedName name="tar1low">[40]Calculate!#REF!</definedName>
    <definedName name="tar20high">[57]Calculate!#REF!</definedName>
    <definedName name="tar20low">[57]Calculate!#REF!</definedName>
    <definedName name="tar2high">[57]Calculate!#REF!</definedName>
    <definedName name="tar2low">[40]Calculate!#REF!</definedName>
    <definedName name="tar3high">[57]Calculate!#REF!</definedName>
    <definedName name="tar3low">[40]Calculate!#REF!</definedName>
    <definedName name="tar4high">[57]Calculate!#REF!</definedName>
    <definedName name="tar4low">[40]Calculate!#REF!</definedName>
    <definedName name="tar5high">[57]Calculate!#REF!</definedName>
    <definedName name="tar5low">[40]Calculate!#REF!</definedName>
    <definedName name="tar6high">[57]Calculate!#REF!</definedName>
    <definedName name="tar6low">[40]Calculate!#REF!</definedName>
    <definedName name="tar7high">[57]Calculate!#REF!</definedName>
    <definedName name="tar7low">[40]Calculate!#REF!</definedName>
    <definedName name="tar8high">[57]Calculate!#REF!</definedName>
    <definedName name="tar8low">[40]Calculate!#REF!</definedName>
    <definedName name="tar9high">[57]Calculate!#REF!</definedName>
    <definedName name="tar9low">[57]Calculate!#REF!</definedName>
    <definedName name="TAXCALC2">[56]summary:fit!$A$1:$V$287</definedName>
    <definedName name="tbsm01">#REF!</definedName>
    <definedName name="tbwn01">#REF!</definedName>
    <definedName name="tbwn02">#REF!</definedName>
    <definedName name="TEAB" localSheetId="20">#REF!</definedName>
    <definedName name="TEAB" localSheetId="21">#REF!</definedName>
    <definedName name="TEAB" localSheetId="22">#REF!</definedName>
    <definedName name="TEAB" localSheetId="26">#REF!</definedName>
    <definedName name="TEAB">#REF!</definedName>
    <definedName name="TEFIS99" localSheetId="20">#REF!</definedName>
    <definedName name="TEFIS99" localSheetId="21">#REF!</definedName>
    <definedName name="TEFIS99" localSheetId="22">#REF!</definedName>
    <definedName name="TEFIS99" localSheetId="26">#REF!</definedName>
    <definedName name="TEFIS99">#REF!</definedName>
    <definedName name="TEFRA" localSheetId="21" hidden="1">{"summary",#N/A,TRUE,"E93ADJ";"detail",#N/A,TRUE,"E93ADJ"}</definedName>
    <definedName name="TEFRA" localSheetId="22" hidden="1">{"summary",#N/A,TRUE,"E93ADJ";"detail",#N/A,TRUE,"E93ADJ"}</definedName>
    <definedName name="TEFRA" hidden="1">{"summary",#N/A,TRUE,"E93ADJ";"detail",#N/A,TRUE,"E93ADJ"}</definedName>
    <definedName name="TEMP" localSheetId="16">'[25]Bond Returns'!$O$8</definedName>
    <definedName name="TEMP" localSheetId="20">'[26]Bond Returns'!$O$8</definedName>
    <definedName name="TEMP" localSheetId="21">'[26]Bond Returns'!$O$8</definedName>
    <definedName name="TEMP" localSheetId="26">'[26]Bond Returns'!$O$8</definedName>
    <definedName name="TEMP" localSheetId="0">'[25]Bond Returns'!$O$8</definedName>
    <definedName name="TEMP" localSheetId="5">'[25]Bond Returns'!$O$8</definedName>
    <definedName name="TEMP" localSheetId="6">'[25]Bond Returns'!$O$8</definedName>
    <definedName name="TEMP" localSheetId="8">'[26]Bond Returns'!$O$8</definedName>
    <definedName name="TEMP" localSheetId="9">'[26]Bond Returns'!$O$8</definedName>
    <definedName name="TEMP" localSheetId="10">'[25]Bond Returns'!$O$8</definedName>
    <definedName name="TEMP" localSheetId="11">'[25]Bond Returns'!$O$8</definedName>
    <definedName name="TEMP" localSheetId="12">'[26]Bond Returns'!$O$8</definedName>
    <definedName name="TEMP" localSheetId="13">'[27]Bond Returns'!$O$8</definedName>
    <definedName name="TEMP" localSheetId="14">'[27]Bond Returns'!$O$8</definedName>
    <definedName name="TEMP" localSheetId="15">'[25]Bond Returns'!$O$8</definedName>
    <definedName name="TEMP">'[28]Bond Returns'!$O$8</definedName>
    <definedName name="test" localSheetId="21" hidden="1">{"ARK_JURIS_FUEL",#N/A,FALSE,"Ark_Fuel&amp;Rev"}</definedName>
    <definedName name="test" localSheetId="22" hidden="1">{"ARK_JURIS_FUEL",#N/A,FALSE,"Ark_Fuel&amp;Rev"}</definedName>
    <definedName name="test" hidden="1">{"ARK_JURIS_FUEL",#N/A,FALSE,"Ark_Fuel&amp;Rev"}</definedName>
    <definedName name="TEST0" localSheetId="20">#REF!</definedName>
    <definedName name="TEST0" localSheetId="21">#REF!</definedName>
    <definedName name="TEST0" localSheetId="22">#REF!</definedName>
    <definedName name="TEST0" localSheetId="26">#REF!</definedName>
    <definedName name="TEST0">#REF!</definedName>
    <definedName name="test1" localSheetId="21" hidden="1">{#N/A,#N/A,TRUE,"Bill Comp - 60";#N/A,#N/A,TRUE,"Bill Comp - 70";#N/A,#N/A,TRUE,"Bill Comp - 71";#N/A,#N/A,TRUE,"Bill Comp- 85"}</definedName>
    <definedName name="test1" localSheetId="22" hidden="1">{#N/A,#N/A,TRUE,"Bill Comp - 60";#N/A,#N/A,TRUE,"Bill Comp - 70";#N/A,#N/A,TRUE,"Bill Comp - 71";#N/A,#N/A,TRUE,"Bill Comp- 85"}</definedName>
    <definedName name="test1" hidden="1">{#N/A,#N/A,TRUE,"Bill Comp - 60";#N/A,#N/A,TRUE,"Bill Comp - 70";#N/A,#N/A,TRUE,"Bill Comp - 71";#N/A,#N/A,TRUE,"Bill Comp- 85"}</definedName>
    <definedName name="test11" localSheetId="21" hidden="1">{#N/A,"Anonymous",FALSE,"30 30k Table";#N/A,#N/A,FALSE,"30 50k Table";#N/A,#N/A,FALSE,"40 100k Table"}</definedName>
    <definedName name="test11" localSheetId="22" hidden="1">{#N/A,"Anonymous",FALSE,"30 30k Table";#N/A,#N/A,FALSE,"30 50k Table";#N/A,#N/A,FALSE,"40 100k Table"}</definedName>
    <definedName name="test11" hidden="1">{#N/A,"Anonymous",FALSE,"30 30k Table";#N/A,#N/A,FALSE,"30 50k Table";#N/A,#N/A,FALSE,"40 100k Table"}</definedName>
    <definedName name="TESTHKEY" localSheetId="20">#REF!</definedName>
    <definedName name="TESTHKEY" localSheetId="21">#REF!</definedName>
    <definedName name="TESTHKEY" localSheetId="22">#REF!</definedName>
    <definedName name="TESTHKEY" localSheetId="26">#REF!</definedName>
    <definedName name="TESTHKEY">#REF!</definedName>
    <definedName name="testing" localSheetId="21" hidden="1">{#N/A,"Anonymous",FALSE,"30 30k Table";#N/A,#N/A,FALSE,"30 50k Table";#N/A,#N/A,FALSE,"40 100k Table"}</definedName>
    <definedName name="testing" localSheetId="22" hidden="1">{#N/A,"Anonymous",FALSE,"30 30k Table";#N/A,#N/A,FALSE,"30 50k Table";#N/A,#N/A,FALSE,"40 100k Table"}</definedName>
    <definedName name="testing" hidden="1">{#N/A,"Anonymous",FALSE,"30 30k Table";#N/A,#N/A,FALSE,"30 50k Table";#N/A,#N/A,FALSE,"40 100k Table"}</definedName>
    <definedName name="TESTKEYS" localSheetId="20">#REF!</definedName>
    <definedName name="TESTKEYS" localSheetId="21">#REF!</definedName>
    <definedName name="TESTKEYS" localSheetId="22">#REF!</definedName>
    <definedName name="TESTKEYS" localSheetId="26">#REF!</definedName>
    <definedName name="TESTKEYS">#REF!</definedName>
    <definedName name="TESTPERIOD">'[39]Input '!$C$10</definedName>
    <definedName name="TestPeriodDate">[83]Inputs!$D$20</definedName>
    <definedName name="TESTVKEY" localSheetId="20">#REF!</definedName>
    <definedName name="TESTVKEY" localSheetId="21">#REF!</definedName>
    <definedName name="TESTVKEY" localSheetId="22">#REF!</definedName>
    <definedName name="TESTVKEY" localSheetId="26">#REF!</definedName>
    <definedName name="TESTVKEY">#REF!</definedName>
    <definedName name="TestYear">[54]Sheet1!$B$15</definedName>
    <definedName name="three" localSheetId="16">#REF!</definedName>
    <definedName name="three" localSheetId="20">#REF!</definedName>
    <definedName name="three" localSheetId="21">#REF!</definedName>
    <definedName name="three" localSheetId="22">#REF!</definedName>
    <definedName name="three" localSheetId="26">#REF!</definedName>
    <definedName name="three" localSheetId="0">#REF!</definedName>
    <definedName name="three" localSheetId="5">#REF!</definedName>
    <definedName name="three" localSheetId="6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4">#REF!</definedName>
    <definedName name="three" localSheetId="15">#REF!</definedName>
    <definedName name="three">#REF!</definedName>
    <definedName name="Ticker">""</definedName>
    <definedName name="to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TOTadit">#REF!</definedName>
    <definedName name="TOTadv">#REF!</definedName>
    <definedName name="TOTcash">#REF!</definedName>
    <definedName name="TOTcwip">#REF!</definedName>
    <definedName name="TOTdep">#REF!</definedName>
    <definedName name="TOTmatsup">#REF!</definedName>
    <definedName name="TOTplant">#REF!</definedName>
    <definedName name="TOTpp">#REF!</definedName>
    <definedName name="TOTstorg">#REF!</definedName>
    <definedName name="TP_Footer_Path" hidden="1">"S:\75886\03WELF\WS\2004 contributions\"</definedName>
    <definedName name="tp_footer_path2" hidden="1">"S:\00270\06ret\othsys\TEAM\12-31-2005 Disclosure (FAS)\"</definedName>
    <definedName name="tp_footer_path3" hidden="1">"S:\00270\06ret\othsys\TEAM\Etown\"</definedName>
    <definedName name="TP_Footer_User" hidden="1">"northc"</definedName>
    <definedName name="tp_footer_user2" hidden="1">"PEREZM"</definedName>
    <definedName name="tp_footer_user3" hidden="1">"DECRISS"</definedName>
    <definedName name="TP_Footer_Version" hidden="1">"v3.00"</definedName>
    <definedName name="tran" localSheetId="21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localSheetId="22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">#REF!</definedName>
    <definedName name="trehhjrgjr" localSheetId="21" hidden="1">{"PF",#N/A,FALSE,"Sheet4";"PG",#N/A,FALSE,"Sheet4";"PH",#N/A,FALSE,"Sheet4";"PI",#N/A,FALSE,"Sheet4";"PJ",#N/A,FALSE,"Sheet4"}</definedName>
    <definedName name="trehhjrgjr" localSheetId="22" hidden="1">{"PF",#N/A,FALSE,"Sheet4";"PG",#N/A,FALSE,"Sheet4";"PH",#N/A,FALSE,"Sheet4";"PI",#N/A,FALSE,"Sheet4";"PJ",#N/A,FALSE,"Sheet4"}</definedName>
    <definedName name="trehhjrgjr" hidden="1">{"PF",#N/A,FALSE,"Sheet4";"PG",#N/A,FALSE,"Sheet4";"PH",#N/A,FALSE,"Sheet4";"PI",#N/A,FALSE,"Sheet4";"PJ",#N/A,FALSE,"Sheet4"}</definedName>
    <definedName name="trtrtrtrtrtrt" localSheetId="21" hidden="1">{#N/A,#N/A,FALSE,"OTHERINPUTS";#N/A,#N/A,FALSE,"DITRATEINPUTS";#N/A,#N/A,FALSE,"SUPPLIEDADJINPUT";#N/A,#N/A,FALSE,"BR&amp;SUPADJ."}</definedName>
    <definedName name="trtrtrtrtrtrt" localSheetId="22" hidden="1">{#N/A,#N/A,FALSE,"OTHERINPUTS";#N/A,#N/A,FALSE,"DITRATEINPUTS";#N/A,#N/A,FALSE,"SUPPLIEDADJINPUT";#N/A,#N/A,FALSE,"BR&amp;SUPADJ."}</definedName>
    <definedName name="trtrtrtrtrtrt" hidden="1">{#N/A,#N/A,FALSE,"OTHERINPUTS";#N/A,#N/A,FALSE,"DITRATEINPUTS";#N/A,#N/A,FALSE,"SUPPLIEDADJINPUT";#N/A,#N/A,FALSE,"BR&amp;SUPADJ."}</definedName>
    <definedName name="ttrtrfgf" localSheetId="21" hidden="1">{#N/A,#N/A,FALSE,"GLDwnLoad"}</definedName>
    <definedName name="ttrtrfgf" localSheetId="22" hidden="1">{#N/A,#N/A,FALSE,"GLDwnLoad"}</definedName>
    <definedName name="ttrtrfgf" hidden="1">{#N/A,#N/A,FALSE,"GLDwnLoad"}</definedName>
    <definedName name="tttt" localSheetId="20" hidden="1">#REF!</definedName>
    <definedName name="tttt" localSheetId="21" hidden="1">#REF!</definedName>
    <definedName name="tttt" localSheetId="22" hidden="1">#REF!</definedName>
    <definedName name="tttt" hidden="1">#REF!</definedName>
    <definedName name="Turnerabc" localSheetId="21" hidden="1">{#N/A,#N/A,TRUE,"1990";#N/A,#N/A,TRUE,"1991";#N/A,#N/A,TRUE,"1992";#N/A,#N/A,TRUE,"1993"}</definedName>
    <definedName name="Turnerabc" localSheetId="22" hidden="1">{#N/A,#N/A,TRUE,"1990";#N/A,#N/A,TRUE,"1991";#N/A,#N/A,TRUE,"1992";#N/A,#N/A,TRUE,"1993"}</definedName>
    <definedName name="Turnerabc" hidden="1">{#N/A,#N/A,TRUE,"1990";#N/A,#N/A,TRUE,"1991";#N/A,#N/A,TRUE,"1992";#N/A,#N/A,TRUE,"1993"}</definedName>
    <definedName name="Turnerabcd" localSheetId="21" hidden="1">{#N/A,#N/A,TRUE,"1990";#N/A,#N/A,TRUE,"1991";#N/A,#N/A,TRUE,"1992";#N/A,#N/A,TRUE,"1993"}</definedName>
    <definedName name="Turnerabcd" localSheetId="22" hidden="1">{#N/A,#N/A,TRUE,"1990";#N/A,#N/A,TRUE,"1991";#N/A,#N/A,TRUE,"1992";#N/A,#N/A,TRUE,"1993"}</definedName>
    <definedName name="Turnerabcd" hidden="1">{#N/A,#N/A,TRUE,"1990";#N/A,#N/A,TRUE,"1991";#N/A,#N/A,TRUE,"1992";#N/A,#N/A,TRUE,"1993"}</definedName>
    <definedName name="Turnerabcde" localSheetId="21" hidden="1">{"summary",#N/A,TRUE,"E93ADJ";"detail",#N/A,TRUE,"E93ADJ"}</definedName>
    <definedName name="Turnerabcde" localSheetId="22" hidden="1">{"summary",#N/A,TRUE,"E93ADJ";"detail",#N/A,TRUE,"E93ADJ"}</definedName>
    <definedName name="Turnerabcde" hidden="1">{"summary",#N/A,TRUE,"E93ADJ";"detail",#N/A,TRUE,"E93ADJ"}</definedName>
    <definedName name="Turnerabcdef" localSheetId="21" hidden="1">{"summary",#N/A,TRUE,"E93ADJ";"detail",#N/A,TRUE,"E93ADJ"}</definedName>
    <definedName name="Turnerabcdef" localSheetId="22" hidden="1">{"summary",#N/A,TRUE,"E93ADJ";"detail",#N/A,TRUE,"E93ADJ"}</definedName>
    <definedName name="Turnerabcdef" hidden="1">{"summary",#N/A,TRUE,"E93ADJ";"detail",#N/A,TRUE,"E93ADJ"}</definedName>
    <definedName name="Turnerbcd" localSheetId="21" hidden="1">{#N/A,#N/A,TRUE,"1990";#N/A,#N/A,TRUE,"1991";#N/A,#N/A,TRUE,"1992";#N/A,#N/A,TRUE,"1993"}</definedName>
    <definedName name="Turnerbcd" localSheetId="22" hidden="1">{#N/A,#N/A,TRUE,"1990";#N/A,#N/A,TRUE,"1991";#N/A,#N/A,TRUE,"1992";#N/A,#N/A,TRUE,"1993"}</definedName>
    <definedName name="Turnerbcd" hidden="1">{#N/A,#N/A,TRUE,"1990";#N/A,#N/A,TRUE,"1991";#N/A,#N/A,TRUE,"1992";#N/A,#N/A,TRUE,"1993"}</definedName>
    <definedName name="Turnerbcde" localSheetId="21" hidden="1">{"summary",#N/A,TRUE,"E93ADJ";"detail",#N/A,TRUE,"E93ADJ"}</definedName>
    <definedName name="Turnerbcde" localSheetId="22" hidden="1">{"summary",#N/A,TRUE,"E93ADJ";"detail",#N/A,TRUE,"E93ADJ"}</definedName>
    <definedName name="Turnerbcde" hidden="1">{"summary",#N/A,TRUE,"E93ADJ";"detail",#N/A,TRUE,"E93ADJ"}</definedName>
    <definedName name="Turnerdud" localSheetId="21" hidden="1">{#N/A,#N/A,TRUE,"1990";#N/A,#N/A,TRUE,"1991";#N/A,#N/A,TRUE,"1992";#N/A,#N/A,TRUE,"1993"}</definedName>
    <definedName name="Turnerdud" localSheetId="22" hidden="1">{#N/A,#N/A,TRUE,"1990";#N/A,#N/A,TRUE,"1991";#N/A,#N/A,TRUE,"1992";#N/A,#N/A,TRUE,"1993"}</definedName>
    <definedName name="Turnerdud" hidden="1">{#N/A,#N/A,TRUE,"1990";#N/A,#N/A,TRUE,"1991";#N/A,#N/A,TRUE,"1992";#N/A,#N/A,TRUE,"1993"}</definedName>
    <definedName name="Turnershit" localSheetId="21" hidden="1">{#N/A,#N/A,TRUE,"1990";#N/A,#N/A,TRUE,"1991";#N/A,#N/A,TRUE,"1992";#N/A,#N/A,TRUE,"1993"}</definedName>
    <definedName name="Turnershit" localSheetId="22" hidden="1">{#N/A,#N/A,TRUE,"1990";#N/A,#N/A,TRUE,"1991";#N/A,#N/A,TRUE,"1992";#N/A,#N/A,TRUE,"1993"}</definedName>
    <definedName name="Turnershit" hidden="1">{#N/A,#N/A,TRUE,"1990";#N/A,#N/A,TRUE,"1991";#N/A,#N/A,TRUE,"1992";#N/A,#N/A,TRUE,"1993"}</definedName>
    <definedName name="Turnershit2" localSheetId="21" hidden="1">{"summary",#N/A,TRUE,"E93ADJ";"detail",#N/A,TRUE,"E93ADJ"}</definedName>
    <definedName name="Turnershit2" localSheetId="22" hidden="1">{"summary",#N/A,TRUE,"E93ADJ";"detail",#N/A,TRUE,"E93ADJ"}</definedName>
    <definedName name="Turnershit2" hidden="1">{"summary",#N/A,TRUE,"E93ADJ";"detail",#N/A,TRUE,"E93ADJ"}</definedName>
    <definedName name="TurnerTEFRA" localSheetId="21" hidden="1">{"summary",#N/A,TRUE,"E93ADJ";"detail",#N/A,TRUE,"E93ADJ"}</definedName>
    <definedName name="TurnerTEFRA" localSheetId="22" hidden="1">{"summary",#N/A,TRUE,"E93ADJ";"detail",#N/A,TRUE,"E93ADJ"}</definedName>
    <definedName name="TurnerTEFRA" hidden="1">{"summary",#N/A,TRUE,"E93ADJ";"detail",#N/A,TRUE,"E93ADJ"}</definedName>
    <definedName name="Turnerwrn.ALL" localSheetId="21" hidden="1">{#N/A,#N/A,TRUE,"1990";#N/A,#N/A,TRUE,"1991";#N/A,#N/A,TRUE,"1992";#N/A,#N/A,TRUE,"1993"}</definedName>
    <definedName name="Turnerwrn.ALL" localSheetId="22" hidden="1">{#N/A,#N/A,TRUE,"1990";#N/A,#N/A,TRUE,"1991";#N/A,#N/A,TRUE,"1992";#N/A,#N/A,TRUE,"1993"}</definedName>
    <definedName name="Turnerwrn.ALL" hidden="1">{#N/A,#N/A,TRUE,"1990";#N/A,#N/A,TRUE,"1991";#N/A,#N/A,TRUE,"1992";#N/A,#N/A,TRUE,"1993"}</definedName>
    <definedName name="Turnerwrn.PRINT_ALL" localSheetId="21" hidden="1">{"summary",#N/A,TRUE,"E93ADJ";"detail",#N/A,TRUE,"E93ADJ"}</definedName>
    <definedName name="Turnerwrn.PRINT_ALL" localSheetId="22" hidden="1">{"summary",#N/A,TRUE,"E93ADJ";"detail",#N/A,TRUE,"E93ADJ"}</definedName>
    <definedName name="Turnerwrn.PRINT_ALL" hidden="1">{"summary",#N/A,TRUE,"E93ADJ";"detail",#N/A,TRUE,"E93ADJ"}</definedName>
    <definedName name="tw" localSheetId="20" hidden="1">#REF!</definedName>
    <definedName name="tw" localSheetId="21" hidden="1">#REF!</definedName>
    <definedName name="tw" localSheetId="22" hidden="1">#REF!</definedName>
    <definedName name="tw" hidden="1">#REF!</definedName>
    <definedName name="two" localSheetId="16">#REF!</definedName>
    <definedName name="two" localSheetId="20">#REF!</definedName>
    <definedName name="two" localSheetId="21">#REF!</definedName>
    <definedName name="two" localSheetId="22">#REF!</definedName>
    <definedName name="two" localSheetId="26">#REF!</definedName>
    <definedName name="two" localSheetId="0">#REF!</definedName>
    <definedName name="two" localSheetId="5">#REF!</definedName>
    <definedName name="two" localSheetId="6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4">#REF!</definedName>
    <definedName name="two" localSheetId="15">#REF!</definedName>
    <definedName name="two">#REF!</definedName>
    <definedName name="typbills01">#REF!</definedName>
    <definedName name="U" hidden="1">[16]Data!#REF!</definedName>
    <definedName name="Uncoll" localSheetId="20">#REF!</definedName>
    <definedName name="Uncoll" localSheetId="21">#REF!</definedName>
    <definedName name="Uncoll" localSheetId="22">#REF!</definedName>
    <definedName name="Uncoll">#REF!</definedName>
    <definedName name="uu" localSheetId="21" hidden="1">{#N/A,#N/A,FALSE,"SCA";#N/A,#N/A,FALSE,"NCA";#N/A,#N/A,FALSE,"SAZ";#N/A,#N/A,FALSE,"CAZ";#N/A,#N/A,FALSE,"SNV";#N/A,#N/A,FALSE,"NNV";#N/A,#N/A,FALSE,"PP";#N/A,#N/A,FALSE,"SA"}</definedName>
    <definedName name="uu" localSheetId="22" hidden="1">{#N/A,#N/A,FALSE,"SCA";#N/A,#N/A,FALSE,"NCA";#N/A,#N/A,FALSE,"SAZ";#N/A,#N/A,FALSE,"CAZ";#N/A,#N/A,FALSE,"SNV";#N/A,#N/A,FALSE,"NNV";#N/A,#N/A,FALSE,"PP";#N/A,#N/A,FALSE,"SA"}</definedName>
    <definedName name="uu" hidden="1">{#N/A,#N/A,FALSE,"SCA";#N/A,#N/A,FALSE,"NCA";#N/A,#N/A,FALSE,"SAZ";#N/A,#N/A,FALSE,"CAZ";#N/A,#N/A,FALSE,"SNV";#N/A,#N/A,FALSE,"NNV";#N/A,#N/A,FALSE,"PP";#N/A,#N/A,FALSE,"SA"}</definedName>
    <definedName name="uuu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uuuu" localSheetId="21" hidden="1">{#N/A,#N/A,FALSE,"SCA";#N/A,#N/A,FALSE,"NCA";#N/A,#N/A,FALSE,"SAZ";#N/A,#N/A,FALSE,"CAZ";#N/A,#N/A,FALSE,"SNV";#N/A,#N/A,FALSE,"NNV";#N/A,#N/A,FALSE,"PP";#N/A,#N/A,FALSE,"SA"}</definedName>
    <definedName name="uuuu" localSheetId="22" hidden="1">{#N/A,#N/A,FALSE,"SCA";#N/A,#N/A,FALSE,"NCA";#N/A,#N/A,FALSE,"SAZ";#N/A,#N/A,FALSE,"CAZ";#N/A,#N/A,FALSE,"SNV";#N/A,#N/A,FALSE,"NNV";#N/A,#N/A,FALSE,"PP";#N/A,#N/A,FALSE,"SA"}</definedName>
    <definedName name="uuuu" hidden="1">{#N/A,#N/A,FALSE,"SCA";#N/A,#N/A,FALSE,"NCA";#N/A,#N/A,FALSE,"SAZ";#N/A,#N/A,FALSE,"CAZ";#N/A,#N/A,FALSE,"SNV";#N/A,#N/A,FALSE,"NNV";#N/A,#N/A,FALSE,"PP";#N/A,#N/A,FALSE,"SA"}</definedName>
    <definedName name="uuuuu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uuuuu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v" localSheetId="21" hidden="1">{"Overall Scorecard",#N/A,FALSE,"Overall Scorecard"}</definedName>
    <definedName name="v" localSheetId="22" hidden="1">{"Overall Scorecard",#N/A,FALSE,"Overall Scorecard"}</definedName>
    <definedName name="v" hidden="1">{"Overall Scorecard",#N/A,FALSE,"Overall Scorecard"}</definedName>
    <definedName name="valueline">#REF!</definedName>
    <definedName name="vlapp">'[35]CAPM VL Appr Pot. (Sc 12 - WP)'!$A$1:$J$51</definedName>
    <definedName name="vldatabase">'[41]Value Line Data'!$B$8:$AE$60</definedName>
    <definedName name="w" localSheetId="21" hidden="1">{"quarterly",#N/A,FALSE,"Income Statement";#N/A,#N/A,FALSE,"print segment";#N/A,#N/A,FALSE,"Balance Sheet";#N/A,#N/A,FALSE,"Annl Inc";#N/A,#N/A,FALSE,"Cash Flow"}</definedName>
    <definedName name="w" localSheetId="22" hidden="1">{"quarterly",#N/A,FALSE,"Income Statement";#N/A,#N/A,FALSE,"print segment";#N/A,#N/A,FALSE,"Balance Sheet";#N/A,#N/A,FALSE,"Annl Inc";#N/A,#N/A,FALSE,"Cash Flow"}</definedName>
    <definedName name="w" hidden="1">{"quarterly",#N/A,FALSE,"Income Statement";#N/A,#N/A,FALSE,"print segment";#N/A,#N/A,FALSE,"Balance Sheet";#N/A,#N/A,FALSE,"Annl Inc";#N/A,#N/A,FALSE,"Cash Flow"}</definedName>
    <definedName name="warn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arnst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arnst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arnst" hidden="1">{"Co1statements",#N/A,FALSE,"Cmpy1";"Co2statement",#N/A,FALSE,"Cmpy2";"co1pm",#N/A,FALSE,"Co1PM";"co2PM",#N/A,FALSE,"Co2PM";"value",#N/A,FALSE,"value";"opco",#N/A,FALSE,"NewSparkle";"adjusts",#N/A,FALSE,"Adjustments"}</definedName>
    <definedName name="WATER1" localSheetId="20">#REF!</definedName>
    <definedName name="WATER1" localSheetId="21">#REF!</definedName>
    <definedName name="WATER1" localSheetId="22">#REF!</definedName>
    <definedName name="WATER1" localSheetId="26">#REF!</definedName>
    <definedName name="WATER1">#REF!</definedName>
    <definedName name="WATER2" localSheetId="20">#REF!</definedName>
    <definedName name="WATER2" localSheetId="21">#REF!</definedName>
    <definedName name="WATER2" localSheetId="22">#REF!</definedName>
    <definedName name="WATER2" localSheetId="26">#REF!</definedName>
    <definedName name="WATER2">#REF!</definedName>
    <definedName name="WATER3" localSheetId="20">#REF!</definedName>
    <definedName name="WATER3" localSheetId="21">#REF!</definedName>
    <definedName name="WATER3" localSheetId="22">#REF!</definedName>
    <definedName name="WATER3" localSheetId="26">#REF!</definedName>
    <definedName name="WATER3">#REF!</definedName>
    <definedName name="WATER4" localSheetId="20">#REF!</definedName>
    <definedName name="WATER4" localSheetId="21">#REF!</definedName>
    <definedName name="WATER4" localSheetId="22">#REF!</definedName>
    <definedName name="WATER4" localSheetId="26">#REF!</definedName>
    <definedName name="WATER4">#REF!</definedName>
    <definedName name="WATER5" localSheetId="20">#REF!</definedName>
    <definedName name="WATER5" localSheetId="21">#REF!</definedName>
    <definedName name="WATER5" localSheetId="22">#REF!</definedName>
    <definedName name="WATER5" localSheetId="26">#REF!</definedName>
    <definedName name="WATER5">#REF!</definedName>
    <definedName name="WATER6" localSheetId="20">#REF!</definedName>
    <definedName name="WATER6" localSheetId="21">#REF!</definedName>
    <definedName name="WATER6" localSheetId="22">#REF!</definedName>
    <definedName name="WATER6" localSheetId="26">#REF!</definedName>
    <definedName name="WATER6">#REF!</definedName>
    <definedName name="WC_AVG" localSheetId="20">#REF!</definedName>
    <definedName name="WC_AVG" localSheetId="21">#REF!</definedName>
    <definedName name="WC_AVG" localSheetId="22">#REF!</definedName>
    <definedName name="WC_AVG" localSheetId="26">#REF!</definedName>
    <definedName name="WC_AVG">#REF!</definedName>
    <definedName name="WC_CHECK" localSheetId="20">#REF!</definedName>
    <definedName name="WC_CHECK" localSheetId="21">#REF!</definedName>
    <definedName name="WC_CHECK" localSheetId="22">#REF!</definedName>
    <definedName name="WC_CHECK" localSheetId="26">#REF!</definedName>
    <definedName name="WC_CHECK">#REF!</definedName>
    <definedName name="WC_FUEL_CONSRV_ECRC" localSheetId="20">#REF!</definedName>
    <definedName name="WC_FUEL_CONSRV_ECRC" localSheetId="21">#REF!</definedName>
    <definedName name="WC_FUEL_CONSRV_ECRC" localSheetId="22">#REF!</definedName>
    <definedName name="WC_FUEL_CONSRV_ECRC" localSheetId="26">#REF!</definedName>
    <definedName name="WC_FUEL_CONSRV_ECRC">#REF!</definedName>
    <definedName name="WC_INVESTOR_Funds" localSheetId="20">#REF!</definedName>
    <definedName name="WC_INVESTOR_Funds" localSheetId="21">#REF!</definedName>
    <definedName name="WC_INVESTOR_Funds" localSheetId="22">#REF!</definedName>
    <definedName name="WC_INVESTOR_Funds" localSheetId="26">#REF!</definedName>
    <definedName name="WC_INVESTOR_Funds">#REF!</definedName>
    <definedName name="WC_NONUTILITY_Assets" localSheetId="20">#REF!</definedName>
    <definedName name="WC_NONUTILITY_Assets" localSheetId="21">#REF!</definedName>
    <definedName name="WC_NONUTILITY_Assets" localSheetId="22">#REF!</definedName>
    <definedName name="WC_NONUTILITY_Assets" localSheetId="26">#REF!</definedName>
    <definedName name="WC_NONUTILITY_Assets">#REF!</definedName>
    <definedName name="WC_NONUTILITY_Liabilities" localSheetId="20">#REF!</definedName>
    <definedName name="WC_NONUTILITY_Liabilities" localSheetId="21">#REF!</definedName>
    <definedName name="WC_NONUTILITY_Liabilities" localSheetId="22">#REF!</definedName>
    <definedName name="WC_NONUTILITY_Liabilities" localSheetId="26">#REF!</definedName>
    <definedName name="WC_NONUTILITY_Liabilities">#REF!</definedName>
    <definedName name="WC_OTHER_Adjustments" localSheetId="20">#REF!</definedName>
    <definedName name="WC_OTHER_Adjustments" localSheetId="21">#REF!</definedName>
    <definedName name="WC_OTHER_Adjustments" localSheetId="22">#REF!</definedName>
    <definedName name="WC_OTHER_Adjustments" localSheetId="26">#REF!</definedName>
    <definedName name="WC_OTHER_Adjustments">#REF!</definedName>
    <definedName name="WC_OTHERRETURN_Assets" localSheetId="20">#REF!</definedName>
    <definedName name="WC_OTHERRETURN_Assets" localSheetId="21">#REF!</definedName>
    <definedName name="WC_OTHERRETURN_Assets" localSheetId="22">#REF!</definedName>
    <definedName name="WC_OTHERRETURN_Assets" localSheetId="26">#REF!</definedName>
    <definedName name="WC_OTHERRETURN_Assets">#REF!</definedName>
    <definedName name="WC_OTHERRETURN_Liabilities" localSheetId="20">#REF!</definedName>
    <definedName name="WC_OTHERRETURN_Liabilities" localSheetId="21">#REF!</definedName>
    <definedName name="WC_OTHERRETURN_Liabilities" localSheetId="22">#REF!</definedName>
    <definedName name="WC_OTHERRETURN_Liabilities" localSheetId="26">#REF!</definedName>
    <definedName name="WC_OTHERRETURN_Liabilities">#REF!</definedName>
    <definedName name="WC_SCH_Assets" localSheetId="20">#REF!</definedName>
    <definedName name="WC_SCH_Assets" localSheetId="21">#REF!</definedName>
    <definedName name="WC_SCH_Assets" localSheetId="22">#REF!</definedName>
    <definedName name="WC_SCH_Assets" localSheetId="26">#REF!</definedName>
    <definedName name="WC_SCH_Assets">#REF!</definedName>
    <definedName name="WC_SCH_Liabilities" localSheetId="20">#REF!</definedName>
    <definedName name="WC_SCH_Liabilities" localSheetId="21">#REF!</definedName>
    <definedName name="WC_SCH_Liabilities" localSheetId="22">#REF!</definedName>
    <definedName name="WC_SCH_Liabilities" localSheetId="26">#REF!</definedName>
    <definedName name="WC_SCH_Liabilities">#REF!</definedName>
    <definedName name="WC_SUMMARY" localSheetId="20">#REF!</definedName>
    <definedName name="WC_SUMMARY" localSheetId="21">#REF!</definedName>
    <definedName name="WC_SUMMARY" localSheetId="22">#REF!</definedName>
    <definedName name="WC_SUMMARY" localSheetId="26">#REF!</definedName>
    <definedName name="WC_SUMMARY">#REF!</definedName>
    <definedName name="We">#REF!</definedName>
    <definedName name="We_3">#REF!</definedName>
    <definedName name="We_4">#REF!</definedName>
    <definedName name="weA">#REF!</definedName>
    <definedName name="weA_3">#REF!</definedName>
    <definedName name="weA_4">#REF!</definedName>
    <definedName name="wepfo" localSheetId="20" hidden="1">#REF!</definedName>
    <definedName name="wepfo" localSheetId="21" hidden="1">#REF!</definedName>
    <definedName name="wepfo" localSheetId="22" hidden="1">#REF!</definedName>
    <definedName name="wepfo" hidden="1">#REF!</definedName>
    <definedName name="what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hat1" localSheetId="21" hidden="1">{"TOT_QTR_TO_PREV",#N/A,FALSE,"Site Sum"}</definedName>
    <definedName name="what1" localSheetId="22" hidden="1">{"TOT_QTR_TO_PREV",#N/A,FALSE,"Site Sum"}</definedName>
    <definedName name="what1" hidden="1">{"TOT_QTR_TO_PREV",#N/A,FALSE,"Site Sum"}</definedName>
    <definedName name="what2" localSheetId="21" hidden="1">{"TOT_QTR_TO_PREV",#N/A,FALSE,"Site Sum"}</definedName>
    <definedName name="what2" localSheetId="22" hidden="1">{"TOT_QTR_TO_PREV",#N/A,FALSE,"Site Sum"}</definedName>
    <definedName name="what2" hidden="1">{"TOT_QTR_TO_PREV",#N/A,FALSE,"Site Sum"}</definedName>
    <definedName name="willdo" localSheetId="20" hidden="1">#REF!</definedName>
    <definedName name="willdo" localSheetId="21" hidden="1">#REF!</definedName>
    <definedName name="willdo" localSheetId="22" hidden="1">#REF!</definedName>
    <definedName name="willdo" hidden="1">#REF!</definedName>
    <definedName name="work">'[84]CAPM Backup (Sc 12 - p. 2)'!$A$18:$K$79</definedName>
    <definedName name="WP">#REF!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B9a">[85]WP_B9!$A$30:$U$49</definedName>
    <definedName name="WP_B9b">[85]WP_B9!#REF!</definedName>
    <definedName name="WP_G6">[85]WP_B5!$A$13:$J$349</definedName>
    <definedName name="wrn.ACC._.PROV." localSheetId="21" hidden="1">{"JURIS_ACC_PROV",#N/A,FALSE,"COSTSTUDY";"OKCLS_ACC_PROV",#N/A,FALSE,"COSTSTUDY"}</definedName>
    <definedName name="wrn.ACC._.PROV." localSheetId="22" hidden="1">{"JURIS_ACC_PROV",#N/A,FALSE,"COSTSTUDY";"OKCLS_ACC_PROV",#N/A,FALSE,"COSTSTUDY"}</definedName>
    <definedName name="wrn.ACC._.PROV." hidden="1">{"JURIS_ACC_PROV",#N/A,FALSE,"COSTSTUDY";"OKCLS_ACC_PROV",#N/A,FALSE,"COSTSTUDY"}</definedName>
    <definedName name="wrn.AFUDC." localSheetId="21" hidden="1">{#N/A,#N/A,FALSE,"COMPAPER";#N/A,#N/A,FALSE,"AFUDC";#N/A,#N/A,FALSE,"JE"}</definedName>
    <definedName name="wrn.AFUDC." localSheetId="22" hidden="1">{#N/A,#N/A,FALSE,"COMPAPER";#N/A,#N/A,FALSE,"AFUDC";#N/A,#N/A,FALSE,"JE"}</definedName>
    <definedName name="wrn.AFUDC." hidden="1">{#N/A,#N/A,FALSE,"COMPAPER";#N/A,#N/A,FALSE,"AFUDC";#N/A,#N/A,FALSE,"JE"}</definedName>
    <definedName name="wrn.agexpense." localSheetId="20" hidden="1">{"pb",#N/A,FALSE,"Sheet3";"pd",#N/A,FALSE,"Sheet3";"pe",#N/A,FALSE,"Sheet3"}</definedName>
    <definedName name="wrn.agexpense." localSheetId="21" hidden="1">{"pb",#N/A,FALSE,"Sheet3";"pd",#N/A,FALSE,"Sheet3";"pe",#N/A,FALSE,"Sheet3"}</definedName>
    <definedName name="wrn.agexpense." localSheetId="22" hidden="1">{"pb",#N/A,FALSE,"Sheet3";"pd",#N/A,FALSE,"Sheet3";"pe",#N/A,FALSE,"Sheet3"}</definedName>
    <definedName name="wrn.agexpense." hidden="1">{"pb",#N/A,FALSE,"Sheet3";"pd",#N/A,FALSE,"Sheet3";"pe",#N/A,FALSE,"Sheet3"}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21" hidden="1">{#N/A,#N/A,TRUE,"1990";#N/A,#N/A,TRUE,"1991";#N/A,#N/A,TRUE,"1992";#N/A,#N/A,TRUE,"1993"}</definedName>
    <definedName name="wrn.ALL." localSheetId="22" hidden="1">{#N/A,#N/A,TRUE,"1990";#N/A,#N/A,TRUE,"1991";#N/A,#N/A,TRUE,"1992";#N/A,#N/A,TRUE,"1993"}</definedName>
    <definedName name="wrn.ALL." hidden="1">{#N/A,#N/A,TRUE,"1990";#N/A,#N/A,TRUE,"1991";#N/A,#N/A,TRUE,"1992";#N/A,#N/A,TRUE,"1993"}</definedName>
    <definedName name="wrn.All._.Pages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heets." localSheetId="21" hidden="1">{"IncSt",#N/A,FALSE,"IS";"BalSht",#N/A,FALSE,"BS";"IntCash",#N/A,FALSE,"Int. Cash";"Stats",#N/A,FALSE,"Stats"}</definedName>
    <definedName name="wrn.All._.Sheets." localSheetId="2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LL_REPORTS." localSheetId="21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localSheetId="22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_REPORTS." hidden="1">{"UWNJISV",#N/A,FALSE,"Sheet1";"UWNJSAV",#N/A,FALSE,"Sheet1";"UWNJBSV",#N/A,FALSE,"Sheet1";"UWNJSFDV",#N/A,FALSE,"Sheet1";"UWNYISV",#N/A,FALSE,"Sheet1";"UWNYSAV",#N/A,FALSE,"Sheet1";"UWNYBSV",#N/A,FALSE,"Sheet1";"UWNYSFDV",#N/A,FALSE,"Sheet1";"ELIM_UWNJ_UWNY_ISV",#N/A,FALSE,"Sheet1";"ELIM_UWNJ_UWNY_SAV",#N/A,FALSE,"Sheet1";"ELIM_UWNJ_UWNY_BSV",#N/A,FALSE,"Sheet1";"ELIM_UWNJ_UWNY_SFDV",#N/A,FALSE,"Sheet1";"CONSOL_UWNJ_ISV",#N/A,FALSE,"Sheet1";"CONSOL_UWNJ_SAV",#N/A,FALSE,"Sheet1";"CONSOL_UWNJ_BSV",#N/A,FALSE,"Sheet1";"CONSOL_UWNJ_SFDV",#N/A,FALSE,"Sheet1";"UWMACISV",#N/A,FALSE,"Sheet1";"UWMACSAV",#N/A,FALSE,"Sheet1";"UWMACBSV",#N/A,FALSE,"Sheet1";"UWMACSFDV",#N/A,FALSE,"Sheet1";"UWWISV",#N/A,FALSE,"Sheet1";"UWWSAV",#N/A,FALSE,"Sheet1";"UWWBSV",#N/A,FALSE,"Sheet1";"UWWSFDV",#N/A,FALSE,"Sheet1";"ELIM_CWO_ISV",#N/A,FALSE,"Sheet1";"ELIM_CWO_SAV",#N/A,FALSE,"Sheet1";"ELIM_CWO_BSV",#N/A,FALSE,"Sheet1";"ELIM_CWO_SFDV",#N/A,FALSE,"Sheet1";"CONSOL_WO_ISV",#N/A,FALSE,"Sheet1";"CONSOL_WO_SAV",#N/A,FALSE,"Sheet1";"CONSOL_WO_BSV",#N/A,FALSE,"Sheet1";"CONSOL_WO_SFDV",#N/A,FALSE,"Sheet1"}</definedName>
    <definedName name="wrn.AllRjs." localSheetId="20" hidden="1">{#N/A,#N/A,FALSE,"SCA";#N/A,#N/A,FALSE,"NCA";#N/A,#N/A,FALSE,"SAZ";#N/A,#N/A,FALSE,"CAZ";#N/A,#N/A,FALSE,"SNV";#N/A,#N/A,FALSE,"NNV";#N/A,#N/A,FALSE,"PP";#N/A,#N/A,FALSE,"SA"}</definedName>
    <definedName name="wrn.AllRjs." localSheetId="21" hidden="1">{#N/A,#N/A,FALSE,"SCA";#N/A,#N/A,FALSE,"NCA";#N/A,#N/A,FALSE,"SAZ";#N/A,#N/A,FALSE,"CAZ";#N/A,#N/A,FALSE,"SNV";#N/A,#N/A,FALSE,"NNV";#N/A,#N/A,FALSE,"PP";#N/A,#N/A,FALSE,"SA"}</definedName>
    <definedName name="wrn.AllRjs." localSheetId="22" hidden="1">{#N/A,#N/A,FALSE,"SCA";#N/A,#N/A,FALSE,"NCA";#N/A,#N/A,FALSE,"SAZ";#N/A,#N/A,FALSE,"CAZ";#N/A,#N/A,FALSE,"SNV";#N/A,#N/A,FALSE,"NNV";#N/A,#N/A,FALSE,"PP";#N/A,#N/A,FALSE,"SA"}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localSheetId="20" hidden="1">{#N/A,#N/A,FALSE,"SCA";#N/A,#N/A,FALSE,"NCA";#N/A,#N/A,FALSE,"SAZ";#N/A,#N/A,FALSE,"CAZ";#N/A,#N/A,FALSE,"SNV";#N/A,#N/A,FALSE,"NNV";#N/A,#N/A,FALSE,"PP";#N/A,#N/A,FALSE,"SA"}</definedName>
    <definedName name="wrn.alrjs." localSheetId="21" hidden="1">{#N/A,#N/A,FALSE,"SCA";#N/A,#N/A,FALSE,"NCA";#N/A,#N/A,FALSE,"SAZ";#N/A,#N/A,FALSE,"CAZ";#N/A,#N/A,FALSE,"SNV";#N/A,#N/A,FALSE,"NNV";#N/A,#N/A,FALSE,"PP";#N/A,#N/A,FALSE,"SA"}</definedName>
    <definedName name="wrn.alrjs." localSheetId="22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localSheetId="21" hidden="1">{"ARK_JURIS_FAC",#N/A,FALSE,"Ark_Fuel&amp;Rev"}</definedName>
    <definedName name="wrn.ARK._.JURIS._.FAC._.CALC." localSheetId="22" hidden="1">{"ARK_JURIS_FAC",#N/A,FALSE,"Ark_Fuel&amp;Rev"}</definedName>
    <definedName name="wrn.ARK._.JURIS._.FAC._.CALC." hidden="1">{"ARK_JURIS_FAC",#N/A,FALSE,"Ark_Fuel&amp;Rev"}</definedName>
    <definedName name="wrn.ARK._.JURIS._.FUEL._.COST." localSheetId="21" hidden="1">{"ARK_JURIS_FUEL",#N/A,FALSE,"Ark_Fuel&amp;Rev"}</definedName>
    <definedName name="wrn.ARK._.JURIS._.FUEL._.COST." localSheetId="22" hidden="1">{"ARK_JURIS_FUEL",#N/A,FALSE,"Ark_Fuel&amp;Rev"}</definedName>
    <definedName name="wrn.ARK._.JURIS._.FUEL._.COST." hidden="1">{"ARK_JURIS_FUEL",#N/A,FALSE,"Ark_Fuel&amp;Rev"}</definedName>
    <definedName name="wrn.ATOKA._.FAC._.CALC." localSheetId="21" hidden="1">{"ATOKA_FAC",#N/A,FALSE,"Atoka"}</definedName>
    <definedName name="wrn.ATOKA._.FAC._.CALC." localSheetId="22" hidden="1">{"ATOKA_FAC",#N/A,FALSE,"Atoka"}</definedName>
    <definedName name="wrn.ATOKA._.FAC._.CALC." hidden="1">{"ATOKA_FAC",#N/A,FALSE,"Atoka"}</definedName>
    <definedName name="wrn.Benefits." localSheetId="2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22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Bill._.Comparisons." localSheetId="21" hidden="1">{#N/A,#N/A,TRUE,"Bill Comp - 60";#N/A,#N/A,TRUE,"Bill Comp - 70";#N/A,#N/A,TRUE,"Bill Comp - 71";#N/A,#N/A,TRUE,"Bill Comp- 85"}</definedName>
    <definedName name="wrn.Bill._.Comparisons." localSheetId="22" hidden="1">{#N/A,#N/A,TRUE,"Bill Comp - 60";#N/A,#N/A,TRUE,"Bill Comp - 70";#N/A,#N/A,TRUE,"Bill Comp - 71";#N/A,#N/A,TRUE,"Bill Comp- 85"}</definedName>
    <definedName name="wrn.Bill._.Comparisons." hidden="1">{#N/A,#N/A,TRUE,"Bill Comp - 60";#N/A,#N/A,TRUE,"Bill Comp - 70";#N/A,#N/A,TRUE,"Bill Comp - 71";#N/A,#N/A,TRUE,"Bill Comp- 85"}</definedName>
    <definedName name="wrn.Budget._.Exhibits.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APACITY._.ALLOC._.SUMMARY." localSheetId="21" hidden="1">{"CAP_ALLOC_SUMMARY",#N/A,FALSE,"Alloc Summary"}</definedName>
    <definedName name="wrn.CAPACITY._.ALLOC._.SUMMARY." localSheetId="22" hidden="1">{"CAP_ALLOC_SUMMARY",#N/A,FALSE,"Alloc Summary"}</definedName>
    <definedName name="wrn.CAPACITY._.ALLOC._.SUMMARY." hidden="1">{"CAP_ALLOC_SUMMARY",#N/A,FALSE,"Alloc Summary"}</definedName>
    <definedName name="wrn.CLP._.SEG._.INPUTS." localSheetId="21" hidden="1">{#N/A,#N/A,FALSE,"Rev Seg Taxes";#N/A,#N/A,FALSE,"BookRev Seg";#N/A,#N/A,FALSE,"Supp Adj Seg";#N/A,#N/A,FALSE,"outside prov seg taxes"}</definedName>
    <definedName name="wrn.CLP._.SEG._.INPUTS." localSheetId="22" hidden="1">{#N/A,#N/A,FALSE,"Rev Seg Taxes";#N/A,#N/A,FALSE,"BookRev Seg";#N/A,#N/A,FALSE,"Supp Adj Seg";#N/A,#N/A,FALSE,"outside prov seg taxes"}</definedName>
    <definedName name="wrn.CLP._.SEG._.INPUTS." hidden="1">{#N/A,#N/A,FALSE,"Rev Seg Taxes";#N/A,#N/A,FALSE,"BookRev Seg";#N/A,#N/A,FALSE,"Supp Adj Seg";#N/A,#N/A,FALSE,"outside prov seg taxes"}</definedName>
    <definedName name="wrn.CLP._.SEG._.PROV." localSheetId="21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localSheetId="22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._.SEG._.PROV." hidden="1">{#N/A,#N/A,FALSE,"Book Tax Inc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Seg";#N/A,#N/A,FALSE,"Total Seg Taxes";#N/A,#N/A,FALSE,"SYSJRNLsegmented";#N/A,#N/A,FALSE,"ETR"}</definedName>
    <definedName name="wrn.CLP_GL." localSheetId="21" hidden="1">{#N/A,#N/A,FALSE,"GLDwnLoad"}</definedName>
    <definedName name="wrn.CLP_GL." localSheetId="22" hidden="1">{#N/A,#N/A,FALSE,"GLDwnLoad"}</definedName>
    <definedName name="wrn.CLP_GL." hidden="1">{#N/A,#N/A,FALSE,"GLDwnLoad"}</definedName>
    <definedName name="wrn.CLP_INPUTS." localSheetId="21" hidden="1">{#N/A,#N/A,FALSE,"OTHERINPUTS";#N/A,#N/A,FALSE,"DITRATEINPUTS";#N/A,#N/A,FALSE,"SUPPLIEDADJINPUT";#N/A,#N/A,FALSE,"BR&amp;SUPADJ."}</definedName>
    <definedName name="wrn.CLP_INPUTS." localSheetId="22" hidden="1">{#N/A,#N/A,FALSE,"OTHERINPUTS";#N/A,#N/A,FALSE,"DITRATEINPUTS";#N/A,#N/A,FALSE,"SUPPLIEDADJINPUT";#N/A,#N/A,FALSE,"BR&amp;SUPADJ."}</definedName>
    <definedName name="wrn.CLP_INPUTS." hidden="1">{#N/A,#N/A,FALSE,"OTHERINPUTS";#N/A,#N/A,FALSE,"DITRATEINPUTS";#N/A,#N/A,FALSE,"SUPPLIEDADJINPUT";#N/A,#N/A,FALSE,"BR&amp;SUPADJ."}</definedName>
    <definedName name="wrn.CLP_PROV." localSheetId="21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localSheetId="22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LP_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21" hidden="1">{#N/A,#N/A,FALSE,"Configuration";#N/A,#N/A,FALSE,"Summary of Transaction";#N/A,#N/A,FALSE,"Calculations"}</definedName>
    <definedName name="wrn.Config._.and._.Calcs." localSheetId="22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OCO._.FAC." localSheetId="21" hidden="1">{"CONOCO_FAC",#N/A,FALSE,"Conoco FAC"}</definedName>
    <definedName name="wrn.CONOCO._.FAC." localSheetId="22" hidden="1">{"CONOCO_FAC",#N/A,FALSE,"Conoco FAC"}</definedName>
    <definedName name="wrn.CONOCO._.FAC." hidden="1">{"CONOCO_FAC",#N/A,FALSE,"Conoco FAC"}</definedName>
    <definedName name="wrn.CONSOL_UWNJ_UWNY." localSheetId="21" hidden="1">{"CONSOL_UWNJ_ISV",#N/A,FALSE,"Sheet1";"CONSOL_UWNJ_SAV",#N/A,FALSE,"Sheet1";"CONSOL_UWNJ_BSV",#N/A,FALSE,"Sheet1";"CONSOL_UWNJ_SFDV",#N/A,FALSE,"Sheet1"}</definedName>
    <definedName name="wrn.CONSOL_UWNJ_UWNY." localSheetId="22" hidden="1">{"CONSOL_UWNJ_ISV",#N/A,FALSE,"Sheet1";"CONSOL_UWNJ_SAV",#N/A,FALSE,"Sheet1";"CONSOL_UWNJ_BSV",#N/A,FALSE,"Sheet1";"CONSOL_UWNJ_SFDV",#N/A,FALSE,"Sheet1"}</definedName>
    <definedName name="wrn.CONSOL_UWNJ_UWNY." hidden="1">{"CONSOL_UWNJ_ISV",#N/A,FALSE,"Sheet1";"CONSOL_UWNJ_SAV",#N/A,FALSE,"Sheet1";"CONSOL_UWNJ_BSV",#N/A,FALSE,"Sheet1";"CONSOL_UWNJ_SFDV",#N/A,FALSE,"Sheet1"}</definedName>
    <definedName name="wrn.CONSOL_WO." localSheetId="21" hidden="1">{"CONSOL_WO_ISV",#N/A,FALSE,"Sheet1";"CONSOL_WO_SAV",#N/A,FALSE,"Sheet1";"CONSOL_WO_BSV",#N/A,FALSE,"Sheet1";"CONSOL_WO_SFDV",#N/A,FALSE,"Sheet1"}</definedName>
    <definedName name="wrn.CONSOL_WO." localSheetId="22" hidden="1">{"CONSOL_WO_ISV",#N/A,FALSE,"Sheet1";"CONSOL_WO_SAV",#N/A,FALSE,"Sheet1";"CONSOL_WO_BSV",#N/A,FALSE,"Sheet1";"CONSOL_WO_SFDV",#N/A,FALSE,"Sheet1"}</definedName>
    <definedName name="wrn.CONSOL_WO." hidden="1">{"CONSOL_WO_ISV",#N/A,FALSE,"Sheet1";"CONSOL_WO_SAV",#N/A,FALSE,"Sheet1";"CONSOL_WO_BSV",#N/A,FALSE,"Sheet1";"CONSOL_WO_SFDV",#N/A,FALSE,"Sheet1"}</definedName>
    <definedName name="wrn.CUST._.REV._.ALLOC._.INPUT." localSheetId="21" hidden="1">{"SECTK_JURIS_CUSTREV",#N/A,FALSE,"COSTSTUDY";"SECTK_OKCLS_CUSTREV",#N/A,FALSE,"COSTSTUDY"}</definedName>
    <definedName name="wrn.CUST._.REV._.ALLOC._.INPUT." localSheetId="22" hidden="1">{"SECTK_JURIS_CUSTREV",#N/A,FALSE,"COSTSTUDY";"SECTK_OKCLS_CUSTREV",#N/A,FALSE,"COSTSTUDY"}</definedName>
    <definedName name="wrn.CUST._.REV._.ALLOC._.INPUT." hidden="1">{"SECTK_JURIS_CUSTREV",#N/A,FALSE,"COSTSTUDY";"SECTK_OKCLS_CUSTREV",#N/A,FALSE,"COSTSTUDY"}</definedName>
    <definedName name="wrn.CUSTOMER._.ALLOC._.RATIOS." localSheetId="21" hidden="1">{"JURIS_CUST_ALLOC_RATIOS",#N/A,FALSE,"COSTSTUDY";"OKCLS_CUST_ALLOC_RATIOS",#N/A,FALSE,"COSTSTUDY"}</definedName>
    <definedName name="wrn.CUSTOMER._.ALLOC._.RATIOS." localSheetId="22" hidden="1">{"JURIS_CUST_ALLOC_RATIOS",#N/A,FALSE,"COSTSTUDY";"OKCLS_CUST_ALLOC_RATIOS",#N/A,FALSE,"COSTSTUDY"}</definedName>
    <definedName name="wrn.CUSTOMER._.ALLOC._.RATIOS." hidden="1">{"JURIS_CUST_ALLOC_RATIOS",#N/A,FALSE,"COSTSTUDY";"OKCLS_CUST_ALLOC_RATIOS",#N/A,FALSE,"COSTSTUDY"}</definedName>
    <definedName name="wrn.CY_GL." localSheetId="21" hidden="1">{#N/A,#N/A,FALSE,"GLDwnLoad"}</definedName>
    <definedName name="wrn.CY_GL." localSheetId="22" hidden="1">{#N/A,#N/A,FALSE,"GLDwnLoad"}</definedName>
    <definedName name="wrn.CY_GL." hidden="1">{#N/A,#N/A,FALSE,"GLDwnLoad"}</definedName>
    <definedName name="wrn.CY_INPUTS." localSheetId="21" hidden="1">{#N/A,#N/A,FALSE,"OTHERINPUTS";#N/A,#N/A,FALSE,"DITRATEINPUTS";#N/A,#N/A,FALSE,"SUPPLIEDADJINPUT";#N/A,#N/A,FALSE,"TIMINGDIFFINPUTS";#N/A,#N/A,FALSE,"COSSINPUT";#N/A,#N/A,FALSE,"BR&amp;SUPADJ."}</definedName>
    <definedName name="wrn.CY_INPUTS." localSheetId="22" hidden="1">{#N/A,#N/A,FALSE,"OTHERINPUTS";#N/A,#N/A,FALSE,"DITRATEINPUTS";#N/A,#N/A,FALSE,"SUPPLIEDADJINPUT";#N/A,#N/A,FALSE,"TIMINGDIFFINPUTS";#N/A,#N/A,FALSE,"COSSINPUT";#N/A,#N/A,FALSE,"BR&amp;SUPADJ."}</definedName>
    <definedName name="wrn.CY_INPUTS." hidden="1">{#N/A,#N/A,FALSE,"OTHERINPUTS";#N/A,#N/A,FALSE,"DITRATEINPUTS";#N/A,#N/A,FALSE,"SUPPLIEDADJINPUT";#N/A,#N/A,FALSE,"TIMINGDIFFINPUTS";#N/A,#N/A,FALSE,"COSSINPUT";#N/A,#N/A,FALSE,"BR&amp;SUPADJ."}</definedName>
    <definedName name="wrn.CY_PROV." localSheetId="21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localSheetId="22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_PROV." hidden="1">{#N/A,#N/A,FALSE,"TITLEPG";#N/A,#N/A,FALSE,"INDEX";#N/A,#N/A,FALSE,"PAGE7";#N/A,#N/A,FALSE,"COSS";#N/A,#N/A,FALSE,"Taxes FEED ";#N/A,#N/A,FALSE,"PRIOR MTH Taxes FD  ";#N/A,#N/A,FALSE,"FITCALC";#N/A,#N/A,FALSE,"CCBT";#N/A,#N/A,FALSE,"BKTAXINCOME";#N/A,#N/A,FALSE,"PERMDIFFEVENTS";#N/A,#N/A,FALSE,"TIMDIFFEVENTS";#N/A,#N/A,FALSE,"DEPREC";#N/A,#N/A,FALSE,"PERMDIFF";#N/A,#N/A,FALSE,"OPTIMDIFF";#N/A,#N/A,FALSE,"NONOPTIMDIFF";#N/A,#N/A,FALSE,"190CRMTH";#N/A,#N/A,FALSE,"190CRYTD";#N/A,#N/A,FALSE,"190PRYTD";#N/A,#N/A,FALSE,"282CRMTH";#N/A,#N/A,FALSE,"282CRYTD";#N/A,#N/A,FALSE,"282PRYTD";#N/A,#N/A,FALSE,"283CRMTH";#N/A,#N/A,FALSE,"283CRYTD";#N/A,#N/A,FALSE,"283PRYTD";#N/A,#N/A,FALSE,"DITSUM";#N/A,#N/A,FALSE,"CRYTDACREC";#N/A,#N/A,FALSE,"PRYTDACREC";#N/A,#N/A,FALSE,"SYSJRNL"}</definedName>
    <definedName name="wrn.CYFAS109." localSheetId="21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localSheetId="22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CYFAS109." hidden="1">{#N/A,#N/A,FALSE,"FAS109 Summary";#N/A,#N/A,FALSE,"FAS109 OPER 190 ITC";#N/A,#N/A,FALSE,"FAS109 OPER 190 Other";#N/A,#N/A,FALSE,"FAS109 OPER 282";#N/A,#N/A,FALSE,"FAS109 OPER 283";#N/A,#N/A,FALSE,"FAS109 Non OPER 283 ";#N/A,#N/A,FALSE,"J.E.UPLOAD DATA"}</definedName>
    <definedName name="wrn.DEMAND._.ENERGY._.RATIOS." localSheetId="21" hidden="1">{"JURIS_DMDENRGY_RATIOS",#N/A,FALSE,"COSTSTUDY";"OKCLS_DMDENRGY_RATIOS",#N/A,FALSE,"COSTSTUDY"}</definedName>
    <definedName name="wrn.DEMAND._.ENERGY._.RATIOS." localSheetId="22" hidden="1">{"JURIS_DMDENRGY_RATIOS",#N/A,FALSE,"COSTSTUDY";"OKCLS_DMDENRGY_RATIOS",#N/A,FALSE,"COSTSTUDY"}</definedName>
    <definedName name="wrn.DEMAND._.ENERGY._.RATIOS." hidden="1">{"JURIS_DMDENRGY_RATIOS",#N/A,FALSE,"COSTSTUDY";"OKCLS_DMDENRGY_RATIOS",#N/A,FALSE,"COSTSTUDY"}</definedName>
    <definedName name="wrn.DEPRECIATION._.EXPENSE." localSheetId="21" hidden="1">{"JURIS_DEPR_EXP",#N/A,FALSE,"COSTSTUDY";"OKCLS_DEPR_EXP",#N/A,FALSE,"COSTSTUDY"}</definedName>
    <definedName name="wrn.DEPRECIATION._.EXPENSE." localSheetId="22" hidden="1">{"JURIS_DEPR_EXP",#N/A,FALSE,"COSTSTUDY";"OKCLS_DEPR_EXP",#N/A,FALSE,"COSTSTUDY"}</definedName>
    <definedName name="wrn.DEPRECIATION._.EXPENSE." hidden="1">{"JURIS_DEPR_EXP",#N/A,FALSE,"COSTSTUDY";"OKCLS_DEPR_EXP",#N/A,FALSE,"COSTSTUDY"}</definedName>
    <definedName name="wrn.Description_._.Assumption." localSheetId="21" hidden="1">{"Assumption-Description",#N/A,FALSE,"Assumptions"}</definedName>
    <definedName name="wrn.Description_._.Assumption." localSheetId="22" hidden="1">{"Assumption-Description",#N/A,FALSE,"Assumptions"}</definedName>
    <definedName name="wrn.Description_._.Assumption." hidden="1">{"Assumption-Description",#N/A,FALSE,"Assumptions"}</definedName>
    <definedName name="wrn.Detail." localSheetId="21" hidden="1">{"Print_Detail",#N/A,FALSE,"Redemption_Maturity Extract"}</definedName>
    <definedName name="wrn.Detail." localSheetId="22" hidden="1">{"Print_Detail",#N/A,FALSE,"Redemption_Maturity Extract"}</definedName>
    <definedName name="wrn.Detail." hidden="1">{"Print_Detail",#N/A,FALSE,"Redemption_Maturity Extract"}</definedName>
    <definedName name="wrn.DEVLP._.LABOR._.ALLOC." localSheetId="21" hidden="1">{"JURIS_LAB_ALOC_DEVLP",#N/A,FALSE,"COSTSTUDY";"OKCLS_LAB_ALOC_DEVLP",#N/A,FALSE,"COSTSTUDY"}</definedName>
    <definedName name="wrn.DEVLP._.LABOR._.ALLOC." localSheetId="22" hidden="1">{"JURIS_LAB_ALOC_DEVLP",#N/A,FALSE,"COSTSTUDY";"OKCLS_LAB_ALOC_DEVLP",#N/A,FALSE,"COSTSTUDY"}</definedName>
    <definedName name="wrn.DEVLP._.LABOR._.ALLOC." hidden="1">{"JURIS_LAB_ALOC_DEVLP",#N/A,FALSE,"COSTSTUDY";"OKCLS_LAB_ALOC_DEVLP",#N/A,FALSE,"COSTSTUDY"}</definedName>
    <definedName name="wrn.Diane._.s._.Version." localSheetId="21" hidden="1">{"Full",#N/A,FALSE,"Sec MTN B Summary"}</definedName>
    <definedName name="wrn.Diane._.s._.Version." localSheetId="22" hidden="1">{"Full",#N/A,FALSE,"Sec MTN B Summary"}</definedName>
    <definedName name="wrn.Diane._.s._.Version." hidden="1">{"Full",#N/A,FALSE,"Sec MTN B Summary"}</definedName>
    <definedName name="wrn.Distribution._.Version." localSheetId="21" hidden="1">{"RedPrem_InitRed View",#N/A,FALSE,"Sec MTN B Summary"}</definedName>
    <definedName name="wrn.Distribution._.Version." localSheetId="22" hidden="1">{"RedPrem_InitRed View",#N/A,FALSE,"Sec MTN B Summary"}</definedName>
    <definedName name="wrn.Distribution._.Version." hidden="1">{"RedPrem_InitRed View",#N/A,FALSE,"Sec MTN B Summary"}</definedName>
    <definedName name="wrn.DMD._.ENERGY._.ALLOC._.INPUT." localSheetId="21" hidden="1">{"JURIS_DMDENRGY_AL_INPUT",#N/A,FALSE,"COSTSTUDY";"OKCLS_DMDENRGY_AL_INPUT",#N/A,FALSE,"COSTSTUDY"}</definedName>
    <definedName name="wrn.DMD._.ENERGY._.ALLOC._.INPUT." localSheetId="22" hidden="1">{"JURIS_DMDENRGY_AL_INPUT",#N/A,FALSE,"COSTSTUDY";"OKCLS_DMDENRGY_AL_INPUT",#N/A,FALSE,"COSTSTUDY"}</definedName>
    <definedName name="wrn.DMD._.ENERGY._.ALLOC._.INPUT." hidden="1">{"JURIS_DMDENRGY_AL_INPUT",#N/A,FALSE,"COSTSTUDY";"OKCLS_DMDENRGY_AL_INPUT",#N/A,FALSE,"COSTSTUDY"}</definedName>
    <definedName name="wrn.Earnings._.Model." localSheetId="2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2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LIM_CWO." localSheetId="21" hidden="1">{"ELIM_CWO_ISV",#N/A,FALSE,"Sheet1";"ELIM_CWO_SAV",#N/A,FALSE,"Sheet1";"ELIM_CWO_BSV",#N/A,FALSE,"Sheet1";"ELIM_CWO_SFDV",#N/A,FALSE,"Sheet1"}</definedName>
    <definedName name="wrn.ELIM_CWO." localSheetId="22" hidden="1">{"ELIM_CWO_ISV",#N/A,FALSE,"Sheet1";"ELIM_CWO_SAV",#N/A,FALSE,"Sheet1";"ELIM_CWO_BSV",#N/A,FALSE,"Sheet1";"ELIM_CWO_SFDV",#N/A,FALSE,"Sheet1"}</definedName>
    <definedName name="wrn.ELIM_CWO." hidden="1">{"ELIM_CWO_ISV",#N/A,FALSE,"Sheet1";"ELIM_CWO_SAV",#N/A,FALSE,"Sheet1";"ELIM_CWO_BSV",#N/A,FALSE,"Sheet1";"ELIM_CWO_SFDV",#N/A,FALSE,"Sheet1"}</definedName>
    <definedName name="wrn.ELIM_UWNJ_UWNY." localSheetId="21" hidden="1">{"ELIM_UWNJ_UWNY_ISV",#N/A,FALSE,"Sheet1";"ELIM_UWNJ_UWNY_SAV",#N/A,FALSE,"Sheet1";"ELIM_UWNJ_UWNY_BSV",#N/A,FALSE,"Sheet1";"ELIM_UWNJ_UWNY_SFDV",#N/A,FALSE,"Sheet1"}</definedName>
    <definedName name="wrn.ELIM_UWNJ_UWNY." localSheetId="22" hidden="1">{"ELIM_UWNJ_UWNY_ISV",#N/A,FALSE,"Sheet1";"ELIM_UWNJ_UWNY_SAV",#N/A,FALSE,"Sheet1";"ELIM_UWNJ_UWNY_BSV",#N/A,FALSE,"Sheet1";"ELIM_UWNJ_UWNY_SFDV",#N/A,FALSE,"Sheet1"}</definedName>
    <definedName name="wrn.ELIM_UWNJ_UWNY." hidden="1">{"ELIM_UWNJ_UWNY_ISV",#N/A,FALSE,"Sheet1";"ELIM_UWNJ_UWNY_SAV",#N/A,FALSE,"Sheet1";"ELIM_UWNJ_UWNY_BSV",#N/A,FALSE,"Sheet1";"ELIM_UWNJ_UWNY_SFDV",#N/A,FALSE,"Sheet1"}</definedName>
    <definedName name="wrn.Exhibits._.Clean." localSheetId="20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22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localSheetId="21" hidden="1">{"FAC_SUMMARY",#N/A,FALSE,"Summaries"}</definedName>
    <definedName name="wrn.FAC._.SUMMARY." localSheetId="22" hidden="1">{"FAC_SUMMARY",#N/A,FALSE,"Summaries"}</definedName>
    <definedName name="wrn.FAC._.SUMMARY." hidden="1">{"FAC_SUMMARY",#N/A,FALSE,"Summaries"}</definedName>
    <definedName name="wrn.FAS109." localSheetId="21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localSheetId="22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AS109." hidden="1">{"ALL",#N/A,FALSE,"Tax Reconciliation Schedule";"TAXES",#N/A,FALSE,"Tax Reconciliation Schedule";"BS",#N/A,FALSE,"Bal Sheet";"FA",#N/A,FALSE,"Fixed Assets";"STD",#N/A,FALSE,"YE Tax WPs w M-Codes";"RTP",#N/A,FALSE,"RTP";"BONDS",#N/A,FALSE,"NY NJ bond disc temp";"M&amp;S",#N/A,FALSE,"M&amp;S";"SFA",#N/A,FALSE,"State FA";#N/A,#N/A,FALSE,"SRTP";"Federal Adjustments to be Booked",#N/A,FALSE,"Tax Reconciliation Schedule";"State Adjustments to be Booked",#N/A,FALSE,"Tax Reconciliation Schedule"}</definedName>
    <definedName name="wrn.FERC._.FAC._.CALC." localSheetId="21" hidden="1">{"FERC_FAC",#N/A,FALSE,"FERC_Fuel&amp;Rev"}</definedName>
    <definedName name="wrn.FERC._.FAC._.CALC." localSheetId="22" hidden="1">{"FERC_FAC",#N/A,FALSE,"FERC_Fuel&amp;Rev"}</definedName>
    <definedName name="wrn.FERC._.FAC._.CALC." hidden="1">{"FERC_FAC",#N/A,FALSE,"FERC_Fuel&amp;Rev"}</definedName>
    <definedName name="wrn.FERC._.WEATHER._.and._.JURIS._.FUEL." localSheetId="21" hidden="1">{"FERC_WEATHER_AND_FUEL",#N/A,FALSE,"FERC_Fuel&amp;Rev"}</definedName>
    <definedName name="wrn.FERC._.WEATHER._.and._.JURIS._.FUEL." localSheetId="22" hidden="1">{"FERC_WEATHER_AND_FUEL",#N/A,FALSE,"FERC_Fuel&amp;Rev"}</definedName>
    <definedName name="wrn.FERC._.WEATHER._.and._.JURIS._.FUEL." hidden="1">{"FERC_WEATHER_AND_FUEL",#N/A,FALSE,"FERC_Fuel&amp;Rev"}</definedName>
    <definedName name="wrn.Fin_Book." localSheetId="21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localSheetId="22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in_Book." hidden="1">{#N/A,#N/A,FALSE,"Summary_1_WO_drought";#N/A,#N/A,FALSE,"Adjust_1_WO_drought";#N/A,#N/A,FALSE,"Summary_2_WO_drought";#N/A,#N/A,FALSE,"Adjust_2_WO_drought";#N/A,#N/A,FALSE,"RegSeg_1";#N/A,#N/A,FALSE,"RegSeg_2";#N/A,#N/A,FALSE,"NonReg";#N/A,#N/A,FALSE,"NonCore_1";#N/A,#N/A,FALSE,"NonCore_2";#N/A,#N/A,FALSE,"New_Bus_Proj_USA";#N/A,#N/A,FALSE,"Canada_Exist";#N/A,#N/A,FALSE,"Canada_NonCore";#N/A,#N/A,FALSE,"New_Bus_Proj_Canada"}</definedName>
    <definedName name="wrn.Fuel._.Cycle." localSheetId="21" hidden="1">{#N/A,#N/A,FALSE,"AltFuel"}</definedName>
    <definedName name="wrn.Fuel._.Cycle." localSheetId="22" hidden="1">{#N/A,#N/A,FALSE,"AltFuel"}</definedName>
    <definedName name="wrn.Fuel._.Cycle." hidden="1">{#N/A,#N/A,FALSE,"AltFuel"}</definedName>
    <definedName name="wrn.go." localSheetId="21" hidden="1">{"wp_h4.2",#N/A,FALSE,"WP_H4.2";"wp_h4.3",#N/A,FALSE,"WP_H4.3"}</definedName>
    <definedName name="wrn.go." localSheetId="22" hidden="1">{"wp_h4.2",#N/A,FALSE,"WP_H4.2";"wp_h4.3",#N/A,FALSE,"WP_H4.3"}</definedName>
    <definedName name="wrn.go." hidden="1">{"wp_h4.2",#N/A,FALSE,"WP_H4.2";"wp_h4.3",#N/A,FALSE,"WP_H4.3"}</definedName>
    <definedName name="wrn.Graph._.SBU._.by._.Year._.1997_2000." localSheetId="21" hidden="1">{"Graph SBU by Year 1997_2000",#N/A,FALSE,"Strategic Business Lines"}</definedName>
    <definedName name="wrn.Graph._.SBU._.by._.Year._.1997_2000." localSheetId="22" hidden="1">{"Graph SBU by Year 1997_2000",#N/A,FALSE,"Strategic Business Lines"}</definedName>
    <definedName name="wrn.Graph._.SBU._.by._.Year._.1997_2000." hidden="1">{"Graph SBU by Year 1997_2000",#N/A,FALSE,"Strategic Business Lines"}</definedName>
    <definedName name="wrn.Graph._.SBU._.Contribution._.1997_2000." localSheetId="21" hidden="1">{"Graph_SBU_Contirbution 1991_2000",#N/A,FALSE,"Strategic Business Lines"}</definedName>
    <definedName name="wrn.Graph._.SBU._.Contribution._.1997_2000." localSheetId="22" hidden="1">{"Graph_SBU_Contirbution 1991_2000",#N/A,FALSE,"Strategic Business Lines"}</definedName>
    <definedName name="wrn.Graph._.SBU._.Contribution._.1997_2000." hidden="1">{"Graph_SBU_Contirbution 1991_2000",#N/A,FALSE,"Strategic Business Lines"}</definedName>
    <definedName name="wrn.handout." localSheetId="21" hidden="1">{"quarterly",#N/A,FALSE,"Income Statement";#N/A,#N/A,FALSE,"print segment";#N/A,#N/A,FALSE,"Balance Sheet";#N/A,#N/A,FALSE,"Annl Inc";#N/A,#N/A,FALSE,"Cash Flow"}</definedName>
    <definedName name="wrn.handout." localSheetId="22" hidden="1">{"quarterly",#N/A,FALSE,"Income Statement";#N/A,#N/A,FALSE,"print segment";#N/A,#N/A,FALSE,"Balance Sheet";#N/A,#N/A,FALSE,"Annl Inc";#N/A,#N/A,FALSE,"Cash Flow"}</definedName>
    <definedName name="wrn.handout." hidden="1">{"quarterly",#N/A,FALSE,"Income Statement";#N/A,#N/A,FALSE,"print segment";#N/A,#N/A,FALSE,"Balance Sheet";#N/A,#N/A,FALSE,"Annl Inc";#N/A,#N/A,FALSE,"Cash Flow"}</definedName>
    <definedName name="wrn.HWP_GL." localSheetId="21" hidden="1">{#N/A,#N/A,FALSE,"GLDwnLoad"}</definedName>
    <definedName name="wrn.HWP_GL." localSheetId="22" hidden="1">{#N/A,#N/A,FALSE,"GLDwnLoad"}</definedName>
    <definedName name="wrn.HWP_GL." hidden="1">{#N/A,#N/A,FALSE,"GLDwnLoad"}</definedName>
    <definedName name="wrn.HWP_INPUTS." localSheetId="21" hidden="1">{#N/A,#N/A,FALSE,"OTHERINPUTS";#N/A,#N/A,FALSE,"SUPPLIEDADJINPUT";#N/A,#N/A,FALSE,"BR&amp;SUPADJ."}</definedName>
    <definedName name="wrn.HWP_INPUTS." localSheetId="22" hidden="1">{#N/A,#N/A,FALSE,"OTHERINPUTS";#N/A,#N/A,FALSE,"SUPPLIEDADJINPUT";#N/A,#N/A,FALSE,"BR&amp;SUPADJ."}</definedName>
    <definedName name="wrn.HWP_INPUTS." hidden="1">{#N/A,#N/A,FALSE,"OTHERINPUTS";#N/A,#N/A,FALSE,"SUPPLIEDADJINPUT";#N/A,#N/A,FALSE,"BR&amp;SUPADJ."}</definedName>
    <definedName name="wrn.HWP_PROV." localSheetId="21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localSheetId="22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HWP_PROV." hidden="1">{#N/A,#N/A,FALSE,"Title Page";#N/A,#N/A,FALSE,"INDEX";#N/A,#N/A,FALSE,"BKTAXINCOME";#N/A,#N/A,FALSE,"INTERESTALLOC";#N/A,#N/A,FALSE,"FITCALC";#N/A,#N/A,FALSE,"CCBT";#N/A,#N/A,FALSE,"MET";#N/A,#N/A,FALSE,"PERMDIFFEVENTS";#N/A,#N/A,FALSE,"TIMDIFFEVENTS";#N/A,#N/A,FALSE,"DEPREC";#N/A,#N/A,FALSE,"PERMDIFF";#N/A,#N/A,FALSE,"OPTIMDIFF";#N/A,#N/A,FALSE,"NONOPTIMDIFF";#N/A,#N/A,FALSE,"190CRQTR";#N/A,#N/A,FALSE,"190CRYTD";#N/A,#N/A,FALSE,"190PRYTD";#N/A,#N/A,FALSE,"282CRQTR";#N/A,#N/A,FALSE,"282CRYTD";#N/A,#N/A,FALSE,"282PRYTD";#N/A,#N/A,FALSE,"283CRQTR";#N/A,#N/A,FALSE,"283CRYTD";#N/A,#N/A,FALSE,"283PRYTD";#N/A,#N/A,FALSE,"DITSUM";#N/A,#N/A,FALSE,"CRYTDACREC";#N/A,#N/A,FALSE,"PRYTDACREC";#N/A,#N/A,FALSE,"SYSJRNL"}</definedName>
    <definedName name="wrn.INCOME._.TAX._.CALCULATION." localSheetId="21" hidden="1">{"JURIS_INC_TAX_CALC",#N/A,FALSE,"COSTSTUDY";"OKCLS_INC_TAX_CALC",#N/A,FALSE,"COSTSTUDY"}</definedName>
    <definedName name="wrn.INCOME._.TAX._.CALCULATION." localSheetId="22" hidden="1">{"JURIS_INC_TAX_CALC",#N/A,FALSE,"COSTSTUDY";"OKCLS_INC_TAX_CALC",#N/A,FALSE,"COSTSTUDY"}</definedName>
    <definedName name="wrn.INCOME._.TAX._.CALCULATION." hidden="1">{"JURIS_INC_TAX_CALC",#N/A,FALSE,"COSTSTUDY";"OKCLS_INC_TAX_CALC",#N/A,FALSE,"COSTSTUDY"}</definedName>
    <definedName name="wrn.IncStatement._.15._.years." localSheetId="21" hidden="1">{#N/A,#N/A,FALSE,"FinStateUS"}</definedName>
    <definedName name="wrn.IncStatement._.15._.years." localSheetId="22" hidden="1">{#N/A,#N/A,FALSE,"FinStateUS"}</definedName>
    <definedName name="wrn.IncStatement._.15._.years." hidden="1">{#N/A,#N/A,FALSE,"FinStateUS"}</definedName>
    <definedName name="wrn.IncStatement._.6._.years." localSheetId="21" hidden="1">{"IncStatement 6 years",#N/A,FALSE,"FinStateUS"}</definedName>
    <definedName name="wrn.IncStatement._.6._.years." localSheetId="22" hidden="1">{"IncStatement 6 years",#N/A,FALSE,"FinStateUS"}</definedName>
    <definedName name="wrn.IncStatement._.6._.years." hidden="1">{"IncStatement 6 years",#N/A,FALSE,"FinStateUS"}</definedName>
    <definedName name="wrn.Initial." localSheetId="21" hidden="1">{#N/A,"Anonymous",FALSE,"30 30k Table";#N/A,#N/A,FALSE,"30 50k Table";#N/A,#N/A,FALSE,"40 100k Table"}</definedName>
    <definedName name="wrn.Initial." localSheetId="22" hidden="1">{#N/A,"Anonymous",FALSE,"30 30k Table";#N/A,#N/A,FALSE,"30 50k Table";#N/A,#N/A,FALSE,"40 100k Table"}</definedName>
    <definedName name="wrn.Initial." hidden="1">{#N/A,"Anonymous",FALSE,"30 30k Table";#N/A,#N/A,FALSE,"30 50k Table";#N/A,#N/A,FALSE,"40 100k Table"}</definedName>
    <definedName name="wrn.INTERNAL._.ALLOC._.INPUT." localSheetId="21" hidden="1">{"JURIS_INT_ALOC_AMTS",#N/A,FALSE,"COSTSTUDY";"OKCLS_INT_ALOC_AMTS",#N/A,FALSE,"COSTSTUDY"}</definedName>
    <definedName name="wrn.INTERNAL._.ALLOC._.INPUT." localSheetId="22" hidden="1">{"JURIS_INT_ALOC_AMTS",#N/A,FALSE,"COSTSTUDY";"OKCLS_INT_ALOC_AMTS",#N/A,FALSE,"COSTSTUDY"}</definedName>
    <definedName name="wrn.INTERNAL._.ALLOC._.INPUT." hidden="1">{"JURIS_INT_ALOC_AMTS",#N/A,FALSE,"COSTSTUDY";"OKCLS_INT_ALOC_AMTS",#N/A,FALSE,"COSTSTUDY"}</definedName>
    <definedName name="wrn.INTERNAL._.ALLOC._.RATIOS." localSheetId="21" hidden="1">{"JURIS_INTAL_RATIOS",#N/A,FALSE,"COSTSTUDY";"OKCLS_INTAL_RATIOS",#N/A,FALSE,"COSTSTUDY"}</definedName>
    <definedName name="wrn.INTERNAL._.ALLOC._.RATIOS." localSheetId="22" hidden="1">{"JURIS_INTAL_RATIOS",#N/A,FALSE,"COSTSTUDY";"OKCLS_INTAL_RATIOS",#N/A,FALSE,"COSTSTUDY"}</definedName>
    <definedName name="wrn.INTERNAL._.ALLOC._.RATIOS." hidden="1">{"JURIS_INTAL_RATIOS",#N/A,FALSE,"COSTSTUDY";"OKCLS_INTAL_RATIOS",#N/A,FALSE,"COSTSTUDY"}</definedName>
    <definedName name="wrn.InterSystem." localSheetId="20" hidden="1">{"Purchases",#N/A,TRUE,"Sheet1";"Sales",#N/A,TRUE,"Sheet1"}</definedName>
    <definedName name="wrn.InterSystem." localSheetId="21" hidden="1">{"Purchases",#N/A,TRUE,"Sheet1";"Sales",#N/A,TRUE,"Sheet1"}</definedName>
    <definedName name="wrn.InterSystem." localSheetId="22" hidden="1">{"Purchases",#N/A,TRUE,"Sheet1";"Sales",#N/A,TRUE,"Sheet1"}</definedName>
    <definedName name="wrn.InterSystem." hidden="1">{"Purchases",#N/A,TRUE,"Sheet1";"Sales",#N/A,TRUE,"Sheet1"}</definedName>
    <definedName name="wrn.market._.share." localSheetId="21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localSheetId="22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localSheetId="2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1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localSheetId="2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FR2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0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1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localSheetId="2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localSheetId="20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22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localSheetId="21" hidden="1">{"OK_FUEL_COMPARISON",#N/A,FALSE,"Ok_Fuel&amp;Rev"}</definedName>
    <definedName name="wrn.OK._.FUEL._.COMPARISON." localSheetId="22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21" hidden="1">{"OK_JURIS_FAC",#N/A,FALSE,"Ok_Fuel&amp;Rev"}</definedName>
    <definedName name="wrn.OK._.JURIS._.FAC._.CALCULATION." localSheetId="22" hidden="1">{"OK_JURIS_FAC",#N/A,FALSE,"Ok_Fuel&amp;Rev"}</definedName>
    <definedName name="wrn.OK._.JURIS._.FAC._.CALCULATION." hidden="1">{"OK_JURIS_FAC",#N/A,FALSE,"Ok_Fuel&amp;Rev"}</definedName>
    <definedName name="wrn.OK._.JURIS._.FUEL._.COST." localSheetId="21" hidden="1">{"OK_JURIS_FUEL",#N/A,FALSE,"Ok_Fuel&amp;Rev"}</definedName>
    <definedName name="wrn.OK._.JURIS._.FUEL._.COST." localSheetId="22" hidden="1">{"OK_JURIS_FUEL",#N/A,FALSE,"Ok_Fuel&amp;Rev"}</definedName>
    <definedName name="wrn.OK._.JURIS._.FUEL._.COST." hidden="1">{"OK_JURIS_FUEL",#N/A,FALSE,"Ok_Fuel&amp;Rev"}</definedName>
    <definedName name="wrn.OKLA._.PRO._.FORMA._.FUEL." localSheetId="21" hidden="1">{"OK_PRO_FORMA_FUEL",#N/A,FALSE,"Ok_Fuel&amp;Rev"}</definedName>
    <definedName name="wrn.OKLA._.PRO._.FORMA._.FUEL." localSheetId="22" hidden="1">{"OK_PRO_FORMA_FUEL",#N/A,FALSE,"Ok_Fuel&amp;Rev"}</definedName>
    <definedName name="wrn.OKLA._.PRO._.FORMA._.FUEL." hidden="1">{"OK_PRO_FORMA_FUEL",#N/A,FALSE,"Ok_Fuel&amp;Rev"}</definedName>
    <definedName name="wrn.OM._.EXPENSES." localSheetId="21" hidden="1">{"JURIS_OM_EXP",#N/A,FALSE,"COSTSTUDY";"OKCLS_OM_EXP",#N/A,FALSE,"COSTSTUDY"}</definedName>
    <definedName name="wrn.OM._.EXPENSES." localSheetId="22" hidden="1">{"JURIS_OM_EXP",#N/A,FALSE,"COSTSTUDY";"OKCLS_OM_EXP",#N/A,FALSE,"COSTSTUDY"}</definedName>
    <definedName name="wrn.OM._.EXPENSES." hidden="1">{"JURIS_OM_EXP",#N/A,FALSE,"COSTSTUDY";"OKCLS_OM_EXP",#N/A,FALSE,"COSTSTUDY"}</definedName>
    <definedName name="wrn.OMEXPENSE." localSheetId="20" hidden="1">{"PF",#N/A,FALSE,"Sheet4";"PG",#N/A,FALSE,"Sheet4";"PH",#N/A,FALSE,"Sheet4";"PI",#N/A,FALSE,"Sheet4";"PJ",#N/A,FALSE,"Sheet4"}</definedName>
    <definedName name="wrn.OMEXPENSE." localSheetId="21" hidden="1">{"PF",#N/A,FALSE,"Sheet4";"PG",#N/A,FALSE,"Sheet4";"PH",#N/A,FALSE,"Sheet4";"PI",#N/A,FALSE,"Sheet4";"PJ",#N/A,FALSE,"Sheet4"}</definedName>
    <definedName name="wrn.OMEXPENSE." localSheetId="22" hidden="1">{"PF",#N/A,FALSE,"Sheet4";"PG",#N/A,FALSE,"Sheet4";"PH",#N/A,FALSE,"Sheet4";"PI",#N/A,FALSE,"Sheet4";"PJ",#N/A,FALSE,"Sheet4"}</definedName>
    <definedName name="wrn.OMEXPENSE." hidden="1">{"PF",#N/A,FALSE,"Sheet4";"PG",#N/A,FALSE,"Sheet4";"PH",#N/A,FALSE,"Sheet4";"PI",#N/A,FALSE,"Sheet4";"PJ",#N/A,FALSE,"Sheet4"}</definedName>
    <definedName name="wrn.OMPA._.FAC." localSheetId="21" hidden="1">{"OMPA_FAC",#N/A,FALSE,"OMPA FAC"}</definedName>
    <definedName name="wrn.OMPA._.FAC." localSheetId="22" hidden="1">{"OMPA_FAC",#N/A,FALSE,"OMPA FAC"}</definedName>
    <definedName name="wrn.OMPA._.FAC." hidden="1">{"OMPA_FAC",#N/A,FALSE,"OMPA FAC"}</definedName>
    <definedName name="wrn.one." localSheetId="21" hidden="1">{"page1",#N/A,FALSE,"A";"page2",#N/A,FALSE,"A"}</definedName>
    <definedName name="wrn.one." localSheetId="22" hidden="1">{"page1",#N/A,FALSE,"A";"page2",#N/A,FALSE,"A"}</definedName>
    <definedName name="wrn.one." hidden="1">{"page1",#N/A,FALSE,"A";"page2",#N/A,FALSE,"A"}</definedName>
    <definedName name="wrn.OTHER._.DATA." localSheetId="21" hidden="1">{"OTHER_DATA",#N/A,FALSE,"Ok_Fuel&amp;Rev"}</definedName>
    <definedName name="wrn.OTHER._.DATA." localSheetId="22" hidden="1">{"OTHER_DATA",#N/A,FALSE,"Ok_Fuel&amp;Rev"}</definedName>
    <definedName name="wrn.OTHER._.DATA." hidden="1">{"OTHER_DATA",#N/A,FALSE,"Ok_Fuel&amp;Rev"}</definedName>
    <definedName name="wrn.Overall_Scorecard." localSheetId="21" hidden="1">{"Overall Scorecard",#N/A,FALSE,"Overall Scorecard"}</definedName>
    <definedName name="wrn.Overall_Scorecard." localSheetId="22" hidden="1">{"Overall Scorecard",#N/A,FALSE,"Overall Scorecard"}</definedName>
    <definedName name="wrn.Overall_Scorecard." hidden="1">{"Overall Scorecard",#N/A,FALSE,"Overall Scorecard"}</definedName>
    <definedName name="wrn.Percent_of_Change." localSheetId="21" hidden="1">{"% of Change=O&amp;M per Customer+Equiv Employee",#N/A,FALSE,"% Change";"% o Change=OR + Rev per Equivalent Employee",#N/A,FALSE,"% Change"}</definedName>
    <definedName name="wrn.Percent_of_Change." localSheetId="22" hidden="1">{"% of Change=O&amp;M per Customer+Equiv Employee",#N/A,FALSE,"% Change";"% o Change=OR + Rev per Equivalent Employee",#N/A,FALSE,"% Change"}</definedName>
    <definedName name="wrn.Percent_of_Change." hidden="1">{"% of Change=O&amp;M per Customer+Equiv Employee",#N/A,FALSE,"% Change";"% o Change=OR + Rev per Equivalent Employee",#N/A,FALSE,"% Change"}</definedName>
    <definedName name="wrn.Percent_of_Goal." localSheetId="21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localSheetId="22" hidden="1">{"% of Goals=O&amp;M per Customer + Equiv Employee",#N/A,FALSE,"% of Goal";"% of Goals=Operating Ration + Return on Net Plnt",#N/A,FALSE,"% of Goal";"% of Goals=Revenue per Equivalent Employee",#N/A,FALSE,"% of Goal"}</definedName>
    <definedName name="wrn.Percent_of_Goal." hidden="1">{"% of Goals=O&amp;M per Customer + Equiv Employee",#N/A,FALSE,"% of Goal";"% of Goals=Operating Ration + Return on Net Plnt",#N/A,FALSE,"% of Goal";"% of Goals=Revenue per Equivalent Employee",#N/A,FALSE,"% of Goal"}</definedName>
    <definedName name="wrn.Percentage." localSheetId="21" hidden="1">{"Summary",#N/A,FALSE,"Options "}</definedName>
    <definedName name="wrn.Percentage." localSheetId="22" hidden="1">{"Summary",#N/A,FALSE,"Options "}</definedName>
    <definedName name="wrn.Percentage." hidden="1">{"Summary",#N/A,FALSE,"Options "}</definedName>
    <definedName name="wrn.Pivot1." localSheetId="21" hidden="1">{"Pivot1",#N/A,FALSE,"Redemption_Maturity Extract"}</definedName>
    <definedName name="wrn.Pivot1." localSheetId="22" hidden="1">{"Pivot1",#N/A,FALSE,"Redemption_Maturity Extract"}</definedName>
    <definedName name="wrn.Pivot1." hidden="1">{"Pivot1",#N/A,FALSE,"Redemption_Maturity Extract"}</definedName>
    <definedName name="wrn.Pivot2." localSheetId="21" hidden="1">{"Pivot2",#N/A,FALSE,"Redemption_Maturity Extract"}</definedName>
    <definedName name="wrn.Pivot2." localSheetId="22" hidden="1">{"Pivot2",#N/A,FALSE,"Redemption_Maturity Extract"}</definedName>
    <definedName name="wrn.Pivot2." hidden="1">{"Pivot2",#N/A,FALSE,"Redemption_Maturity Extract"}</definedName>
    <definedName name="wrn.PLANT._.IN._.SERVICE." localSheetId="21" hidden="1">{"JURIS_PLT_IN_SERV",#N/A,FALSE,"COSTSTUDY";"OKCLS_PLT_IN_SERV",#N/A,FALSE,"COSTSTUDY"}</definedName>
    <definedName name="wrn.PLANT._.IN._.SERVICE." localSheetId="22" hidden="1">{"JURIS_PLT_IN_SERV",#N/A,FALSE,"COSTSTUDY";"OKCLS_PLT_IN_SERV",#N/A,FALSE,"COSTSTUDY"}</definedName>
    <definedName name="wrn.PLANT._.IN._.SERVICE." hidden="1">{"JURIS_PLT_IN_SERV",#N/A,FALSE,"COSTSTUDY";"OKCLS_PLT_IN_SERV",#N/A,FALSE,"COSTSTUDY"}</definedName>
    <definedName name="wrn.Points_Achieved." localSheetId="21" hidden="1">{"Points=O&amp;M per Customer + per Equiv Employee",#N/A,FALSE,"Points";"Points=Operating Ratio + Return on Net Plant",#N/A,FALSE,"Points";"Points=Revenue per Equivalent Employee",#N/A,FALSE,"Points"}</definedName>
    <definedName name="wrn.Points_Achieved." localSheetId="22" hidden="1">{"Points=O&amp;M per Customer + per Equiv Employee",#N/A,FALSE,"Points";"Points=Operating Ratio + Return on Net Plant",#N/A,FALSE,"Points";"Points=Revenue per Equivalent Employee",#N/A,FALSE,"Points"}</definedName>
    <definedName name="wrn.Points_Achieved." hidden="1">{"Points=O&amp;M per Customer + per Equiv Employee",#N/A,FALSE,"Points";"Points=Operating Ratio + Return on Net Plant",#N/A,FALSE,"Points";"Points=Revenue per Equivalent Employee",#N/A,FALSE,"Points"}</definedName>
    <definedName name="wrn.PPJOURNAL._.ENTRY." localSheetId="21" hidden="1">{"PPDEFERREDBAL",#N/A,FALSE,"PRIOR PERIOD ADJMT";#N/A,#N/A,FALSE,"PRIOR PERIOD ADJMT";"PPJOURNALENTRY",#N/A,FALSE,"PRIOR PERIOD ADJMT"}</definedName>
    <definedName name="wrn.PPJOURNAL._.ENTRY." localSheetId="22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21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localSheetId="22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_ALL." localSheetId="21" hidden="1">{"summary",#N/A,TRUE,"E93ADJ";"detail",#N/A,TRUE,"E93ADJ"}</definedName>
    <definedName name="wrn.PRINT_ALL." localSheetId="22" hidden="1">{"summary",#N/A,TRUE,"E93ADJ";"detail",#N/A,TRUE,"E93ADJ"}</definedName>
    <definedName name="wrn.PRINT_ALL." hidden="1">{"summary",#N/A,TRUE,"E93ADJ";"detail",#N/A,TRUE,"E93ADJ"}</definedName>
    <definedName name="wrn.PrintExhibits." localSheetId="20" hidden="1">{"EXHSPortrait1",#N/A,FALSE,"EXHIBITS";"EXHSLandscape",#N/A,FALSE,"EXHIBITS";"EXHSPortrait2",#N/A,FALSE,"EXHIBITS";"EXHSPortrait3",#N/A,FALSE,"EXHIBITS";"EXHSPortrait4",#N/A,FALSE,"EXHIBITS"}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localSheetId="22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localSheetId="20" hidden="1">{"print1",#N/A,FALSE,"D21CUSTS"}</definedName>
    <definedName name="wrn.printtable1." localSheetId="21" hidden="1">{"print1",#N/A,FALSE,"D21CUSTS"}</definedName>
    <definedName name="wrn.printtable1." localSheetId="22" hidden="1">{"print1",#N/A,FALSE,"D21CUSTS"}</definedName>
    <definedName name="wrn.printtable1." hidden="1">{"print1",#N/A,FALSE,"D21CUSTS"}</definedName>
    <definedName name="wrn.printtable2." localSheetId="20" hidden="1">{"print2",#N/A,FALSE,"D21CUSTS"}</definedName>
    <definedName name="wrn.printtable2." localSheetId="21" hidden="1">{"print2",#N/A,FALSE,"D21CUSTS"}</definedName>
    <definedName name="wrn.printtable2." localSheetId="22" hidden="1">{"print2",#N/A,FALSE,"D21CUSTS"}</definedName>
    <definedName name="wrn.printtable2." hidden="1">{"print2",#N/A,FALSE,"D21CUSTS"}</definedName>
    <definedName name="wrn.printtable3." localSheetId="20" hidden="1">{"print3",#N/A,FALSE,"D21CUSTS"}</definedName>
    <definedName name="wrn.printtable3." localSheetId="21" hidden="1">{"print3",#N/A,FALSE,"D21CUSTS"}</definedName>
    <definedName name="wrn.printtable3." localSheetId="22" hidden="1">{"print3",#N/A,FALSE,"D21CUSTS"}</definedName>
    <definedName name="wrn.printtable3." hidden="1">{"print3",#N/A,FALSE,"D21CUSTS"}</definedName>
    <definedName name="wrn.printtable4." localSheetId="20" hidden="1">{"print4",#N/A,FALSE,"D21CUSTS"}</definedName>
    <definedName name="wrn.printtable4." localSheetId="21" hidden="1">{"print4",#N/A,FALSE,"D21CUSTS"}</definedName>
    <definedName name="wrn.printtable4." localSheetId="22" hidden="1">{"print4",#N/A,FALSE,"D21CUSTS"}</definedName>
    <definedName name="wrn.printtable4." hidden="1">{"print4",#N/A,FALSE,"D21CUSTS"}</definedName>
    <definedName name="wrn.PRIOR._.PERIOD._.ADJMT." localSheetId="21" hidden="1">{#N/A,#N/A,FALSE,"PRIOR PERIOD ADJMT"}</definedName>
    <definedName name="wrn.PRIOR._.PERIOD._.ADJMT." localSheetId="22" hidden="1">{#N/A,#N/A,FALSE,"PRIOR PERIOD ADJMT"}</definedName>
    <definedName name="wrn.PRIOR._.PERIOD._.ADJMT." hidden="1">{#N/A,#N/A,FALSE,"PRIOR PERIOD ADJMT"}</definedName>
    <definedName name="wrn.Productivity_Ratios." localSheetId="21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localSheetId="22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Ratios." hidden="1">{"PR=O&amp;M per Customer",#N/A,FALSE,"Prod-Ratios";"PR=Customer per Equivalent Employee",#N/A,FALSE,"Prod-Ratios";"PR=Operating Ratio(OI to Revenue)",#N/A,FALSE,"Prod-Ratios";"PR=Return on Net Utility Plant",#N/A,FALSE,"Prod-Ratios";"PR=Revenue per Equivalent Employee",#N/A,FALSE,"Prod-Ratios"}</definedName>
    <definedName name="wrn.Productivity_Targets." localSheetId="21" hidden="1">{"PT=O&amp;M per Cust + Equiv Employee + OR",#N/A,FALSE,"1999 Targets";"PT=Return on Net Plant &amp; Rev per Customere",#N/A,FALSE,"1999 Targets"}</definedName>
    <definedName name="wrn.Productivity_Targets." localSheetId="22" hidden="1">{"PT=O&amp;M per Cust + Equiv Employee + OR",#N/A,FALSE,"1999 Targets";"PT=Return on Net Plant &amp; Rev per Customere",#N/A,FALSE,"1999 Targets"}</definedName>
    <definedName name="wrn.Productivity_Targets." hidden="1">{"PT=O&amp;M per Cust + Equiv Employee + OR",#N/A,FALSE,"1999 Targets";"PT=Return on Net Plant &amp; Rev per Customere",#N/A,FALSE,"1999 Targets"}</definedName>
    <definedName name="wrn.Proforma." localSheetId="21" hidden="1">{#N/A,#N/A,TRUE,"SLDE";#N/A,#N/A,TRUE,"Concession Summary"}</definedName>
    <definedName name="wrn.Proforma." localSheetId="22" hidden="1">{#N/A,#N/A,TRUE,"SLDE";#N/A,#N/A,TRUE,"Concession Summary"}</definedName>
    <definedName name="wrn.Proforma." hidden="1">{#N/A,#N/A,TRUE,"SLDE";#N/A,#N/A,TRUE,"Concession Summary"}</definedName>
    <definedName name="wrn.Projected._.Def._.Adjustments." localSheetId="20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localSheetId="20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PSNH_GL." localSheetId="21" hidden="1">{#N/A,#N/A,FALSE,"GLDwnLoad"}</definedName>
    <definedName name="wrn.PSNH_GL." localSheetId="22" hidden="1">{#N/A,#N/A,FALSE,"GLDwnLoad"}</definedName>
    <definedName name="wrn.PSNH_GL." hidden="1">{#N/A,#N/A,FALSE,"GLDwnLoad"}</definedName>
    <definedName name="wrn.PSNH_INPUTS." localSheetId="21" hidden="1">{#N/A,#N/A,FALSE,"OTHERINPUTS";#N/A,#N/A,FALSE,"DITRATEINPUTS";#N/A,#N/A,FALSE,"SUPPLIEDADJINPUT";#N/A,#N/A,FALSE,"TIMINGDIFFINPUTS";#N/A,#N/A,FALSE,"BR&amp;SUPADJ."}</definedName>
    <definedName name="wrn.PSNH_INPUTS." localSheetId="22" hidden="1">{#N/A,#N/A,FALSE,"OTHERINPUTS";#N/A,#N/A,FALSE,"DITRATEINPUTS";#N/A,#N/A,FALSE,"SUPPLIEDADJINPUT";#N/A,#N/A,FALSE,"TIMINGDIFFINPUTS";#N/A,#N/A,FALSE,"BR&amp;SUPADJ."}</definedName>
    <definedName name="wrn.PSNH_INPUTS." hidden="1">{#N/A,#N/A,FALSE,"OTHERINPUTS";#N/A,#N/A,FALSE,"DITRATEINPUTS";#N/A,#N/A,FALSE,"SUPPLIEDADJINPUT";#N/A,#N/A,FALSE,"TIMINGDIFFINPUTS";#N/A,#N/A,FALSE,"BR&amp;SUPADJ."}</definedName>
    <definedName name="wrn.PSNH_PROV." localSheetId="21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localSheetId="22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PSNH_PROV." hidden="1">{#N/A,#N/A,FALSE,"TITLEPG";#N/A,#N/A,FALSE,"INDEX";#N/A,#N/A,FALSE,"BKTAXINCOME";#N/A,#N/A,FALSE,"INTERESTALLOC";#N/A,#N/A,FALSE,"FITCALC";#N/A,#N/A,FALSE,"NHBPT";#N/A,#N/A,FALSE,"CCB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Reason.Test";#N/A,#N/A,FALSE,"FAS109 Study";#N/A,#N/A,FALSE,"FAS109 Plant"}</definedName>
    <definedName name="wrn.Quarterly._.report." localSheetId="21" hidden="1">{#N/A,#N/A,TRUE,"1 (2)";#N/A,#N/A,TRUE,"2";#N/A,#N/A,TRUE,"3"}</definedName>
    <definedName name="wrn.Quarterly._.report." localSheetId="22" hidden="1">{#N/A,#N/A,TRUE,"1 (2)";#N/A,#N/A,TRUE,"2";#N/A,#N/A,TRUE,"3"}</definedName>
    <definedName name="wrn.Quarterly._.report." hidden="1">{#N/A,#N/A,TRUE,"1 (2)";#N/A,#N/A,TRUE,"2";#N/A,#N/A,TRUE,"3"}</definedName>
    <definedName name="wrn.Rate._.Design." localSheetId="21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localSheetId="22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._.Design." hidden="1">{#N/A,#N/A,TRUE,"Rev Alloc Stmt";#N/A,#N/A,TRUE,"Summary";#N/A,#N/A,TRUE,"Effective Rates";#N/A,#N/A,TRUE,"Margins";#N/A,#N/A,TRUE,"Rate 60";#N/A,#N/A,TRUE,"Rate 62";#N/A,#N/A,TRUE,"Rate 70";#N/A,#N/A,TRUE,"Rate 71";#N/A,#N/A,TRUE,"SI Reconciliation";#N/A,#N/A,TRUE,"Rate 85";#N/A,#N/A,TRUE,"Rates 81, 82, 84";#N/A,#N/A,TRUE,"LI Reconciliation";#N/A,#N/A,TRUE,"Seasonal Differential"}</definedName>
    <definedName name="wrn.RATEBASE._.ADJUSTMENTS." localSheetId="21" hidden="1">{"JURIS_RB_ADJS",#N/A,FALSE,"COSTSTUDY";"OKCLS_RB_ADJS",#N/A,FALSE,"COSTSTUDY"}</definedName>
    <definedName name="wrn.RATEBASE._.ADJUSTMENTS." localSheetId="22" hidden="1">{"JURIS_RB_ADJS",#N/A,FALSE,"COSTSTUDY";"OKCLS_RB_ADJS",#N/A,FALSE,"COSTSTUDY"}</definedName>
    <definedName name="wrn.RATEBASE._.ADJUSTMENTS." hidden="1">{"JURIS_RB_ADJS",#N/A,FALSE,"COSTSTUDY";"OKCLS_RB_ADJS",#N/A,FALSE,"COSTSTUDY"}</definedName>
    <definedName name="wrn.Report." localSheetId="21" hidden="1">{#N/A,#N/A,TRUE,"Summary";#N/A,#N/A,TRUE,"Ratios LDE";#N/A,#N/A,TRUE,"Ratios";#N/A,#N/A,TRUE,"Financial Statements"}</definedName>
    <definedName name="wrn.Report." localSheetId="22" hidden="1">{#N/A,#N/A,TRUE,"Summary";#N/A,#N/A,TRUE,"Ratios LDE";#N/A,#N/A,TRUE,"Ratios";#N/A,#N/A,TRUE,"Financial Statements"}</definedName>
    <definedName name="wrn.Report." hidden="1">{#N/A,#N/A,TRUE,"Summary";#N/A,#N/A,TRUE,"Ratios LDE";#N/A,#N/A,TRUE,"Ratios";#N/A,#N/A,TRUE,"Financial Statements"}</definedName>
    <definedName name="wrn.Report1." localSheetId="21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localSheetId="22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ROR_MEMO." localSheetId="21" hidden="1">{#N/A,#N/A,FALSE,"RORMEMO";#N/A,#N/A,FALSE,"RORSUMMARY";#N/A,#N/A,FALSE,"RORDETAIL"}</definedName>
    <definedName name="wrn.ROR_MEMO." localSheetId="22" hidden="1">{#N/A,#N/A,FALSE,"RORMEMO";#N/A,#N/A,FALSE,"RORSUMMARY";#N/A,#N/A,FALSE,"RORDETAIL"}</definedName>
    <definedName name="wrn.ROR_MEMO." hidden="1">{#N/A,#N/A,FALSE,"RORMEMO";#N/A,#N/A,FALSE,"RORSUMMARY";#N/A,#N/A,FALSE,"RORDETAIL"}</definedName>
    <definedName name="wrn.Schedule._.2c." localSheetId="20" hidden="1">{"Schedule 2c",#N/A,FALSE,"SCHEDULE2c"}</definedName>
    <definedName name="wrn.Schedule._.2c." localSheetId="21" hidden="1">{"Schedule 2c",#N/A,FALSE,"SCHEDULE2c"}</definedName>
    <definedName name="wrn.Schedule._.2c." localSheetId="22" hidden="1">{"Schedule 2c",#N/A,FALSE,"SCHEDULE2c"}</definedName>
    <definedName name="wrn.Schedule._.2c." hidden="1">{"Schedule 2c",#N/A,FALSE,"SCHEDULE2c"}</definedName>
    <definedName name="wrn.SCHEDULE_K_1." localSheetId="21" hidden="1">{"SCHK1",#N/A,FALSE,"FILING REPORTS"}</definedName>
    <definedName name="wrn.SCHEDULE_K_1." localSheetId="22" hidden="1">{"SCHK1",#N/A,FALSE,"FILING REPORTS"}</definedName>
    <definedName name="wrn.SCHEDULE_K_1." hidden="1">{"SCHK1",#N/A,FALSE,"FILING REPORTS"}</definedName>
    <definedName name="wrn.SECTLREPORTS." localSheetId="21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localSheetId="22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CTLREPORTS." hidden="1">{"SCHL",#N/A,FALSE,"FILING REPORTS";"SCHL1",#N/A,FALSE,"COSTSTUDY";"SCHL2",#N/A,FALSE,"COSTSTUDY";"SCHL3",#N/A,FALSE,"COSTSTUDY";"SCHL4",#N/A,FALSE,"COSTSTUDY";"SCHL5",#N/A,FALSE,"COSTSTUDY";"SCHL6",#N/A,FALSE,"COSTSTUDY";"SCHL7",#N/A,FALSE,"COSTSTUDY";"SCHL8",#N/A,FALSE,"COSTSTUDY"}</definedName>
    <definedName name="wrn.SELECT_GL." localSheetId="21" hidden="1">{#N/A,#N/A,FALSE,"GLDwnLoad"}</definedName>
    <definedName name="wrn.SELECT_GL." localSheetId="22" hidden="1">{#N/A,#N/A,FALSE,"GLDwnLoad"}</definedName>
    <definedName name="wrn.SELECT_GL." hidden="1">{#N/A,#N/A,FALSE,"GLDwnLoad"}</definedName>
    <definedName name="wrn.SELECT_INPUTS." localSheetId="21" hidden="1">{#N/A,#N/A,FALSE,"OTHERINPUTS";#N/A,#N/A,FALSE,"SUPPLIEDADJINPUT";#N/A,#N/A,FALSE,"BR&amp;SUPADJ."}</definedName>
    <definedName name="wrn.SELECT_INPUTS." localSheetId="22" hidden="1">{#N/A,#N/A,FALSE,"OTHERINPUTS";#N/A,#N/A,FALSE,"SUPPLIEDADJINPUT";#N/A,#N/A,FALSE,"BR&amp;SUPADJ."}</definedName>
    <definedName name="wrn.SELECT_INPUTS." hidden="1">{#N/A,#N/A,FALSE,"OTHERINPUTS";#N/A,#N/A,FALSE,"SUPPLIEDADJINPUT";#N/A,#N/A,FALSE,"BR&amp;SUPADJ."}</definedName>
    <definedName name="wrn.SELECT_PROV." localSheetId="21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localSheetId="22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ELECT_PROV." hidden="1">{#N/A,#N/A,FALSE,"TITLEPG";#N/A,#N/A,FALSE,"INDEX";#N/A,#N/A,FALSE,"BKTAXINCOME";#N/A,#N/A,FALSE,"FITCALC";#N/A,#N/A,FALSE,"CCBT";#N/A,#N/A,FALSE,"MET";#N/A,#N/A,FALSE,"New York";#N/A,#N/A,FALSE,"New Jersey";#N/A,#N/A,FALSE,"Penn";#N/A,#N/A,FALSE,"Other States";#N/A,#N/A,FALSE,"PERMDIFFEVENTS";#N/A,#N/A,FALSE,"TIMDIFFEVENTS";#N/A,#N/A,FALSE,"DEPREC";#N/A,#N/A,FALSE,"PERMDIFF";#N/A,#N/A,FALSE,"OPTIMDIFF";#N/A,#N/A,FALSE,"NONOPTIMDIFF";#N/A,#N/A,FALSE,"Deferred Tax Analysis";#N/A,#N/A,FALSE,"Net Plant";#N/A,#N/A,FALSE,"Def Tax Entry";#N/A,#N/A,FALSE,"Other Comprehensive Income";#N/A,#N/A,FALSE,"Pre Close ETR";#N/A,#N/A,FALSE,"CRYTDACREC";#N/A,#N/A,FALSE,"SYSJRNL"}</definedName>
    <definedName name="wrn.SPA._.FAC." localSheetId="21" hidden="1">{"SPA_FAC",#N/A,FALSE,"OMPA SPA FAC"}</definedName>
    <definedName name="wrn.SPA._.FAC." localSheetId="22" hidden="1">{"SPA_FAC",#N/A,FALSE,"OMPA SPA FAC"}</definedName>
    <definedName name="wrn.SPA._.FAC." hidden="1">{"SPA_FAC",#N/A,FALSE,"OMPA SPA FAC"}</definedName>
    <definedName name="wrn.SPA._.Invoice." localSheetId="21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localSheetId="22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PA._.Invoice." hidden="1">{#N/A,#N/A,FALSE,"spa letter";#N/A,#N/A,FALSE,"Vance Invoice";#N/A,#N/A,FALSE,"Vance calc1";#N/A,#N/A,FALSE,"Vance calc2";#N/A,#N/A,FALSE,"Paris Invoice";#N/A,#N/A,FALSE,"Paris calc1";#N/A,#N/A,FALSE,"Paris calc2";#N/A,#N/A,FALSE,"Short Invoice";#N/A,#N/A,FALSE,"Short calc1 ";#N/A,#N/A,FALSE,"Short calc2 ";#N/A,#N/A,FALSE,"Purcell Invoice";#N/A,#N/A,FALSE,"Purcell calc1";#N/A,#N/A,FALSE,"Purcell calc2";#N/A,#N/A,FALSE,"Data Entry"}</definedName>
    <definedName name="wrn.Statements." localSheetId="2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22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2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localSheetId="21" hidden="1">{"OKCLS_SUMMARY",#N/A,FALSE,"INTERNAL REPORTS";"JURIS_SUMMARY",#N/A,FALSE,"INTERNAL REPORTS"}</definedName>
    <definedName name="wrn.SUMMARY." localSheetId="22" hidden="1">{"OKCLS_SUMMARY",#N/A,FALSE,"INTERNAL REPORTS";"JURIS_SUMMARY",#N/A,FALSE,"INTERNAL REPORTS"}</definedName>
    <definedName name="wrn.SUMMARY." hidden="1">{"OKCLS_SUMMARY",#N/A,FALSE,"INTERNAL REPORTS";"JURIS_SUMMARY",#N/A,FALSE,"INTERNAL REPORTS"}</definedName>
    <definedName name="wrn.Summary_GL." localSheetId="21" hidden="1">{#N/A,#N/A,FALSE,"GLDwnLoad"}</definedName>
    <definedName name="wrn.Summary_GL." localSheetId="22" hidden="1">{#N/A,#N/A,FALSE,"GLDwnLoad"}</definedName>
    <definedName name="wrn.Summary_GL." hidden="1">{#N/A,#N/A,FALSE,"GLDwnLoad"}</definedName>
    <definedName name="wrn.SUP." localSheetId="2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1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localSheetId="22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21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localSheetId="2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port_Net_Plant." localSheetId="21" hidden="1">{"Support Net Plant=Net Utility Plant",#N/A,FALSE,"Net Plant"}</definedName>
    <definedName name="wrn.Support_Net_Plant." localSheetId="22" hidden="1">{"Support Net Plant=Net Utility Plant",#N/A,FALSE,"Net Plant"}</definedName>
    <definedName name="wrn.Support_Net_Plant." hidden="1">{"Support Net Plant=Net Utility Plant",#N/A,FALSE,"Net Plant"}</definedName>
    <definedName name="wrn.Support_O_M_Cust_Emp." localSheetId="21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localSheetId="22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O_M_Cust_Emp." hidden="1">{"Support O&amp;M-Cust-Emp=O&amp;M + # of Cust",#N/A,FALSE,"O&amp;M-Cust-Emp";"Support O&amp;M-Cust-Emp=Equv Employees",#N/A,FALSE,"O&amp;M-Cust-Emp";"Support O&amp;M-Cust-Emp=Actual Employees",#N/A,FALSE,"O&amp;M-Cust-Emp";"Support O&amp;M-Cust-Emp=M&amp;S Employees Allocation",#N/A,FALSE,"O&amp;M-Cust-Emp";"Support O&amp;M-Cust-Emp=M&amp;S +O&amp;M less M&amp;S Fees",#N/A,FALSE,"O&amp;M-Cust-Emp"}</definedName>
    <definedName name="wrn.Support_Rev_Op_Inc." localSheetId="21" hidden="1">{"Support/Rev Op Inc=Total revenue + OIBT",#N/A,FALSE,"Rev-Op Inc"}</definedName>
    <definedName name="wrn.Support_Rev_Op_Inc." localSheetId="22" hidden="1">{"Support/Rev Op Inc=Total revenue + OIBT",#N/A,FALSE,"Rev-Op Inc"}</definedName>
    <definedName name="wrn.Support_Rev_Op_Inc." hidden="1">{"Support/Rev Op Inc=Total revenue + OIBT",#N/A,FALSE,"Rev-Op Inc"}</definedName>
    <definedName name="wrn.Table._.SBU._.1996_2002." localSheetId="21" hidden="1">{"SBU Numbers 1996_2002",#N/A,FALSE,"Strategic Business Lines"}</definedName>
    <definedName name="wrn.Table._.SBU._.1996_2002." localSheetId="22" hidden="1">{"SBU Numbers 1996_2002",#N/A,FALSE,"Strategic Business Lines"}</definedName>
    <definedName name="wrn.Table._.SBU._.1996_2002." hidden="1">{"SBU Numbers 1996_2002",#N/A,FALSE,"Strategic Business Lines"}</definedName>
    <definedName name="wrn.tables." localSheetId="20" hidden="1">{"print1",#N/A,FALSE,"D21CUSTS";"print2",#N/A,FALSE,"D21CUSTS";"print3",#N/A,FALSE,"D21CUSTS";"print4",#N/A,FALSE,"D21CUSTS"}</definedName>
    <definedName name="wrn.tables." localSheetId="21" hidden="1">{"print1",#N/A,FALSE,"D21CUSTS";"print2",#N/A,FALSE,"D21CUSTS";"print3",#N/A,FALSE,"D21CUSTS";"print4",#N/A,FALSE,"D21CUSTS"}</definedName>
    <definedName name="wrn.tables." localSheetId="22" hidden="1">{"print1",#N/A,FALSE,"D21CUSTS";"print2",#N/A,FALSE,"D21CUSTS";"print3",#N/A,FALSE,"D21CUSTS";"print4",#N/A,FALSE,"D21CUSTS"}</definedName>
    <definedName name="wrn.tables." hidden="1">{"print1",#N/A,FALSE,"D21CUSTS";"print2",#N/A,FALSE,"D21CUSTS";"print3",#N/A,FALSE,"D21CUSTS";"print4",#N/A,FALSE,"D21CUSTS"}</definedName>
    <definedName name="wrn.TAXES._.OTHER." localSheetId="21" hidden="1">{"JURIS_TAXES_OTHER",#N/A,FALSE,"COSTSTUDY";"OKCLS_TAXES_OTHER",#N/A,FALSE,"COSTSTUDY"}</definedName>
    <definedName name="wrn.TAXES._.OTHER." localSheetId="22" hidden="1">{"JURIS_TAXES_OTHER",#N/A,FALSE,"COSTSTUDY";"OKCLS_TAXES_OTHER",#N/A,FALSE,"COSTSTUDY"}</definedName>
    <definedName name="wrn.TAXES._.OTHER." hidden="1">{"JURIS_TAXES_OTHER",#N/A,FALSE,"COSTSTUDY";"OKCLS_TAXES_OTHER",#N/A,FALSE,"COSTSTUDY"}</definedName>
    <definedName name="wrn.TESTS." localSheetId="20" hidden="1">{"PAGE_1",#N/A,FALSE,"MONTH"}</definedName>
    <definedName name="wrn.TESTS." localSheetId="21" hidden="1">{"PAGE_1",#N/A,FALSE,"MONTH"}</definedName>
    <definedName name="wrn.TESTS." localSheetId="22" hidden="1">{"PAGE_1",#N/A,FALSE,"MONTH"}</definedName>
    <definedName name="wrn.TESTS." hidden="1">{"PAGE_1",#N/A,FALSE,"MONTH"}</definedName>
    <definedName name="wrn.Total._.Report." localSheetId="21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localSheetId="22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UWMAC." localSheetId="21" hidden="1">{"UWMACISV",#N/A,FALSE,"Sheet1";"UWMACSAV",#N/A,FALSE,"Sheet1";"UWMACBSV",#N/A,FALSE,"Sheet1";"UWMACSFDV",#N/A,FALSE,"Sheet1"}</definedName>
    <definedName name="wrn.UWMAC." localSheetId="22" hidden="1">{"UWMACISV",#N/A,FALSE,"Sheet1";"UWMACSAV",#N/A,FALSE,"Sheet1";"UWMACBSV",#N/A,FALSE,"Sheet1";"UWMACSFDV",#N/A,FALSE,"Sheet1"}</definedName>
    <definedName name="wrn.UWMAC." hidden="1">{"UWMACISV",#N/A,FALSE,"Sheet1";"UWMACSAV",#N/A,FALSE,"Sheet1";"UWMACBSV",#N/A,FALSE,"Sheet1";"UWMACSFDV",#N/A,FALSE,"Sheet1"}</definedName>
    <definedName name="wrn.UWNJ." localSheetId="21" hidden="1">{"UWNJISV",#N/A,FALSE,"Sheet1";"UWNJSAV",#N/A,FALSE,"Sheet1";"UWNJBSV",#N/A,FALSE,"Sheet1";"UWNJSFDV",#N/A,FALSE,"Sheet1"}</definedName>
    <definedName name="wrn.UWNJ." localSheetId="22" hidden="1">{"UWNJISV",#N/A,FALSE,"Sheet1";"UWNJSAV",#N/A,FALSE,"Sheet1";"UWNJBSV",#N/A,FALSE,"Sheet1";"UWNJSFDV",#N/A,FALSE,"Sheet1"}</definedName>
    <definedName name="wrn.UWNJ." hidden="1">{"UWNJISV",#N/A,FALSE,"Sheet1";"UWNJSAV",#N/A,FALSE,"Sheet1";"UWNJBSV",#N/A,FALSE,"Sheet1";"UWNJSFDV",#N/A,FALSE,"Sheet1"}</definedName>
    <definedName name="wrn.UWNY." localSheetId="21" hidden="1">{"UWNYISV",#N/A,FALSE,"Sheet1";"UWNYSAV",#N/A,FALSE,"Sheet1";"UWNYBSV",#N/A,FALSE,"Sheet1";"UWNYSFDV",#N/A,FALSE,"Sheet1"}</definedName>
    <definedName name="wrn.UWNY." localSheetId="22" hidden="1">{"UWNYISV",#N/A,FALSE,"Sheet1";"UWNYSAV",#N/A,FALSE,"Sheet1";"UWNYBSV",#N/A,FALSE,"Sheet1";"UWNYSFDV",#N/A,FALSE,"Sheet1"}</definedName>
    <definedName name="wrn.UWNY." hidden="1">{"UWNYISV",#N/A,FALSE,"Sheet1";"UWNYSAV",#N/A,FALSE,"Sheet1";"UWNYBSV",#N/A,FALSE,"Sheet1";"UWNYSFDV",#N/A,FALSE,"Sheet1"}</definedName>
    <definedName name="wrn.UWW." localSheetId="21" hidden="1">{"UWWISV",#N/A,FALSE,"Sheet1";"UWWSAV",#N/A,FALSE,"Sheet1";"UWWBSV",#N/A,FALSE,"Sheet1";"UWWSFDV",#N/A,FALSE,"Sheet1"}</definedName>
    <definedName name="wrn.UWW." localSheetId="22" hidden="1">{"UWWISV",#N/A,FALSE,"Sheet1";"UWWSAV",#N/A,FALSE,"Sheet1";"UWWBSV",#N/A,FALSE,"Sheet1";"UWWSFDV",#N/A,FALSE,"Sheet1"}</definedName>
    <definedName name="wrn.UWW." hidden="1">{"UWWISV",#N/A,FALSE,"Sheet1";"UWWSAV",#N/A,FALSE,"Sheet1";"UWWBSV",#N/A,FALSE,"Sheet1";"UWWSFDV",#N/A,FALSE,"Sheet1"}</definedName>
    <definedName name="wrn.WEATHER._.AND._.YR._.END._.CUST._.ADJ." localSheetId="21" hidden="1">{"WEATHER_CUSTOMERS",#N/A,FALSE,"Ok_Fuel&amp;Rev"}</definedName>
    <definedName name="wrn.WEATHER._.AND._.YR._.END._.CUST._.ADJ." localSheetId="22" hidden="1">{"WEATHER_CUSTOMERS",#N/A,FALSE,"Ok_Fuel&amp;Rev"}</definedName>
    <definedName name="wrn.WEATHER._.AND._.YR._.END._.CUST._.ADJ." hidden="1">{"WEATHER_CUSTOMERS",#N/A,FALSE,"Ok_Fuel&amp;Rev"}</definedName>
    <definedName name="wrn.Wkp._.Capital._.Structure." localSheetId="2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1" hidden="1">{"Wkp ComEquity",#N/A,FALSE,"Cap Struct WPs"}</definedName>
    <definedName name="wrn.Wkp._.ComEquity." localSheetId="22" hidden="1">{"Wkp ComEquity",#N/A,FALSE,"Cap Struct WPs"}</definedName>
    <definedName name="wrn.Wkp._.ComEquity." hidden="1">{"Wkp ComEquity",#N/A,FALSE,"Cap Struct WPs"}</definedName>
    <definedName name="wrn.Wkp._.JDITC." localSheetId="21" hidden="1">{"Wkp JDITC",#N/A,FALSE,"Cap Struct WPs"}</definedName>
    <definedName name="wrn.Wkp._.JDITC." localSheetId="22" hidden="1">{"Wkp JDITC",#N/A,FALSE,"Cap Struct WPs"}</definedName>
    <definedName name="wrn.Wkp._.JDITC." hidden="1">{"Wkp JDITC",#N/A,FALSE,"Cap Struct WPs"}</definedName>
    <definedName name="wrn.Wkp._.LTerm._.Debt." localSheetId="21" hidden="1">{"Wkp LTerm Debt",#N/A,FALSE,"Cap Struct WPs"}</definedName>
    <definedName name="wrn.Wkp._.LTerm._.Debt." localSheetId="22" hidden="1">{"Wkp LTerm Debt",#N/A,FALSE,"Cap Struct WPs"}</definedName>
    <definedName name="wrn.Wkp._.LTerm._.Debt." hidden="1">{"Wkp LTerm Debt",#N/A,FALSE,"Cap Struct WPs"}</definedName>
    <definedName name="wrn.Wkp._.LTerm._.Debt._.13Mo._.Avg." localSheetId="21" hidden="1">{"Wkp LTerm Debt 13MoAvg",#N/A,FALSE,"Cap Struct WPs"}</definedName>
    <definedName name="wrn.Wkp._.LTerm._.Debt._.13Mo._.Avg." localSheetId="2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1" hidden="1">{"Wkp Lterm Debt Amort",#N/A,FALSE,"Cap Struct WPs"}</definedName>
    <definedName name="wrn.Wkp._.LTerm._.Debt._.Amort." localSheetId="2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1" hidden="1">{"Wkp LTerm Debt Int",#N/A,FALSE,"Cap Struct WPs"}</definedName>
    <definedName name="wrn.Wkp._.LTerm._.Debt._.Int." localSheetId="22" hidden="1">{"Wkp LTerm Debt Int",#N/A,FALSE,"Cap Struct WPs"}</definedName>
    <definedName name="wrn.Wkp._.LTerm._.Debt._.Int." hidden="1">{"Wkp LTerm Debt Int",#N/A,FALSE,"Cap Struct WPs"}</definedName>
    <definedName name="wrn.Wkp._.PreStock." localSheetId="21" hidden="1">{"Wkp PreStock",#N/A,FALSE,"Cap Struct WPs"}</definedName>
    <definedName name="wrn.Wkp._.PreStock." localSheetId="22" hidden="1">{"Wkp PreStock",#N/A,FALSE,"Cap Struct WPs"}</definedName>
    <definedName name="wrn.Wkp._.PreStock." hidden="1">{"Wkp PreStock",#N/A,FALSE,"Cap Struct WPs"}</definedName>
    <definedName name="wrn.Wkp._.PreStock._.13MoAvg." localSheetId="21" hidden="1">{"Wkp PreStock 13MoAvg",#N/A,FALSE,"Cap Struct WPs"}</definedName>
    <definedName name="wrn.Wkp._.PreStock._.13MoAvg." localSheetId="2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1" hidden="1">{"Wkp PreStock Amort",#N/A,FALSE,"Cap Struct WPs"}</definedName>
    <definedName name="wrn.Wkp._.PreStock._.Amort." localSheetId="22" hidden="1">{"Wkp PreStock Amort",#N/A,FALSE,"Cap Struct WPs"}</definedName>
    <definedName name="wrn.Wkp._.PreStock._.Amort." hidden="1">{"Wkp PreStock Amort",#N/A,FALSE,"Cap Struct WPs"}</definedName>
    <definedName name="wrn.Wkp._.PreStock._.Dividend." localSheetId="21" hidden="1">{"Wkp PreStock Dividend",#N/A,FALSE,"Cap Struct WPs"}</definedName>
    <definedName name="wrn.Wkp._.PreStock._.Dividend." localSheetId="22" hidden="1">{"Wkp PreStock Dividend",#N/A,FALSE,"Cap Struct WPs"}</definedName>
    <definedName name="wrn.Wkp._.PreStock._.Dividend." hidden="1">{"Wkp PreStock Dividend",#N/A,FALSE,"Cap Struct WPs"}</definedName>
    <definedName name="wrn.Wkp._.STerm._.Debt." localSheetId="21" hidden="1">{"Wkp STerm Debt",#N/A,FALSE,"Cap Struct WPs"}</definedName>
    <definedName name="wrn.Wkp._.STerm._.Debt." localSheetId="22" hidden="1">{"Wkp STerm Debt",#N/A,FALSE,"Cap Struct WPs"}</definedName>
    <definedName name="wrn.Wkp._.STerm._.Debt." hidden="1">{"Wkp STerm Debt",#N/A,FALSE,"Cap Struct WPs"}</definedName>
    <definedName name="wrn.Wkp._.Unamort._.Debt._.Exp." localSheetId="21" hidden="1">{"Wkp Unamort Debt Exp",#N/A,FALSE,"Cap Struct WPs"}</definedName>
    <definedName name="wrn.Wkp._.Unamort._.Debt._.Exp." localSheetId="2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1" hidden="1">{"Wkp Unamort PreStock Exp",#N/A,FALSE,"Cap Struct WPs"}</definedName>
    <definedName name="wrn.Wkp._.Unamort._.PreStock._.Exp." localSheetId="22" hidden="1">{"Wkp Unamort PreStock Exp",#N/A,FALSE,"Cap Struct WPs"}</definedName>
    <definedName name="wrn.Wkp._.Unamort._.PreStock._.Exp." hidden="1">{"Wkp Unamort PreStock Exp",#N/A,FALSE,"Cap Struct WPs"}</definedName>
    <definedName name="wrn.WMECO_GL." localSheetId="21" hidden="1">{#N/A,#N/A,FALSE,"GLDwnLoad"}</definedName>
    <definedName name="wrn.WMECO_GL." localSheetId="22" hidden="1">{#N/A,#N/A,FALSE,"GLDwnLoad"}</definedName>
    <definedName name="wrn.WMECO_GL." hidden="1">{#N/A,#N/A,FALSE,"GLDwnLoad"}</definedName>
    <definedName name="wrn.WMECO_INPUTS." localSheetId="21" hidden="1">{#N/A,#N/A,FALSE,"OTHERINPUTS";#N/A,#N/A,FALSE,"DITRATEINPUTS";#N/A,#N/A,FALSE,"SUPPLIEDADJINPUT";#N/A,#N/A,FALSE,"TIMINGDIFFINPUTS";#N/A,#N/A,FALSE,"BR&amp;SUPADJ."}</definedName>
    <definedName name="wrn.WMECO_INPUTS." localSheetId="22" hidden="1">{#N/A,#N/A,FALSE,"OTHERINPUTS";#N/A,#N/A,FALSE,"DITRATEINPUTS";#N/A,#N/A,FALSE,"SUPPLIEDADJINPUT";#N/A,#N/A,FALSE,"TIMINGDIFFINPUTS";#N/A,#N/A,FALSE,"BR&amp;SUPADJ."}</definedName>
    <definedName name="wrn.WMECO_INPUTS." hidden="1">{#N/A,#N/A,FALSE,"OTHERINPUTS";#N/A,#N/A,FALSE,"DITRATEINPUTS";#N/A,#N/A,FALSE,"SUPPLIEDADJINPUT";#N/A,#N/A,FALSE,"TIMINGDIFFINPUTS";#N/A,#N/A,FALSE,"BR&amp;SUPADJ."}</definedName>
    <definedName name="wrn.WMECO_PROV." localSheetId="21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localSheetId="22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MECO_PROV." hidden="1">{#N/A,#N/A,FALSE,"TITLEPG";#N/A,#N/A,FALSE,"INDEX";#N/A,#N/A,FALSE,"BKTAXINCOME";#N/A,#N/A,FALSE,"INTERESTALLOC";#N/A,#N/A,FALSE,"FITCALC";#N/A,#N/A,FALSE,"CCBT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 Summary";#N/A,#N/A,FALSE,"FAS109 OPER 190 ITC";#N/A,#N/A,FALSE,"FAS109 OPER 190 Other";#N/A,#N/A,FALSE,"FAS109 OPER 282";#N/A,#N/A,FALSE,"FAS109 OPER 283";#N/A,#N/A,FALSE,"FAS109 NONOPER 282"}</definedName>
    <definedName name="wrn.Workfile." localSheetId="20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22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20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22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0">#REF!</definedName>
    <definedName name="WTP" localSheetId="21">#REF!</definedName>
    <definedName name="WTP" localSheetId="22">#REF!</definedName>
    <definedName name="WTP" localSheetId="26">#REF!</definedName>
    <definedName name="WTP">#REF!</definedName>
    <definedName name="wvu.DATABASE." localSheetId="21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2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2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1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2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6">#REF!</definedName>
    <definedName name="X" localSheetId="20">#REF!</definedName>
    <definedName name="X" localSheetId="21">#REF!</definedName>
    <definedName name="X" localSheetId="22">#REF!</definedName>
    <definedName name="X" localSheetId="26">#REF!</definedName>
    <definedName name="X" localSheetId="0">#REF!</definedName>
    <definedName name="X" localSheetId="5">#REF!</definedName>
    <definedName name="X" localSheetId="6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>#REF!</definedName>
    <definedName name="XRefColumnsCount">3</definedName>
    <definedName name="XRefCopyRangeCount">3</definedName>
    <definedName name="XRefPasteRangeCount">2</definedName>
    <definedName name="xx">'[86]C-3.10'!$A$1:$I$22</definedName>
    <definedName name="xxx" localSheetId="20" hidden="1">{"'Sheet1'!$A$1:$O$40"}</definedName>
    <definedName name="xxx" localSheetId="21" hidden="1">{"'Sheet1'!$A$1:$O$40"}</definedName>
    <definedName name="xxx" localSheetId="22" hidden="1">{"'Sheet1'!$A$1:$O$40"}</definedName>
    <definedName name="xxx" localSheetId="26" hidden="1">{"'Sheet1'!$A$1:$O$40"}</definedName>
    <definedName name="xxx" localSheetId="6" hidden="1">{"'Sheet1'!$A$1:$O$40"}</definedName>
    <definedName name="xxx" hidden="1">{"'Sheet1'!$A$1:$O$40"}</definedName>
    <definedName name="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9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localSheetId="20" hidden="1">#REF!</definedName>
    <definedName name="Y" localSheetId="21" hidden="1">#REF!</definedName>
    <definedName name="Y" localSheetId="22" hidden="1">#REF!</definedName>
    <definedName name="Y" hidden="1">#REF!</definedName>
    <definedName name="Year">#REF!</definedName>
    <definedName name="yes" localSheetId="20" hidden="1">#REF!</definedName>
    <definedName name="yes" localSheetId="21" hidden="1">#REF!</definedName>
    <definedName name="yes" localSheetId="22" hidden="1">#REF!</definedName>
    <definedName name="yes" hidden="1">#REF!</definedName>
    <definedName name="yesindeed" localSheetId="20" hidden="1">#REF!</definedName>
    <definedName name="yesindeed" localSheetId="21" hidden="1">#REF!</definedName>
    <definedName name="yesindeed" localSheetId="22" hidden="1">#REF!</definedName>
    <definedName name="yesindeed" hidden="1">#REF!</definedName>
    <definedName name="yesir" localSheetId="20" hidden="1">#REF!</definedName>
    <definedName name="yesir" localSheetId="21" hidden="1">#REF!</definedName>
    <definedName name="yesir" localSheetId="22" hidden="1">#REF!</definedName>
    <definedName name="yesir" hidden="1">#REF!</definedName>
    <definedName name="Yield">'[87]Dividend Yield - Utility'!$B$4:$D$52</definedName>
    <definedName name="YIELDS" localSheetId="20">#REF!</definedName>
    <definedName name="YIELDS" localSheetId="21">#REF!</definedName>
    <definedName name="YIELDS" localSheetId="22">#REF!</definedName>
    <definedName name="YIELDS" localSheetId="26">#REF!</definedName>
    <definedName name="YIELDS" localSheetId="0">#REF!</definedName>
    <definedName name="YIELDS">#REF!</definedName>
    <definedName name="YTDACT" localSheetId="21">'[22]Page 1'!#REF!</definedName>
    <definedName name="YTDACT" localSheetId="26">'[22]Page 1'!#REF!</definedName>
    <definedName name="YTDACT" localSheetId="2">'[22]Page 1'!#REF!</definedName>
    <definedName name="YTDACT" localSheetId="3">'[22]Page 1'!#REF!</definedName>
    <definedName name="YTDACT" localSheetId="5">'[22]Page 1'!#REF!</definedName>
    <definedName name="YTDACT" localSheetId="6">'[22]Page 1'!#REF!</definedName>
    <definedName name="YTDACT">'[22]Page 1'!#REF!</definedName>
    <definedName name="YTDBUD" localSheetId="21">'[22]Page 1'!#REF!</definedName>
    <definedName name="YTDBUD" localSheetId="26">'[22]Page 1'!#REF!</definedName>
    <definedName name="YTDBUD" localSheetId="2">'[22]Page 1'!#REF!</definedName>
    <definedName name="YTDBUD" localSheetId="3">'[22]Page 1'!#REF!</definedName>
    <definedName name="YTDBUD" localSheetId="5">'[22]Page 1'!#REF!</definedName>
    <definedName name="YTDBUD" localSheetId="6">'[22]Page 1'!#REF!</definedName>
    <definedName name="YTDBUD">'[22]Page 1'!#REF!</definedName>
    <definedName name="yyy" localSheetId="2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localSheetId="22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yyyy" localSheetId="2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localSheetId="22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yyyyyy" localSheetId="20" hidden="1">#REF!</definedName>
    <definedName name="yyyyyy" localSheetId="21" hidden="1">#REF!</definedName>
    <definedName name="yyyyyy" localSheetId="22" hidden="1">#REF!</definedName>
    <definedName name="yyyyyy" hidden="1">#REF!</definedName>
    <definedName name="yyyyyyyy" localSheetId="21" hidden="1">{#N/A,#N/A,FALSE,"SCA";#N/A,#N/A,FALSE,"NCA";#N/A,#N/A,FALSE,"SAZ";#N/A,#N/A,FALSE,"CAZ";#N/A,#N/A,FALSE,"SNV";#N/A,#N/A,FALSE,"NNV";#N/A,#N/A,FALSE,"PP";#N/A,#N/A,FALSE,"SA"}</definedName>
    <definedName name="yyyyyyyy" localSheetId="22" hidden="1">{#N/A,#N/A,FALSE,"SCA";#N/A,#N/A,FALSE,"NCA";#N/A,#N/A,FALSE,"SAZ";#N/A,#N/A,FALSE,"CAZ";#N/A,#N/A,FALSE,"SNV";#N/A,#N/A,FALSE,"NNV";#N/A,#N/A,FALSE,"PP";#N/A,#N/A,FALSE,"SA"}</definedName>
    <definedName name="yyyyyyyy" hidden="1">{#N/A,#N/A,FALSE,"SCA";#N/A,#N/A,FALSE,"NCA";#N/A,#N/A,FALSE,"SAZ";#N/A,#N/A,FALSE,"CAZ";#N/A,#N/A,FALSE,"SNV";#N/A,#N/A,FALSE,"NNV";#N/A,#N/A,FALSE,"PP";#N/A,#N/A,FALSE,"SA"}</definedName>
    <definedName name="Z" localSheetId="16">#REF!</definedName>
    <definedName name="Z" localSheetId="20">#REF!</definedName>
    <definedName name="Z" localSheetId="21">#REF!</definedName>
    <definedName name="Z" localSheetId="22">#REF!</definedName>
    <definedName name="Z" localSheetId="26">#REF!</definedName>
    <definedName name="Z" localSheetId="0">#REF!</definedName>
    <definedName name="Z" localSheetId="5">#REF!</definedName>
    <definedName name="Z" localSheetId="6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3F18827_7997_11D6_8750_00508BD3B3BA_.wvu.Cols" hidden="1">#REF!,#REF!</definedName>
    <definedName name="Z_23F18827_7997_11D6_8750_00508BD3B3BA_.wvu.PrintArea" hidden="1">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ACKSGROWTH">#REF!</definedName>
    <definedName name="zdcw" localSheetId="20" hidden="1">#REF!</definedName>
    <definedName name="zdcw" localSheetId="21" hidden="1">#REF!</definedName>
    <definedName name="zdcw" localSheetId="22" hidden="1">#REF!</definedName>
    <definedName name="zdcw" hidden="1">#REF!</definedName>
    <definedName name="zj" localSheetId="20" hidden="1">#REF!</definedName>
    <definedName name="zj" localSheetId="21" hidden="1">#REF!</definedName>
    <definedName name="zj" localSheetId="22" hidden="1">#REF!</definedName>
    <definedName name="zj" hidden="1">#REF!</definedName>
    <definedName name="znh" localSheetId="20" hidden="1">#REF!</definedName>
    <definedName name="znh" localSheetId="21" hidden="1">#REF!</definedName>
    <definedName name="znh" localSheetId="22" hidden="1">#REF!</definedName>
    <definedName name="znh" hidden="1">#REF!</definedName>
    <definedName name="ZPAGE1" localSheetId="20">#REF!</definedName>
    <definedName name="ZPAGE1" localSheetId="21">#REF!</definedName>
    <definedName name="ZPAGE1" localSheetId="22">#REF!</definedName>
    <definedName name="ZPAGE1" localSheetId="26">#REF!</definedName>
    <definedName name="ZPAGE1" localSheetId="6">#REF!</definedName>
    <definedName name="ZPAGE1">#REF!</definedName>
    <definedName name="ZPAGE10" localSheetId="20">#REF!</definedName>
    <definedName name="ZPAGE10" localSheetId="21">#REF!</definedName>
    <definedName name="ZPAGE10" localSheetId="22">#REF!</definedName>
    <definedName name="ZPAGE10" localSheetId="26">#REF!</definedName>
    <definedName name="ZPAGE10" localSheetId="6">#REF!</definedName>
    <definedName name="ZPAGE10">#REF!</definedName>
    <definedName name="ZPAGE2" localSheetId="20">#REF!</definedName>
    <definedName name="ZPAGE2" localSheetId="21">#REF!</definedName>
    <definedName name="ZPAGE2" localSheetId="22">#REF!</definedName>
    <definedName name="ZPAGE2" localSheetId="26">#REF!</definedName>
    <definedName name="ZPAGE2" localSheetId="6">#REF!</definedName>
    <definedName name="ZPAGE2">#REF!</definedName>
    <definedName name="ZPAGE3" localSheetId="20">#REF!</definedName>
    <definedName name="ZPAGE3" localSheetId="21">#REF!</definedName>
    <definedName name="ZPAGE3" localSheetId="22">#REF!</definedName>
    <definedName name="ZPAGE3" localSheetId="26">#REF!</definedName>
    <definedName name="ZPAGE3" localSheetId="6">#REF!</definedName>
    <definedName name="ZPAGE3">#REF!</definedName>
    <definedName name="ZPAGE4" localSheetId="20">#REF!</definedName>
    <definedName name="ZPAGE4" localSheetId="21">#REF!</definedName>
    <definedName name="ZPAGE4" localSheetId="22">#REF!</definedName>
    <definedName name="ZPAGE4" localSheetId="26">#REF!</definedName>
    <definedName name="ZPAGE4" localSheetId="6">#REF!</definedName>
    <definedName name="ZPAGE4">#REF!</definedName>
    <definedName name="ZPAGE5" localSheetId="20">#REF!</definedName>
    <definedName name="ZPAGE5" localSheetId="21">#REF!</definedName>
    <definedName name="ZPAGE5" localSheetId="22">#REF!</definedName>
    <definedName name="ZPAGE5" localSheetId="26">#REF!</definedName>
    <definedName name="ZPAGE5" localSheetId="6">#REF!</definedName>
    <definedName name="ZPAGE5">#REF!</definedName>
    <definedName name="ZPAGE6" localSheetId="20">#REF!</definedName>
    <definedName name="ZPAGE6" localSheetId="21">#REF!</definedName>
    <definedName name="ZPAGE6" localSheetId="22">#REF!</definedName>
    <definedName name="ZPAGE6" localSheetId="26">#REF!</definedName>
    <definedName name="ZPAGE6" localSheetId="6">#REF!</definedName>
    <definedName name="ZPAGE6">#REF!</definedName>
    <definedName name="ZPAGE7" localSheetId="20">#REF!</definedName>
    <definedName name="ZPAGE7" localSheetId="21">#REF!</definedName>
    <definedName name="ZPAGE7" localSheetId="22">#REF!</definedName>
    <definedName name="ZPAGE7" localSheetId="26">#REF!</definedName>
    <definedName name="ZPAGE7" localSheetId="6">#REF!</definedName>
    <definedName name="ZPAGE7">#REF!</definedName>
    <definedName name="ZPAGE8" localSheetId="20">#REF!</definedName>
    <definedName name="ZPAGE8" localSheetId="21">#REF!</definedName>
    <definedName name="ZPAGE8" localSheetId="22">#REF!</definedName>
    <definedName name="ZPAGE8" localSheetId="26">#REF!</definedName>
    <definedName name="ZPAGE8" localSheetId="6">#REF!</definedName>
    <definedName name="ZPAGE8">#REF!</definedName>
    <definedName name="ZPAGE9" localSheetId="20">#REF!</definedName>
    <definedName name="ZPAGE9" localSheetId="21">#REF!</definedName>
    <definedName name="ZPAGE9" localSheetId="22">#REF!</definedName>
    <definedName name="ZPAGE9" localSheetId="26">#REF!</definedName>
    <definedName name="ZPAGE9" localSheetId="6">#REF!</definedName>
    <definedName name="ZPAGE9">#REF!</definedName>
    <definedName name="zxcvb" localSheetId="20" hidden="1">#REF!</definedName>
    <definedName name="zxcvb" localSheetId="21" hidden="1">#REF!</definedName>
    <definedName name="zxcvb" localSheetId="22" hidden="1">#REF!</definedName>
    <definedName name="zxcvb" hidden="1">#REF!</definedName>
    <definedName name="zxd" localSheetId="20" hidden="1">#REF!</definedName>
    <definedName name="zxd" localSheetId="21" hidden="1">#REF!</definedName>
    <definedName name="zxd" localSheetId="22" hidden="1">#REF!</definedName>
    <definedName name="zxd" hidden="1">#REF!</definedName>
    <definedName name="ZZ_EVCOMOPTS" hidden="1">10</definedName>
    <definedName name="zzz" localSheetId="20" hidden="1">{"'Sheet1'!$A$1:$O$40"}</definedName>
    <definedName name="zzz" localSheetId="21" hidden="1">{"'Sheet1'!$A$1:$O$40"}</definedName>
    <definedName name="zzz" localSheetId="22" hidden="1">{"'Sheet1'!$A$1:$O$40"}</definedName>
    <definedName name="zzz" localSheetId="26" hidden="1">{"'Sheet1'!$A$1:$O$40"}</definedName>
    <definedName name="zzz" localSheetId="6" hidden="1">{"'Sheet1'!$A$1:$O$40"}</definedName>
    <definedName name="zzz" hidden="1">{"'Sheet1'!$A$1:$O$40"}</definedName>
    <definedName name="zzz." localSheetId="2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localSheetId="2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zzz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74" i="506" l="1"/>
  <c r="K70" i="506"/>
  <c r="L76" i="506" s="1"/>
  <c r="K66" i="506"/>
  <c r="J66" i="506"/>
  <c r="K65" i="506"/>
  <c r="J60" i="506"/>
  <c r="J59" i="506"/>
  <c r="J58" i="506"/>
  <c r="J57" i="506"/>
  <c r="K44" i="506"/>
  <c r="J43" i="506"/>
  <c r="J41" i="506"/>
  <c r="J40" i="506"/>
  <c r="J39" i="506"/>
  <c r="K37" i="506"/>
  <c r="K35" i="506"/>
  <c r="J33" i="506"/>
  <c r="K33" i="506" s="1"/>
  <c r="L61" i="506" s="1"/>
  <c r="K12" i="506"/>
  <c r="K11" i="506"/>
  <c r="L27" i="506" s="1"/>
  <c r="J11" i="507"/>
  <c r="J12" i="507"/>
  <c r="K17" i="507"/>
  <c r="K27" i="507"/>
  <c r="J31" i="507"/>
  <c r="K33" i="507"/>
  <c r="J35" i="507"/>
  <c r="K41" i="507" s="1"/>
  <c r="J39" i="507"/>
  <c r="L68" i="506" l="1"/>
  <c r="L77" i="506"/>
  <c r="K42" i="507"/>
  <c r="K43" i="507"/>
  <c r="D23" i="513" l="1"/>
  <c r="A12" i="509"/>
  <c r="A13" i="509" s="1"/>
  <c r="A14" i="509" s="1"/>
  <c r="A15" i="509" s="1"/>
  <c r="A16" i="509" s="1"/>
  <c r="A17" i="509" s="1"/>
  <c r="A18" i="509" s="1"/>
  <c r="A19" i="509" s="1"/>
  <c r="A20" i="509" s="1"/>
  <c r="A21" i="509" s="1"/>
  <c r="A22" i="509" s="1"/>
  <c r="A23" i="509" s="1"/>
  <c r="A24" i="509" s="1"/>
  <c r="A25" i="509" s="1"/>
  <c r="A26" i="509" s="1"/>
  <c r="A27" i="509" s="1"/>
  <c r="A28" i="509" s="1"/>
  <c r="A29" i="509" s="1"/>
  <c r="A30" i="509" s="1"/>
  <c r="A31" i="509" s="1"/>
  <c r="A32" i="509" s="1"/>
  <c r="A33" i="509" s="1"/>
  <c r="A34" i="509" s="1"/>
  <c r="A35" i="509" s="1"/>
  <c r="A36" i="509" s="1"/>
  <c r="A37" i="509" s="1"/>
  <c r="A38" i="509" s="1"/>
  <c r="A39" i="509" s="1"/>
  <c r="A40" i="509" s="1"/>
  <c r="A41" i="509" s="1"/>
  <c r="A42" i="509" s="1"/>
  <c r="A43" i="509" s="1"/>
  <c r="A44" i="509" s="1"/>
  <c r="A45" i="509" s="1"/>
  <c r="A46" i="509" s="1"/>
  <c r="A47" i="509" s="1"/>
  <c r="A48" i="509" s="1"/>
  <c r="A49" i="509" s="1"/>
  <c r="A50" i="509" s="1"/>
  <c r="A51" i="509" s="1"/>
  <c r="A52" i="509" s="1"/>
  <c r="A53" i="509" s="1"/>
  <c r="A54" i="509" s="1"/>
  <c r="A55" i="509" s="1"/>
  <c r="A56" i="509" s="1"/>
  <c r="A57" i="509" s="1"/>
  <c r="A58" i="509" s="1"/>
  <c r="A63" i="509"/>
  <c r="A64" i="509"/>
  <c r="A65" i="509" s="1"/>
  <c r="A66" i="509" s="1"/>
  <c r="A67" i="509" s="1"/>
  <c r="A68" i="509" s="1"/>
  <c r="A69" i="509" s="1"/>
  <c r="A70" i="509" s="1"/>
  <c r="A71" i="509" s="1"/>
  <c r="C72" i="509"/>
  <c r="L65" i="509" s="1"/>
  <c r="D72" i="509"/>
  <c r="L66" i="509"/>
  <c r="E72" i="509"/>
  <c r="G72" i="509" s="1"/>
  <c r="L69" i="509" s="1"/>
  <c r="F72" i="509"/>
  <c r="L68" i="509"/>
  <c r="C76" i="509"/>
  <c r="D76" i="509"/>
  <c r="E76" i="509"/>
  <c r="F76" i="509"/>
  <c r="C77" i="509"/>
  <c r="D77" i="509"/>
  <c r="E77" i="509"/>
  <c r="F77" i="509"/>
  <c r="C78" i="509"/>
  <c r="D78" i="509"/>
  <c r="E78" i="509"/>
  <c r="F78" i="509"/>
  <c r="C79" i="509"/>
  <c r="D79" i="509"/>
  <c r="E79" i="509"/>
  <c r="F79" i="509"/>
  <c r="C80" i="509"/>
  <c r="D80" i="509"/>
  <c r="E80" i="509"/>
  <c r="F80" i="509"/>
  <c r="D14" i="499"/>
  <c r="D17" i="499" s="1"/>
  <c r="D15" i="499"/>
  <c r="D16" i="499"/>
  <c r="B17" i="499"/>
  <c r="D27" i="499"/>
  <c r="D28" i="499"/>
  <c r="D29" i="499"/>
  <c r="B30" i="499"/>
  <c r="D30" i="499"/>
  <c r="D40" i="499"/>
  <c r="D43" i="499" s="1"/>
  <c r="D41" i="499"/>
  <c r="D42" i="499"/>
  <c r="B43" i="499"/>
  <c r="D53" i="499"/>
  <c r="D54" i="499"/>
  <c r="D55" i="499"/>
  <c r="B56" i="499"/>
  <c r="B66" i="499"/>
  <c r="B77" i="499" s="1"/>
  <c r="C66" i="499"/>
  <c r="E77" i="499" s="1"/>
  <c r="B67" i="499"/>
  <c r="B78" i="499" s="1"/>
  <c r="C67" i="499"/>
  <c r="E78" i="499" s="1"/>
  <c r="D79" i="499"/>
  <c r="A24" i="304"/>
  <c r="A25" i="304"/>
  <c r="A26" i="304" s="1"/>
  <c r="A27" i="304" s="1"/>
  <c r="A28" i="304" s="1"/>
  <c r="A29" i="304" s="1"/>
  <c r="A30" i="304" s="1"/>
  <c r="A31" i="304" s="1"/>
  <c r="A32" i="304" s="1"/>
  <c r="A33" i="304" s="1"/>
  <c r="A34" i="304" s="1"/>
  <c r="A35" i="304" s="1"/>
  <c r="A36" i="304" s="1"/>
  <c r="A37" i="304" s="1"/>
  <c r="A38" i="304" s="1"/>
  <c r="A39" i="304" s="1"/>
  <c r="A40" i="304" s="1"/>
  <c r="A41" i="304" s="1"/>
  <c r="A42" i="304" s="1"/>
  <c r="A43" i="304" s="1"/>
  <c r="A44" i="304" s="1"/>
  <c r="A45" i="304" s="1"/>
  <c r="A46" i="304" s="1"/>
  <c r="C47" i="304"/>
  <c r="C48" i="304"/>
  <c r="F15" i="159" s="1"/>
  <c r="F17" i="159" s="1"/>
  <c r="A55" i="304"/>
  <c r="A56" i="304"/>
  <c r="A57" i="304" s="1"/>
  <c r="A58" i="304" s="1"/>
  <c r="A59" i="304" s="1"/>
  <c r="A60" i="304" s="1"/>
  <c r="A61" i="304" s="1"/>
  <c r="A62" i="304" s="1"/>
  <c r="A63" i="304" s="1"/>
  <c r="A64" i="304" s="1"/>
  <c r="A65" i="304" s="1"/>
  <c r="C67" i="304"/>
  <c r="C68" i="304"/>
  <c r="F24" i="159" s="1"/>
  <c r="F26" i="159" s="1"/>
  <c r="C83" i="304"/>
  <c r="C84" i="304"/>
  <c r="F33" i="159" s="1"/>
  <c r="F35" i="159" s="1"/>
  <c r="F15" i="280"/>
  <c r="F16" i="280"/>
  <c r="F17" i="280"/>
  <c r="F40" i="280" s="1"/>
  <c r="F18" i="280"/>
  <c r="F19" i="280"/>
  <c r="F20" i="280"/>
  <c r="F21" i="280"/>
  <c r="F22" i="280"/>
  <c r="F23" i="280"/>
  <c r="F24" i="280"/>
  <c r="F25" i="280"/>
  <c r="F26" i="280"/>
  <c r="F27" i="280"/>
  <c r="F28" i="280"/>
  <c r="F29" i="280"/>
  <c r="F30" i="280"/>
  <c r="F31" i="280"/>
  <c r="F32" i="280"/>
  <c r="F33" i="280"/>
  <c r="F34" i="280"/>
  <c r="F35" i="280"/>
  <c r="F36" i="280"/>
  <c r="F37" i="280"/>
  <c r="F38" i="280"/>
  <c r="C39" i="280"/>
  <c r="D39" i="280"/>
  <c r="E39" i="280"/>
  <c r="C40" i="280"/>
  <c r="D40" i="280"/>
  <c r="E40" i="280"/>
  <c r="F46" i="280"/>
  <c r="F47" i="280"/>
  <c r="F48" i="280"/>
  <c r="F49" i="280"/>
  <c r="F50" i="280"/>
  <c r="F51" i="280"/>
  <c r="F52" i="280"/>
  <c r="F53" i="280"/>
  <c r="F54" i="280"/>
  <c r="F55" i="280"/>
  <c r="F56" i="280"/>
  <c r="F57" i="280"/>
  <c r="F58" i="280"/>
  <c r="C59" i="280"/>
  <c r="D59" i="280"/>
  <c r="E59" i="280"/>
  <c r="C60" i="280"/>
  <c r="D60" i="280"/>
  <c r="E60" i="280"/>
  <c r="F66" i="280"/>
  <c r="F67" i="280"/>
  <c r="F68" i="280"/>
  <c r="F69" i="280"/>
  <c r="F70" i="280"/>
  <c r="F71" i="280"/>
  <c r="F72" i="280"/>
  <c r="F73" i="280"/>
  <c r="F74" i="280"/>
  <c r="C75" i="280"/>
  <c r="D75" i="280"/>
  <c r="E75" i="280"/>
  <c r="C76" i="280"/>
  <c r="D76" i="280"/>
  <c r="E76" i="280"/>
  <c r="A18" i="279"/>
  <c r="A19" i="279" s="1"/>
  <c r="A20" i="279" s="1"/>
  <c r="A21" i="279" s="1"/>
  <c r="A22" i="279" s="1"/>
  <c r="A23" i="279" s="1"/>
  <c r="A24" i="279" s="1"/>
  <c r="A25" i="279" s="1"/>
  <c r="A26" i="279" s="1"/>
  <c r="A27" i="279" s="1"/>
  <c r="A28" i="279" s="1"/>
  <c r="A29" i="279" s="1"/>
  <c r="A30" i="279" s="1"/>
  <c r="A31" i="279" s="1"/>
  <c r="A32" i="279" s="1"/>
  <c r="A33" i="279" s="1"/>
  <c r="A34" i="279" s="1"/>
  <c r="A35" i="279" s="1"/>
  <c r="A36" i="279" s="1"/>
  <c r="A37" i="279" s="1"/>
  <c r="A38" i="279" s="1"/>
  <c r="A39" i="279" s="1"/>
  <c r="A40" i="279" s="1"/>
  <c r="A41" i="279" s="1"/>
  <c r="A42" i="279" s="1"/>
  <c r="A43" i="279" s="1"/>
  <c r="A44" i="279" s="1"/>
  <c r="A45" i="279" s="1"/>
  <c r="A46" i="279" s="1"/>
  <c r="H18" i="279"/>
  <c r="H19" i="279"/>
  <c r="H20" i="279"/>
  <c r="H21" i="279"/>
  <c r="H22" i="279"/>
  <c r="H23" i="279"/>
  <c r="H24" i="279"/>
  <c r="H25" i="279"/>
  <c r="H26" i="279"/>
  <c r="H27" i="279"/>
  <c r="H28" i="279"/>
  <c r="H29" i="279"/>
  <c r="H30" i="279"/>
  <c r="H31" i="279"/>
  <c r="H32" i="279"/>
  <c r="O33" i="279"/>
  <c r="H34" i="279"/>
  <c r="H35" i="279"/>
  <c r="H36" i="279"/>
  <c r="H37" i="279"/>
  <c r="H38" i="279"/>
  <c r="H39" i="279"/>
  <c r="H40" i="279"/>
  <c r="H41" i="279"/>
  <c r="C42" i="279"/>
  <c r="D42" i="279"/>
  <c r="E42" i="279"/>
  <c r="F42" i="279"/>
  <c r="G42" i="279"/>
  <c r="C43" i="279"/>
  <c r="D43" i="279"/>
  <c r="E43" i="279"/>
  <c r="F43" i="279"/>
  <c r="G43" i="279"/>
  <c r="A54" i="279"/>
  <c r="A55" i="279" s="1"/>
  <c r="H54" i="279"/>
  <c r="H55" i="279"/>
  <c r="A56" i="279"/>
  <c r="A58" i="279" s="1"/>
  <c r="H56" i="279"/>
  <c r="H57" i="279"/>
  <c r="H58" i="279"/>
  <c r="A59" i="279"/>
  <c r="H59" i="279"/>
  <c r="A60" i="279"/>
  <c r="A61" i="279" s="1"/>
  <c r="A63" i="279" s="1"/>
  <c r="H61" i="279"/>
  <c r="H62" i="279"/>
  <c r="H63" i="279"/>
  <c r="H64" i="279"/>
  <c r="H65" i="279"/>
  <c r="H66" i="279"/>
  <c r="C67" i="279"/>
  <c r="D67" i="279"/>
  <c r="E67" i="279"/>
  <c r="F67" i="279"/>
  <c r="G67" i="279"/>
  <c r="C68" i="279"/>
  <c r="D68" i="279"/>
  <c r="E68" i="279"/>
  <c r="F68" i="279"/>
  <c r="G68" i="279"/>
  <c r="H79" i="279"/>
  <c r="H80" i="279"/>
  <c r="H81" i="279"/>
  <c r="H82" i="279"/>
  <c r="H83" i="279"/>
  <c r="H84" i="279"/>
  <c r="H85" i="279"/>
  <c r="H86" i="279"/>
  <c r="H87" i="279"/>
  <c r="C88" i="279"/>
  <c r="D88" i="279"/>
  <c r="E88" i="279"/>
  <c r="F88" i="279"/>
  <c r="G88" i="279"/>
  <c r="C89" i="279"/>
  <c r="D89" i="279"/>
  <c r="E89" i="279"/>
  <c r="F89" i="279"/>
  <c r="G89" i="279"/>
  <c r="A17" i="278"/>
  <c r="A18" i="278" s="1"/>
  <c r="A19" i="278" s="1"/>
  <c r="A20" i="278" s="1"/>
  <c r="A21" i="278" s="1"/>
  <c r="A22" i="278" s="1"/>
  <c r="A23" i="278" s="1"/>
  <c r="A24" i="278" s="1"/>
  <c r="A25" i="278" s="1"/>
  <c r="A26" i="278" s="1"/>
  <c r="A27" i="278" s="1"/>
  <c r="A28" i="278" s="1"/>
  <c r="A29" i="278" s="1"/>
  <c r="A30" i="278" s="1"/>
  <c r="A31" i="278" s="1"/>
  <c r="A32" i="278" s="1"/>
  <c r="A33" i="278" s="1"/>
  <c r="A34" i="278" s="1"/>
  <c r="A35" i="278" s="1"/>
  <c r="A36" i="278" s="1"/>
  <c r="A37" i="278" s="1"/>
  <c r="A38" i="278" s="1"/>
  <c r="A39" i="278" s="1"/>
  <c r="A40" i="278" s="1"/>
  <c r="A41" i="278" s="1"/>
  <c r="A42" i="278" s="1"/>
  <c r="A43" i="278" s="1"/>
  <c r="C41" i="278"/>
  <c r="D41" i="278"/>
  <c r="E41" i="278"/>
  <c r="F41" i="278"/>
  <c r="G41" i="278"/>
  <c r="H41" i="278"/>
  <c r="C42" i="278"/>
  <c r="D42" i="278"/>
  <c r="E42" i="278"/>
  <c r="F42" i="278"/>
  <c r="G42" i="278"/>
  <c r="H42" i="278"/>
  <c r="A50" i="278"/>
  <c r="A51" i="278"/>
  <c r="A52" i="278"/>
  <c r="A54" i="278"/>
  <c r="A55" i="278"/>
  <c r="A56" i="278"/>
  <c r="A57" i="278" s="1"/>
  <c r="A59" i="278" s="1"/>
  <c r="C63" i="278"/>
  <c r="D63" i="278"/>
  <c r="E63" i="278"/>
  <c r="F63" i="278"/>
  <c r="G63" i="278"/>
  <c r="H63" i="278"/>
  <c r="C64" i="278"/>
  <c r="D64" i="278"/>
  <c r="E64" i="278"/>
  <c r="F64" i="278"/>
  <c r="G64" i="278"/>
  <c r="H64" i="278"/>
  <c r="C81" i="278"/>
  <c r="D81" i="278"/>
  <c r="E81" i="278"/>
  <c r="F81" i="278"/>
  <c r="G81" i="278"/>
  <c r="H81" i="278"/>
  <c r="C82" i="278"/>
  <c r="D82" i="278"/>
  <c r="E82" i="278"/>
  <c r="F82" i="278"/>
  <c r="G82" i="278"/>
  <c r="H82" i="278"/>
  <c r="M16" i="177"/>
  <c r="N16" i="177"/>
  <c r="M17" i="177"/>
  <c r="N17" i="177"/>
  <c r="M18" i="177"/>
  <c r="N18" i="177"/>
  <c r="M19" i="177"/>
  <c r="N19" i="177"/>
  <c r="M20" i="177"/>
  <c r="N20" i="177"/>
  <c r="M21" i="177"/>
  <c r="N21" i="177"/>
  <c r="M22" i="177"/>
  <c r="N22" i="177"/>
  <c r="M23" i="177"/>
  <c r="N23" i="177"/>
  <c r="M24" i="177"/>
  <c r="N24" i="177"/>
  <c r="M25" i="177"/>
  <c r="N25" i="177"/>
  <c r="M26" i="177"/>
  <c r="N26" i="177"/>
  <c r="M27" i="177"/>
  <c r="N27" i="177"/>
  <c r="M28" i="177"/>
  <c r="N28" i="177"/>
  <c r="M29" i="177"/>
  <c r="N29" i="177"/>
  <c r="M30" i="177"/>
  <c r="N30" i="177"/>
  <c r="M31" i="177"/>
  <c r="N31" i="177"/>
  <c r="M32" i="177"/>
  <c r="N32" i="177"/>
  <c r="M33" i="177"/>
  <c r="N33" i="177"/>
  <c r="M34" i="177"/>
  <c r="N34" i="177"/>
  <c r="M35" i="177"/>
  <c r="N35" i="177"/>
  <c r="M36" i="177"/>
  <c r="N36" i="177"/>
  <c r="M37" i="177"/>
  <c r="N37" i="177"/>
  <c r="M38" i="177"/>
  <c r="N38" i="177"/>
  <c r="M39" i="177"/>
  <c r="N39" i="177"/>
  <c r="E40" i="177"/>
  <c r="F40" i="177"/>
  <c r="G40" i="177"/>
  <c r="E41" i="177"/>
  <c r="F41" i="177"/>
  <c r="G41" i="177"/>
  <c r="E62" i="177"/>
  <c r="F62" i="177"/>
  <c r="G62" i="177"/>
  <c r="E63" i="177"/>
  <c r="F63" i="177"/>
  <c r="G63" i="177"/>
  <c r="M71" i="177"/>
  <c r="N71" i="177"/>
  <c r="M72" i="177"/>
  <c r="N72" i="177"/>
  <c r="M73" i="177"/>
  <c r="N73" i="177"/>
  <c r="M74" i="177"/>
  <c r="N74" i="177"/>
  <c r="M75" i="177"/>
  <c r="N75" i="177"/>
  <c r="M76" i="177"/>
  <c r="N76" i="177"/>
  <c r="M77" i="177"/>
  <c r="N77" i="177"/>
  <c r="M78" i="177"/>
  <c r="N78" i="177"/>
  <c r="M79" i="177"/>
  <c r="N79" i="177"/>
  <c r="E80" i="177"/>
  <c r="F80" i="177"/>
  <c r="G80" i="177"/>
  <c r="E81" i="177"/>
  <c r="F81" i="177"/>
  <c r="G81" i="177"/>
  <c r="H16" i="156"/>
  <c r="H17" i="156"/>
  <c r="J19" i="156" s="1"/>
  <c r="H27" i="156"/>
  <c r="H28" i="156" s="1"/>
  <c r="J30" i="156" s="1"/>
  <c r="H38" i="156"/>
  <c r="H39" i="156"/>
  <c r="J41" i="156" s="1"/>
  <c r="E12" i="181"/>
  <c r="E13" i="181" s="1"/>
  <c r="E14" i="181" s="1"/>
  <c r="E15" i="181" s="1"/>
  <c r="E16" i="181" s="1"/>
  <c r="E17" i="181" s="1"/>
  <c r="E18" i="181" s="1"/>
  <c r="E19" i="181" s="1"/>
  <c r="E20" i="181" s="1"/>
  <c r="E21" i="181" s="1"/>
  <c r="E22" i="181" s="1"/>
  <c r="E23" i="181" s="1"/>
  <c r="E24" i="181" s="1"/>
  <c r="E25" i="181" s="1"/>
  <c r="E26" i="181" s="1"/>
  <c r="E27" i="181" s="1"/>
  <c r="E28" i="181" s="1"/>
  <c r="E29" i="181" s="1"/>
  <c r="E30" i="181" s="1"/>
  <c r="E31" i="181" s="1"/>
  <c r="E32" i="181" s="1"/>
  <c r="E33" i="181" s="1"/>
  <c r="E34" i="181" s="1"/>
  <c r="E35" i="181" s="1"/>
  <c r="E36" i="181" s="1"/>
  <c r="E37" i="181" s="1"/>
  <c r="E38" i="181" s="1"/>
  <c r="E39" i="181" s="1"/>
  <c r="E40" i="181" s="1"/>
  <c r="E41" i="181" s="1"/>
  <c r="E42" i="181" s="1"/>
  <c r="H12" i="181"/>
  <c r="H13" i="181" s="1"/>
  <c r="H14" i="181" s="1"/>
  <c r="H15" i="181" s="1"/>
  <c r="H16" i="181" s="1"/>
  <c r="H17" i="181" s="1"/>
  <c r="H18" i="181" s="1"/>
  <c r="H19" i="181" s="1"/>
  <c r="H20" i="181" s="1"/>
  <c r="H21" i="181" s="1"/>
  <c r="H22" i="181" s="1"/>
  <c r="H23" i="181" s="1"/>
  <c r="H24" i="181" s="1"/>
  <c r="H25" i="181" s="1"/>
  <c r="H26" i="181" s="1"/>
  <c r="H27" i="181" s="1"/>
  <c r="H28" i="181" s="1"/>
  <c r="H29" i="181" s="1"/>
  <c r="H30" i="181" s="1"/>
  <c r="H31" i="181" s="1"/>
  <c r="H32" i="181" s="1"/>
  <c r="H33" i="181" s="1"/>
  <c r="H34" i="181" s="1"/>
  <c r="H35" i="181" s="1"/>
  <c r="H36" i="181" s="1"/>
  <c r="H37" i="181" s="1"/>
  <c r="H38" i="181" s="1"/>
  <c r="H39" i="181" s="1"/>
  <c r="L41" i="181"/>
  <c r="J42" i="181"/>
  <c r="A13" i="458"/>
  <c r="A14" i="458" s="1"/>
  <c r="A15" i="458" s="1"/>
  <c r="A16" i="458" s="1"/>
  <c r="A17" i="458" s="1"/>
  <c r="A18" i="458" s="1"/>
  <c r="A19" i="458" s="1"/>
  <c r="A20" i="458" s="1"/>
  <c r="A21" i="458" s="1"/>
  <c r="A22" i="458" s="1"/>
  <c r="A23" i="458" s="1"/>
  <c r="A24" i="458" s="1"/>
  <c r="A25" i="458" s="1"/>
  <c r="A26" i="458" s="1"/>
  <c r="A27" i="458" s="1"/>
  <c r="A28" i="458" s="1"/>
  <c r="A29" i="458" s="1"/>
  <c r="A30" i="458" s="1"/>
  <c r="A31" i="458" s="1"/>
  <c r="A32" i="458" s="1"/>
  <c r="A33" i="458" s="1"/>
  <c r="A34" i="458" s="1"/>
  <c r="A35" i="458" s="1"/>
  <c r="A36" i="458" s="1"/>
  <c r="A37" i="458" s="1"/>
  <c r="C36" i="458"/>
  <c r="E36" i="458"/>
  <c r="F36" i="458"/>
  <c r="G36" i="458"/>
  <c r="A41" i="458"/>
  <c r="A42" i="458" s="1"/>
  <c r="A43" i="458"/>
  <c r="A45" i="458" s="1"/>
  <c r="A46" i="458"/>
  <c r="A47" i="458"/>
  <c r="A48" i="458" s="1"/>
  <c r="C54" i="458"/>
  <c r="E54" i="458"/>
  <c r="F54" i="458"/>
  <c r="G54" i="458"/>
  <c r="A61" i="458"/>
  <c r="A62" i="458"/>
  <c r="A63" i="458" s="1"/>
  <c r="A64" i="458" s="1"/>
  <c r="A65" i="458" s="1"/>
  <c r="A66" i="458" s="1"/>
  <c r="A67" i="458" s="1"/>
  <c r="A68" i="458" s="1"/>
  <c r="C69" i="458"/>
  <c r="E69" i="458"/>
  <c r="F69" i="458"/>
  <c r="G69" i="458"/>
  <c r="A13" i="326"/>
  <c r="A14" i="326" s="1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C36" i="326"/>
  <c r="D36" i="326"/>
  <c r="E36" i="326"/>
  <c r="F36" i="326"/>
  <c r="G36" i="326"/>
  <c r="J36" i="326"/>
  <c r="L36" i="326"/>
  <c r="M36" i="326"/>
  <c r="N36" i="326"/>
  <c r="C37" i="326"/>
  <c r="D37" i="326"/>
  <c r="E37" i="326"/>
  <c r="F37" i="326"/>
  <c r="G37" i="326"/>
  <c r="J37" i="326"/>
  <c r="L37" i="326"/>
  <c r="M37" i="326"/>
  <c r="N37" i="326"/>
  <c r="A43" i="326"/>
  <c r="A44" i="326"/>
  <c r="A45" i="326"/>
  <c r="A46" i="326" s="1"/>
  <c r="A48" i="326"/>
  <c r="A49" i="326"/>
  <c r="A50" i="326"/>
  <c r="A51" i="326" s="1"/>
  <c r="C56" i="326"/>
  <c r="D56" i="326"/>
  <c r="E56" i="326"/>
  <c r="F56" i="326"/>
  <c r="G56" i="326"/>
  <c r="J56" i="326"/>
  <c r="L56" i="326"/>
  <c r="M56" i="326"/>
  <c r="N56" i="326"/>
  <c r="C57" i="326"/>
  <c r="D57" i="326"/>
  <c r="E57" i="326"/>
  <c r="F57" i="326"/>
  <c r="G57" i="326"/>
  <c r="J57" i="326"/>
  <c r="L57" i="326"/>
  <c r="M57" i="326"/>
  <c r="N57" i="326"/>
  <c r="A64" i="326"/>
  <c r="A65" i="326"/>
  <c r="A66" i="326"/>
  <c r="A67" i="326" s="1"/>
  <c r="A68" i="326" s="1"/>
  <c r="A69" i="326" s="1"/>
  <c r="A70" i="326" s="1"/>
  <c r="A71" i="326" s="1"/>
  <c r="C72" i="326"/>
  <c r="D72" i="326"/>
  <c r="E72" i="326"/>
  <c r="F72" i="326"/>
  <c r="G72" i="326"/>
  <c r="J72" i="326"/>
  <c r="L72" i="326"/>
  <c r="M72" i="326"/>
  <c r="N72" i="326"/>
  <c r="C73" i="326"/>
  <c r="D73" i="326"/>
  <c r="E73" i="326"/>
  <c r="F73" i="326"/>
  <c r="G73" i="326"/>
  <c r="J73" i="326"/>
  <c r="L73" i="326"/>
  <c r="M73" i="326"/>
  <c r="N73" i="326"/>
  <c r="C50" i="516"/>
  <c r="C61" i="516" s="1"/>
  <c r="D50" i="516"/>
  <c r="F61" i="516" s="1"/>
  <c r="D12" i="393" s="1"/>
  <c r="C51" i="516"/>
  <c r="C62" i="516" s="1"/>
  <c r="D51" i="516"/>
  <c r="F62" i="516" s="1"/>
  <c r="D13" i="393" s="1"/>
  <c r="E63" i="516"/>
  <c r="C14" i="393" s="1"/>
  <c r="E14" i="393" s="1"/>
  <c r="F83" i="278" l="1"/>
  <c r="G15" i="281" s="1"/>
  <c r="D69" i="279"/>
  <c r="F17" i="281" s="1"/>
  <c r="F39" i="280"/>
  <c r="H67" i="279"/>
  <c r="H42" i="279"/>
  <c r="D56" i="499"/>
  <c r="H68" i="279"/>
  <c r="H69" i="279" s="1"/>
  <c r="F19" i="281" s="1"/>
  <c r="F76" i="280"/>
  <c r="H43" i="279"/>
  <c r="H44" i="279" s="1"/>
  <c r="E19" i="281" s="1"/>
  <c r="F75" i="280"/>
  <c r="F60" i="280"/>
  <c r="F59" i="280"/>
  <c r="H89" i="279"/>
  <c r="H90" i="279" s="1"/>
  <c r="G19" i="281" s="1"/>
  <c r="D44" i="279"/>
  <c r="F65" i="278"/>
  <c r="F15" i="281" s="1"/>
  <c r="D90" i="279"/>
  <c r="G17" i="281" s="1"/>
  <c r="F43" i="278"/>
  <c r="E15" i="281" s="1"/>
  <c r="G78" i="499"/>
  <c r="A49" i="458"/>
  <c r="A50" i="458"/>
  <c r="H62" i="516"/>
  <c r="A47" i="326"/>
  <c r="H88" i="279"/>
  <c r="L67" i="509"/>
  <c r="A52" i="326"/>
  <c r="E17" i="281" l="1"/>
  <c r="D61" i="516"/>
  <c r="E61" i="516" s="1"/>
  <c r="D62" i="516"/>
  <c r="E62" i="516" s="1"/>
  <c r="C13" i="393" s="1"/>
  <c r="E13" i="393" s="1"/>
  <c r="C77" i="499"/>
  <c r="D77" i="499" s="1"/>
  <c r="C78" i="499"/>
  <c r="D78" i="499" s="1"/>
  <c r="D80" i="499" l="1"/>
  <c r="E64" i="516"/>
  <c r="C15" i="393" s="1"/>
  <c r="C12" i="393"/>
  <c r="E12" i="393" s="1"/>
  <c r="E15" i="393" s="1"/>
</calcChain>
</file>

<file path=xl/sharedStrings.xml><?xml version="1.0" encoding="utf-8"?>
<sst xmlns="http://schemas.openxmlformats.org/spreadsheetml/2006/main" count="1915" uniqueCount="688">
  <si>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</si>
  <si>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</si>
  <si>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</si>
  <si>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</si>
  <si>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</si>
  <si>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</si>
  <si>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</si>
  <si>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</si>
  <si>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</si>
  <si>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</si>
  <si>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</si>
  <si>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</si>
  <si>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</si>
  <si>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</si>
  <si>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</si>
  <si>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</si>
  <si>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</si>
  <si>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</si>
  <si>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</si>
  <si>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</si>
  <si>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</si>
  <si>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</si>
  <si>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</si>
  <si>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</si>
  <si>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</si>
  <si>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</si>
  <si>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</si>
  <si>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</si>
  <si>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</si>
  <si>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</si>
  <si>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</si>
  <si>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</si>
  <si>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</si>
  <si>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</si>
  <si>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</si>
  <si>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</si>
  <si>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</si>
  <si>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</si>
  <si>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</si>
  <si>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</si>
  <si>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</si>
  <si>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</si>
  <si>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</si>
  <si>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</si>
  <si>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</si>
  <si>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</si>
  <si>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</si>
  <si>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</si>
  <si>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</si>
  <si>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</si>
  <si>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</si>
  <si>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</si>
  <si>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</si>
  <si>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</si>
  <si>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</si>
  <si>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</si>
  <si>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</si>
  <si>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</si>
  <si>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</si>
  <si>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</si>
  <si>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</si>
  <si>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</si>
  <si>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</si>
  <si>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</si>
  <si>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</si>
  <si>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</si>
  <si>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</si>
  <si>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</si>
  <si>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</si>
  <si>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</si>
  <si>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</si>
  <si>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</si>
  <si>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</si>
  <si>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</si>
  <si>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</si>
  <si>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</si>
  <si>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</si>
  <si>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</si>
  <si>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</si>
  <si>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</si>
  <si>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</si>
  <si>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</si>
  <si>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</si>
  <si>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</si>
  <si>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</si>
  <si>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</si>
  <si>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</si>
  <si>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</si>
  <si>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</si>
  <si>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</si>
  <si>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</si>
  <si>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</si>
  <si>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</si>
  <si>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</si>
  <si>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</si>
  <si>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</si>
  <si>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</si>
  <si>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</si>
  <si>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</si>
  <si>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</si>
  <si>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</si>
  <si>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</si>
  <si>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</si>
  <si>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</si>
  <si>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</si>
  <si>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</si>
  <si>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</si>
  <si>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</si>
  <si>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</si>
  <si>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</si>
  <si>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</si>
  <si>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</si>
  <si>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</si>
  <si>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</si>
  <si>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</si>
  <si>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</si>
  <si>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Primary Service Area</t>
  </si>
  <si>
    <t>Return on Equity</t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</si>
  <si>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</si>
  <si>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</si>
  <si>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</si>
  <si>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</si>
  <si>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</si>
  <si>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</si>
  <si>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</si>
  <si>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</si>
  <si>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</si>
  <si>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</si>
  <si>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</si>
  <si>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</si>
  <si>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</si>
  <si>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</si>
  <si>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</si>
  <si>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</si>
  <si>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</si>
  <si>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</si>
  <si>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</si>
  <si>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</si>
  <si>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</si>
  <si>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</si>
  <si>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</si>
  <si>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</si>
  <si>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</si>
  <si>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</si>
  <si>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</si>
  <si>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</si>
  <si>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</si>
  <si>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</si>
  <si>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</si>
  <si>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</si>
  <si>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</si>
  <si>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</si>
  <si>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</si>
  <si>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</si>
  <si>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</si>
  <si>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</si>
  <si>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</si>
  <si>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</si>
  <si>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</si>
  <si>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</si>
  <si>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</si>
  <si>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</si>
  <si>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</si>
  <si>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</si>
  <si>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</si>
  <si>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</si>
  <si>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</si>
  <si>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</si>
  <si>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</si>
  <si>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</si>
  <si>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</si>
  <si>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</si>
  <si>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</si>
  <si>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</si>
  <si>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</si>
  <si>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</si>
  <si>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</si>
  <si>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</si>
  <si>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</si>
  <si>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</si>
  <si>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</si>
  <si>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</si>
  <si>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</si>
  <si>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</si>
  <si>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</si>
  <si>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</si>
  <si>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</si>
  <si>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</si>
  <si>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</si>
  <si>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</si>
  <si>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</si>
  <si>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</si>
  <si>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</si>
  <si>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</si>
  <si>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</si>
  <si>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</si>
  <si>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</si>
  <si>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</si>
  <si>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</si>
  <si>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</si>
  <si>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</si>
  <si>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</si>
  <si>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</si>
  <si>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</si>
  <si>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</si>
  <si>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</si>
  <si>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</si>
  <si>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</si>
  <si>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</si>
  <si>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</si>
  <si>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</si>
  <si>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</si>
  <si>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</si>
  <si>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</si>
  <si>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</si>
  <si>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</si>
  <si>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</si>
  <si>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</si>
  <si>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</si>
  <si>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</si>
  <si>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</si>
  <si>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</si>
  <si>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</si>
  <si>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</si>
  <si>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</si>
  <si>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</si>
  <si>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</si>
  <si>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</si>
  <si>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</si>
  <si>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</si>
  <si>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</si>
  <si>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</si>
  <si>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</si>
  <si>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</si>
  <si>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</si>
  <si>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</si>
  <si>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</si>
  <si>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</si>
  <si>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</si>
  <si>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</si>
  <si>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</si>
  <si>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</si>
  <si>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</si>
  <si>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</si>
  <si>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</si>
  <si>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</si>
  <si>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</si>
  <si>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</si>
  <si>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</si>
  <si>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</si>
  <si>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</si>
  <si>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</si>
  <si>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</si>
  <si>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</si>
  <si>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</si>
  <si>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</si>
  <si>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</si>
  <si>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</si>
  <si>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</si>
  <si>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</si>
  <si>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</si>
  <si>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</si>
  <si>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</si>
  <si>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</si>
  <si>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</si>
  <si>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</si>
  <si>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</si>
  <si>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</si>
  <si>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</si>
  <si>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Dividend</t>
  </si>
  <si>
    <t>Annual</t>
  </si>
  <si>
    <t>Yield</t>
  </si>
  <si>
    <t>30 Day</t>
  </si>
  <si>
    <t>90 Day</t>
  </si>
  <si>
    <t>180 Day</t>
  </si>
  <si>
    <t>Projected EPS Growth from Yahoo, Zacks, and Reuters - Mean/Median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</si>
  <si>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</si>
  <si>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</si>
  <si>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</si>
  <si>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</si>
  <si>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</si>
  <si>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</si>
  <si>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</si>
  <si>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</si>
  <si>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</si>
  <si>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</si>
  <si>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</si>
  <si>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</si>
  <si>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</si>
  <si>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</si>
  <si>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</si>
  <si>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</si>
  <si>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</si>
  <si>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</si>
  <si>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</si>
  <si>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</si>
  <si>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</si>
  <si>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</si>
  <si>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</si>
  <si>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</si>
  <si>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</si>
  <si>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</si>
  <si>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</si>
  <si>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</si>
  <si>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</si>
  <si>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</si>
  <si>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</si>
  <si>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</si>
  <si>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</si>
  <si>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</si>
  <si>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</si>
  <si>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</si>
  <si>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</si>
  <si>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</si>
  <si>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</si>
  <si>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</si>
  <si>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</si>
  <si>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</si>
  <si>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</si>
  <si>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</si>
  <si>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</si>
  <si>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</si>
  <si>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</si>
  <si>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</si>
  <si>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</si>
  <si>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</si>
  <si>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</si>
  <si>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</si>
  <si>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</si>
  <si>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</si>
  <si>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</si>
  <si>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</si>
  <si>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</si>
  <si>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</si>
  <si>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</si>
  <si>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</si>
  <si>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</si>
  <si>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</si>
  <si>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</si>
  <si>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</si>
  <si>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</si>
  <si>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</si>
  <si>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</si>
  <si>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</si>
  <si>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</si>
  <si>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</si>
  <si>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</si>
  <si>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</si>
  <si>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</si>
  <si>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</si>
  <si>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</si>
  <si>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</si>
  <si>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</si>
  <si>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</si>
  <si>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</si>
  <si>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</si>
  <si>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</si>
  <si>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</si>
  <si>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</si>
  <si>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</si>
  <si>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</si>
  <si>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</si>
  <si>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</si>
  <si>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</si>
  <si>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</si>
  <si>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</si>
  <si>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</si>
  <si>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</si>
  <si>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</si>
  <si>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</si>
  <si>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</si>
  <si>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</si>
  <si>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</si>
  <si>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</si>
  <si>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</si>
  <si>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</si>
  <si>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</si>
  <si>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</si>
  <si>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</si>
  <si>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</si>
  <si>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</si>
  <si>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</si>
  <si>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</si>
  <si>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</si>
  <si>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</si>
  <si>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</si>
  <si>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</si>
  <si>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</si>
  <si>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</si>
  <si>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</si>
  <si>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</si>
  <si>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CT,NH,MA</t>
  </si>
  <si>
    <t>IDACORP, Inc. (NYSE-IDA)</t>
  </si>
  <si>
    <t>ID</t>
  </si>
  <si>
    <t>NorthWestern Corporation (NYSE-NWE)</t>
  </si>
  <si>
    <t>OK,AR</t>
  </si>
  <si>
    <t>Pinnacle West Capital Corp. (NYSE-PNW)</t>
  </si>
  <si>
    <t>AZ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</si>
  <si>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</si>
  <si>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</si>
  <si>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</si>
  <si>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</si>
  <si>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</si>
  <si>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</si>
  <si>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</si>
  <si>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</si>
  <si>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</si>
  <si>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</si>
  <si>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</si>
  <si>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</si>
  <si>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</si>
  <si>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</si>
  <si>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</si>
  <si>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</si>
  <si>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</si>
  <si>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</si>
  <si>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</si>
  <si>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</si>
  <si>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</si>
  <si>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WEC Energy Group (NYSE-WEC)</t>
  </si>
  <si>
    <t>Duke Energy Corporation (NYSE-DUK)</t>
  </si>
  <si>
    <t>Southern Company (NYSE-SO)</t>
  </si>
  <si>
    <t>MT,SD,NE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</si>
  <si>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</si>
  <si>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</si>
  <si>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</si>
  <si>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</si>
  <si>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</si>
  <si>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</si>
  <si>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</si>
  <si>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</si>
  <si>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</si>
  <si>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</si>
  <si>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</si>
  <si>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</si>
  <si>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</si>
  <si>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</si>
  <si>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</si>
  <si>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</si>
  <si>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</si>
  <si>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</si>
  <si>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</si>
  <si>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</si>
  <si>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</si>
  <si>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</si>
  <si>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</si>
  <si>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</si>
  <si>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</si>
  <si>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</si>
  <si>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</si>
  <si>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</si>
  <si>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</si>
  <si>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</si>
  <si>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</si>
  <si>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</si>
  <si>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</si>
  <si>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</si>
  <si>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Annual Nominal GDP Growth Rates</t>
  </si>
  <si>
    <t>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</si>
  <si>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</si>
  <si>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</si>
  <si>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</si>
  <si>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</si>
  <si>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</si>
  <si>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NC,OH,FL,SC,KY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</si>
  <si>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</si>
  <si>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</si>
  <si>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</si>
  <si>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JRW-4</t>
  </si>
  <si>
    <t>Exhibit JRW-5</t>
  </si>
  <si>
    <t>Exhibit JRW-7</t>
  </si>
  <si>
    <t>Exhibit JRW-8</t>
  </si>
  <si>
    <t>NextEra Energy, Inc. (NYSE-NEE)</t>
  </si>
  <si>
    <t>Nextera Energy, Inc. (NYSE-NEE)</t>
  </si>
  <si>
    <t>FL</t>
  </si>
  <si>
    <t>Approximately 200 CFOs</t>
  </si>
  <si>
    <t>Exhibit JRW-3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</si>
  <si>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</si>
  <si>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</si>
  <si>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</si>
  <si>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</si>
  <si>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</si>
  <si>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</si>
  <si>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t>Exhibit JRW-10</t>
  </si>
  <si>
    <t>NY,CT,ME</t>
  </si>
  <si>
    <t>NMF</t>
  </si>
  <si>
    <t>Recommended Cost of Capital</t>
  </si>
  <si>
    <t>Percent Reg Elec Revenue</t>
  </si>
  <si>
    <t>KPMG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</si>
  <si>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</si>
  <si>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</si>
  <si>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</si>
  <si>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</si>
  <si>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</si>
  <si>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Capitalization</t>
  </si>
  <si>
    <t>Cost</t>
  </si>
  <si>
    <t>Weighted</t>
  </si>
  <si>
    <t xml:space="preserve">    Capital Source</t>
  </si>
  <si>
    <t>Long-Term Debt</t>
  </si>
  <si>
    <t>Common Equity</t>
  </si>
  <si>
    <t>Total Capitalization</t>
  </si>
  <si>
    <t>Capital Structure Ratios and Debt Cost Rates</t>
  </si>
  <si>
    <t>Total Capital</t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</si>
  <si>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</si>
  <si>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</si>
  <si>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</si>
  <si>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</si>
  <si>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</si>
  <si>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</si>
  <si>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Gas Distribution Company Average Dividend Yield</t>
  </si>
  <si>
    <t>Edison International (NYSE-EIX)</t>
  </si>
  <si>
    <t>CA</t>
  </si>
  <si>
    <t>KS,MO</t>
  </si>
  <si>
    <t>Hawaiian Electric Industries (NYSE-HE)</t>
  </si>
  <si>
    <t>B+</t>
  </si>
  <si>
    <t>Ratios</t>
  </si>
  <si>
    <t>Avista Corporation (NYSE-AVA)</t>
  </si>
  <si>
    <t>Evergy, Inc. (NYSE-EVRG)</t>
  </si>
  <si>
    <t>Summary Financial Statistics for Proxy Group</t>
  </si>
  <si>
    <t>Percent Reg Gas Revenue</t>
  </si>
  <si>
    <t>Dominion Energy Inc. (NYSE-D)</t>
  </si>
  <si>
    <t>VA,NC,SC,OH,WV,UT</t>
  </si>
  <si>
    <t>Entergy Corporation (NYSE-ETR)</t>
  </si>
  <si>
    <t>LA,AR,MS,TX</t>
  </si>
  <si>
    <t>OGE Energy Corp. (NYSE-OGE)</t>
  </si>
  <si>
    <t>Black Hills Corporation (NYSE-BKH)</t>
  </si>
  <si>
    <t>Chesapeake Utilities (NYSE-CPK)</t>
  </si>
  <si>
    <t>DE,MD,FL</t>
  </si>
  <si>
    <t>NJ</t>
  </si>
  <si>
    <t>Panel C</t>
  </si>
  <si>
    <t>Gas Proxy Group</t>
  </si>
  <si>
    <t>Percent Elec Revenue</t>
  </si>
  <si>
    <t>Percent Gas Revenue</t>
  </si>
  <si>
    <t>Atmos Energy Company (NYSE-ATO)</t>
  </si>
  <si>
    <t>New Jersey Resources Corp. (NYSE-NJR)</t>
  </si>
  <si>
    <t>Northwest Natural Holdings (NYSE-NWN)</t>
  </si>
  <si>
    <t>OR,WA</t>
  </si>
  <si>
    <t>ONE Gas, Inc.(NYSE-OGS)</t>
  </si>
  <si>
    <t>OK,KS,TX</t>
  </si>
  <si>
    <t>South Jersey Industries, Inc. (NYSE-SJI)</t>
  </si>
  <si>
    <t>Southwest Gas Corporation (NYSE-SWX)</t>
  </si>
  <si>
    <t>AZ,NV,CA</t>
  </si>
  <si>
    <t>Spire (NYSE-SR)</t>
  </si>
  <si>
    <t xml:space="preserve">   MO</t>
  </si>
  <si>
    <t>Northwest Natural Gas Co. (NYSE-NWN)</t>
  </si>
  <si>
    <t>ONE Gas, Inc. (NYSE-OGS)</t>
  </si>
  <si>
    <t>Puget Sound Energy</t>
  </si>
  <si>
    <t>Puget Sound Energy Rate of Return  Recemmendation</t>
  </si>
  <si>
    <t>Dominion Resources, Inc. (NYSE-D)</t>
  </si>
  <si>
    <t>Atmos Energy Corporation (NYSE-ATO)</t>
  </si>
  <si>
    <t>NiSource Inc. (NYSE-NI)</t>
  </si>
  <si>
    <t>One Gas, Inc. (NYSE-OGS)</t>
  </si>
  <si>
    <t>Short-Term Debt</t>
  </si>
  <si>
    <t>Cost Rate*</t>
  </si>
  <si>
    <t>* Weighted short-term debt cost rate includes .03% of commttment and amortization fees</t>
  </si>
  <si>
    <t xml:space="preserve">   Weighted long-term debt cost rate includes .03% of amortization fees</t>
  </si>
  <si>
    <t>Ex Ante Market Risk Premium**</t>
  </si>
  <si>
    <t>Exhibit JRW-12</t>
  </si>
  <si>
    <t>Exhibit JRW-11</t>
  </si>
  <si>
    <t>* See page 3 of Exhibit JRW-10</t>
  </si>
  <si>
    <t>** See pages 5 and 6 of Exhibit JRW-10</t>
  </si>
  <si>
    <t>*   Page 2 of Exhibit JRW-9</t>
  </si>
  <si>
    <t xml:space="preserve">     6 of Exhibit JRW-9</t>
  </si>
  <si>
    <t>Operating Revenue ($bil)</t>
  </si>
  <si>
    <t>Net Plant ($bil)</t>
  </si>
  <si>
    <t>Market Cap ($bil)</t>
  </si>
  <si>
    <t>NR</t>
  </si>
  <si>
    <t>Hawaiian Electric Inductries (NYSE-HEC)</t>
  </si>
  <si>
    <r>
      <t xml:space="preserve">Data Source:  Company 2021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</si>
  <si>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2022.</t>
    </r>
  </si>
  <si>
    <t>Moody's Issuer Credit Rating</t>
  </si>
  <si>
    <t>Earned Return on Equity</t>
  </si>
  <si>
    <t>TX,LA,MS,CO,KS,KY</t>
  </si>
  <si>
    <t>IN,OH,PA,KY,VA,MD,MA</t>
  </si>
  <si>
    <t>Southwest Gas Company (NYSE-SWX)</t>
  </si>
  <si>
    <r>
      <t xml:space="preserve">*    Industry averages for 93 industries using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>'s database of 1,705 companies - Updated 2-2-22.</t>
    </r>
  </si>
  <si>
    <r>
      <t xml:space="preserve">**  </t>
    </r>
    <r>
      <rPr>
        <b/>
        <i/>
        <sz val="11"/>
        <color indexed="8"/>
        <rFont val="Times New Roman"/>
        <family val="1"/>
      </rPr>
      <t>Value Line</t>
    </r>
    <r>
      <rPr>
        <b/>
        <sz val="11"/>
        <color indexed="8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</si>
  <si>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indexed="8"/>
        <rFont val="Times New Roman"/>
        <family val="1"/>
      </rPr>
      <t>VL</t>
    </r>
    <r>
      <rPr>
        <b/>
        <sz val="11"/>
        <color indexed="8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</si>
  <si>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indexed="8"/>
        <rFont val="Times New Roman"/>
        <family val="1"/>
      </rPr>
      <t>Journal of Finance</t>
    </r>
    <r>
      <rPr>
        <b/>
        <sz val="11"/>
        <color indexed="8"/>
        <rFont val="Times New Roman"/>
        <family val="1"/>
      </rPr>
      <t>, March 1971.</t>
    </r>
  </si>
  <si>
    <t>Bulkley Proxy Group</t>
  </si>
  <si>
    <t>Electric Group Average Dividend Yield</t>
  </si>
  <si>
    <t>Electric Utility Group Average Return on Equity and Market-to-Book Ratios</t>
  </si>
  <si>
    <t>Gas Distribution Group Average  Return on Equity and Market-to-Book Ratios</t>
  </si>
  <si>
    <t>11 States</t>
  </si>
  <si>
    <t>ALE</t>
  </si>
  <si>
    <t>LNT</t>
  </si>
  <si>
    <t>AEP</t>
  </si>
  <si>
    <t>AEE</t>
  </si>
  <si>
    <t>AVA</t>
  </si>
  <si>
    <t>CMS</t>
  </si>
  <si>
    <t>ED</t>
  </si>
  <si>
    <t>D</t>
  </si>
  <si>
    <t>DUK</t>
  </si>
  <si>
    <t>EIX</t>
  </si>
  <si>
    <t>ETR</t>
  </si>
  <si>
    <t>EVRG</t>
  </si>
  <si>
    <t>ES</t>
  </si>
  <si>
    <t>HE</t>
  </si>
  <si>
    <t>IDA</t>
  </si>
  <si>
    <t>MGEE</t>
  </si>
  <si>
    <t>NEE</t>
  </si>
  <si>
    <t>NWE</t>
  </si>
  <si>
    <t>OGE</t>
  </si>
  <si>
    <t>PNW</t>
  </si>
  <si>
    <t>POR</t>
  </si>
  <si>
    <t>SO</t>
  </si>
  <si>
    <t>WEC</t>
  </si>
  <si>
    <t>XEL</t>
  </si>
  <si>
    <t>Chesapeake Utilities Corp. (NYSE-CPK)</t>
  </si>
  <si>
    <t>ATO</t>
  </si>
  <si>
    <t>CPK</t>
  </si>
  <si>
    <t>NJR</t>
  </si>
  <si>
    <t>NI</t>
  </si>
  <si>
    <t>NWN</t>
  </si>
  <si>
    <t>OGS</t>
  </si>
  <si>
    <t>SJI</t>
  </si>
  <si>
    <t>SWX</t>
  </si>
  <si>
    <t>SR</t>
  </si>
  <si>
    <t>BKH</t>
  </si>
  <si>
    <t>ONE Gas, Inc. (NYSE-OGS)*</t>
  </si>
  <si>
    <t xml:space="preserve">               Est'd. '19-'21 to '25-'27</t>
  </si>
  <si>
    <t>* 'Est'd. '19-'21 to '25-'27' is the estimated growth rate from the base period 2019 to 2021 until the future period 2025 to 2027.</t>
  </si>
  <si>
    <r>
      <t xml:space="preserve">Data Source:  </t>
    </r>
    <r>
      <rPr>
        <i/>
        <sz val="10"/>
        <rFont val="Times New Roman"/>
        <family val="1"/>
      </rPr>
      <t>Value Line Investment Survey.</t>
    </r>
  </si>
  <si>
    <t>S&amp;P</t>
  </si>
  <si>
    <t>NA</t>
  </si>
  <si>
    <t>S&amp;P Cap IQ</t>
  </si>
  <si>
    <t>na</t>
  </si>
  <si>
    <t>NiSource Inc (NYSE-NI)</t>
  </si>
  <si>
    <t>Page 5 of 7</t>
  </si>
  <si>
    <t>Market Risk Premium - 2000-2022</t>
  </si>
  <si>
    <t>1928-2021</t>
  </si>
  <si>
    <t>Normalized with 2.5% Long-Term Treasury Yield</t>
  </si>
  <si>
    <t>Damodaran -3-1-22</t>
  </si>
  <si>
    <t>Page 6 of 7</t>
  </si>
  <si>
    <t>Market Risk Premium Results - 2010-2022</t>
  </si>
  <si>
    <t>Page 7 of 7</t>
  </si>
  <si>
    <t xml:space="preserve">  Duff &amp; Phelps Equity Risk Premium Estimates</t>
  </si>
  <si>
    <t>Source: https://www.kroll.com/-/media/cost-of-capital/kroll-us-erp-rf-table-2022.pdf</t>
  </si>
  <si>
    <t>Annual Growth Rates - 1961-2021</t>
  </si>
  <si>
    <t>Annual D'Ascendisl GDP Growth Rates</t>
  </si>
  <si>
    <t>1961-2021</t>
  </si>
  <si>
    <t>X</t>
  </si>
  <si>
    <t>Calculated using GDP data on Page 1 of Attachment JRW-10</t>
  </si>
  <si>
    <t>2020-30</t>
  </si>
  <si>
    <t>2020-2095</t>
  </si>
  <si>
    <t>2020-2050</t>
  </si>
  <si>
    <r>
      <t xml:space="preserve">Congressional Budget Office,The </t>
    </r>
    <r>
      <rPr>
        <i/>
        <sz val="10"/>
        <rFont val="Times New Roman"/>
        <family val="1"/>
      </rPr>
      <t>2021 Long-Term Budget Outlook</t>
    </r>
    <r>
      <rPr>
        <sz val="10"/>
        <rFont val="Times New Roman"/>
        <family val="1"/>
      </rPr>
      <t xml:space="preserve">, July 15, 2021.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</si>
  <si>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2021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</si>
  <si>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2021 Annual Report of the Board of Trustees of the Old-Age, </t>
  </si>
  <si>
    <t xml:space="preserve">Survivors, and Disability Insurance (OASDI) Program, Table VI.G4, </t>
  </si>
  <si>
    <t>The 4.2% growth rate is the growth in projected GDP from 20 trillion in 2020 to $444 trillion in 2095.</t>
  </si>
  <si>
    <t>https://www.philadelphiafed.org/research-and-data/real-time-center/survey-of-professional-forecasters/</t>
  </si>
  <si>
    <t>PSE's Weighted Average Cost of Capital and Rate of Return</t>
  </si>
  <si>
    <t>Calendar Year 2022</t>
  </si>
  <si>
    <t>Calendar Year 2023</t>
  </si>
  <si>
    <t>Calendar Year 2024</t>
  </si>
  <si>
    <t>* Weighted short-term debt cost rate includes .02% of commttment and amortization fees</t>
  </si>
  <si>
    <t xml:space="preserve">   Weighted long-term debt cost rate includes .02% of amortization of reacquired debt.</t>
  </si>
  <si>
    <t>Panel D</t>
  </si>
  <si>
    <t>Calendar Year 2025</t>
  </si>
  <si>
    <t>Data Sources:  S&amp;P Cap  IQ., June,  2022.</t>
  </si>
  <si>
    <t>Data Sources: www.zacks.com, http://quote.yahoo.com, S&amp;P Cap  IQ,  June, 2022.</t>
  </si>
  <si>
    <t>6.2%/6.0%</t>
  </si>
  <si>
    <t>5.5%/6.0%</t>
  </si>
  <si>
    <t>6.0%/5.7%</t>
  </si>
  <si>
    <t>Public Counsel Rate of Return  Recemmendation</t>
  </si>
  <si>
    <t>Calendar Years 2022-25</t>
  </si>
  <si>
    <t>Adjustment</t>
  </si>
  <si>
    <t>Factor</t>
  </si>
  <si>
    <t>Average Recommended Capitalization Ratios and Debt Cost Rates</t>
  </si>
  <si>
    <t>Panel E</t>
  </si>
  <si>
    <t>Capitalization Ratios and Debt Cost Rates with a 48.50% Common Equity  Ratio</t>
  </si>
  <si>
    <t>Page 1 of 2</t>
  </si>
  <si>
    <t>Page 2 of 2</t>
  </si>
  <si>
    <t>Bulkley ROE Results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</si>
  <si>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</si>
  <si>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</si>
  <si>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</si>
  <si>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</si>
  <si>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</si>
  <si>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t>2019-2022</t>
  </si>
  <si>
    <t>Panel F</t>
  </si>
  <si>
    <t xml:space="preserve">Dockets UE-220066, UG-220067, and UG-210918 (Consolidated) </t>
  </si>
  <si>
    <t>Page 1 of 7</t>
  </si>
  <si>
    <t>Page 2 of 7</t>
  </si>
  <si>
    <t>Dockets UE-220066, UG-220067, and UG-210918 (Consolidated)</t>
  </si>
  <si>
    <t>Page 3 of 7</t>
  </si>
  <si>
    <t>Page 4 of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</si>
</sst>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[$$-409]#,##0.0_);[Red]\([$$-409]#,##0.0\)"/>
    <numFmt numFmtId="172" formatCode="&quot;$&quot;#,##0.0"/>
    <numFmt numFmtId="173" formatCode="_(&quot;$&quot;* #,##0_);_(&quot;$&quot;* \(#,##0\);_(&quot;$&quot;* &quot;-&quot;??_);_(@_)"/>
    <numFmt numFmtId="174" formatCode="yyyy\-mm\-dd"/>
    <numFmt numFmtId="175" formatCode="_(&quot;$&quot;* #,##0.0_);_(&quot;$&quot;* \(#,##0.0\);_(&quot;$&quot;* &quot;-&quot;??_);_(@_)"/>
    <numFmt numFmtId="176" formatCode="&quot;$&quot;#,##0.00"/>
    <numFmt numFmtId="177" formatCode="_(* #,##0.0#_);_(* \(#,##0.0#\)_)\ ;_(* 0_)"/>
    <numFmt numFmtId="178" formatCode="0.0000000"/>
  </numFmts>
  <fonts count="1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u val="singleAccounting"/>
      <sz val="12"/>
      <name val="Times New Roman"/>
      <family val="1"/>
    </font>
    <font>
      <b/>
      <sz val="11"/>
      <color indexed="8"/>
      <name val="Times New Roman"/>
      <family val="1"/>
    </font>
    <font>
      <b/>
      <sz val="8"/>
      <color indexed="8"/>
      <name val="Arial"/>
      <family val="2"/>
    </font>
    <font>
      <sz val="12"/>
      <color theme="1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4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</borders>
  <cellStyleXfs count="727">
    <xf numFmtId="0" fontId="0" fillId="0" borderId="0"/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90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7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90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8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7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0" fontId="76" fillId="21" borderId="3" applyNumberFormat="0" applyAlignment="0" applyProtection="0"/>
    <xf numFmtId="43" fontId="4" fillId="0" borderId="0" applyFont="0" applyFill="0" applyBorder="0" applyAlignment="0" applyProtection="0"/>
    <xf numFmtId="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53" fillId="0" borderId="0" applyProtection="0"/>
    <xf numFmtId="0" fontId="8" fillId="0" borderId="0" applyProtection="0"/>
    <xf numFmtId="0" fontId="8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4" fillId="0" borderId="0" applyProtection="0"/>
    <xf numFmtId="0" fontId="55" fillId="0" borderId="0" applyProtection="0"/>
    <xf numFmtId="0" fontId="19" fillId="0" borderId="0" applyProtection="0"/>
    <xf numFmtId="0" fontId="19" fillId="0" borderId="0" applyProtection="0"/>
    <xf numFmtId="0" fontId="56" fillId="0" borderId="0" applyProtection="0"/>
    <xf numFmtId="0" fontId="57" fillId="0" borderId="0" applyProtection="0"/>
    <xf numFmtId="0" fontId="9" fillId="0" borderId="0" applyProtection="0"/>
    <xf numFmtId="0" fontId="9" fillId="0" borderId="0" applyProtection="0"/>
    <xf numFmtId="0" fontId="58" fillId="0" borderId="0" applyProtection="0"/>
    <xf numFmtId="0" fontId="18" fillId="0" borderId="0" applyProtection="0"/>
    <xf numFmtId="0" fontId="18" fillId="0" borderId="0" applyProtection="0"/>
    <xf numFmtId="0" fontId="59" fillId="0" borderId="0" applyProtection="0"/>
    <xf numFmtId="0" fontId="26" fillId="0" borderId="0" applyProtection="0"/>
    <xf numFmtId="0" fontId="26" fillId="0" borderId="0" applyProtection="0"/>
    <xf numFmtId="0" fontId="60" fillId="0" borderId="0" applyProtection="0"/>
    <xf numFmtId="0" fontId="22" fillId="0" borderId="0" applyProtection="0"/>
    <xf numFmtId="0" fontId="22" fillId="0" borderId="0" applyProtection="0"/>
    <xf numFmtId="2" fontId="53" fillId="0" borderId="0" applyProtection="0"/>
    <xf numFmtId="2" fontId="8" fillId="0" borderId="0" applyProtection="0"/>
    <xf numFmtId="2" fontId="8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1" fillId="0" borderId="0" applyProtection="0"/>
    <xf numFmtId="0" fontId="62" fillId="0" borderId="0" applyProtection="0"/>
    <xf numFmtId="0" fontId="25" fillId="0" borderId="0" applyProtection="0"/>
    <xf numFmtId="0" fontId="25" fillId="0" borderId="0" applyProtection="0"/>
    <xf numFmtId="0" fontId="4" fillId="0" borderId="0" applyNumberFormat="0" applyFill="0" applyBorder="0" applyProtection="0">
      <alignment wrapText="1"/>
    </xf>
    <xf numFmtId="0" fontId="20" fillId="22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9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3" fillId="0" borderId="0"/>
    <xf numFmtId="0" fontId="4" fillId="0" borderId="0"/>
    <xf numFmtId="0" fontId="104" fillId="0" borderId="0"/>
    <xf numFmtId="0" fontId="79" fillId="0" borderId="0"/>
    <xf numFmtId="0" fontId="4" fillId="0" borderId="0"/>
    <xf numFmtId="0" fontId="4" fillId="0" borderId="0"/>
    <xf numFmtId="0" fontId="79" fillId="0" borderId="0"/>
    <xf numFmtId="0" fontId="8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9" fillId="0" borderId="0"/>
    <xf numFmtId="0" fontId="80" fillId="0" borderId="0"/>
    <xf numFmtId="0" fontId="4" fillId="0" borderId="0"/>
    <xf numFmtId="37" fontId="72" fillId="0" borderId="0"/>
    <xf numFmtId="0" fontId="79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0" borderId="0"/>
    <xf numFmtId="0" fontId="63" fillId="0" borderId="0"/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109" fillId="0" borderId="0"/>
    <xf numFmtId="0" fontId="109" fillId="0" borderId="0"/>
    <xf numFmtId="0" fontId="47" fillId="0" borderId="0"/>
    <xf numFmtId="0" fontId="79" fillId="0" borderId="0"/>
    <xf numFmtId="0" fontId="4" fillId="0" borderId="0"/>
    <xf numFmtId="0" fontId="90" fillId="0" borderId="0"/>
    <xf numFmtId="0" fontId="4" fillId="0" borderId="0"/>
    <xf numFmtId="0" fontId="79" fillId="0" borderId="0"/>
    <xf numFmtId="0" fontId="79" fillId="0" borderId="0"/>
    <xf numFmtId="0" fontId="8" fillId="0" borderId="0"/>
    <xf numFmtId="0" fontId="104" fillId="0" borderId="0"/>
    <xf numFmtId="0" fontId="4" fillId="0" borderId="0"/>
    <xf numFmtId="0" fontId="104" fillId="0" borderId="0"/>
    <xf numFmtId="0" fontId="53" fillId="0" borderId="0">
      <alignment vertical="top"/>
    </xf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8" fillId="0" borderId="0">
      <alignment vertical="top"/>
    </xf>
    <xf numFmtId="0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79" fillId="0" borderId="0"/>
    <xf numFmtId="0" fontId="14" fillId="0" borderId="0"/>
    <xf numFmtId="0" fontId="6" fillId="0" borderId="0"/>
    <xf numFmtId="0" fontId="17" fillId="0" borderId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4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4" fillId="26" borderId="0">
      <alignment horizontal="right"/>
    </xf>
    <xf numFmtId="0" fontId="65" fillId="26" borderId="0">
      <alignment horizontal="right"/>
    </xf>
    <xf numFmtId="0" fontId="66" fillId="26" borderId="10"/>
    <xf numFmtId="0" fontId="66" fillId="0" borderId="0" applyBorder="0">
      <alignment horizontal="centerContinuous"/>
    </xf>
    <xf numFmtId="0" fontId="67" fillId="0" borderId="0" applyBorder="0">
      <alignment horizontal="centerContinuous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 applyNumberFormat="0" applyFont="0" applyFill="0" applyBorder="0" applyAlignment="0" applyProtection="0">
      <alignment horizontal="left"/>
    </xf>
    <xf numFmtId="15" fontId="38" fillId="0" borderId="0" applyFont="0" applyFill="0" applyBorder="0" applyAlignment="0" applyProtection="0"/>
    <xf numFmtId="4" fontId="38" fillId="0" borderId="0" applyFont="0" applyFill="0" applyBorder="0" applyAlignment="0" applyProtection="0"/>
    <xf numFmtId="0" fontId="39" fillId="0" borderId="11">
      <alignment horizontal="center"/>
    </xf>
    <xf numFmtId="3" fontId="38" fillId="0" borderId="0" applyFont="0" applyFill="0" applyBorder="0" applyAlignment="0" applyProtection="0"/>
    <xf numFmtId="0" fontId="38" fillId="27" borderId="0" applyNumberFormat="0" applyFont="0" applyBorder="0" applyAlignment="0" applyProtection="0"/>
    <xf numFmtId="4" fontId="45" fillId="24" borderId="12" applyNumberFormat="0" applyProtection="0">
      <alignment vertical="center"/>
    </xf>
    <xf numFmtId="4" fontId="46" fillId="28" borderId="12" applyNumberFormat="0" applyProtection="0">
      <alignment vertical="center"/>
    </xf>
    <xf numFmtId="4" fontId="45" fillId="28" borderId="12" applyNumberFormat="0" applyProtection="0">
      <alignment horizontal="left" vertical="center" indent="1"/>
    </xf>
    <xf numFmtId="0" fontId="45" fillId="28" borderId="12" applyNumberFormat="0" applyProtection="0">
      <alignment horizontal="left" vertical="top" indent="1"/>
    </xf>
    <xf numFmtId="4" fontId="45" fillId="29" borderId="0" applyNumberFormat="0" applyProtection="0">
      <alignment horizontal="left" vertical="center" indent="1"/>
    </xf>
    <xf numFmtId="4" fontId="47" fillId="3" borderId="12" applyNumberFormat="0" applyProtection="0">
      <alignment horizontal="right" vertical="center"/>
    </xf>
    <xf numFmtId="4" fontId="47" fillId="9" borderId="12" applyNumberFormat="0" applyProtection="0">
      <alignment horizontal="right" vertical="center"/>
    </xf>
    <xf numFmtId="4" fontId="47" fillId="17" borderId="12" applyNumberFormat="0" applyProtection="0">
      <alignment horizontal="right" vertical="center"/>
    </xf>
    <xf numFmtId="4" fontId="47" fillId="11" borderId="12" applyNumberFormat="0" applyProtection="0">
      <alignment horizontal="right" vertical="center"/>
    </xf>
    <xf numFmtId="4" fontId="47" fillId="15" borderId="12" applyNumberFormat="0" applyProtection="0">
      <alignment horizontal="right" vertical="center"/>
    </xf>
    <xf numFmtId="4" fontId="47" fillId="19" borderId="12" applyNumberFormat="0" applyProtection="0">
      <alignment horizontal="right" vertical="center"/>
    </xf>
    <xf numFmtId="4" fontId="47" fillId="18" borderId="12" applyNumberFormat="0" applyProtection="0">
      <alignment horizontal="right" vertical="center"/>
    </xf>
    <xf numFmtId="4" fontId="47" fillId="30" borderId="12" applyNumberFormat="0" applyProtection="0">
      <alignment horizontal="right" vertical="center"/>
    </xf>
    <xf numFmtId="4" fontId="47" fillId="10" borderId="12" applyNumberFormat="0" applyProtection="0">
      <alignment horizontal="right" vertical="center"/>
    </xf>
    <xf numFmtId="4" fontId="45" fillId="31" borderId="13" applyNumberFormat="0" applyProtection="0">
      <alignment horizontal="left" vertical="center" indent="1"/>
    </xf>
    <xf numFmtId="4" fontId="47" fillId="32" borderId="0" applyNumberFormat="0" applyProtection="0">
      <alignment horizontal="left" vertical="center" indent="1"/>
    </xf>
    <xf numFmtId="4" fontId="48" fillId="33" borderId="0" applyNumberFormat="0" applyProtection="0">
      <alignment horizontal="left" vertical="center" indent="1"/>
    </xf>
    <xf numFmtId="4" fontId="47" fillId="34" borderId="12" applyNumberFormat="0" applyProtection="0">
      <alignment horizontal="right" vertical="center"/>
    </xf>
    <xf numFmtId="4" fontId="47" fillId="32" borderId="0" applyNumberFormat="0" applyProtection="0">
      <alignment horizontal="left" vertical="center" indent="1"/>
    </xf>
    <xf numFmtId="4" fontId="47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7" fillId="37" borderId="12" applyNumberFormat="0" applyProtection="0">
      <alignment vertical="center"/>
    </xf>
    <xf numFmtId="4" fontId="49" fillId="37" borderId="12" applyNumberFormat="0" applyProtection="0">
      <alignment vertical="center"/>
    </xf>
    <xf numFmtId="4" fontId="47" fillId="37" borderId="12" applyNumberFormat="0" applyProtection="0">
      <alignment horizontal="left" vertical="center" indent="1"/>
    </xf>
    <xf numFmtId="0" fontId="47" fillId="37" borderId="12" applyNumberFormat="0" applyProtection="0">
      <alignment horizontal="left" vertical="top" indent="1"/>
    </xf>
    <xf numFmtId="4" fontId="47" fillId="32" borderId="12" applyNumberFormat="0" applyProtection="0">
      <alignment horizontal="right" vertical="center"/>
    </xf>
    <xf numFmtId="4" fontId="49" fillId="32" borderId="12" applyNumberFormat="0" applyProtection="0">
      <alignment horizontal="right" vertical="center"/>
    </xf>
    <xf numFmtId="4" fontId="47" fillId="34" borderId="12" applyNumberFormat="0" applyProtection="0">
      <alignment horizontal="left" vertical="center" indent="1"/>
    </xf>
    <xf numFmtId="0" fontId="47" fillId="29" borderId="12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5" fillId="32" borderId="12" applyNumberFormat="0" applyProtection="0">
      <alignment horizontal="right" vertical="center"/>
    </xf>
    <xf numFmtId="167" fontId="4" fillId="0" borderId="0">
      <alignment horizontal="left" wrapText="1"/>
    </xf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4" fillId="22" borderId="0" applyNumberFormat="0" applyFont="0" applyBorder="0" applyAlignment="0" applyProtection="0"/>
    <xf numFmtId="0" fontId="73" fillId="39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wrapText="1"/>
    </xf>
    <xf numFmtId="0" fontId="75" fillId="39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wrapText="1"/>
    </xf>
    <xf numFmtId="0" fontId="20" fillId="0" borderId="0" applyNumberFormat="0" applyFill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>
      <alignment wrapText="1"/>
    </xf>
    <xf numFmtId="0" fontId="76" fillId="40" borderId="0" applyNumberFormat="0" applyBorder="0" applyAlignment="0" applyProtection="0"/>
    <xf numFmtId="0" fontId="76" fillId="40" borderId="0" applyNumberFormat="0" applyBorder="0" applyAlignment="0" applyProtection="0"/>
    <xf numFmtId="0" fontId="76" fillId="40" borderId="0" applyNumberFormat="0" applyBorder="0" applyProtection="0">
      <alignment horizontal="center"/>
    </xf>
    <xf numFmtId="0" fontId="77" fillId="40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1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" fillId="22" borderId="0" applyNumberFormat="0" applyFont="0" applyBorder="0" applyAlignment="0" applyProtection="0"/>
    <xf numFmtId="168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" fillId="0" borderId="11" applyNumberFormat="0" applyFont="0" applyFill="0" applyAlignment="0" applyProtection="0"/>
    <xf numFmtId="0" fontId="40" fillId="0" borderId="0" applyNumberFormat="0" applyBorder="0" applyAlignment="0"/>
    <xf numFmtId="0" fontId="41" fillId="0" borderId="0" applyNumberFormat="0" applyBorder="0" applyAlignment="0"/>
    <xf numFmtId="0" fontId="42" fillId="0" borderId="0" applyNumberFormat="0" applyBorder="0" applyAlignment="0"/>
    <xf numFmtId="0" fontId="42" fillId="0" borderId="0" applyNumberFormat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7" fillId="0" borderId="0"/>
    <xf numFmtId="0" fontId="113" fillId="0" borderId="0"/>
    <xf numFmtId="0" fontId="114" fillId="0" borderId="0"/>
    <xf numFmtId="0" fontId="115" fillId="0" borderId="0"/>
    <xf numFmtId="43" fontId="4" fillId="0" borderId="0" applyFont="0" applyFill="0" applyBorder="0" applyAlignment="0" applyProtection="0"/>
    <xf numFmtId="5" fontId="24" fillId="0" borderId="0"/>
    <xf numFmtId="0" fontId="17" fillId="0" borderId="0"/>
    <xf numFmtId="0" fontId="113" fillId="0" borderId="0"/>
    <xf numFmtId="44" fontId="1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1" fillId="0" borderId="0"/>
  </cellStyleXfs>
  <cellXfs count="910">
    <xf numFmtId="0" fontId="0" fillId="0" borderId="0" xfId="0"/>
    <xf numFmtId="0" fontId="7" fillId="0" borderId="0" xfId="555" applyFont="1" applyAlignment="1">
      <alignment horizontal="right"/>
    </xf>
    <xf numFmtId="0" fontId="9" fillId="0" borderId="0" xfId="0" applyFont="1"/>
    <xf numFmtId="0" fontId="7" fillId="0" borderId="0" xfId="0" applyFont="1" applyAlignment="1">
      <alignment horizontal="left"/>
    </xf>
    <xf numFmtId="0" fontId="10" fillId="0" borderId="0" xfId="0" applyFont="1"/>
    <xf numFmtId="0" fontId="7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7" fillId="0" borderId="0" xfId="0" applyFont="1"/>
    <xf numFmtId="0" fontId="6" fillId="0" borderId="0" xfId="555"/>
    <xf numFmtId="10" fontId="6" fillId="0" borderId="0" xfId="555" applyNumberFormat="1"/>
    <xf numFmtId="0" fontId="11" fillId="0" borderId="0" xfId="555" applyFont="1"/>
    <xf numFmtId="0" fontId="11" fillId="0" borderId="0" xfId="555" applyFont="1" applyAlignment="1">
      <alignment horizontal="centerContinuous"/>
    </xf>
    <xf numFmtId="0" fontId="7" fillId="0" borderId="0" xfId="555" applyFont="1" applyAlignment="1">
      <alignment horizontal="centerContinuous"/>
    </xf>
    <xf numFmtId="0" fontId="7" fillId="0" borderId="0" xfId="554" applyFont="1" applyAlignment="1">
      <alignment horizontal="center"/>
    </xf>
    <xf numFmtId="0" fontId="14" fillId="0" borderId="0" xfId="554"/>
    <xf numFmtId="2" fontId="14" fillId="0" borderId="0" xfId="554" applyNumberFormat="1"/>
    <xf numFmtId="10" fontId="14" fillId="0" borderId="0" xfId="554" applyNumberFormat="1"/>
    <xf numFmtId="10" fontId="14" fillId="0" borderId="0" xfId="574" applyNumberFormat="1" applyFont="1"/>
    <xf numFmtId="0" fontId="15" fillId="0" borderId="0" xfId="554" applyFont="1"/>
    <xf numFmtId="2" fontId="15" fillId="0" borderId="0" xfId="554" applyNumberFormat="1" applyFont="1"/>
    <xf numFmtId="10" fontId="15" fillId="0" borderId="0" xfId="554" applyNumberFormat="1" applyFont="1"/>
    <xf numFmtId="10" fontId="15" fillId="0" borderId="0" xfId="574" applyNumberFormat="1" applyFont="1"/>
    <xf numFmtId="0" fontId="7" fillId="0" borderId="0" xfId="0" applyFont="1" applyAlignment="1">
      <alignment horizontal="right"/>
    </xf>
    <xf numFmtId="0" fontId="17" fillId="0" borderId="0" xfId="556"/>
    <xf numFmtId="0" fontId="7" fillId="0" borderId="16" xfId="0" applyFont="1" applyBorder="1"/>
    <xf numFmtId="0" fontId="7" fillId="0" borderId="17" xfId="0" applyFont="1" applyBorder="1"/>
    <xf numFmtId="10" fontId="7" fillId="0" borderId="18" xfId="574" applyNumberFormat="1" applyFont="1" applyBorder="1"/>
    <xf numFmtId="0" fontId="7" fillId="0" borderId="19" xfId="0" applyFont="1" applyBorder="1"/>
    <xf numFmtId="0" fontId="16" fillId="0" borderId="19" xfId="0" applyFont="1" applyBorder="1"/>
    <xf numFmtId="0" fontId="7" fillId="0" borderId="20" xfId="0" applyFont="1" applyBorder="1"/>
    <xf numFmtId="0" fontId="7" fillId="0" borderId="11" xfId="0" applyFont="1" applyBorder="1"/>
    <xf numFmtId="2" fontId="7" fillId="0" borderId="21" xfId="574" applyNumberFormat="1" applyFont="1" applyBorder="1"/>
    <xf numFmtId="0" fontId="5" fillId="0" borderId="0" xfId="429" applyAlignment="1" applyProtection="1"/>
    <xf numFmtId="10" fontId="9" fillId="0" borderId="0" xfId="574" applyNumberFormat="1" applyFont="1" applyAlignment="1">
      <alignment horizontal="center"/>
    </xf>
    <xf numFmtId="0" fontId="13" fillId="0" borderId="0" xfId="0" applyFont="1" applyAlignment="1">
      <alignment horizontal="centerContinuous"/>
    </xf>
    <xf numFmtId="0" fontId="0" fillId="26" borderId="0" xfId="0" applyFill="1"/>
    <xf numFmtId="0" fontId="10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9" fillId="26" borderId="0" xfId="0" applyFont="1" applyFill="1"/>
    <xf numFmtId="10" fontId="16" fillId="0" borderId="21" xfId="0" applyNumberFormat="1" applyFont="1" applyBorder="1"/>
    <xf numFmtId="0" fontId="32" fillId="26" borderId="0" xfId="0" applyFont="1" applyFill="1" applyAlignment="1">
      <alignment horizontal="centerContinuous"/>
    </xf>
    <xf numFmtId="0" fontId="7" fillId="0" borderId="22" xfId="0" applyFont="1" applyBorder="1"/>
    <xf numFmtId="0" fontId="7" fillId="0" borderId="23" xfId="0" applyFont="1" applyBorder="1"/>
    <xf numFmtId="0" fontId="7" fillId="26" borderId="19" xfId="0" applyFont="1" applyFill="1" applyBorder="1"/>
    <xf numFmtId="0" fontId="23" fillId="26" borderId="0" xfId="0" applyFont="1" applyFill="1"/>
    <xf numFmtId="0" fontId="32" fillId="26" borderId="0" xfId="555" applyFont="1" applyFill="1" applyAlignment="1">
      <alignment horizontal="right"/>
    </xf>
    <xf numFmtId="0" fontId="23" fillId="26" borderId="0" xfId="0" applyFont="1" applyFill="1" applyAlignment="1">
      <alignment horizontal="centerContinuous"/>
    </xf>
    <xf numFmtId="0" fontId="21" fillId="26" borderId="0" xfId="0" applyFont="1" applyFill="1" applyAlignment="1">
      <alignment horizontal="centerContinuous"/>
    </xf>
    <xf numFmtId="0" fontId="9" fillId="26" borderId="0" xfId="0" applyFont="1" applyFill="1" applyAlignment="1">
      <alignment horizontal="center" vertical="center"/>
    </xf>
    <xf numFmtId="0" fontId="21" fillId="26" borderId="22" xfId="0" applyFont="1" applyFill="1" applyBorder="1" applyAlignment="1">
      <alignment horizontal="centerContinuous"/>
    </xf>
    <xf numFmtId="0" fontId="9" fillId="26" borderId="23" xfId="0" applyFont="1" applyFill="1" applyBorder="1" applyAlignment="1">
      <alignment horizontal="centerContinuous"/>
    </xf>
    <xf numFmtId="0" fontId="7" fillId="26" borderId="23" xfId="0" applyFont="1" applyFill="1" applyBorder="1" applyAlignment="1">
      <alignment horizontal="centerContinuous"/>
    </xf>
    <xf numFmtId="0" fontId="7" fillId="26" borderId="24" xfId="0" applyFont="1" applyFill="1" applyBorder="1" applyAlignment="1">
      <alignment horizontal="centerContinuous"/>
    </xf>
    <xf numFmtId="0" fontId="9" fillId="26" borderId="25" xfId="0" applyFont="1" applyFill="1" applyBorder="1" applyAlignment="1">
      <alignment horizontal="center" vertical="center"/>
    </xf>
    <xf numFmtId="0" fontId="7" fillId="26" borderId="16" xfId="0" applyFont="1" applyFill="1" applyBorder="1" applyAlignment="1">
      <alignment horizontal="centerContinuous"/>
    </xf>
    <xf numFmtId="0" fontId="9" fillId="26" borderId="17" xfId="0" applyFont="1" applyFill="1" applyBorder="1" applyAlignment="1">
      <alignment horizontal="centerContinuous"/>
    </xf>
    <xf numFmtId="0" fontId="7" fillId="26" borderId="19" xfId="0" applyFont="1" applyFill="1" applyBorder="1" applyAlignment="1">
      <alignment horizontal="center" vertical="center"/>
    </xf>
    <xf numFmtId="0" fontId="7" fillId="26" borderId="19" xfId="0" applyFont="1" applyFill="1" applyBorder="1" applyAlignment="1">
      <alignment horizontal="center" vertical="center" wrapText="1"/>
    </xf>
    <xf numFmtId="10" fontId="9" fillId="0" borderId="26" xfId="574" applyNumberFormat="1" applyFont="1" applyBorder="1"/>
    <xf numFmtId="10" fontId="9" fillId="0" borderId="23" xfId="574" applyNumberFormat="1" applyFont="1" applyBorder="1" applyAlignment="1">
      <alignment horizontal="center"/>
    </xf>
    <xf numFmtId="0" fontId="4" fillId="0" borderId="0" xfId="484"/>
    <xf numFmtId="0" fontId="9" fillId="0" borderId="0" xfId="484" applyFont="1" applyAlignment="1">
      <alignment horizontal="center"/>
    </xf>
    <xf numFmtId="0" fontId="10" fillId="0" borderId="0" xfId="484" applyFont="1"/>
    <xf numFmtId="0" fontId="9" fillId="0" borderId="0" xfId="484" applyFont="1"/>
    <xf numFmtId="0" fontId="7" fillId="26" borderId="16" xfId="0" applyFont="1" applyFill="1" applyBorder="1" applyAlignment="1">
      <alignment horizontal="center" vertical="center"/>
    </xf>
    <xf numFmtId="0" fontId="7" fillId="0" borderId="0" xfId="484" applyFont="1" applyAlignment="1">
      <alignment horizontal="centerContinuous"/>
    </xf>
    <xf numFmtId="0" fontId="8" fillId="0" borderId="0" xfId="484" applyFont="1" applyAlignment="1">
      <alignment horizontal="centerContinuous"/>
    </xf>
    <xf numFmtId="0" fontId="4" fillId="0" borderId="0" xfId="484" applyAlignment="1">
      <alignment horizontal="centerContinuous"/>
    </xf>
    <xf numFmtId="0" fontId="20" fillId="0" borderId="16" xfId="484" applyFont="1" applyBorder="1"/>
    <xf numFmtId="0" fontId="7" fillId="26" borderId="17" xfId="484" applyFont="1" applyFill="1" applyBorder="1" applyAlignment="1">
      <alignment horizontal="center"/>
    </xf>
    <xf numFmtId="0" fontId="25" fillId="26" borderId="17" xfId="484" applyFont="1" applyFill="1" applyBorder="1"/>
    <xf numFmtId="0" fontId="7" fillId="26" borderId="17" xfId="484" applyFont="1" applyFill="1" applyBorder="1" applyAlignment="1">
      <alignment horizontal="centerContinuous"/>
    </xf>
    <xf numFmtId="0" fontId="7" fillId="26" borderId="17" xfId="484" applyFont="1" applyFill="1" applyBorder="1"/>
    <xf numFmtId="0" fontId="7" fillId="26" borderId="27" xfId="484" applyFont="1" applyFill="1" applyBorder="1" applyAlignment="1">
      <alignment horizontal="centerContinuous"/>
    </xf>
    <xf numFmtId="0" fontId="7" fillId="26" borderId="20" xfId="484" applyFont="1" applyFill="1" applyBorder="1"/>
    <xf numFmtId="0" fontId="7" fillId="26" borderId="11" xfId="484" applyFont="1" applyFill="1" applyBorder="1"/>
    <xf numFmtId="0" fontId="7" fillId="26" borderId="11" xfId="484" applyFont="1" applyFill="1" applyBorder="1" applyAlignment="1">
      <alignment horizontal="center"/>
    </xf>
    <xf numFmtId="0" fontId="10" fillId="0" borderId="28" xfId="484" applyFont="1" applyBorder="1"/>
    <xf numFmtId="0" fontId="7" fillId="0" borderId="19" xfId="484" applyFont="1" applyBorder="1"/>
    <xf numFmtId="0" fontId="9" fillId="0" borderId="26" xfId="484" applyFont="1" applyBorder="1"/>
    <xf numFmtId="10" fontId="9" fillId="0" borderId="0" xfId="484" applyNumberFormat="1" applyFont="1" applyAlignment="1">
      <alignment horizontal="center"/>
    </xf>
    <xf numFmtId="0" fontId="8" fillId="0" borderId="0" xfId="484" applyFont="1"/>
    <xf numFmtId="0" fontId="8" fillId="0" borderId="0" xfId="484" applyFont="1" applyAlignment="1">
      <alignment horizontal="center"/>
    </xf>
    <xf numFmtId="10" fontId="9" fillId="0" borderId="0" xfId="484" applyNumberFormat="1" applyFont="1"/>
    <xf numFmtId="0" fontId="8" fillId="0" borderId="19" xfId="484" applyFont="1" applyBorder="1"/>
    <xf numFmtId="0" fontId="7" fillId="0" borderId="0" xfId="484" applyFont="1"/>
    <xf numFmtId="1" fontId="9" fillId="0" borderId="0" xfId="484" applyNumberFormat="1" applyFont="1" applyAlignment="1">
      <alignment horizontal="center"/>
    </xf>
    <xf numFmtId="0" fontId="7" fillId="0" borderId="22" xfId="484" applyFont="1" applyBorder="1"/>
    <xf numFmtId="0" fontId="9" fillId="0" borderId="23" xfId="484" applyFont="1" applyBorder="1"/>
    <xf numFmtId="0" fontId="9" fillId="0" borderId="23" xfId="484" applyFont="1" applyBorder="1" applyAlignment="1">
      <alignment horizontal="center"/>
    </xf>
    <xf numFmtId="10" fontId="9" fillId="0" borderId="23" xfId="484" applyNumberFormat="1" applyFont="1" applyBorder="1" applyAlignment="1">
      <alignment horizontal="center"/>
    </xf>
    <xf numFmtId="10" fontId="9" fillId="0" borderId="23" xfId="484" applyNumberFormat="1" applyFont="1" applyBorder="1"/>
    <xf numFmtId="10" fontId="7" fillId="0" borderId="29" xfId="574" applyNumberFormat="1" applyFont="1" applyBorder="1"/>
    <xf numFmtId="10" fontId="10" fillId="0" borderId="0" xfId="484" applyNumberFormat="1" applyFont="1" applyAlignment="1">
      <alignment horizontal="center"/>
    </xf>
    <xf numFmtId="0" fontId="26" fillId="0" borderId="0" xfId="484" applyFont="1"/>
    <xf numFmtId="0" fontId="29" fillId="0" borderId="0" xfId="484" applyFont="1"/>
    <xf numFmtId="0" fontId="30" fillId="0" borderId="0" xfId="484" applyFont="1"/>
    <xf numFmtId="0" fontId="31" fillId="0" borderId="0" xfId="484" applyFont="1"/>
    <xf numFmtId="0" fontId="7" fillId="26" borderId="0" xfId="484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7" fillId="0" borderId="0" xfId="484" applyFont="1" applyAlignment="1">
      <alignment horizontal="right"/>
    </xf>
    <xf numFmtId="0" fontId="7" fillId="26" borderId="0" xfId="484" applyFont="1" applyFill="1" applyAlignment="1">
      <alignment horizontal="right"/>
    </xf>
    <xf numFmtId="0" fontId="9" fillId="0" borderId="0" xfId="484" applyFont="1" applyAlignment="1">
      <alignment horizontal="centerContinuous"/>
    </xf>
    <xf numFmtId="0" fontId="10" fillId="0" borderId="0" xfId="484" applyFont="1" applyAlignment="1">
      <alignment horizontal="centerContinuous"/>
    </xf>
    <xf numFmtId="0" fontId="10" fillId="0" borderId="0" xfId="0" applyFont="1" applyAlignment="1">
      <alignment horizontal="justify"/>
    </xf>
    <xf numFmtId="0" fontId="7" fillId="26" borderId="0" xfId="555" applyFont="1" applyFill="1" applyAlignment="1">
      <alignment horizontal="right"/>
    </xf>
    <xf numFmtId="0" fontId="34" fillId="26" borderId="0" xfId="0" applyFont="1" applyFill="1"/>
    <xf numFmtId="0" fontId="7" fillId="26" borderId="20" xfId="0" applyFont="1" applyFill="1" applyBorder="1" applyAlignment="1">
      <alignment horizontal="center" vertical="center" wrapText="1"/>
    </xf>
    <xf numFmtId="0" fontId="7" fillId="26" borderId="0" xfId="555" applyFont="1" applyFill="1" applyAlignment="1">
      <alignment horizontal="centerContinuous"/>
    </xf>
    <xf numFmtId="10" fontId="9" fillId="0" borderId="0" xfId="574" applyNumberFormat="1" applyFont="1"/>
    <xf numFmtId="0" fontId="7" fillId="26" borderId="0" xfId="555" applyFont="1" applyFill="1"/>
    <xf numFmtId="165" fontId="7" fillId="0" borderId="31" xfId="0" applyNumberFormat="1" applyFont="1" applyBorder="1"/>
    <xf numFmtId="0" fontId="7" fillId="0" borderId="20" xfId="484" applyFont="1" applyBorder="1"/>
    <xf numFmtId="0" fontId="9" fillId="0" borderId="11" xfId="484" applyFont="1" applyBorder="1"/>
    <xf numFmtId="0" fontId="9" fillId="0" borderId="11" xfId="484" applyFont="1" applyBorder="1" applyAlignment="1">
      <alignment horizontal="center"/>
    </xf>
    <xf numFmtId="10" fontId="9" fillId="0" borderId="11" xfId="484" applyNumberFormat="1" applyFont="1" applyBorder="1" applyAlignment="1">
      <alignment horizontal="center"/>
    </xf>
    <xf numFmtId="10" fontId="9" fillId="0" borderId="11" xfId="574" applyNumberFormat="1" applyFont="1" applyBorder="1" applyAlignment="1">
      <alignment horizontal="center"/>
    </xf>
    <xf numFmtId="10" fontId="9" fillId="0" borderId="11" xfId="484" applyNumberFormat="1" applyFont="1" applyBorder="1"/>
    <xf numFmtId="0" fontId="7" fillId="26" borderId="33" xfId="0" applyFont="1" applyFill="1" applyBorder="1" applyAlignment="1">
      <alignment horizontal="center" wrapText="1"/>
    </xf>
    <xf numFmtId="0" fontId="7" fillId="26" borderId="20" xfId="0" applyFont="1" applyFill="1" applyBorder="1"/>
    <xf numFmtId="0" fontId="9" fillId="0" borderId="0" xfId="457" applyFont="1"/>
    <xf numFmtId="0" fontId="7" fillId="0" borderId="0" xfId="457" applyFont="1" applyAlignment="1">
      <alignment horizontal="centerContinuous"/>
    </xf>
    <xf numFmtId="0" fontId="4" fillId="0" borderId="0" xfId="457" applyAlignment="1">
      <alignment horizontal="centerContinuous"/>
    </xf>
    <xf numFmtId="0" fontId="4" fillId="0" borderId="0" xfId="457"/>
    <xf numFmtId="0" fontId="14" fillId="0" borderId="37" xfId="554" applyBorder="1"/>
    <xf numFmtId="0" fontId="84" fillId="0" borderId="0" xfId="554" applyFont="1" applyAlignment="1">
      <alignment horizontal="center"/>
    </xf>
    <xf numFmtId="2" fontId="7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2" fillId="0" borderId="0" xfId="554" applyFont="1" applyAlignment="1">
      <alignment horizontal="center"/>
    </xf>
    <xf numFmtId="0" fontId="14" fillId="0" borderId="38" xfId="554" applyBorder="1"/>
    <xf numFmtId="2" fontId="14" fillId="0" borderId="39" xfId="554" applyNumberFormat="1" applyBorder="1"/>
    <xf numFmtId="0" fontId="14" fillId="0" borderId="39" xfId="554" applyBorder="1"/>
    <xf numFmtId="2" fontId="85" fillId="0" borderId="0" xfId="554" applyNumberFormat="1" applyFont="1" applyAlignment="1">
      <alignment horizontal="center"/>
    </xf>
    <xf numFmtId="0" fontId="10" fillId="0" borderId="0" xfId="554" applyFont="1"/>
    <xf numFmtId="0" fontId="10" fillId="0" borderId="0" xfId="484" quotePrefix="1" applyFont="1"/>
    <xf numFmtId="0" fontId="7" fillId="26" borderId="0" xfId="457" applyFont="1" applyFill="1" applyAlignment="1">
      <alignment horizontal="centerContinuous"/>
    </xf>
    <xf numFmtId="0" fontId="20" fillId="26" borderId="0" xfId="457" applyFont="1" applyFill="1" applyAlignment="1">
      <alignment horizontal="centerContinuous"/>
    </xf>
    <xf numFmtId="0" fontId="4" fillId="26" borderId="0" xfId="457" applyFill="1" applyAlignment="1">
      <alignment horizontal="centerContinuous"/>
    </xf>
    <xf numFmtId="0" fontId="33" fillId="0" borderId="0" xfId="457" applyFont="1"/>
    <xf numFmtId="0" fontId="7" fillId="0" borderId="16" xfId="457" applyFont="1" applyBorder="1" applyAlignment="1">
      <alignment horizontal="center"/>
    </xf>
    <xf numFmtId="0" fontId="7" fillId="0" borderId="27" xfId="457" applyFont="1" applyBorder="1" applyAlignment="1">
      <alignment horizontal="center"/>
    </xf>
    <xf numFmtId="0" fontId="7" fillId="0" borderId="18" xfId="457" applyFont="1" applyBorder="1" applyAlignment="1">
      <alignment horizontal="center"/>
    </xf>
    <xf numFmtId="0" fontId="7" fillId="0" borderId="0" xfId="457" applyFont="1"/>
    <xf numFmtId="0" fontId="7" fillId="0" borderId="20" xfId="457" applyFont="1" applyBorder="1" applyAlignment="1">
      <alignment horizontal="center"/>
    </xf>
    <xf numFmtId="0" fontId="7" fillId="0" borderId="28" xfId="457" applyFont="1" applyBorder="1"/>
    <xf numFmtId="0" fontId="7" fillId="0" borderId="31" xfId="457" applyFont="1" applyBorder="1" applyAlignment="1">
      <alignment horizontal="center"/>
    </xf>
    <xf numFmtId="0" fontId="9" fillId="0" borderId="16" xfId="457" applyFont="1" applyBorder="1" applyAlignment="1">
      <alignment horizontal="center"/>
    </xf>
    <xf numFmtId="0" fontId="9" fillId="0" borderId="27" xfId="457" applyFont="1" applyBorder="1" applyAlignment="1">
      <alignment horizontal="center"/>
    </xf>
    <xf numFmtId="0" fontId="9" fillId="0" borderId="18" xfId="457" applyFont="1" applyBorder="1" applyAlignment="1">
      <alignment horizontal="center"/>
    </xf>
    <xf numFmtId="0" fontId="9" fillId="0" borderId="19" xfId="457" applyFont="1" applyBorder="1" applyAlignment="1">
      <alignment horizontal="center"/>
    </xf>
    <xf numFmtId="0" fontId="9" fillId="0" borderId="26" xfId="457" applyFont="1" applyBorder="1" applyAlignment="1">
      <alignment horizontal="center"/>
    </xf>
    <xf numFmtId="0" fontId="9" fillId="0" borderId="21" xfId="457" applyFont="1" applyBorder="1" applyAlignment="1">
      <alignment horizontal="center"/>
    </xf>
    <xf numFmtId="0" fontId="9" fillId="0" borderId="20" xfId="457" applyFont="1" applyBorder="1" applyAlignment="1">
      <alignment horizontal="center"/>
    </xf>
    <xf numFmtId="0" fontId="9" fillId="0" borderId="28" xfId="457" applyFont="1" applyBorder="1" applyAlignment="1">
      <alignment horizontal="center"/>
    </xf>
    <xf numFmtId="0" fontId="9" fillId="0" borderId="31" xfId="457" applyFont="1" applyBorder="1" applyAlignment="1">
      <alignment horizontal="center"/>
    </xf>
    <xf numFmtId="0" fontId="87" fillId="0" borderId="0" xfId="457" applyFont="1"/>
    <xf numFmtId="0" fontId="9" fillId="0" borderId="0" xfId="457" applyFont="1" applyAlignment="1">
      <alignment horizontal="center"/>
    </xf>
    <xf numFmtId="0" fontId="10" fillId="0" borderId="0" xfId="457" applyFont="1" applyAlignment="1">
      <alignment horizontal="justify"/>
    </xf>
    <xf numFmtId="0" fontId="11" fillId="0" borderId="0" xfId="484" applyFont="1" applyAlignment="1">
      <alignment horizontal="left"/>
    </xf>
    <xf numFmtId="0" fontId="7" fillId="0" borderId="27" xfId="0" applyFont="1" applyBorder="1" applyAlignment="1">
      <alignment horizontal="center"/>
    </xf>
    <xf numFmtId="165" fontId="7" fillId="0" borderId="27" xfId="574" applyNumberFormat="1" applyFont="1" applyBorder="1" applyAlignment="1">
      <alignment horizontal="center"/>
    </xf>
    <xf numFmtId="0" fontId="7" fillId="0" borderId="16" xfId="0" applyFont="1" applyBorder="1" applyAlignment="1">
      <alignment horizontal="left" vertical="top" wrapText="1"/>
    </xf>
    <xf numFmtId="0" fontId="7" fillId="0" borderId="20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10" fontId="16" fillId="0" borderId="27" xfId="574" applyNumberFormat="1" applyFont="1" applyBorder="1" applyAlignment="1">
      <alignment horizontal="center"/>
    </xf>
    <xf numFmtId="165" fontId="7" fillId="0" borderId="28" xfId="574" applyNumberFormat="1" applyFont="1" applyBorder="1" applyAlignment="1">
      <alignment horizontal="center"/>
    </xf>
    <xf numFmtId="0" fontId="10" fillId="41" borderId="0" xfId="0" applyFont="1" applyFill="1"/>
    <xf numFmtId="0" fontId="0" fillId="41" borderId="0" xfId="0" applyFill="1"/>
    <xf numFmtId="0" fontId="7" fillId="41" borderId="0" xfId="0" applyFont="1" applyFill="1" applyAlignment="1">
      <alignment horizontal="right"/>
    </xf>
    <xf numFmtId="0" fontId="18" fillId="41" borderId="0" xfId="0" applyFont="1" applyFill="1" applyAlignment="1">
      <alignment horizontal="centerContinuous"/>
    </xf>
    <xf numFmtId="0" fontId="82" fillId="0" borderId="35" xfId="0" applyFont="1" applyBorder="1" applyAlignment="1">
      <alignment horizontal="center"/>
    </xf>
    <xf numFmtId="0" fontId="7" fillId="26" borderId="32" xfId="0" applyFont="1" applyFill="1" applyBorder="1" applyAlignment="1">
      <alignment horizontal="center"/>
    </xf>
    <xf numFmtId="0" fontId="7" fillId="26" borderId="30" xfId="0" applyFont="1" applyFill="1" applyBorder="1" applyAlignment="1">
      <alignment horizontal="center"/>
    </xf>
    <xf numFmtId="0" fontId="7" fillId="26" borderId="48" xfId="0" applyFont="1" applyFill="1" applyBorder="1" applyAlignment="1">
      <alignment horizontal="center" wrapText="1"/>
    </xf>
    <xf numFmtId="0" fontId="82" fillId="0" borderId="25" xfId="0" applyFont="1" applyBorder="1" applyAlignment="1">
      <alignment horizontal="left"/>
    </xf>
    <xf numFmtId="0" fontId="7" fillId="26" borderId="25" xfId="0" applyFont="1" applyFill="1" applyBorder="1"/>
    <xf numFmtId="0" fontId="7" fillId="0" borderId="25" xfId="0" applyFont="1" applyBorder="1"/>
    <xf numFmtId="164" fontId="7" fillId="0" borderId="40" xfId="0" applyNumberFormat="1" applyFont="1" applyBorder="1" applyAlignment="1">
      <alignment horizontal="center"/>
    </xf>
    <xf numFmtId="164" fontId="7" fillId="0" borderId="41" xfId="0" applyNumberFormat="1" applyFont="1" applyBorder="1" applyAlignment="1">
      <alignment horizontal="center"/>
    </xf>
    <xf numFmtId="164" fontId="7" fillId="0" borderId="42" xfId="0" applyNumberFormat="1" applyFont="1" applyBorder="1"/>
    <xf numFmtId="165" fontId="9" fillId="0" borderId="0" xfId="0" applyNumberFormat="1" applyFont="1" applyAlignment="1">
      <alignment horizontal="center"/>
    </xf>
    <xf numFmtId="164" fontId="16" fillId="0" borderId="27" xfId="574" applyNumberFormat="1" applyFont="1" applyBorder="1" applyAlignment="1">
      <alignment horizontal="center"/>
    </xf>
    <xf numFmtId="165" fontId="7" fillId="0" borderId="29" xfId="0" applyNumberFormat="1" applyFont="1" applyBorder="1" applyAlignment="1">
      <alignment horizontal="center"/>
    </xf>
    <xf numFmtId="0" fontId="1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1" fillId="0" borderId="0" xfId="0" applyFont="1" applyAlignment="1">
      <alignment horizontal="centerContinuous"/>
    </xf>
    <xf numFmtId="0" fontId="7" fillId="26" borderId="22" xfId="0" applyFont="1" applyFill="1" applyBorder="1" applyAlignment="1">
      <alignment horizontal="centerContinuous"/>
    </xf>
    <xf numFmtId="0" fontId="9" fillId="26" borderId="24" xfId="0" applyFont="1" applyFill="1" applyBorder="1" applyAlignment="1">
      <alignment horizontal="centerContinuous"/>
    </xf>
    <xf numFmtId="164" fontId="110" fillId="0" borderId="34" xfId="0" applyNumberFormat="1" applyFont="1" applyBorder="1" applyAlignment="1">
      <alignment horizontal="center"/>
    </xf>
    <xf numFmtId="164" fontId="110" fillId="0" borderId="35" xfId="0" applyNumberFormat="1" applyFont="1" applyBorder="1" applyAlignment="1">
      <alignment horizontal="center"/>
    </xf>
    <xf numFmtId="164" fontId="110" fillId="0" borderId="36" xfId="0" applyNumberFormat="1" applyFont="1" applyBorder="1" applyAlignment="1">
      <alignment horizontal="center"/>
    </xf>
    <xf numFmtId="10" fontId="0" fillId="0" borderId="0" xfId="0" applyNumberFormat="1"/>
    <xf numFmtId="0" fontId="11" fillId="0" borderId="0" xfId="0" applyFont="1"/>
    <xf numFmtId="164" fontId="7" fillId="0" borderId="0" xfId="0" applyNumberFormat="1" applyFont="1" applyAlignment="1">
      <alignment horizontal="center"/>
    </xf>
    <xf numFmtId="164" fontId="7" fillId="0" borderId="0" xfId="0" applyNumberFormat="1" applyFont="1"/>
    <xf numFmtId="0" fontId="82" fillId="0" borderId="45" xfId="0" applyFont="1" applyBorder="1" applyAlignment="1">
      <alignment horizontal="center"/>
    </xf>
    <xf numFmtId="0" fontId="9" fillId="0" borderId="29" xfId="0" applyFont="1" applyBorder="1" applyAlignment="1">
      <alignment vertical="center" wrapText="1"/>
    </xf>
    <xf numFmtId="0" fontId="8" fillId="0" borderId="0" xfId="0" applyFont="1"/>
    <xf numFmtId="0" fontId="9" fillId="0" borderId="29" xfId="0" applyFont="1" applyBorder="1" applyAlignment="1">
      <alignment wrapText="1"/>
    </xf>
    <xf numFmtId="0" fontId="17" fillId="0" borderId="0" xfId="711"/>
    <xf numFmtId="0" fontId="7" fillId="0" borderId="0" xfId="484" applyFont="1" applyAlignment="1">
      <alignment horizontal="centerContinuous" vertical="justify"/>
    </xf>
    <xf numFmtId="0" fontId="17" fillId="0" borderId="0" xfId="711" applyAlignment="1">
      <alignment horizontal="centerContinuous" vertical="justify"/>
    </xf>
    <xf numFmtId="0" fontId="17" fillId="0" borderId="0" xfId="711" applyAlignment="1">
      <alignment vertical="justify"/>
    </xf>
    <xf numFmtId="0" fontId="32" fillId="0" borderId="0" xfId="484" applyFont="1" applyAlignment="1">
      <alignment horizontal="centerContinuous" vertical="justify"/>
    </xf>
    <xf numFmtId="0" fontId="10" fillId="0" borderId="0" xfId="711" applyFont="1"/>
    <xf numFmtId="0" fontId="7" fillId="0" borderId="0" xfId="711" applyFont="1" applyAlignment="1">
      <alignment horizontal="centerContinuous"/>
    </xf>
    <xf numFmtId="0" fontId="7" fillId="0" borderId="0" xfId="711" applyFont="1"/>
    <xf numFmtId="0" fontId="7" fillId="0" borderId="0" xfId="711" applyFont="1" applyAlignment="1">
      <alignment horizontal="centerContinuous" vertical="justify"/>
    </xf>
    <xf numFmtId="165" fontId="7" fillId="0" borderId="0" xfId="574" applyNumberFormat="1" applyFont="1"/>
    <xf numFmtId="0" fontId="11" fillId="0" borderId="0" xfId="711" applyFont="1"/>
    <xf numFmtId="165" fontId="7" fillId="0" borderId="0" xfId="574" applyNumberFormat="1" applyFont="1" applyAlignment="1">
      <alignment horizontal="center"/>
    </xf>
    <xf numFmtId="0" fontId="7" fillId="0" borderId="0" xfId="489" applyFont="1" applyAlignment="1">
      <alignment horizontal="centerContinuous" vertical="justify"/>
    </xf>
    <xf numFmtId="0" fontId="7" fillId="0" borderId="0" xfId="711" applyFont="1" applyAlignment="1">
      <alignment vertical="justify"/>
    </xf>
    <xf numFmtId="0" fontId="7" fillId="0" borderId="34" xfId="711" applyFont="1" applyBorder="1"/>
    <xf numFmtId="0" fontId="7" fillId="0" borderId="0" xfId="711" applyFont="1" applyAlignment="1">
      <alignment horizontal="center"/>
    </xf>
    <xf numFmtId="0" fontId="7" fillId="0" borderId="16" xfId="711" applyFont="1" applyBorder="1"/>
    <xf numFmtId="0" fontId="7" fillId="0" borderId="17" xfId="711" applyFont="1" applyBorder="1"/>
    <xf numFmtId="0" fontId="7" fillId="0" borderId="19" xfId="711" applyFont="1" applyBorder="1"/>
    <xf numFmtId="0" fontId="7" fillId="0" borderId="20" xfId="711" applyFont="1" applyBorder="1"/>
    <xf numFmtId="0" fontId="7" fillId="0" borderId="11" xfId="711" applyFont="1" applyBorder="1"/>
    <xf numFmtId="0" fontId="16" fillId="0" borderId="21" xfId="0" applyFont="1" applyBorder="1"/>
    <xf numFmtId="10" fontId="7" fillId="0" borderId="21" xfId="574" applyNumberFormat="1" applyFont="1" applyBorder="1"/>
    <xf numFmtId="10" fontId="16" fillId="0" borderId="21" xfId="574" applyNumberFormat="1" applyFont="1" applyBorder="1"/>
    <xf numFmtId="10" fontId="7" fillId="0" borderId="24" xfId="574" applyNumberFormat="1" applyFont="1" applyBorder="1"/>
    <xf numFmtId="164" fontId="7" fillId="0" borderId="43" xfId="0" applyNumberFormat="1" applyFont="1" applyBorder="1" applyAlignment="1">
      <alignment horizontal="center"/>
    </xf>
    <xf numFmtId="0" fontId="10" fillId="0" borderId="0" xfId="0" applyFont="1" applyAlignment="1">
      <alignment horizontal="centerContinuous"/>
    </xf>
    <xf numFmtId="0" fontId="21" fillId="0" borderId="22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7" fillId="0" borderId="24" xfId="0" applyFont="1" applyBorder="1" applyAlignment="1">
      <alignment horizontal="centerContinuous"/>
    </xf>
    <xf numFmtId="0" fontId="7" fillId="0" borderId="16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7" fillId="0" borderId="18" xfId="0" applyFont="1" applyBorder="1" applyAlignment="1">
      <alignment horizontal="centerContinuous"/>
    </xf>
    <xf numFmtId="0" fontId="7" fillId="0" borderId="19" xfId="0" applyFont="1" applyBorder="1" applyAlignment="1">
      <alignment horizontal="center" wrapText="1"/>
    </xf>
    <xf numFmtId="0" fontId="7" fillId="0" borderId="49" xfId="0" applyFont="1" applyBorder="1" applyAlignment="1">
      <alignment horizontal="center" wrapText="1"/>
    </xf>
    <xf numFmtId="0" fontId="7" fillId="0" borderId="21" xfId="0" applyFont="1" applyBorder="1" applyAlignment="1">
      <alignment horizontal="center"/>
    </xf>
    <xf numFmtId="165" fontId="7" fillId="0" borderId="35" xfId="574" applyNumberFormat="1" applyFont="1" applyBorder="1" applyAlignment="1">
      <alignment horizontal="center" wrapText="1"/>
    </xf>
    <xf numFmtId="165" fontId="7" fillId="0" borderId="36" xfId="574" applyNumberFormat="1" applyFont="1" applyBorder="1" applyAlignment="1">
      <alignment horizontal="center"/>
    </xf>
    <xf numFmtId="165" fontId="7" fillId="0" borderId="44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165" fontId="7" fillId="0" borderId="31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457" applyFont="1" applyAlignment="1">
      <alignment horizontal="centerContinuous" vertical="center"/>
    </xf>
    <xf numFmtId="164" fontId="7" fillId="0" borderId="20" xfId="0" applyNumberFormat="1" applyFont="1" applyBorder="1"/>
    <xf numFmtId="164" fontId="7" fillId="0" borderId="11" xfId="0" applyNumberFormat="1" applyFont="1" applyBorder="1"/>
    <xf numFmtId="164" fontId="7" fillId="0" borderId="31" xfId="0" applyNumberFormat="1" applyFont="1" applyBorder="1" applyAlignment="1">
      <alignment horizontal="center"/>
    </xf>
    <xf numFmtId="164" fontId="7" fillId="0" borderId="52" xfId="0" applyNumberFormat="1" applyFont="1" applyBorder="1" applyAlignment="1">
      <alignment horizontal="center"/>
    </xf>
    <xf numFmtId="0" fontId="10" fillId="0" borderId="0" xfId="457" applyFont="1" applyAlignment="1">
      <alignment horizontal="left" vertical="center"/>
    </xf>
    <xf numFmtId="0" fontId="7" fillId="0" borderId="0" xfId="555" applyFont="1" applyAlignment="1">
      <alignment horizontal="center"/>
    </xf>
    <xf numFmtId="0" fontId="0" fillId="0" borderId="0" xfId="0" applyAlignment="1">
      <alignment horizontal="center"/>
    </xf>
    <xf numFmtId="164" fontId="7" fillId="0" borderId="43" xfId="574" applyNumberFormat="1" applyFont="1" applyBorder="1" applyAlignment="1">
      <alignment horizontal="center"/>
    </xf>
    <xf numFmtId="164" fontId="7" fillId="0" borderId="54" xfId="574" applyNumberFormat="1" applyFont="1" applyBorder="1" applyAlignment="1">
      <alignment horizontal="center"/>
    </xf>
    <xf numFmtId="0" fontId="7" fillId="0" borderId="16" xfId="555" applyFont="1" applyBorder="1"/>
    <xf numFmtId="173" fontId="6" fillId="0" borderId="0" xfId="719" applyNumberFormat="1" applyFont="1"/>
    <xf numFmtId="173" fontId="11" fillId="0" borderId="0" xfId="719" applyNumberFormat="1" applyFont="1"/>
    <xf numFmtId="0" fontId="19" fillId="0" borderId="0" xfId="0" applyFont="1"/>
    <xf numFmtId="0" fontId="110" fillId="0" borderId="0" xfId="0" applyFont="1" applyAlignment="1">
      <alignment horizontal="centerContinuous"/>
    </xf>
    <xf numFmtId="15" fontId="110" fillId="0" borderId="0" xfId="0" applyNumberFormat="1" applyFont="1" applyAlignment="1">
      <alignment horizontal="centerContinuous"/>
    </xf>
    <xf numFmtId="2" fontId="110" fillId="0" borderId="0" xfId="0" applyNumberFormat="1" applyFont="1" applyAlignment="1">
      <alignment horizontal="centerContinuous"/>
    </xf>
    <xf numFmtId="0" fontId="118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65" fontId="7" fillId="0" borderId="43" xfId="0" applyNumberFormat="1" applyFont="1" applyBorder="1" applyAlignment="1">
      <alignment horizontal="center"/>
    </xf>
    <xf numFmtId="165" fontId="7" fillId="0" borderId="46" xfId="0" applyNumberFormat="1" applyFont="1" applyBorder="1" applyAlignment="1">
      <alignment horizontal="center"/>
    </xf>
    <xf numFmtId="165" fontId="7" fillId="0" borderId="47" xfId="0" applyNumberFormat="1" applyFont="1" applyBorder="1" applyAlignment="1">
      <alignment horizontal="center"/>
    </xf>
    <xf numFmtId="0" fontId="11" fillId="0" borderId="18" xfId="711" applyFont="1" applyBorder="1"/>
    <xf numFmtId="0" fontId="7" fillId="41" borderId="30" xfId="0" applyFont="1" applyFill="1" applyBorder="1" applyAlignment="1">
      <alignment horizontal="center" wrapText="1"/>
    </xf>
    <xf numFmtId="169" fontId="7" fillId="41" borderId="30" xfId="0" applyNumberFormat="1" applyFont="1" applyFill="1" applyBorder="1" applyAlignment="1">
      <alignment horizontal="center" wrapText="1"/>
    </xf>
    <xf numFmtId="169" fontId="7" fillId="41" borderId="33" xfId="0" applyNumberFormat="1" applyFont="1" applyFill="1" applyBorder="1" applyAlignment="1">
      <alignment horizontal="center" wrapText="1"/>
    </xf>
    <xf numFmtId="0" fontId="82" fillId="41" borderId="25" xfId="0" applyFont="1" applyFill="1" applyBorder="1" applyAlignment="1">
      <alignment horizontal="left"/>
    </xf>
    <xf numFmtId="2" fontId="110" fillId="41" borderId="34" xfId="0" applyNumberFormat="1" applyFont="1" applyFill="1" applyBorder="1" applyAlignment="1">
      <alignment horizontal="center"/>
    </xf>
    <xf numFmtId="0" fontId="110" fillId="41" borderId="35" xfId="0" applyFont="1" applyFill="1" applyBorder="1" applyAlignment="1">
      <alignment horizontal="center"/>
    </xf>
    <xf numFmtId="0" fontId="110" fillId="41" borderId="36" xfId="0" applyFont="1" applyFill="1" applyBorder="1" applyAlignment="1">
      <alignment horizontal="center"/>
    </xf>
    <xf numFmtId="4" fontId="7" fillId="41" borderId="45" xfId="310" applyNumberFormat="1" applyFont="1" applyFill="1" applyBorder="1" applyAlignment="1">
      <alignment horizontal="center"/>
    </xf>
    <xf numFmtId="0" fontId="7" fillId="41" borderId="45" xfId="0" applyFont="1" applyFill="1" applyBorder="1" applyAlignment="1">
      <alignment horizontal="center"/>
    </xf>
    <xf numFmtId="169" fontId="7" fillId="41" borderId="45" xfId="310" applyNumberFormat="1" applyFont="1" applyFill="1" applyBorder="1" applyAlignment="1">
      <alignment horizontal="center"/>
    </xf>
    <xf numFmtId="3" fontId="7" fillId="41" borderId="45" xfId="310" applyNumberFormat="1" applyFont="1" applyFill="1" applyBorder="1" applyAlignment="1">
      <alignment horizontal="center"/>
    </xf>
    <xf numFmtId="3" fontId="7" fillId="41" borderId="51" xfId="310" applyNumberFormat="1" applyFont="1" applyFill="1" applyBorder="1" applyAlignment="1">
      <alignment horizontal="center"/>
    </xf>
    <xf numFmtId="0" fontId="9" fillId="41" borderId="0" xfId="0" applyFont="1" applyFill="1"/>
    <xf numFmtId="0" fontId="7" fillId="41" borderId="0" xfId="555" applyFont="1" applyFill="1" applyAlignment="1">
      <alignment horizontal="right"/>
    </xf>
    <xf numFmtId="0" fontId="7" fillId="41" borderId="0" xfId="555" applyFont="1" applyFill="1" applyAlignment="1">
      <alignment horizontal="centerContinuous"/>
    </xf>
    <xf numFmtId="0" fontId="9" fillId="41" borderId="0" xfId="0" applyFont="1" applyFill="1" applyAlignment="1">
      <alignment horizontal="centerContinuous"/>
    </xf>
    <xf numFmtId="0" fontId="21" fillId="41" borderId="0" xfId="0" applyFont="1" applyFill="1" applyAlignment="1">
      <alignment horizontal="centerContinuous"/>
    </xf>
    <xf numFmtId="0" fontId="7" fillId="0" borderId="0" xfId="0" applyFont="1" applyAlignment="1">
      <alignment horizontal="left" vertical="center" indent="15"/>
    </xf>
    <xf numFmtId="165" fontId="7" fillId="0" borderId="34" xfId="574" applyNumberFormat="1" applyFont="1" applyBorder="1" applyAlignment="1">
      <alignment horizontal="center"/>
    </xf>
    <xf numFmtId="0" fontId="4" fillId="0" borderId="0" xfId="484" applyFill="1"/>
    <xf numFmtId="0" fontId="9" fillId="0" borderId="0" xfId="484" applyFont="1" applyFill="1"/>
    <xf numFmtId="0" fontId="7" fillId="0" borderId="0" xfId="484" applyFont="1" applyFill="1" applyAlignment="1">
      <alignment horizontal="centerContinuous"/>
    </xf>
    <xf numFmtId="4" fontId="7" fillId="41" borderId="28" xfId="310" applyNumberFormat="1" applyFont="1" applyFill="1" applyBorder="1" applyAlignment="1">
      <alignment horizontal="center"/>
    </xf>
    <xf numFmtId="10" fontId="10" fillId="0" borderId="0" xfId="574" applyNumberFormat="1" applyFont="1" applyAlignment="1">
      <alignment horizontal="right"/>
    </xf>
    <xf numFmtId="165" fontId="4" fillId="0" borderId="0" xfId="484" applyNumberFormat="1" applyAlignment="1">
      <alignment horizontal="center"/>
    </xf>
    <xf numFmtId="165" fontId="9" fillId="0" borderId="0" xfId="484" applyNumberFormat="1" applyFont="1" applyAlignment="1">
      <alignment horizontal="center"/>
    </xf>
    <xf numFmtId="165" fontId="9" fillId="0" borderId="0" xfId="484" applyNumberFormat="1" applyFont="1" applyAlignment="1">
      <alignment horizontal="centerContinuous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9" fillId="26" borderId="0" xfId="484" applyNumberFormat="1" applyFont="1" applyFill="1" applyAlignment="1">
      <alignment horizontal="centerContinuous"/>
    </xf>
    <xf numFmtId="0" fontId="0" fillId="26" borderId="0" xfId="0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7" fillId="26" borderId="27" xfId="574" applyNumberFormat="1" applyFont="1" applyFill="1" applyBorder="1" applyAlignment="1">
      <alignment horizontal="center"/>
    </xf>
    <xf numFmtId="165" fontId="7" fillId="26" borderId="16" xfId="574" applyNumberFormat="1" applyFont="1" applyFill="1" applyBorder="1" applyAlignment="1">
      <alignment horizontal="center"/>
    </xf>
    <xf numFmtId="165" fontId="7" fillId="26" borderId="26" xfId="574" applyNumberFormat="1" applyFont="1" applyFill="1" applyBorder="1" applyAlignment="1">
      <alignment horizontal="center"/>
    </xf>
    <xf numFmtId="165" fontId="7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7" fillId="26" borderId="0" xfId="0" applyNumberFormat="1" applyFont="1" applyFill="1" applyAlignment="1">
      <alignment horizontal="centerContinuous"/>
    </xf>
    <xf numFmtId="2" fontId="110" fillId="41" borderId="50" xfId="0" applyNumberFormat="1" applyFont="1" applyFill="1" applyBorder="1" applyAlignment="1">
      <alignment horizontal="center"/>
    </xf>
    <xf numFmtId="0" fontId="7" fillId="0" borderId="0" xfId="484" applyFont="1" applyAlignment="1">
      <alignment horizontal="center"/>
    </xf>
    <xf numFmtId="0" fontId="7" fillId="0" borderId="27" xfId="555" applyFont="1" applyBorder="1" applyAlignment="1">
      <alignment horizontal="center"/>
    </xf>
    <xf numFmtId="10" fontId="7" fillId="0" borderId="27" xfId="574" applyNumberFormat="1" applyFont="1" applyBorder="1" applyAlignment="1">
      <alignment horizontal="center"/>
    </xf>
    <xf numFmtId="0" fontId="7" fillId="0" borderId="18" xfId="555" applyFont="1" applyBorder="1" applyAlignment="1">
      <alignment horizontal="center"/>
    </xf>
    <xf numFmtId="0" fontId="7" fillId="0" borderId="19" xfId="555" applyFont="1" applyBorder="1"/>
    <xf numFmtId="0" fontId="7" fillId="0" borderId="26" xfId="555" applyFont="1" applyBorder="1" applyAlignment="1">
      <alignment horizontal="center"/>
    </xf>
    <xf numFmtId="10" fontId="7" fillId="0" borderId="26" xfId="574" applyNumberFormat="1" applyFont="1" applyBorder="1" applyAlignment="1">
      <alignment horizontal="center"/>
    </xf>
    <xf numFmtId="10" fontId="7" fillId="0" borderId="51" xfId="555" applyNumberFormat="1" applyFont="1" applyBorder="1" applyAlignment="1">
      <alignment horizontal="center"/>
    </xf>
    <xf numFmtId="0" fontId="7" fillId="0" borderId="0" xfId="484" applyFont="1" applyFill="1" applyAlignment="1">
      <alignment horizontal="right"/>
    </xf>
    <xf numFmtId="0" fontId="7" fillId="0" borderId="0" xfId="555" applyFont="1" applyFill="1" applyAlignment="1" applyProtection="1">
      <alignment horizontal="right"/>
    </xf>
    <xf numFmtId="0" fontId="7" fillId="26" borderId="32" xfId="0" applyFont="1" applyFill="1" applyBorder="1" applyAlignment="1">
      <alignment horizontal="center" wrapText="1"/>
    </xf>
    <xf numFmtId="169" fontId="7" fillId="26" borderId="30" xfId="0" applyNumberFormat="1" applyFont="1" applyFill="1" applyBorder="1" applyAlignment="1">
      <alignment horizontal="center" wrapText="1"/>
    </xf>
    <xf numFmtId="0" fontId="7" fillId="0" borderId="30" xfId="0" applyFont="1" applyBorder="1" applyAlignment="1">
      <alignment horizontal="center" wrapText="1"/>
    </xf>
    <xf numFmtId="169" fontId="7" fillId="0" borderId="30" xfId="0" applyNumberFormat="1" applyFont="1" applyBorder="1" applyAlignment="1">
      <alignment horizontal="center" wrapText="1"/>
    </xf>
    <xf numFmtId="0" fontId="7" fillId="26" borderId="30" xfId="0" applyFont="1" applyFill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9" fontId="82" fillId="0" borderId="35" xfId="0" applyNumberFormat="1" applyFont="1" applyBorder="1" applyAlignment="1">
      <alignment horizontal="center"/>
    </xf>
    <xf numFmtId="0" fontId="7" fillId="0" borderId="35" xfId="484" applyFont="1" applyBorder="1" applyAlignment="1">
      <alignment horizontal="center" wrapText="1"/>
    </xf>
    <xf numFmtId="0" fontId="7" fillId="41" borderId="22" xfId="0" applyFont="1" applyFill="1" applyBorder="1"/>
    <xf numFmtId="0" fontId="7" fillId="41" borderId="22" xfId="0" applyFont="1" applyFill="1" applyBorder="1" applyAlignment="1">
      <alignment horizontal="center" wrapText="1"/>
    </xf>
    <xf numFmtId="0" fontId="7" fillId="41" borderId="27" xfId="0" applyFont="1" applyFill="1" applyBorder="1" applyAlignment="1">
      <alignment horizontal="center" wrapText="1"/>
    </xf>
    <xf numFmtId="0" fontId="0" fillId="0" borderId="0" xfId="0" applyAlignment="1"/>
    <xf numFmtId="0" fontId="0" fillId="0" borderId="0" xfId="0" applyBorder="1"/>
    <xf numFmtId="10" fontId="82" fillId="0" borderId="0" xfId="0" applyNumberFormat="1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170" fontId="82" fillId="0" borderId="0" xfId="0" applyNumberFormat="1" applyFont="1" applyBorder="1" applyAlignment="1">
      <alignment horizontal="center"/>
    </xf>
    <xf numFmtId="10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41" borderId="0" xfId="0" applyFill="1" applyAlignment="1">
      <alignment horizontal="right"/>
    </xf>
    <xf numFmtId="0" fontId="82" fillId="0" borderId="0" xfId="0" applyFont="1" applyAlignment="1">
      <alignment horizontal="center"/>
    </xf>
    <xf numFmtId="0" fontId="10" fillId="26" borderId="0" xfId="484" applyFont="1" applyFill="1" applyAlignment="1">
      <alignment horizontal="left"/>
    </xf>
    <xf numFmtId="171" fontId="7" fillId="0" borderId="0" xfId="0" applyNumberFormat="1" applyFont="1" applyAlignment="1">
      <alignment horizontal="centerContinuous"/>
    </xf>
    <xf numFmtId="9" fontId="7" fillId="0" borderId="35" xfId="574" applyFont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0" fontId="7" fillId="26" borderId="34" xfId="0" applyFont="1" applyFill="1" applyBorder="1"/>
    <xf numFmtId="9" fontId="7" fillId="26" borderId="35" xfId="574" applyFont="1" applyFill="1" applyBorder="1" applyAlignment="1">
      <alignment horizontal="center"/>
    </xf>
    <xf numFmtId="0" fontId="0" fillId="0" borderId="0" xfId="0" applyFill="1"/>
    <xf numFmtId="0" fontId="82" fillId="41" borderId="57" xfId="0" applyFont="1" applyFill="1" applyBorder="1" applyAlignment="1">
      <alignment horizontal="left"/>
    </xf>
    <xf numFmtId="0" fontId="82" fillId="41" borderId="59" xfId="0" applyFont="1" applyFill="1" applyBorder="1" applyAlignment="1">
      <alignment horizontal="left"/>
    </xf>
    <xf numFmtId="2" fontId="8" fillId="41" borderId="0" xfId="0" applyNumberFormat="1" applyFont="1" applyFill="1" applyAlignment="1">
      <alignment horizontal="centerContinuous"/>
    </xf>
    <xf numFmtId="0" fontId="7" fillId="41" borderId="32" xfId="0" applyFont="1" applyFill="1" applyBorder="1" applyAlignment="1">
      <alignment horizontal="center" wrapText="1"/>
    </xf>
    <xf numFmtId="2" fontId="110" fillId="41" borderId="43" xfId="0" applyNumberFormat="1" applyFont="1" applyFill="1" applyBorder="1" applyAlignment="1">
      <alignment horizontal="center"/>
    </xf>
    <xf numFmtId="0" fontId="110" fillId="41" borderId="46" xfId="0" applyFont="1" applyFill="1" applyBorder="1" applyAlignment="1">
      <alignment horizontal="center"/>
    </xf>
    <xf numFmtId="0" fontId="110" fillId="41" borderId="47" xfId="0" applyFont="1" applyFill="1" applyBorder="1" applyAlignment="1">
      <alignment horizontal="center"/>
    </xf>
    <xf numFmtId="0" fontId="7" fillId="41" borderId="29" xfId="0" applyFont="1" applyFill="1" applyBorder="1"/>
    <xf numFmtId="4" fontId="7" fillId="41" borderId="60" xfId="310" applyNumberFormat="1" applyFont="1" applyFill="1" applyBorder="1" applyAlignment="1">
      <alignment horizontal="center"/>
    </xf>
    <xf numFmtId="164" fontId="7" fillId="41" borderId="45" xfId="0" applyNumberFormat="1" applyFont="1" applyFill="1" applyBorder="1" applyAlignment="1">
      <alignment horizontal="center"/>
    </xf>
    <xf numFmtId="176" fontId="7" fillId="26" borderId="35" xfId="310" applyNumberFormat="1" applyFont="1" applyFill="1" applyBorder="1" applyAlignment="1">
      <alignment horizontal="center"/>
    </xf>
    <xf numFmtId="9" fontId="7" fillId="26" borderId="0" xfId="574" applyFont="1" applyFill="1" applyBorder="1" applyAlignment="1">
      <alignment horizontal="center"/>
    </xf>
    <xf numFmtId="0" fontId="7" fillId="0" borderId="57" xfId="0" applyFont="1" applyBorder="1"/>
    <xf numFmtId="0" fontId="82" fillId="0" borderId="34" xfId="0" applyFont="1" applyBorder="1" applyAlignment="1">
      <alignment horizontal="left"/>
    </xf>
    <xf numFmtId="0" fontId="9" fillId="26" borderId="0" xfId="0" applyFont="1" applyFill="1" applyBorder="1" applyAlignment="1">
      <alignment horizontal="center" vertical="center"/>
    </xf>
    <xf numFmtId="0" fontId="9" fillId="26" borderId="18" xfId="0" applyFont="1" applyFill="1" applyBorder="1" applyAlignment="1">
      <alignment horizontal="centerContinuous"/>
    </xf>
    <xf numFmtId="0" fontId="82" fillId="41" borderId="52" xfId="0" applyFont="1" applyFill="1" applyBorder="1" applyAlignment="1">
      <alignment horizontal="left"/>
    </xf>
    <xf numFmtId="164" fontId="110" fillId="0" borderId="43" xfId="0" applyNumberFormat="1" applyFont="1" applyBorder="1" applyAlignment="1">
      <alignment horizontal="center"/>
    </xf>
    <xf numFmtId="164" fontId="110" fillId="0" borderId="46" xfId="0" applyNumberFormat="1" applyFont="1" applyBorder="1" applyAlignment="1">
      <alignment horizontal="center"/>
    </xf>
    <xf numFmtId="164" fontId="110" fillId="0" borderId="47" xfId="0" applyNumberFormat="1" applyFont="1" applyBorder="1" applyAlignment="1">
      <alignment horizontal="center"/>
    </xf>
    <xf numFmtId="164" fontId="7" fillId="26" borderId="43" xfId="574" applyNumberFormat="1" applyFont="1" applyFill="1" applyBorder="1" applyAlignment="1">
      <alignment horizontal="center"/>
    </xf>
    <xf numFmtId="164" fontId="7" fillId="26" borderId="46" xfId="574" applyNumberFormat="1" applyFont="1" applyFill="1" applyBorder="1" applyAlignment="1">
      <alignment horizontal="center"/>
    </xf>
    <xf numFmtId="164" fontId="7" fillId="26" borderId="47" xfId="574" applyNumberFormat="1" applyFont="1" applyFill="1" applyBorder="1" applyAlignment="1">
      <alignment horizontal="center"/>
    </xf>
    <xf numFmtId="164" fontId="7" fillId="26" borderId="22" xfId="0" applyNumberFormat="1" applyFont="1" applyFill="1" applyBorder="1"/>
    <xf numFmtId="164" fontId="7" fillId="26" borderId="23" xfId="0" applyNumberFormat="1" applyFont="1" applyFill="1" applyBorder="1"/>
    <xf numFmtId="164" fontId="7" fillId="26" borderId="29" xfId="0" applyNumberFormat="1" applyFont="1" applyFill="1" applyBorder="1" applyAlignment="1">
      <alignment horizontal="center"/>
    </xf>
    <xf numFmtId="164" fontId="7" fillId="26" borderId="0" xfId="0" applyNumberFormat="1" applyFont="1" applyFill="1"/>
    <xf numFmtId="0" fontId="7" fillId="0" borderId="59" xfId="0" applyFont="1" applyBorder="1"/>
    <xf numFmtId="164" fontId="110" fillId="0" borderId="38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Continuous"/>
    </xf>
    <xf numFmtId="0" fontId="21" fillId="0" borderId="22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Continuous"/>
    </xf>
    <xf numFmtId="164" fontId="110" fillId="0" borderId="53" xfId="0" applyNumberFormat="1" applyFont="1" applyBorder="1" applyAlignment="1">
      <alignment horizontal="center"/>
    </xf>
    <xf numFmtId="165" fontId="7" fillId="0" borderId="34" xfId="57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 wrapText="1"/>
    </xf>
    <xf numFmtId="165" fontId="7" fillId="0" borderId="36" xfId="574" applyNumberFormat="1" applyFont="1" applyFill="1" applyBorder="1" applyAlignment="1">
      <alignment horizontal="center"/>
    </xf>
    <xf numFmtId="10" fontId="7" fillId="0" borderId="55" xfId="574" applyNumberFormat="1" applyFont="1" applyFill="1" applyBorder="1"/>
    <xf numFmtId="165" fontId="7" fillId="26" borderId="61" xfId="484" applyNumberFormat="1" applyFont="1" applyFill="1" applyBorder="1" applyAlignment="1">
      <alignment horizontal="center"/>
    </xf>
    <xf numFmtId="165" fontId="7" fillId="26" borderId="62" xfId="484" applyNumberFormat="1" applyFont="1" applyFill="1" applyBorder="1" applyAlignment="1">
      <alignment horizontal="center"/>
    </xf>
    <xf numFmtId="0" fontId="25" fillId="0" borderId="0" xfId="484" applyFont="1" applyAlignment="1">
      <alignment horizontal="centerContinuous"/>
    </xf>
    <xf numFmtId="165" fontId="7" fillId="0" borderId="0" xfId="484" applyNumberFormat="1" applyFont="1" applyAlignment="1">
      <alignment horizontal="center"/>
    </xf>
    <xf numFmtId="0" fontId="7" fillId="0" borderId="40" xfId="484" applyFont="1" applyBorder="1"/>
    <xf numFmtId="0" fontId="7" fillId="0" borderId="41" xfId="484" applyFont="1" applyBorder="1" applyAlignment="1">
      <alignment horizontal="center"/>
    </xf>
    <xf numFmtId="0" fontId="7" fillId="0" borderId="42" xfId="484" applyFont="1" applyBorder="1" applyAlignment="1">
      <alignment horizontal="center"/>
    </xf>
    <xf numFmtId="0" fontId="7" fillId="41" borderId="16" xfId="0" applyFont="1" applyFill="1" applyBorder="1" applyAlignment="1">
      <alignment horizontal="center" wrapText="1"/>
    </xf>
    <xf numFmtId="2" fontId="110" fillId="41" borderId="54" xfId="0" applyNumberFormat="1" applyFont="1" applyFill="1" applyBorder="1" applyAlignment="1">
      <alignment horizontal="center"/>
    </xf>
    <xf numFmtId="10" fontId="7" fillId="0" borderId="50" xfId="574" applyNumberFormat="1" applyFont="1" applyBorder="1" applyAlignment="1" applyProtection="1">
      <alignment horizontal="center"/>
      <protection locked="0"/>
    </xf>
    <xf numFmtId="0" fontId="87" fillId="26" borderId="0" xfId="484" applyFont="1" applyFill="1" applyAlignment="1">
      <alignment horizontal="left"/>
    </xf>
    <xf numFmtId="2" fontId="110" fillId="41" borderId="64" xfId="0" applyNumberFormat="1" applyFont="1" applyFill="1" applyBorder="1" applyAlignment="1">
      <alignment horizontal="center"/>
    </xf>
    <xf numFmtId="10" fontId="7" fillId="0" borderId="36" xfId="555" applyNumberFormat="1" applyFont="1" applyBorder="1" applyAlignment="1">
      <alignment horizontal="center"/>
    </xf>
    <xf numFmtId="10" fontId="7" fillId="0" borderId="56" xfId="555" applyNumberFormat="1" applyFont="1" applyBorder="1" applyAlignment="1">
      <alignment horizontal="center"/>
    </xf>
    <xf numFmtId="10" fontId="16" fillId="0" borderId="58" xfId="555" applyNumberFormat="1" applyFont="1" applyBorder="1" applyAlignment="1">
      <alignment horizontal="center"/>
    </xf>
    <xf numFmtId="0" fontId="10" fillId="0" borderId="0" xfId="0" applyFont="1" applyFill="1" applyBorder="1"/>
    <xf numFmtId="10" fontId="7" fillId="0" borderId="63" xfId="0" applyNumberFormat="1" applyFont="1" applyBorder="1" applyAlignment="1" applyProtection="1">
      <alignment horizontal="center"/>
      <protection locked="0"/>
    </xf>
    <xf numFmtId="10" fontId="7" fillId="0" borderId="63" xfId="574" applyNumberFormat="1" applyFont="1" applyBorder="1" applyAlignment="1">
      <alignment horizontal="center"/>
    </xf>
    <xf numFmtId="10" fontId="16" fillId="0" borderId="63" xfId="0" applyNumberFormat="1" applyFont="1" applyBorder="1" applyAlignment="1" applyProtection="1">
      <alignment horizontal="center"/>
      <protection locked="0"/>
    </xf>
    <xf numFmtId="10" fontId="16" fillId="0" borderId="63" xfId="574" applyNumberFormat="1" applyFont="1" applyBorder="1" applyAlignment="1" applyProtection="1">
      <alignment horizontal="center"/>
      <protection locked="0"/>
    </xf>
    <xf numFmtId="10" fontId="7" fillId="0" borderId="64" xfId="0" applyNumberFormat="1" applyFont="1" applyBorder="1" applyAlignment="1" applyProtection="1">
      <alignment horizontal="center"/>
      <protection locked="0"/>
    </xf>
    <xf numFmtId="41" fontId="7" fillId="0" borderId="64" xfId="0" applyNumberFormat="1" applyFont="1" applyBorder="1" applyAlignment="1" applyProtection="1">
      <alignment horizontal="center"/>
      <protection locked="0"/>
    </xf>
    <xf numFmtId="0" fontId="7" fillId="0" borderId="20" xfId="555" applyFont="1" applyBorder="1"/>
    <xf numFmtId="0" fontId="7" fillId="0" borderId="28" xfId="555" applyFont="1" applyBorder="1" applyAlignment="1">
      <alignment horizontal="center"/>
    </xf>
    <xf numFmtId="10" fontId="7" fillId="0" borderId="28" xfId="574" applyNumberFormat="1" applyFont="1" applyBorder="1" applyAlignment="1">
      <alignment horizontal="center"/>
    </xf>
    <xf numFmtId="0" fontId="7" fillId="0" borderId="31" xfId="555" applyFont="1" applyBorder="1" applyAlignment="1">
      <alignment horizontal="center"/>
    </xf>
    <xf numFmtId="0" fontId="10" fillId="0" borderId="0" xfId="429" applyFont="1" applyAlignment="1" applyProtection="1"/>
    <xf numFmtId="0" fontId="10" fillId="0" borderId="0" xfId="429" applyFont="1" applyAlignment="1" applyProtection="1">
      <alignment horizontal="left" vertical="center"/>
    </xf>
    <xf numFmtId="2" fontId="7" fillId="0" borderId="35" xfId="310" applyNumberFormat="1" applyFont="1" applyBorder="1" applyAlignment="1">
      <alignment horizontal="center"/>
    </xf>
    <xf numFmtId="166" fontId="7" fillId="26" borderId="35" xfId="310" applyNumberFormat="1" applyFont="1" applyFill="1" applyBorder="1" applyAlignment="1">
      <alignment horizontal="center"/>
    </xf>
    <xf numFmtId="2" fontId="7" fillId="0" borderId="36" xfId="310" applyNumberFormat="1" applyFont="1" applyBorder="1" applyAlignment="1">
      <alignment horizontal="center"/>
    </xf>
    <xf numFmtId="0" fontId="7" fillId="26" borderId="65" xfId="0" applyFont="1" applyFill="1" applyBorder="1"/>
    <xf numFmtId="9" fontId="7" fillId="26" borderId="66" xfId="574" applyFont="1" applyFill="1" applyBorder="1" applyAlignment="1">
      <alignment horizontal="center"/>
    </xf>
    <xf numFmtId="2" fontId="7" fillId="0" borderId="66" xfId="310" applyNumberFormat="1" applyFont="1" applyBorder="1" applyAlignment="1">
      <alignment horizontal="center"/>
    </xf>
    <xf numFmtId="0" fontId="7" fillId="26" borderId="66" xfId="0" applyFont="1" applyFill="1" applyBorder="1"/>
    <xf numFmtId="0" fontId="82" fillId="41" borderId="34" xfId="0" applyFont="1" applyFill="1" applyBorder="1" applyAlignment="1">
      <alignment horizontal="left"/>
    </xf>
    <xf numFmtId="176" fontId="110" fillId="0" borderId="35" xfId="310" applyNumberFormat="1" applyFont="1" applyBorder="1" applyAlignment="1">
      <alignment horizontal="center"/>
    </xf>
    <xf numFmtId="4" fontId="110" fillId="0" borderId="35" xfId="310" applyNumberFormat="1" applyFont="1" applyBorder="1" applyAlignment="1">
      <alignment horizontal="center"/>
    </xf>
    <xf numFmtId="4" fontId="82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 wrapText="1"/>
    </xf>
    <xf numFmtId="4" fontId="110" fillId="0" borderId="35" xfId="574" applyNumberFormat="1" applyFont="1" applyBorder="1" applyAlignment="1">
      <alignment horizontal="center"/>
    </xf>
    <xf numFmtId="4" fontId="110" fillId="0" borderId="36" xfId="574" applyNumberFormat="1" applyFont="1" applyBorder="1" applyAlignment="1">
      <alignment horizontal="center"/>
    </xf>
    <xf numFmtId="0" fontId="82" fillId="41" borderId="68" xfId="0" applyFont="1" applyFill="1" applyBorder="1" applyAlignment="1">
      <alignment horizontal="left"/>
    </xf>
    <xf numFmtId="176" fontId="110" fillId="0" borderId="69" xfId="310" applyNumberFormat="1" applyFont="1" applyBorder="1" applyAlignment="1">
      <alignment horizontal="center"/>
    </xf>
    <xf numFmtId="9" fontId="82" fillId="0" borderId="69" xfId="0" applyNumberFormat="1" applyFont="1" applyBorder="1" applyAlignment="1">
      <alignment horizontal="center"/>
    </xf>
    <xf numFmtId="4" fontId="110" fillId="0" borderId="69" xfId="310" applyNumberFormat="1" applyFont="1" applyBorder="1" applyAlignment="1">
      <alignment horizontal="center"/>
    </xf>
    <xf numFmtId="4" fontId="82" fillId="0" borderId="69" xfId="0" applyNumberFormat="1" applyFont="1" applyBorder="1" applyAlignment="1">
      <alignment horizontal="center"/>
    </xf>
    <xf numFmtId="4" fontId="7" fillId="0" borderId="69" xfId="0" applyNumberFormat="1" applyFont="1" applyBorder="1" applyAlignment="1">
      <alignment horizontal="center" wrapText="1"/>
    </xf>
    <xf numFmtId="0" fontId="7" fillId="0" borderId="69" xfId="484" applyFont="1" applyBorder="1" applyAlignment="1">
      <alignment horizontal="center"/>
    </xf>
    <xf numFmtId="4" fontId="110" fillId="0" borderId="69" xfId="574" applyNumberFormat="1" applyFont="1" applyBorder="1" applyAlignment="1">
      <alignment horizontal="center"/>
    </xf>
    <xf numFmtId="4" fontId="110" fillId="0" borderId="70" xfId="574" applyNumberFormat="1" applyFont="1" applyBorder="1" applyAlignment="1">
      <alignment horizontal="center"/>
    </xf>
    <xf numFmtId="0" fontId="82" fillId="0" borderId="69" xfId="484" applyFont="1" applyBorder="1" applyAlignment="1">
      <alignment horizontal="center"/>
    </xf>
    <xf numFmtId="0" fontId="82" fillId="0" borderId="68" xfId="0" applyFont="1" applyBorder="1" applyAlignment="1">
      <alignment horizontal="left"/>
    </xf>
    <xf numFmtId="176" fontId="110" fillId="0" borderId="69" xfId="310" applyNumberFormat="1" applyFont="1" applyFill="1" applyBorder="1" applyAlignment="1">
      <alignment horizontal="center"/>
    </xf>
    <xf numFmtId="4" fontId="110" fillId="0" borderId="69" xfId="310" applyNumberFormat="1" applyFont="1" applyFill="1" applyBorder="1" applyAlignment="1">
      <alignment horizontal="center"/>
    </xf>
    <xf numFmtId="4" fontId="7" fillId="0" borderId="69" xfId="0" applyNumberFormat="1" applyFont="1" applyBorder="1" applyAlignment="1">
      <alignment horizontal="center"/>
    </xf>
    <xf numFmtId="4" fontId="110" fillId="0" borderId="69" xfId="574" applyNumberFormat="1" applyFont="1" applyFill="1" applyBorder="1" applyAlignment="1">
      <alignment horizontal="center"/>
    </xf>
    <xf numFmtId="4" fontId="110" fillId="0" borderId="70" xfId="574" applyNumberFormat="1" applyFont="1" applyFill="1" applyBorder="1" applyAlignment="1">
      <alignment horizontal="center"/>
    </xf>
    <xf numFmtId="9" fontId="7" fillId="0" borderId="69" xfId="0" applyNumberFormat="1" applyFont="1" applyBorder="1" applyAlignment="1">
      <alignment horizontal="center"/>
    </xf>
    <xf numFmtId="0" fontId="7" fillId="41" borderId="68" xfId="0" applyFont="1" applyFill="1" applyBorder="1"/>
    <xf numFmtId="0" fontId="110" fillId="41" borderId="68" xfId="0" applyFont="1" applyFill="1" applyBorder="1" applyAlignment="1">
      <alignment horizontal="left"/>
    </xf>
    <xf numFmtId="176" fontId="82" fillId="0" borderId="69" xfId="0" applyNumberFormat="1" applyFont="1" applyBorder="1" applyAlignment="1">
      <alignment horizontal="center" vertical="top" wrapText="1"/>
    </xf>
    <xf numFmtId="4" fontId="82" fillId="0" borderId="69" xfId="0" applyNumberFormat="1" applyFont="1" applyBorder="1" applyAlignment="1">
      <alignment horizontal="center" vertical="top" wrapText="1"/>
    </xf>
    <xf numFmtId="4" fontId="82" fillId="0" borderId="69" xfId="574" applyNumberFormat="1" applyFont="1" applyBorder="1" applyAlignment="1">
      <alignment horizontal="center" vertical="top" wrapText="1"/>
    </xf>
    <xf numFmtId="4" fontId="82" fillId="0" borderId="70" xfId="0" applyNumberFormat="1" applyFont="1" applyBorder="1" applyAlignment="1">
      <alignment horizontal="center" vertical="top" wrapText="1"/>
    </xf>
    <xf numFmtId="0" fontId="7" fillId="0" borderId="69" xfId="0" applyFont="1" applyBorder="1" applyAlignment="1">
      <alignment horizontal="center"/>
    </xf>
    <xf numFmtId="0" fontId="82" fillId="41" borderId="71" xfId="0" applyFont="1" applyFill="1" applyBorder="1" applyAlignment="1">
      <alignment horizontal="left"/>
    </xf>
    <xf numFmtId="176" fontId="110" fillId="0" borderId="72" xfId="310" applyNumberFormat="1" applyFont="1" applyBorder="1" applyAlignment="1">
      <alignment horizontal="center"/>
    </xf>
    <xf numFmtId="9" fontId="82" fillId="0" borderId="72" xfId="0" applyNumberFormat="1" applyFont="1" applyBorder="1" applyAlignment="1">
      <alignment horizontal="center"/>
    </xf>
    <xf numFmtId="4" fontId="110" fillId="0" borderId="72" xfId="310" applyNumberFormat="1" applyFont="1" applyBorder="1" applyAlignment="1">
      <alignment horizontal="center"/>
    </xf>
    <xf numFmtId="4" fontId="82" fillId="0" borderId="72" xfId="0" applyNumberFormat="1" applyFont="1" applyBorder="1" applyAlignment="1">
      <alignment horizontal="center"/>
    </xf>
    <xf numFmtId="4" fontId="7" fillId="0" borderId="72" xfId="0" applyNumberFormat="1" applyFont="1" applyBorder="1" applyAlignment="1">
      <alignment horizontal="center" wrapText="1"/>
    </xf>
    <xf numFmtId="0" fontId="82" fillId="0" borderId="72" xfId="484" applyFont="1" applyBorder="1" applyAlignment="1">
      <alignment horizontal="center"/>
    </xf>
    <xf numFmtId="4" fontId="110" fillId="0" borderId="72" xfId="574" applyNumberFormat="1" applyFont="1" applyBorder="1" applyAlignment="1">
      <alignment horizontal="center"/>
    </xf>
    <xf numFmtId="4" fontId="110" fillId="0" borderId="73" xfId="574" applyNumberFormat="1" applyFont="1" applyBorder="1" applyAlignment="1">
      <alignment horizontal="center"/>
    </xf>
    <xf numFmtId="172" fontId="7" fillId="26" borderId="35" xfId="310" applyNumberFormat="1" applyFont="1" applyFill="1" applyBorder="1" applyAlignment="1">
      <alignment horizontal="center"/>
    </xf>
    <xf numFmtId="176" fontId="7" fillId="26" borderId="66" xfId="310" applyNumberFormat="1" applyFont="1" applyFill="1" applyBorder="1" applyAlignment="1">
      <alignment horizontal="center"/>
    </xf>
    <xf numFmtId="172" fontId="7" fillId="26" borderId="66" xfId="310" applyNumberFormat="1" applyFont="1" applyFill="1" applyBorder="1" applyAlignment="1">
      <alignment horizontal="center"/>
    </xf>
    <xf numFmtId="2" fontId="7" fillId="0" borderId="67" xfId="310" applyNumberFormat="1" applyFont="1" applyBorder="1" applyAlignment="1">
      <alignment horizontal="center"/>
    </xf>
    <xf numFmtId="2" fontId="110" fillId="41" borderId="35" xfId="0" applyNumberFormat="1" applyFont="1" applyFill="1" applyBorder="1" applyAlignment="1">
      <alignment horizontal="center"/>
    </xf>
    <xf numFmtId="2" fontId="110" fillId="41" borderId="69" xfId="0" applyNumberFormat="1" applyFont="1" applyFill="1" applyBorder="1" applyAlignment="1">
      <alignment horizontal="center"/>
    </xf>
    <xf numFmtId="0" fontId="110" fillId="41" borderId="69" xfId="0" applyFont="1" applyFill="1" applyBorder="1" applyAlignment="1">
      <alignment horizontal="center"/>
    </xf>
    <xf numFmtId="0" fontId="110" fillId="41" borderId="70" xfId="0" applyFont="1" applyFill="1" applyBorder="1" applyAlignment="1">
      <alignment horizontal="center"/>
    </xf>
    <xf numFmtId="0" fontId="7" fillId="0" borderId="68" xfId="0" applyFont="1" applyBorder="1"/>
    <xf numFmtId="0" fontId="110" fillId="0" borderId="68" xfId="0" applyFont="1" applyBorder="1" applyAlignment="1">
      <alignment horizontal="left"/>
    </xf>
    <xf numFmtId="0" fontId="82" fillId="41" borderId="65" xfId="0" applyFont="1" applyFill="1" applyBorder="1" applyAlignment="1">
      <alignment horizontal="left"/>
    </xf>
    <xf numFmtId="2" fontId="110" fillId="41" borderId="66" xfId="0" applyNumberFormat="1" applyFont="1" applyFill="1" applyBorder="1" applyAlignment="1">
      <alignment horizontal="center"/>
    </xf>
    <xf numFmtId="0" fontId="110" fillId="41" borderId="66" xfId="0" applyFont="1" applyFill="1" applyBorder="1" applyAlignment="1">
      <alignment horizontal="center"/>
    </xf>
    <xf numFmtId="0" fontId="110" fillId="41" borderId="67" xfId="0" applyFont="1" applyFill="1" applyBorder="1" applyAlignment="1">
      <alignment horizontal="center"/>
    </xf>
    <xf numFmtId="0" fontId="7" fillId="41" borderId="44" xfId="0" applyFont="1" applyFill="1" applyBorder="1"/>
    <xf numFmtId="0" fontId="82" fillId="0" borderId="74" xfId="0" applyFont="1" applyBorder="1" applyAlignment="1">
      <alignment horizontal="left"/>
    </xf>
    <xf numFmtId="0" fontId="7" fillId="0" borderId="35" xfId="0" applyFont="1" applyBorder="1" applyAlignment="1">
      <alignment horizontal="center"/>
    </xf>
    <xf numFmtId="49" fontId="7" fillId="0" borderId="35" xfId="0" applyNumberFormat="1" applyFont="1" applyBorder="1" applyAlignment="1">
      <alignment horizontal="center"/>
    </xf>
    <xf numFmtId="4" fontId="7" fillId="0" borderId="35" xfId="0" applyNumberFormat="1" applyFont="1" applyBorder="1" applyAlignment="1">
      <alignment horizontal="center"/>
    </xf>
    <xf numFmtId="169" fontId="7" fillId="0" borderId="35" xfId="0" applyNumberFormat="1" applyFont="1" applyBorder="1" applyAlignment="1">
      <alignment horizontal="center"/>
    </xf>
    <xf numFmtId="2" fontId="7" fillId="0" borderId="69" xfId="0" applyNumberFormat="1" applyFont="1" applyBorder="1" applyAlignment="1">
      <alignment horizontal="center"/>
    </xf>
    <xf numFmtId="9" fontId="7" fillId="0" borderId="69" xfId="574" applyFont="1" applyBorder="1" applyAlignment="1">
      <alignment horizontal="center"/>
    </xf>
    <xf numFmtId="49" fontId="7" fillId="0" borderId="69" xfId="0" applyNumberFormat="1" applyFont="1" applyBorder="1" applyAlignment="1">
      <alignment horizontal="center"/>
    </xf>
    <xf numFmtId="0" fontId="7" fillId="0" borderId="69" xfId="484" applyFont="1" applyBorder="1" applyAlignment="1">
      <alignment horizontal="center" wrapText="1"/>
    </xf>
    <xf numFmtId="169" fontId="7" fillId="0" borderId="69" xfId="0" applyNumberFormat="1" applyFont="1" applyBorder="1" applyAlignment="1">
      <alignment horizontal="center"/>
    </xf>
    <xf numFmtId="2" fontId="7" fillId="0" borderId="70" xfId="0" applyNumberFormat="1" applyFont="1" applyBorder="1" applyAlignment="1">
      <alignment horizontal="center"/>
    </xf>
    <xf numFmtId="0" fontId="7" fillId="0" borderId="68" xfId="0" applyFont="1" applyBorder="1" applyAlignment="1">
      <alignment horizontal="left"/>
    </xf>
    <xf numFmtId="0" fontId="82" fillId="0" borderId="65" xfId="0" applyFont="1" applyBorder="1" applyAlignment="1">
      <alignment horizontal="left"/>
    </xf>
    <xf numFmtId="9" fontId="7" fillId="0" borderId="66" xfId="574" applyFont="1" applyBorder="1" applyAlignment="1">
      <alignment horizontal="center"/>
    </xf>
    <xf numFmtId="49" fontId="7" fillId="0" borderId="66" xfId="0" applyNumberFormat="1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4" fontId="7" fillId="0" borderId="66" xfId="0" applyNumberFormat="1" applyFont="1" applyBorder="1" applyAlignment="1">
      <alignment horizontal="center"/>
    </xf>
    <xf numFmtId="0" fontId="82" fillId="0" borderId="66" xfId="484" applyFont="1" applyBorder="1" applyAlignment="1">
      <alignment horizontal="center"/>
    </xf>
    <xf numFmtId="169" fontId="7" fillId="0" borderId="66" xfId="0" applyNumberFormat="1" applyFont="1" applyBorder="1" applyAlignment="1">
      <alignment horizontal="center"/>
    </xf>
    <xf numFmtId="2" fontId="7" fillId="0" borderId="67" xfId="0" applyNumberFormat="1" applyFont="1" applyBorder="1" applyAlignment="1">
      <alignment horizontal="center"/>
    </xf>
    <xf numFmtId="0" fontId="110" fillId="0" borderId="35" xfId="0" applyFont="1" applyBorder="1" applyAlignment="1">
      <alignment horizontal="center"/>
    </xf>
    <xf numFmtId="0" fontId="7" fillId="0" borderId="35" xfId="0" applyFont="1" applyBorder="1"/>
    <xf numFmtId="0" fontId="110" fillId="0" borderId="66" xfId="0" applyFont="1" applyBorder="1" applyAlignment="1">
      <alignment horizontal="center"/>
    </xf>
    <xf numFmtId="0" fontId="7" fillId="0" borderId="66" xfId="0" applyFont="1" applyBorder="1"/>
    <xf numFmtId="176" fontId="7" fillId="0" borderId="69" xfId="0" applyNumberFormat="1" applyFont="1" applyBorder="1" applyAlignment="1">
      <alignment horizontal="center"/>
    </xf>
    <xf numFmtId="0" fontId="82" fillId="0" borderId="43" xfId="0" applyFont="1" applyBorder="1" applyAlignment="1">
      <alignment horizontal="left"/>
    </xf>
    <xf numFmtId="0" fontId="82" fillId="41" borderId="74" xfId="0" applyFont="1" applyFill="1" applyBorder="1" applyAlignment="1">
      <alignment horizontal="left"/>
    </xf>
    <xf numFmtId="2" fontId="110" fillId="41" borderId="68" xfId="0" applyNumberFormat="1" applyFont="1" applyFill="1" applyBorder="1" applyAlignment="1">
      <alignment horizontal="center"/>
    </xf>
    <xf numFmtId="0" fontId="7" fillId="41" borderId="74" xfId="0" applyFont="1" applyFill="1" applyBorder="1" applyAlignment="1">
      <alignment horizontal="left"/>
    </xf>
    <xf numFmtId="2" fontId="110" fillId="41" borderId="65" xfId="0" applyNumberFormat="1" applyFont="1" applyFill="1" applyBorder="1" applyAlignment="1">
      <alignment horizontal="center"/>
    </xf>
    <xf numFmtId="0" fontId="110" fillId="0" borderId="34" xfId="0" applyFont="1" applyBorder="1" applyAlignment="1">
      <alignment horizontal="center"/>
    </xf>
    <xf numFmtId="0" fontId="110" fillId="0" borderId="35" xfId="0" applyFont="1" applyBorder="1"/>
    <xf numFmtId="2" fontId="110" fillId="0" borderId="35" xfId="0" applyNumberFormat="1" applyFont="1" applyBorder="1" applyAlignment="1">
      <alignment horizontal="center"/>
    </xf>
    <xf numFmtId="2" fontId="110" fillId="0" borderId="36" xfId="0" applyNumberFormat="1" applyFont="1" applyBorder="1" applyAlignment="1">
      <alignment horizontal="center"/>
    </xf>
    <xf numFmtId="0" fontId="110" fillId="0" borderId="68" xfId="0" applyFont="1" applyBorder="1" applyAlignment="1">
      <alignment horizontal="center"/>
    </xf>
    <xf numFmtId="0" fontId="110" fillId="0" borderId="69" xfId="0" applyFont="1" applyBorder="1"/>
    <xf numFmtId="2" fontId="110" fillId="0" borderId="69" xfId="0" applyNumberFormat="1" applyFont="1" applyBorder="1"/>
    <xf numFmtId="0" fontId="110" fillId="0" borderId="69" xfId="0" applyFont="1" applyBorder="1" applyAlignment="1">
      <alignment horizontal="center"/>
    </xf>
    <xf numFmtId="2" fontId="110" fillId="0" borderId="69" xfId="0" applyNumberFormat="1" applyFont="1" applyBorder="1" applyAlignment="1">
      <alignment horizontal="center"/>
    </xf>
    <xf numFmtId="2" fontId="110" fillId="0" borderId="70" xfId="0" applyNumberFormat="1" applyFont="1" applyBorder="1" applyAlignment="1">
      <alignment horizontal="center"/>
    </xf>
    <xf numFmtId="0" fontId="110" fillId="0" borderId="65" xfId="0" applyFont="1" applyBorder="1" applyAlignment="1">
      <alignment horizontal="center"/>
    </xf>
    <xf numFmtId="0" fontId="110" fillId="0" borderId="66" xfId="0" applyFont="1" applyBorder="1"/>
    <xf numFmtId="2" fontId="110" fillId="0" borderId="66" xfId="0" applyNumberFormat="1" applyFont="1" applyBorder="1"/>
    <xf numFmtId="2" fontId="110" fillId="0" borderId="66" xfId="0" applyNumberFormat="1" applyFont="1" applyBorder="1" applyAlignment="1">
      <alignment horizontal="center"/>
    </xf>
    <xf numFmtId="2" fontId="110" fillId="0" borderId="67" xfId="0" applyNumberFormat="1" applyFont="1" applyBorder="1" applyAlignment="1">
      <alignment horizontal="center"/>
    </xf>
    <xf numFmtId="176" fontId="7" fillId="0" borderId="35" xfId="0" applyNumberFormat="1" applyFont="1" applyBorder="1" applyAlignment="1">
      <alignment horizontal="center"/>
    </xf>
    <xf numFmtId="176" fontId="7" fillId="0" borderId="66" xfId="0" applyNumberFormat="1" applyFont="1" applyBorder="1" applyAlignment="1">
      <alignment horizontal="center"/>
    </xf>
    <xf numFmtId="0" fontId="82" fillId="0" borderId="68" xfId="484" applyFont="1" applyBorder="1" applyAlignment="1">
      <alignment horizontal="left"/>
    </xf>
    <xf numFmtId="4" fontId="7" fillId="0" borderId="70" xfId="0" applyNumberFormat="1" applyFont="1" applyBorder="1" applyAlignment="1">
      <alignment horizontal="center"/>
    </xf>
    <xf numFmtId="10" fontId="0" fillId="0" borderId="0" xfId="574" applyNumberFormat="1" applyFont="1"/>
    <xf numFmtId="0" fontId="0" fillId="26" borderId="27" xfId="0" applyFill="1" applyBorder="1"/>
    <xf numFmtId="0" fontId="0" fillId="26" borderId="27" xfId="0" applyFill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0" fillId="26" borderId="26" xfId="0" applyFill="1" applyBorder="1"/>
    <xf numFmtId="0" fontId="0" fillId="26" borderId="26" xfId="0" applyFill="1" applyBorder="1" applyAlignment="1">
      <alignment horizontal="center"/>
    </xf>
    <xf numFmtId="2" fontId="7" fillId="26" borderId="26" xfId="0" applyNumberFormat="1" applyFont="1" applyFill="1" applyBorder="1" applyAlignment="1">
      <alignment horizontal="center"/>
    </xf>
    <xf numFmtId="0" fontId="7" fillId="26" borderId="26" xfId="457" applyFont="1" applyFill="1" applyBorder="1"/>
    <xf numFmtId="0" fontId="7" fillId="26" borderId="26" xfId="457" applyFont="1" applyFill="1" applyBorder="1" applyAlignment="1">
      <alignment horizontal="center"/>
    </xf>
    <xf numFmtId="0" fontId="82" fillId="41" borderId="35" xfId="0" applyFont="1" applyFill="1" applyBorder="1" applyAlignment="1">
      <alignment horizontal="center"/>
    </xf>
    <xf numFmtId="165" fontId="110" fillId="0" borderId="35" xfId="0" applyNumberFormat="1" applyFont="1" applyBorder="1" applyAlignment="1">
      <alignment horizontal="center"/>
    </xf>
    <xf numFmtId="165" fontId="110" fillId="0" borderId="36" xfId="0" applyNumberFormat="1" applyFont="1" applyBorder="1" applyAlignment="1">
      <alignment horizontal="center"/>
    </xf>
    <xf numFmtId="0" fontId="82" fillId="41" borderId="75" xfId="0" applyFont="1" applyFill="1" applyBorder="1" applyAlignment="1">
      <alignment horizontal="center"/>
    </xf>
    <xf numFmtId="165" fontId="110" fillId="0" borderId="75" xfId="0" applyNumberFormat="1" applyFont="1" applyBorder="1" applyAlignment="1">
      <alignment horizontal="center"/>
    </xf>
    <xf numFmtId="165" fontId="110" fillId="0" borderId="76" xfId="0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left"/>
    </xf>
    <xf numFmtId="0" fontId="7" fillId="0" borderId="75" xfId="0" applyFont="1" applyBorder="1" applyAlignment="1">
      <alignment horizontal="center"/>
    </xf>
    <xf numFmtId="0" fontId="110" fillId="0" borderId="77" xfId="0" applyFont="1" applyBorder="1"/>
    <xf numFmtId="0" fontId="110" fillId="0" borderId="75" xfId="0" applyFont="1" applyBorder="1" applyAlignment="1">
      <alignment horizontal="center"/>
    </xf>
    <xf numFmtId="0" fontId="7" fillId="0" borderId="77" xfId="0" applyFont="1" applyBorder="1"/>
    <xf numFmtId="0" fontId="110" fillId="0" borderId="77" xfId="0" applyFont="1" applyBorder="1" applyAlignment="1">
      <alignment horizontal="left"/>
    </xf>
    <xf numFmtId="0" fontId="7" fillId="41" borderId="77" xfId="0" applyFont="1" applyFill="1" applyBorder="1"/>
    <xf numFmtId="0" fontId="7" fillId="41" borderId="75" xfId="0" applyFont="1" applyFill="1" applyBorder="1" applyAlignment="1">
      <alignment horizontal="center"/>
    </xf>
    <xf numFmtId="0" fontId="110" fillId="41" borderId="77" xfId="0" applyFont="1" applyFill="1" applyBorder="1" applyAlignment="1">
      <alignment horizontal="left"/>
    </xf>
    <xf numFmtId="0" fontId="110" fillId="41" borderId="75" xfId="0" applyFont="1" applyFill="1" applyBorder="1" applyAlignment="1">
      <alignment horizontal="center"/>
    </xf>
    <xf numFmtId="0" fontId="82" fillId="0" borderId="77" xfId="0" applyFont="1" applyBorder="1" applyAlignment="1">
      <alignment horizontal="left"/>
    </xf>
    <xf numFmtId="0" fontId="7" fillId="26" borderId="81" xfId="0" applyFont="1" applyFill="1" applyBorder="1"/>
    <xf numFmtId="0" fontId="7" fillId="26" borderId="82" xfId="0" applyFont="1" applyFill="1" applyBorder="1" applyAlignment="1">
      <alignment horizontal="center"/>
    </xf>
    <xf numFmtId="2" fontId="7" fillId="26" borderId="82" xfId="0" applyNumberFormat="1" applyFont="1" applyFill="1" applyBorder="1" applyAlignment="1">
      <alignment horizontal="center"/>
    </xf>
    <xf numFmtId="165" fontId="7" fillId="26" borderId="82" xfId="0" applyNumberFormat="1" applyFont="1" applyFill="1" applyBorder="1" applyAlignment="1">
      <alignment horizontal="center"/>
    </xf>
    <xf numFmtId="165" fontId="7" fillId="26" borderId="83" xfId="0" applyNumberFormat="1" applyFont="1" applyFill="1" applyBorder="1" applyAlignment="1">
      <alignment horizontal="center"/>
    </xf>
    <xf numFmtId="0" fontId="10" fillId="26" borderId="0" xfId="484" applyFont="1" applyFill="1" applyAlignment="1">
      <alignment horizontal="center"/>
    </xf>
    <xf numFmtId="2" fontId="7" fillId="26" borderId="0" xfId="0" applyNumberFormat="1" applyFont="1" applyFill="1" applyAlignment="1">
      <alignment horizontal="center"/>
    </xf>
    <xf numFmtId="165" fontId="7" fillId="26" borderId="0" xfId="0" applyNumberFormat="1" applyFont="1" applyFill="1" applyAlignment="1">
      <alignment horizontal="center"/>
    </xf>
    <xf numFmtId="0" fontId="110" fillId="0" borderId="84" xfId="0" applyFont="1" applyBorder="1" applyAlignment="1">
      <alignment horizontal="left" vertical="center"/>
    </xf>
    <xf numFmtId="0" fontId="0" fillId="41" borderId="27" xfId="0" applyFill="1" applyBorder="1"/>
    <xf numFmtId="0" fontId="7" fillId="41" borderId="27" xfId="0" applyFont="1" applyFill="1" applyBorder="1" applyAlignment="1">
      <alignment horizontal="center"/>
    </xf>
    <xf numFmtId="10" fontId="7" fillId="41" borderId="27" xfId="574" applyNumberFormat="1" applyFont="1" applyFill="1" applyBorder="1" applyAlignment="1">
      <alignment horizontal="center"/>
    </xf>
    <xf numFmtId="0" fontId="0" fillId="41" borderId="26" xfId="0" applyFill="1" applyBorder="1"/>
    <xf numFmtId="0" fontId="7" fillId="41" borderId="26" xfId="0" applyFont="1" applyFill="1" applyBorder="1" applyAlignment="1">
      <alignment horizontal="center"/>
    </xf>
    <xf numFmtId="10" fontId="7" fillId="41" borderId="26" xfId="574" applyNumberFormat="1" applyFont="1" applyFill="1" applyBorder="1" applyAlignment="1">
      <alignment horizontal="center"/>
    </xf>
    <xf numFmtId="0" fontId="7" fillId="41" borderId="26" xfId="457" applyFont="1" applyFill="1" applyBorder="1"/>
    <xf numFmtId="0" fontId="110" fillId="0" borderId="34" xfId="0" applyFont="1" applyBorder="1" applyAlignment="1">
      <alignment horizontal="left" vertical="center"/>
    </xf>
    <xf numFmtId="0" fontId="110" fillId="0" borderId="77" xfId="0" applyFont="1" applyBorder="1" applyAlignment="1">
      <alignment horizontal="left" vertical="center"/>
    </xf>
    <xf numFmtId="165" fontId="110" fillId="0" borderId="82" xfId="0" applyNumberFormat="1" applyFont="1" applyBorder="1" applyAlignment="1">
      <alignment horizontal="center"/>
    </xf>
    <xf numFmtId="165" fontId="110" fillId="0" borderId="83" xfId="0" applyNumberFormat="1" applyFont="1" applyBorder="1" applyAlignment="1">
      <alignment horizontal="center"/>
    </xf>
    <xf numFmtId="0" fontId="7" fillId="41" borderId="81" xfId="0" applyFont="1" applyFill="1" applyBorder="1"/>
    <xf numFmtId="0" fontId="7" fillId="41" borderId="82" xfId="0" applyFont="1" applyFill="1" applyBorder="1" applyAlignment="1">
      <alignment horizontal="center"/>
    </xf>
    <xf numFmtId="165" fontId="7" fillId="41" borderId="82" xfId="0" applyNumberFormat="1" applyFont="1" applyFill="1" applyBorder="1" applyAlignment="1">
      <alignment horizontal="center"/>
    </xf>
    <xf numFmtId="165" fontId="7" fillId="41" borderId="83" xfId="0" applyNumberFormat="1" applyFont="1" applyFill="1" applyBorder="1" applyAlignment="1">
      <alignment horizontal="center"/>
    </xf>
    <xf numFmtId="0" fontId="110" fillId="0" borderId="86" xfId="0" applyFont="1" applyBorder="1" applyAlignment="1">
      <alignment horizontal="center" vertical="center"/>
    </xf>
    <xf numFmtId="0" fontId="82" fillId="0" borderId="77" xfId="484" applyFont="1" applyBorder="1" applyAlignment="1">
      <alignment horizontal="left"/>
    </xf>
    <xf numFmtId="176" fontId="110" fillId="0" borderId="75" xfId="0" applyNumberFormat="1" applyFont="1" applyBorder="1" applyAlignment="1">
      <alignment horizontal="center"/>
    </xf>
    <xf numFmtId="0" fontId="82" fillId="0" borderId="84" xfId="0" applyFont="1" applyBorder="1" applyAlignment="1">
      <alignment horizontal="left"/>
    </xf>
    <xf numFmtId="164" fontId="110" fillId="0" borderId="77" xfId="0" applyNumberFormat="1" applyFont="1" applyBorder="1" applyAlignment="1">
      <alignment horizontal="center"/>
    </xf>
    <xf numFmtId="164" fontId="110" fillId="0" borderId="75" xfId="0" applyNumberFormat="1" applyFont="1" applyBorder="1" applyAlignment="1">
      <alignment horizontal="center"/>
    </xf>
    <xf numFmtId="164" fontId="110" fillId="0" borderId="89" xfId="0" applyNumberFormat="1" applyFont="1" applyBorder="1" applyAlignment="1">
      <alignment horizontal="center"/>
    </xf>
    <xf numFmtId="164" fontId="110" fillId="0" borderId="76" xfId="0" applyNumberFormat="1" applyFont="1" applyBorder="1" applyAlignment="1">
      <alignment horizontal="center"/>
    </xf>
    <xf numFmtId="0" fontId="7" fillId="0" borderId="84" xfId="0" applyFont="1" applyBorder="1"/>
    <xf numFmtId="0" fontId="110" fillId="0" borderId="84" xfId="0" applyFont="1" applyBorder="1" applyAlignment="1">
      <alignment horizontal="left"/>
    </xf>
    <xf numFmtId="0" fontId="82" fillId="0" borderId="87" xfId="0" applyFont="1" applyBorder="1" applyAlignment="1">
      <alignment horizontal="left"/>
    </xf>
    <xf numFmtId="164" fontId="110" fillId="0" borderId="81" xfId="0" applyNumberFormat="1" applyFont="1" applyBorder="1" applyAlignment="1">
      <alignment horizontal="center"/>
    </xf>
    <xf numFmtId="164" fontId="110" fillId="0" borderId="82" xfId="0" applyNumberFormat="1" applyFont="1" applyBorder="1" applyAlignment="1">
      <alignment horizontal="center"/>
    </xf>
    <xf numFmtId="164" fontId="110" fillId="0" borderId="90" xfId="0" applyNumberFormat="1" applyFont="1" applyBorder="1" applyAlignment="1">
      <alignment horizontal="center"/>
    </xf>
    <xf numFmtId="164" fontId="110" fillId="0" borderId="83" xfId="0" applyNumberFormat="1" applyFont="1" applyBorder="1" applyAlignment="1">
      <alignment horizontal="center"/>
    </xf>
    <xf numFmtId="164" fontId="7" fillId="0" borderId="81" xfId="0" applyNumberFormat="1" applyFont="1" applyBorder="1" applyAlignment="1">
      <alignment horizontal="center"/>
    </xf>
    <xf numFmtId="164" fontId="7" fillId="0" borderId="64" xfId="0" applyNumberFormat="1" applyFont="1" applyBorder="1" applyAlignment="1">
      <alignment horizontal="center"/>
    </xf>
    <xf numFmtId="164" fontId="7" fillId="0" borderId="0" xfId="0" applyNumberFormat="1" applyFont="1" applyBorder="1"/>
    <xf numFmtId="164" fontId="7" fillId="0" borderId="0" xfId="0" applyNumberFormat="1" applyFont="1" applyBorder="1" applyAlignment="1">
      <alignment horizontal="center"/>
    </xf>
    <xf numFmtId="0" fontId="82" fillId="0" borderId="91" xfId="484" applyFont="1" applyBorder="1" applyAlignment="1">
      <alignment horizontal="left"/>
    </xf>
    <xf numFmtId="0" fontId="7" fillId="0" borderId="77" xfId="0" applyFont="1" applyBorder="1" applyAlignment="1">
      <alignment horizontal="left"/>
    </xf>
    <xf numFmtId="164" fontId="7" fillId="26" borderId="81" xfId="0" applyNumberFormat="1" applyFont="1" applyFill="1" applyBorder="1" applyAlignment="1">
      <alignment horizontal="center"/>
    </xf>
    <xf numFmtId="164" fontId="7" fillId="26" borderId="82" xfId="0" applyNumberFormat="1" applyFont="1" applyFill="1" applyBorder="1" applyAlignment="1">
      <alignment horizontal="center"/>
    </xf>
    <xf numFmtId="164" fontId="7" fillId="26" borderId="83" xfId="0" applyNumberFormat="1" applyFont="1" applyFill="1" applyBorder="1" applyAlignment="1">
      <alignment horizontal="center"/>
    </xf>
    <xf numFmtId="0" fontId="7" fillId="0" borderId="85" xfId="0" applyFont="1" applyBorder="1" applyAlignment="1">
      <alignment horizontal="center"/>
    </xf>
    <xf numFmtId="0" fontId="7" fillId="0" borderId="79" xfId="0" applyFont="1" applyBorder="1" applyAlignment="1">
      <alignment horizontal="center"/>
    </xf>
    <xf numFmtId="0" fontId="7" fillId="0" borderId="92" xfId="0" applyFont="1" applyBorder="1" applyAlignment="1">
      <alignment horizontal="center"/>
    </xf>
    <xf numFmtId="0" fontId="7" fillId="26" borderId="78" xfId="0" applyFont="1" applyFill="1" applyBorder="1" applyAlignment="1">
      <alignment horizontal="center"/>
    </xf>
    <xf numFmtId="0" fontId="7" fillId="26" borderId="79" xfId="0" applyFont="1" applyFill="1" applyBorder="1" applyAlignment="1">
      <alignment horizontal="center"/>
    </xf>
    <xf numFmtId="0" fontId="7" fillId="26" borderId="93" xfId="0" applyFont="1" applyFill="1" applyBorder="1" applyAlignment="1">
      <alignment horizontal="center"/>
    </xf>
    <xf numFmtId="165" fontId="7" fillId="0" borderId="77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 wrapText="1"/>
    </xf>
    <xf numFmtId="165" fontId="7" fillId="0" borderId="76" xfId="574" applyNumberFormat="1" applyFont="1" applyBorder="1" applyAlignment="1">
      <alignment horizontal="center"/>
    </xf>
    <xf numFmtId="165" fontId="7" fillId="0" borderId="75" xfId="574" applyNumberFormat="1" applyFont="1" applyBorder="1" applyAlignment="1">
      <alignment horizontal="center"/>
    </xf>
    <xf numFmtId="165" fontId="7" fillId="0" borderId="88" xfId="574" applyNumberFormat="1" applyFont="1" applyBorder="1" applyAlignment="1">
      <alignment horizontal="center"/>
    </xf>
    <xf numFmtId="165" fontId="7" fillId="0" borderId="78" xfId="574" applyNumberFormat="1" applyFont="1" applyBorder="1" applyAlignment="1">
      <alignment horizontal="center"/>
    </xf>
    <xf numFmtId="165" fontId="7" fillId="0" borderId="79" xfId="574" applyNumberFormat="1" applyFont="1" applyBorder="1" applyAlignment="1">
      <alignment horizontal="center"/>
    </xf>
    <xf numFmtId="165" fontId="7" fillId="0" borderId="80" xfId="574" applyNumberFormat="1" applyFont="1" applyBorder="1" applyAlignment="1">
      <alignment horizontal="center"/>
    </xf>
    <xf numFmtId="165" fontId="7" fillId="0" borderId="34" xfId="0" applyNumberFormat="1" applyFont="1" applyBorder="1" applyAlignment="1">
      <alignment horizontal="center"/>
    </xf>
    <xf numFmtId="165" fontId="7" fillId="0" borderId="35" xfId="0" applyNumberFormat="1" applyFont="1" applyBorder="1" applyAlignment="1">
      <alignment horizontal="center"/>
    </xf>
    <xf numFmtId="165" fontId="7" fillId="0" borderId="36" xfId="0" applyNumberFormat="1" applyFont="1" applyBorder="1" applyAlignment="1">
      <alignment horizontal="center"/>
    </xf>
    <xf numFmtId="0" fontId="7" fillId="0" borderId="87" xfId="0" applyFont="1" applyBorder="1"/>
    <xf numFmtId="164" fontId="7" fillId="0" borderId="87" xfId="0" applyNumberFormat="1" applyFont="1" applyBorder="1" applyAlignment="1">
      <alignment horizontal="center"/>
    </xf>
    <xf numFmtId="165" fontId="7" fillId="0" borderId="81" xfId="0" applyNumberFormat="1" applyFont="1" applyBorder="1" applyAlignment="1">
      <alignment horizontal="center"/>
    </xf>
    <xf numFmtId="165" fontId="7" fillId="0" borderId="82" xfId="0" applyNumberFormat="1" applyFont="1" applyBorder="1" applyAlignment="1">
      <alignment horizontal="center"/>
    </xf>
    <xf numFmtId="165" fontId="7" fillId="0" borderId="83" xfId="0" applyNumberFormat="1" applyFont="1" applyBorder="1" applyAlignment="1">
      <alignment horizontal="center"/>
    </xf>
    <xf numFmtId="165" fontId="7" fillId="0" borderId="77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 wrapText="1"/>
    </xf>
    <xf numFmtId="165" fontId="7" fillId="0" borderId="76" xfId="574" applyNumberFormat="1" applyFont="1" applyFill="1" applyBorder="1" applyAlignment="1">
      <alignment horizontal="center"/>
    </xf>
    <xf numFmtId="165" fontId="7" fillId="0" borderId="75" xfId="574" applyNumberFormat="1" applyFont="1" applyFill="1" applyBorder="1" applyAlignment="1">
      <alignment horizontal="center"/>
    </xf>
    <xf numFmtId="164" fontId="110" fillId="0" borderId="78" xfId="0" applyNumberFormat="1" applyFont="1" applyBorder="1" applyAlignment="1">
      <alignment horizontal="center"/>
    </xf>
    <xf numFmtId="164" fontId="110" fillId="0" borderId="79" xfId="0" applyNumberFormat="1" applyFont="1" applyBorder="1" applyAlignment="1">
      <alignment horizontal="center"/>
    </xf>
    <xf numFmtId="164" fontId="110" fillId="0" borderId="93" xfId="0" applyNumberFormat="1" applyFont="1" applyBorder="1" applyAlignment="1">
      <alignment horizontal="center"/>
    </xf>
    <xf numFmtId="165" fontId="7" fillId="0" borderId="81" xfId="574" applyNumberFormat="1" applyFont="1" applyFill="1" applyBorder="1" applyAlignment="1">
      <alignment horizontal="center"/>
    </xf>
    <xf numFmtId="165" fontId="7" fillId="0" borderId="82" xfId="574" applyNumberFormat="1" applyFont="1" applyFill="1" applyBorder="1" applyAlignment="1">
      <alignment horizontal="center" wrapText="1"/>
    </xf>
    <xf numFmtId="165" fontId="7" fillId="0" borderId="83" xfId="574" applyNumberFormat="1" applyFont="1" applyFill="1" applyBorder="1" applyAlignment="1">
      <alignment horizontal="center"/>
    </xf>
    <xf numFmtId="164" fontId="7" fillId="0" borderId="34" xfId="0" applyNumberFormat="1" applyFont="1" applyBorder="1" applyAlignment="1">
      <alignment horizontal="center"/>
    </xf>
    <xf numFmtId="164" fontId="7" fillId="0" borderId="35" xfId="0" applyNumberFormat="1" applyFont="1" applyBorder="1" applyAlignment="1">
      <alignment horizontal="center"/>
    </xf>
    <xf numFmtId="164" fontId="7" fillId="0" borderId="36" xfId="0" applyNumberFormat="1" applyFont="1" applyBorder="1" applyAlignment="1">
      <alignment horizontal="center"/>
    </xf>
    <xf numFmtId="164" fontId="7" fillId="0" borderId="82" xfId="0" applyNumberFormat="1" applyFont="1" applyBorder="1" applyAlignment="1">
      <alignment horizontal="center"/>
    </xf>
    <xf numFmtId="164" fontId="7" fillId="0" borderId="83" xfId="0" applyNumberFormat="1" applyFont="1" applyBorder="1" applyAlignment="1">
      <alignment horizontal="center"/>
    </xf>
    <xf numFmtId="0" fontId="7" fillId="26" borderId="40" xfId="484" applyFont="1" applyFill="1" applyBorder="1" applyAlignment="1">
      <alignment horizontal="left"/>
    </xf>
    <xf numFmtId="165" fontId="7" fillId="26" borderId="41" xfId="484" applyNumberFormat="1" applyFont="1" applyFill="1" applyBorder="1" applyAlignment="1">
      <alignment horizontal="center"/>
    </xf>
    <xf numFmtId="0" fontId="7" fillId="26" borderId="42" xfId="484" applyFont="1" applyFill="1" applyBorder="1" applyAlignment="1">
      <alignment horizontal="center"/>
    </xf>
    <xf numFmtId="165" fontId="7" fillId="0" borderId="46" xfId="574" applyNumberFormat="1" applyFont="1" applyFill="1" applyBorder="1" applyAlignment="1">
      <alignment horizontal="center"/>
    </xf>
    <xf numFmtId="165" fontId="7" fillId="0" borderId="38" xfId="574" applyNumberFormat="1" applyFont="1" applyFill="1" applyBorder="1" applyAlignment="1">
      <alignment horizontal="center"/>
    </xf>
    <xf numFmtId="165" fontId="7" fillId="0" borderId="39" xfId="574" applyNumberFormat="1" applyFont="1" applyFill="1" applyBorder="1" applyAlignment="1">
      <alignment horizontal="center"/>
    </xf>
    <xf numFmtId="165" fontId="7" fillId="26" borderId="54" xfId="484" applyNumberFormat="1" applyFont="1" applyFill="1" applyBorder="1" applyAlignment="1">
      <alignment horizontal="center"/>
    </xf>
    <xf numFmtId="165" fontId="7" fillId="0" borderId="89" xfId="574" applyNumberFormat="1" applyFont="1" applyFill="1" applyBorder="1" applyAlignment="1">
      <alignment horizontal="center"/>
    </xf>
    <xf numFmtId="165" fontId="7" fillId="0" borderId="94" xfId="574" applyNumberFormat="1" applyFont="1" applyFill="1" applyBorder="1" applyAlignment="1">
      <alignment horizontal="center"/>
    </xf>
    <xf numFmtId="0" fontId="82" fillId="0" borderId="78" xfId="0" applyFont="1" applyBorder="1" applyAlignment="1">
      <alignment horizontal="left"/>
    </xf>
    <xf numFmtId="165" fontId="7" fillId="0" borderId="79" xfId="574" applyNumberFormat="1" applyFont="1" applyFill="1" applyBorder="1" applyAlignment="1">
      <alignment horizontal="center"/>
    </xf>
    <xf numFmtId="165" fontId="7" fillId="0" borderId="93" xfId="574" applyNumberFormat="1" applyFont="1" applyFill="1" applyBorder="1" applyAlignment="1">
      <alignment horizontal="center"/>
    </xf>
    <xf numFmtId="165" fontId="7" fillId="0" borderId="95" xfId="574" applyNumberFormat="1" applyFont="1" applyFill="1" applyBorder="1" applyAlignment="1">
      <alignment horizontal="center"/>
    </xf>
    <xf numFmtId="165" fontId="7" fillId="26" borderId="35" xfId="484" applyNumberFormat="1" applyFont="1" applyFill="1" applyBorder="1" applyAlignment="1">
      <alignment horizontal="center"/>
    </xf>
    <xf numFmtId="165" fontId="7" fillId="26" borderId="53" xfId="484" applyNumberFormat="1" applyFont="1" applyFill="1" applyBorder="1" applyAlignment="1">
      <alignment horizontal="center"/>
    </xf>
    <xf numFmtId="165" fontId="7" fillId="26" borderId="50" xfId="484" applyNumberFormat="1" applyFont="1" applyFill="1" applyBorder="1" applyAlignment="1">
      <alignment horizontal="center"/>
    </xf>
    <xf numFmtId="0" fontId="7" fillId="0" borderId="81" xfId="0" applyFont="1" applyBorder="1"/>
    <xf numFmtId="165" fontId="7" fillId="26" borderId="82" xfId="484" applyNumberFormat="1" applyFont="1" applyFill="1" applyBorder="1" applyAlignment="1">
      <alignment horizontal="center"/>
    </xf>
    <xf numFmtId="165" fontId="7" fillId="26" borderId="90" xfId="484" applyNumberFormat="1" applyFont="1" applyFill="1" applyBorder="1" applyAlignment="1">
      <alignment horizontal="center"/>
    </xf>
    <xf numFmtId="165" fontId="7" fillId="26" borderId="64" xfId="484" applyNumberFormat="1" applyFont="1" applyFill="1" applyBorder="1" applyAlignment="1">
      <alignment horizontal="center"/>
    </xf>
    <xf numFmtId="165" fontId="9" fillId="26" borderId="0" xfId="484" applyNumberFormat="1" applyFont="1" applyFill="1" applyAlignment="1">
      <alignment horizontal="center"/>
    </xf>
    <xf numFmtId="165" fontId="25" fillId="26" borderId="0" xfId="484" applyNumberFormat="1" applyFont="1" applyFill="1" applyAlignment="1">
      <alignment horizontal="center"/>
    </xf>
    <xf numFmtId="0" fontId="82" fillId="41" borderId="0" xfId="0" applyFont="1" applyFill="1" applyBorder="1" applyAlignment="1">
      <alignment horizontal="left"/>
    </xf>
    <xf numFmtId="10" fontId="7" fillId="0" borderId="0" xfId="574" applyNumberFormat="1" applyFont="1" applyFill="1" applyBorder="1"/>
    <xf numFmtId="165" fontId="7" fillId="26" borderId="0" xfId="484" applyNumberFormat="1" applyFont="1" applyFill="1" applyBorder="1" applyAlignment="1">
      <alignment horizontal="center"/>
    </xf>
    <xf numFmtId="0" fontId="7" fillId="0" borderId="43" xfId="484" applyFont="1" applyBorder="1"/>
    <xf numFmtId="0" fontId="7" fillId="0" borderId="77" xfId="484" applyFont="1" applyBorder="1"/>
    <xf numFmtId="165" fontId="7" fillId="26" borderId="91" xfId="484" applyNumberFormat="1" applyFont="1" applyFill="1" applyBorder="1" applyAlignment="1">
      <alignment horizontal="center"/>
    </xf>
    <xf numFmtId="0" fontId="7" fillId="0" borderId="78" xfId="484" applyFont="1" applyBorder="1"/>
    <xf numFmtId="0" fontId="7" fillId="0" borderId="34" xfId="484" applyFont="1" applyBorder="1"/>
    <xf numFmtId="165" fontId="7" fillId="0" borderId="35" xfId="484" applyNumberFormat="1" applyFont="1" applyBorder="1" applyAlignment="1">
      <alignment horizontal="center"/>
    </xf>
    <xf numFmtId="165" fontId="7" fillId="0" borderId="53" xfId="484" applyNumberFormat="1" applyFont="1" applyBorder="1" applyAlignment="1">
      <alignment horizontal="center"/>
    </xf>
    <xf numFmtId="165" fontId="7" fillId="0" borderId="50" xfId="484" applyNumberFormat="1" applyFont="1" applyBorder="1" applyAlignment="1">
      <alignment horizontal="center"/>
    </xf>
    <xf numFmtId="0" fontId="7" fillId="0" borderId="81" xfId="484" applyFont="1" applyBorder="1"/>
    <xf numFmtId="165" fontId="7" fillId="0" borderId="82" xfId="484" applyNumberFormat="1" applyFont="1" applyBorder="1" applyAlignment="1">
      <alignment horizontal="center"/>
    </xf>
    <xf numFmtId="165" fontId="7" fillId="0" borderId="90" xfId="484" applyNumberFormat="1" applyFont="1" applyBorder="1" applyAlignment="1">
      <alignment horizontal="center"/>
    </xf>
    <xf numFmtId="165" fontId="7" fillId="0" borderId="64" xfId="484" applyNumberFormat="1" applyFont="1" applyBorder="1" applyAlignment="1">
      <alignment horizontal="center"/>
    </xf>
    <xf numFmtId="164" fontId="110" fillId="42" borderId="77" xfId="0" applyNumberFormat="1" applyFont="1" applyFill="1" applyBorder="1" applyAlignment="1">
      <alignment horizontal="center"/>
    </xf>
    <xf numFmtId="164" fontId="110" fillId="42" borderId="75" xfId="0" applyNumberFormat="1" applyFont="1" applyFill="1" applyBorder="1" applyAlignment="1">
      <alignment horizontal="center"/>
    </xf>
    <xf numFmtId="164" fontId="110" fillId="42" borderId="76" xfId="0" applyNumberFormat="1" applyFont="1" applyFill="1" applyBorder="1" applyAlignment="1">
      <alignment horizontal="center"/>
    </xf>
    <xf numFmtId="165" fontId="7" fillId="42" borderId="77" xfId="574" applyNumberFormat="1" applyFont="1" applyFill="1" applyBorder="1" applyAlignment="1">
      <alignment horizontal="center"/>
    </xf>
    <xf numFmtId="165" fontId="7" fillId="42" borderId="75" xfId="574" applyNumberFormat="1" applyFont="1" applyFill="1" applyBorder="1" applyAlignment="1">
      <alignment horizontal="center"/>
    </xf>
    <xf numFmtId="165" fontId="7" fillId="42" borderId="76" xfId="574" applyNumberFormat="1" applyFont="1" applyFill="1" applyBorder="1" applyAlignment="1">
      <alignment horizontal="center"/>
    </xf>
    <xf numFmtId="164" fontId="110" fillId="0" borderId="77" xfId="0" applyNumberFormat="1" applyFont="1" applyFill="1" applyBorder="1" applyAlignment="1">
      <alignment horizontal="center"/>
    </xf>
    <xf numFmtId="164" fontId="110" fillId="0" borderId="75" xfId="0" applyNumberFormat="1" applyFont="1" applyFill="1" applyBorder="1" applyAlignment="1">
      <alignment horizontal="center"/>
    </xf>
    <xf numFmtId="164" fontId="110" fillId="0" borderId="76" xfId="0" applyNumberFormat="1" applyFont="1" applyFill="1" applyBorder="1" applyAlignment="1">
      <alignment horizontal="center"/>
    </xf>
    <xf numFmtId="0" fontId="82" fillId="41" borderId="84" xfId="0" applyFont="1" applyFill="1" applyBorder="1" applyAlignment="1">
      <alignment horizontal="left"/>
    </xf>
    <xf numFmtId="0" fontId="110" fillId="41" borderId="84" xfId="0" applyFont="1" applyFill="1" applyBorder="1" applyAlignment="1">
      <alignment horizontal="left"/>
    </xf>
    <xf numFmtId="0" fontId="82" fillId="41" borderId="87" xfId="0" applyFont="1" applyFill="1" applyBorder="1" applyAlignment="1">
      <alignment horizontal="left"/>
    </xf>
    <xf numFmtId="2" fontId="110" fillId="41" borderId="91" xfId="0" applyNumberFormat="1" applyFont="1" applyFill="1" applyBorder="1" applyAlignment="1">
      <alignment horizontal="center"/>
    </xf>
    <xf numFmtId="0" fontId="7" fillId="41" borderId="84" xfId="0" applyFont="1" applyFill="1" applyBorder="1"/>
    <xf numFmtId="0" fontId="9" fillId="0" borderId="28" xfId="484" applyFont="1" applyBorder="1"/>
    <xf numFmtId="0" fontId="9" fillId="0" borderId="94" xfId="484" applyFont="1" applyBorder="1"/>
    <xf numFmtId="0" fontId="9" fillId="0" borderId="94" xfId="484" applyFont="1" applyBorder="1" applyAlignment="1">
      <alignment horizontal="center"/>
    </xf>
    <xf numFmtId="10" fontId="9" fillId="0" borderId="94" xfId="484" applyNumberFormat="1" applyFont="1" applyBorder="1" applyAlignment="1">
      <alignment horizontal="center"/>
    </xf>
    <xf numFmtId="10" fontId="9" fillId="0" borderId="94" xfId="574" applyNumberFormat="1" applyFont="1" applyBorder="1" applyAlignment="1">
      <alignment horizontal="center"/>
    </xf>
    <xf numFmtId="10" fontId="9" fillId="0" borderId="91" xfId="574" applyNumberFormat="1" applyFont="1" applyBorder="1"/>
    <xf numFmtId="0" fontId="9" fillId="0" borderId="95" xfId="484" applyFont="1" applyBorder="1"/>
    <xf numFmtId="0" fontId="9" fillId="0" borderId="95" xfId="484" applyFont="1" applyBorder="1" applyAlignment="1">
      <alignment horizontal="center"/>
    </xf>
    <xf numFmtId="10" fontId="9" fillId="0" borderId="95" xfId="484" applyNumberFormat="1" applyFont="1" applyBorder="1" applyAlignment="1">
      <alignment horizontal="center"/>
    </xf>
    <xf numFmtId="10" fontId="9" fillId="0" borderId="95" xfId="574" applyNumberFormat="1" applyFont="1" applyBorder="1" applyAlignment="1">
      <alignment horizontal="center"/>
    </xf>
    <xf numFmtId="10" fontId="9" fillId="0" borderId="96" xfId="574" applyNumberFormat="1" applyFont="1" applyBorder="1"/>
    <xf numFmtId="0" fontId="7" fillId="0" borderId="32" xfId="711" applyFont="1" applyBorder="1" applyAlignment="1">
      <alignment horizontal="center"/>
    </xf>
    <xf numFmtId="0" fontId="7" fillId="0" borderId="30" xfId="711" applyFont="1" applyBorder="1" applyAlignment="1">
      <alignment horizontal="center"/>
    </xf>
    <xf numFmtId="0" fontId="7" fillId="0" borderId="33" xfId="711" applyFont="1" applyBorder="1" applyAlignment="1">
      <alignment horizontal="center"/>
    </xf>
    <xf numFmtId="0" fontId="112" fillId="0" borderId="34" xfId="726" applyFont="1" applyBorder="1" applyAlignment="1">
      <alignment horizontal="center"/>
    </xf>
    <xf numFmtId="43" fontId="110" fillId="0" borderId="35" xfId="310" applyFont="1" applyBorder="1" applyAlignment="1">
      <alignment horizontal="center" vertical="center"/>
    </xf>
    <xf numFmtId="2" fontId="110" fillId="0" borderId="35" xfId="0" applyNumberFormat="1" applyFont="1" applyBorder="1" applyAlignment="1">
      <alignment horizontal="center" vertical="center"/>
    </xf>
    <xf numFmtId="2" fontId="110" fillId="0" borderId="36" xfId="0" applyNumberFormat="1" applyFont="1" applyBorder="1" applyAlignment="1">
      <alignment horizontal="center" vertical="center"/>
    </xf>
    <xf numFmtId="0" fontId="110" fillId="0" borderId="75" xfId="0" applyFont="1" applyBorder="1" applyAlignment="1">
      <alignment horizontal="center" vertical="center"/>
    </xf>
    <xf numFmtId="0" fontId="7" fillId="41" borderId="0" xfId="0" applyFont="1" applyFill="1"/>
    <xf numFmtId="0" fontId="7" fillId="41" borderId="34" xfId="0" applyFont="1" applyFill="1" applyBorder="1"/>
    <xf numFmtId="10" fontId="7" fillId="41" borderId="42" xfId="574" applyNumberFormat="1" applyFont="1" applyFill="1" applyBorder="1" applyAlignment="1">
      <alignment horizontal="center"/>
    </xf>
    <xf numFmtId="10" fontId="7" fillId="41" borderId="83" xfId="574" applyNumberFormat="1" applyFont="1" applyFill="1" applyBorder="1" applyAlignment="1">
      <alignment horizontal="center"/>
    </xf>
    <xf numFmtId="0" fontId="16" fillId="41" borderId="77" xfId="0" applyFont="1" applyFill="1" applyBorder="1"/>
    <xf numFmtId="10" fontId="16" fillId="41" borderId="83" xfId="574" applyNumberFormat="1" applyFont="1" applyFill="1" applyBorder="1" applyAlignment="1">
      <alignment horizontal="center"/>
    </xf>
    <xf numFmtId="0" fontId="112" fillId="0" borderId="78" xfId="726" applyFont="1" applyBorder="1" applyAlignment="1">
      <alignment horizontal="center"/>
    </xf>
    <xf numFmtId="43" fontId="110" fillId="0" borderId="79" xfId="310" applyFont="1" applyBorder="1" applyAlignment="1">
      <alignment horizontal="center"/>
    </xf>
    <xf numFmtId="2" fontId="110" fillId="0" borderId="79" xfId="0" applyNumberFormat="1" applyFont="1" applyBorder="1" applyAlignment="1">
      <alignment horizontal="center"/>
    </xf>
    <xf numFmtId="2" fontId="110" fillId="0" borderId="80" xfId="0" applyNumberFormat="1" applyFont="1" applyBorder="1" applyAlignment="1">
      <alignment horizontal="center"/>
    </xf>
    <xf numFmtId="2" fontId="7" fillId="41" borderId="0" xfId="0" applyNumberFormat="1" applyFont="1" applyFill="1" applyAlignment="1">
      <alignment horizontal="center"/>
    </xf>
    <xf numFmtId="0" fontId="112" fillId="0" borderId="97" xfId="726" applyFont="1" applyBorder="1" applyAlignment="1">
      <alignment horizontal="center"/>
    </xf>
    <xf numFmtId="43" fontId="110" fillId="0" borderId="49" xfId="310" applyFont="1" applyBorder="1" applyAlignment="1">
      <alignment horizontal="center"/>
    </xf>
    <xf numFmtId="0" fontId="7" fillId="0" borderId="40" xfId="460" applyFont="1" applyBorder="1" applyAlignment="1">
      <alignment horizontal="center"/>
    </xf>
    <xf numFmtId="10" fontId="7" fillId="0" borderId="41" xfId="574" applyNumberFormat="1" applyFont="1" applyFill="1" applyBorder="1" applyAlignment="1">
      <alignment horizontal="center"/>
    </xf>
    <xf numFmtId="0" fontId="10" fillId="0" borderId="0" xfId="711" applyFont="1" applyAlignment="1">
      <alignment horizontal="left"/>
    </xf>
    <xf numFmtId="177" fontId="82" fillId="0" borderId="0" xfId="0" applyNumberFormat="1" applyFont="1" applyAlignment="1">
      <alignment horizontal="right" vertical="top" wrapText="1"/>
    </xf>
    <xf numFmtId="177" fontId="121" fillId="0" borderId="0" xfId="0" applyNumberFormat="1" applyFont="1" applyAlignment="1">
      <alignment horizontal="right" vertical="top" wrapText="1"/>
    </xf>
    <xf numFmtId="0" fontId="17" fillId="41" borderId="0" xfId="711" applyFill="1"/>
    <xf numFmtId="0" fontId="17" fillId="41" borderId="0" xfId="711" applyFill="1" applyAlignment="1">
      <alignment horizontal="center"/>
    </xf>
    <xf numFmtId="0" fontId="7" fillId="41" borderId="0" xfId="711" applyFont="1" applyFill="1" applyAlignment="1">
      <alignment horizontal="center"/>
    </xf>
    <xf numFmtId="0" fontId="7" fillId="41" borderId="34" xfId="711" applyFont="1" applyFill="1" applyBorder="1" applyAlignment="1">
      <alignment horizontal="center"/>
    </xf>
    <xf numFmtId="10" fontId="7" fillId="41" borderId="35" xfId="574" applyNumberFormat="1" applyFont="1" applyFill="1" applyBorder="1" applyAlignment="1">
      <alignment horizontal="center"/>
    </xf>
    <xf numFmtId="10" fontId="7" fillId="41" borderId="36" xfId="574" applyNumberFormat="1" applyFont="1" applyFill="1" applyBorder="1" applyAlignment="1">
      <alignment horizontal="center"/>
    </xf>
    <xf numFmtId="0" fontId="7" fillId="41" borderId="77" xfId="711" applyFont="1" applyFill="1" applyBorder="1" applyAlignment="1">
      <alignment horizontal="center"/>
    </xf>
    <xf numFmtId="10" fontId="7" fillId="41" borderId="75" xfId="574" applyNumberFormat="1" applyFont="1" applyFill="1" applyBorder="1" applyAlignment="1">
      <alignment horizontal="center"/>
    </xf>
    <xf numFmtId="10" fontId="7" fillId="41" borderId="76" xfId="574" applyNumberFormat="1" applyFont="1" applyFill="1" applyBorder="1" applyAlignment="1">
      <alignment horizontal="center"/>
    </xf>
    <xf numFmtId="0" fontId="7" fillId="41" borderId="81" xfId="711" applyFont="1" applyFill="1" applyBorder="1" applyAlignment="1">
      <alignment horizontal="center"/>
    </xf>
    <xf numFmtId="10" fontId="7" fillId="41" borderId="82" xfId="574" applyNumberFormat="1" applyFont="1" applyFill="1" applyBorder="1" applyAlignment="1">
      <alignment horizontal="center"/>
    </xf>
    <xf numFmtId="174" fontId="4" fillId="41" borderId="0" xfId="457" applyNumberFormat="1" applyFill="1" applyAlignment="1">
      <alignment horizontal="center"/>
    </xf>
    <xf numFmtId="164" fontId="4" fillId="41" borderId="0" xfId="457" applyNumberFormat="1" applyFill="1" applyAlignment="1">
      <alignment horizontal="center"/>
    </xf>
    <xf numFmtId="10" fontId="7" fillId="0" borderId="35" xfId="711" applyNumberFormat="1" applyFont="1" applyBorder="1"/>
    <xf numFmtId="0" fontId="7" fillId="0" borderId="77" xfId="711" applyFont="1" applyBorder="1"/>
    <xf numFmtId="10" fontId="7" fillId="0" borderId="75" xfId="711" applyNumberFormat="1" applyFont="1" applyBorder="1"/>
    <xf numFmtId="0" fontId="7" fillId="0" borderId="81" xfId="711" applyFont="1" applyBorder="1"/>
    <xf numFmtId="10" fontId="7" fillId="0" borderId="82" xfId="711" applyNumberFormat="1" applyFont="1" applyBorder="1"/>
    <xf numFmtId="165" fontId="7" fillId="0" borderId="18" xfId="585" applyNumberFormat="1" applyFont="1" applyBorder="1" applyAlignment="1">
      <alignment horizontal="center"/>
    </xf>
    <xf numFmtId="165" fontId="7" fillId="0" borderId="21" xfId="585" applyNumberFormat="1" applyFont="1" applyBorder="1" applyAlignment="1">
      <alignment horizontal="center"/>
    </xf>
    <xf numFmtId="165" fontId="7" fillId="0" borderId="31" xfId="585" applyNumberFormat="1" applyFont="1" applyBorder="1" applyAlignment="1">
      <alignment horizontal="center"/>
    </xf>
    <xf numFmtId="10" fontId="7" fillId="0" borderId="0" xfId="711" applyNumberFormat="1" applyFont="1"/>
    <xf numFmtId="165" fontId="110" fillId="0" borderId="0" xfId="0" applyNumberFormat="1" applyFont="1"/>
    <xf numFmtId="0" fontId="122" fillId="0" borderId="0" xfId="0" applyFont="1"/>
    <xf numFmtId="165" fontId="122" fillId="0" borderId="0" xfId="0" applyNumberFormat="1" applyFont="1"/>
    <xf numFmtId="165" fontId="0" fillId="0" borderId="0" xfId="0" applyNumberFormat="1"/>
    <xf numFmtId="0" fontId="7" fillId="0" borderId="0" xfId="0" applyFont="1" applyAlignment="1">
      <alignment horizontal="center"/>
    </xf>
    <xf numFmtId="0" fontId="7" fillId="26" borderId="0" xfId="0" applyFont="1" applyFill="1" applyAlignment="1">
      <alignment horizontal="center"/>
    </xf>
    <xf numFmtId="165" fontId="8" fillId="26" borderId="0" xfId="0" applyNumberFormat="1" applyFont="1" applyFill="1" applyAlignment="1">
      <alignment horizontal="center"/>
    </xf>
    <xf numFmtId="172" fontId="7" fillId="26" borderId="0" xfId="310" applyNumberFormat="1" applyFont="1" applyFill="1" applyBorder="1" applyAlignment="1">
      <alignment horizontal="center"/>
    </xf>
    <xf numFmtId="0" fontId="0" fillId="41" borderId="0" xfId="0" applyFill="1" applyAlignment="1">
      <alignment horizontal="center"/>
    </xf>
    <xf numFmtId="0" fontId="11" fillId="41" borderId="0" xfId="0" applyFont="1" applyFill="1" applyAlignment="1">
      <alignment horizontal="center"/>
    </xf>
    <xf numFmtId="0" fontId="7" fillId="26" borderId="46" xfId="0" applyFont="1" applyFill="1" applyBorder="1" applyAlignment="1">
      <alignment horizontal="center"/>
    </xf>
    <xf numFmtId="2" fontId="7" fillId="26" borderId="46" xfId="0" applyNumberFormat="1" applyFont="1" applyFill="1" applyBorder="1" applyAlignment="1">
      <alignment horizontal="center"/>
    </xf>
    <xf numFmtId="165" fontId="7" fillId="26" borderId="46" xfId="0" applyNumberFormat="1" applyFont="1" applyFill="1" applyBorder="1" applyAlignment="1">
      <alignment horizontal="center"/>
    </xf>
    <xf numFmtId="165" fontId="7" fillId="26" borderId="47" xfId="0" applyNumberFormat="1" applyFont="1" applyFill="1" applyBorder="1" applyAlignment="1">
      <alignment horizontal="center"/>
    </xf>
    <xf numFmtId="0" fontId="110" fillId="0" borderId="84" xfId="0" applyFont="1" applyBorder="1"/>
    <xf numFmtId="0" fontId="82" fillId="41" borderId="85" xfId="0" applyFont="1" applyFill="1" applyBorder="1" applyAlignment="1">
      <alignment horizontal="left"/>
    </xf>
    <xf numFmtId="0" fontId="82" fillId="41" borderId="34" xfId="0" applyFont="1" applyFill="1" applyBorder="1" applyAlignment="1">
      <alignment horizontal="center"/>
    </xf>
    <xf numFmtId="176" fontId="110" fillId="0" borderId="35" xfId="719" applyNumberFormat="1" applyFont="1" applyBorder="1" applyAlignment="1">
      <alignment horizontal="center"/>
    </xf>
    <xf numFmtId="0" fontId="82" fillId="41" borderId="77" xfId="0" applyFont="1" applyFill="1" applyBorder="1" applyAlignment="1">
      <alignment horizontal="center"/>
    </xf>
    <xf numFmtId="176" fontId="110" fillId="0" borderId="75" xfId="719" applyNumberFormat="1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110" fillId="0" borderId="77" xfId="0" applyFont="1" applyBorder="1" applyAlignment="1">
      <alignment horizontal="center"/>
    </xf>
    <xf numFmtId="0" fontId="7" fillId="41" borderId="77" xfId="0" applyFont="1" applyFill="1" applyBorder="1" applyAlignment="1">
      <alignment horizontal="center"/>
    </xf>
    <xf numFmtId="176" fontId="20" fillId="0" borderId="75" xfId="719" applyNumberFormat="1" applyFont="1" applyBorder="1" applyAlignment="1">
      <alignment horizontal="center"/>
    </xf>
    <xf numFmtId="165" fontId="20" fillId="0" borderId="75" xfId="0" applyNumberFormat="1" applyFont="1" applyBorder="1" applyAlignment="1">
      <alignment horizontal="center"/>
    </xf>
    <xf numFmtId="165" fontId="20" fillId="0" borderId="76" xfId="0" applyNumberFormat="1" applyFont="1" applyBorder="1" applyAlignment="1">
      <alignment horizontal="center"/>
    </xf>
    <xf numFmtId="0" fontId="110" fillId="41" borderId="77" xfId="0" applyFont="1" applyFill="1" applyBorder="1" applyAlignment="1">
      <alignment horizontal="center"/>
    </xf>
    <xf numFmtId="0" fontId="82" fillId="0" borderId="77" xfId="0" applyFont="1" applyBorder="1" applyAlignment="1">
      <alignment horizontal="center"/>
    </xf>
    <xf numFmtId="0" fontId="82" fillId="41" borderId="81" xfId="0" applyFont="1" applyFill="1" applyBorder="1" applyAlignment="1">
      <alignment horizontal="center"/>
    </xf>
    <xf numFmtId="176" fontId="110" fillId="0" borderId="82" xfId="719" applyNumberFormat="1" applyFont="1" applyBorder="1" applyAlignment="1">
      <alignment horizontal="center"/>
    </xf>
    <xf numFmtId="0" fontId="7" fillId="41" borderId="35" xfId="0" applyFont="1" applyFill="1" applyBorder="1"/>
    <xf numFmtId="44" fontId="7" fillId="41" borderId="35" xfId="344" applyFont="1" applyFill="1" applyBorder="1" applyAlignment="1">
      <alignment horizontal="center"/>
    </xf>
    <xf numFmtId="165" fontId="7" fillId="41" borderId="35" xfId="0" applyNumberFormat="1" applyFont="1" applyFill="1" applyBorder="1" applyAlignment="1">
      <alignment horizontal="center"/>
    </xf>
    <xf numFmtId="165" fontId="7" fillId="41" borderId="36" xfId="0" applyNumberFormat="1" applyFont="1" applyFill="1" applyBorder="1" applyAlignment="1">
      <alignment horizontal="center"/>
    </xf>
    <xf numFmtId="0" fontId="7" fillId="41" borderId="82" xfId="0" applyFont="1" applyFill="1" applyBorder="1"/>
    <xf numFmtId="165" fontId="7" fillId="26" borderId="98" xfId="484" applyNumberFormat="1" applyFont="1" applyFill="1" applyBorder="1" applyAlignment="1">
      <alignment horizontal="center"/>
    </xf>
    <xf numFmtId="0" fontId="7" fillId="26" borderId="32" xfId="484" applyFont="1" applyFill="1" applyBorder="1" applyAlignment="1">
      <alignment horizontal="left"/>
    </xf>
    <xf numFmtId="165" fontId="7" fillId="26" borderId="30" xfId="484" applyNumberFormat="1" applyFont="1" applyFill="1" applyBorder="1" applyAlignment="1">
      <alignment horizontal="center"/>
    </xf>
    <xf numFmtId="165" fontId="7" fillId="0" borderId="35" xfId="574" applyNumberFormat="1" applyFont="1" applyFill="1" applyBorder="1" applyAlignment="1">
      <alignment horizontal="center"/>
    </xf>
    <xf numFmtId="0" fontId="82" fillId="0" borderId="81" xfId="0" applyFont="1" applyBorder="1" applyAlignment="1">
      <alignment horizontal="left"/>
    </xf>
    <xf numFmtId="165" fontId="7" fillId="0" borderId="82" xfId="574" applyNumberFormat="1" applyFont="1" applyFill="1" applyBorder="1" applyAlignment="1">
      <alignment horizontal="center"/>
    </xf>
    <xf numFmtId="165" fontId="7" fillId="26" borderId="46" xfId="484" applyNumberFormat="1" applyFont="1" applyFill="1" applyBorder="1" applyAlignment="1">
      <alignment horizontal="center"/>
    </xf>
    <xf numFmtId="165" fontId="7" fillId="26" borderId="38" xfId="484" applyNumberFormat="1" applyFont="1" applyFill="1" applyBorder="1" applyAlignment="1">
      <alignment horizontal="center"/>
    </xf>
    <xf numFmtId="0" fontId="82" fillId="41" borderId="39" xfId="0" applyFont="1" applyFill="1" applyBorder="1" applyAlignment="1">
      <alignment horizontal="left"/>
    </xf>
    <xf numFmtId="0" fontId="7" fillId="26" borderId="33" xfId="484" applyFont="1" applyFill="1" applyBorder="1" applyAlignment="1">
      <alignment horizontal="center"/>
    </xf>
    <xf numFmtId="165" fontId="7" fillId="26" borderId="99" xfId="484" applyNumberFormat="1" applyFont="1" applyFill="1" applyBorder="1" applyAlignment="1">
      <alignment horizontal="center"/>
    </xf>
    <xf numFmtId="0" fontId="7" fillId="26" borderId="43" xfId="0" applyFont="1" applyFill="1" applyBorder="1"/>
    <xf numFmtId="0" fontId="82" fillId="41" borderId="81" xfId="0" applyFont="1" applyFill="1" applyBorder="1" applyAlignment="1">
      <alignment horizontal="left"/>
    </xf>
    <xf numFmtId="0" fontId="82" fillId="41" borderId="82" xfId="0" applyFont="1" applyFill="1" applyBorder="1" applyAlignment="1">
      <alignment horizontal="center"/>
    </xf>
    <xf numFmtId="10" fontId="7" fillId="0" borderId="0" xfId="0" applyNumberFormat="1" applyFont="1"/>
    <xf numFmtId="0" fontId="7" fillId="0" borderId="0" xfId="0" applyFont="1" applyFill="1" applyBorder="1"/>
    <xf numFmtId="0" fontId="7" fillId="0" borderId="26" xfId="0" applyFont="1" applyBorder="1" applyAlignment="1">
      <alignment horizontal="center"/>
    </xf>
    <xf numFmtId="10" fontId="7" fillId="0" borderId="75" xfId="574" applyNumberFormat="1" applyFont="1" applyBorder="1" applyAlignment="1">
      <alignment horizontal="center"/>
    </xf>
    <xf numFmtId="10" fontId="7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 applyProtection="1">
      <alignment horizontal="center"/>
      <protection locked="0"/>
    </xf>
    <xf numFmtId="10" fontId="16" fillId="0" borderId="75" xfId="0" applyNumberFormat="1" applyFont="1" applyBorder="1" applyAlignment="1">
      <alignment horizontal="center"/>
    </xf>
    <xf numFmtId="10" fontId="7" fillId="0" borderId="35" xfId="574" applyNumberFormat="1" applyFont="1" applyBorder="1" applyAlignment="1" applyProtection="1">
      <alignment horizontal="center"/>
      <protection locked="0"/>
    </xf>
    <xf numFmtId="10" fontId="7" fillId="0" borderId="35" xfId="574" applyNumberFormat="1" applyFont="1" applyBorder="1" applyAlignment="1">
      <alignment horizontal="center"/>
    </xf>
    <xf numFmtId="10" fontId="7" fillId="0" borderId="36" xfId="0" applyNumberFormat="1" applyFont="1" applyBorder="1" applyAlignment="1">
      <alignment horizontal="center"/>
    </xf>
    <xf numFmtId="10" fontId="7" fillId="0" borderId="76" xfId="0" applyNumberFormat="1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0" fontId="7" fillId="0" borderId="82" xfId="0" applyNumberFormat="1" applyFont="1" applyBorder="1" applyAlignment="1" applyProtection="1">
      <alignment horizontal="center"/>
      <protection locked="0"/>
    </xf>
    <xf numFmtId="0" fontId="7" fillId="0" borderId="82" xfId="0" applyFont="1" applyBorder="1"/>
    <xf numFmtId="10" fontId="7" fillId="0" borderId="82" xfId="0" applyNumberFormat="1" applyFont="1" applyBorder="1" applyAlignment="1">
      <alignment horizontal="center"/>
    </xf>
    <xf numFmtId="0" fontId="7" fillId="0" borderId="83" xfId="0" applyFont="1" applyBorder="1" applyAlignment="1">
      <alignment horizontal="center"/>
    </xf>
    <xf numFmtId="178" fontId="7" fillId="0" borderId="35" xfId="0" applyNumberFormat="1" applyFont="1" applyBorder="1" applyAlignment="1">
      <alignment horizontal="center"/>
    </xf>
    <xf numFmtId="178" fontId="7" fillId="0" borderId="75" xfId="0" applyNumberFormat="1" applyFont="1" applyBorder="1" applyAlignment="1">
      <alignment horizontal="center"/>
    </xf>
    <xf numFmtId="0" fontId="10" fillId="41" borderId="0" xfId="0" applyFont="1" applyFill="1" applyBorder="1"/>
    <xf numFmtId="0" fontId="0" fillId="41" borderId="0" xfId="0" applyFill="1" applyAlignment="1">
      <alignment horizontal="centerContinuous"/>
    </xf>
    <xf numFmtId="0" fontId="0" fillId="41" borderId="0" xfId="0" applyFill="1" applyAlignment="1"/>
    <xf numFmtId="0" fontId="7" fillId="41" borderId="16" xfId="555" applyFont="1" applyFill="1" applyBorder="1"/>
    <xf numFmtId="0" fontId="7" fillId="41" borderId="27" xfId="555" applyFont="1" applyFill="1" applyBorder="1" applyAlignment="1">
      <alignment horizontal="center"/>
    </xf>
    <xf numFmtId="0" fontId="7" fillId="41" borderId="20" xfId="555" applyFont="1" applyFill="1" applyBorder="1"/>
    <xf numFmtId="0" fontId="7" fillId="41" borderId="28" xfId="555" applyFont="1" applyFill="1" applyBorder="1" applyAlignment="1">
      <alignment horizontal="center"/>
    </xf>
    <xf numFmtId="10" fontId="7" fillId="41" borderId="28" xfId="574" applyNumberFormat="1" applyFont="1" applyFill="1" applyBorder="1" applyAlignment="1">
      <alignment horizontal="center"/>
    </xf>
    <xf numFmtId="0" fontId="7" fillId="41" borderId="25" xfId="0" applyFont="1" applyFill="1" applyBorder="1"/>
    <xf numFmtId="10" fontId="7" fillId="41" borderId="50" xfId="574" applyNumberFormat="1" applyFont="1" applyFill="1" applyBorder="1" applyAlignment="1" applyProtection="1">
      <alignment horizontal="center"/>
      <protection locked="0"/>
    </xf>
    <xf numFmtId="0" fontId="7" fillId="41" borderId="57" xfId="0" applyFont="1" applyFill="1" applyBorder="1"/>
    <xf numFmtId="10" fontId="7" fillId="41" borderId="63" xfId="0" applyNumberFormat="1" applyFont="1" applyFill="1" applyBorder="1" applyAlignment="1" applyProtection="1">
      <alignment horizontal="center"/>
      <protection locked="0"/>
    </xf>
    <xf numFmtId="10" fontId="7" fillId="41" borderId="63" xfId="574" applyNumberFormat="1" applyFont="1" applyFill="1" applyBorder="1" applyAlignment="1">
      <alignment horizontal="center"/>
    </xf>
    <xf numFmtId="0" fontId="7" fillId="41" borderId="87" xfId="0" applyFont="1" applyFill="1" applyBorder="1"/>
    <xf numFmtId="10" fontId="7" fillId="41" borderId="64" xfId="0" applyNumberFormat="1" applyFont="1" applyFill="1" applyBorder="1" applyAlignment="1" applyProtection="1">
      <alignment horizontal="center"/>
      <protection locked="0"/>
    </xf>
    <xf numFmtId="10" fontId="7" fillId="41" borderId="64" xfId="574" applyNumberFormat="1" applyFont="1" applyFill="1" applyBorder="1" applyAlignment="1">
      <alignment horizontal="center"/>
    </xf>
    <xf numFmtId="0" fontId="7" fillId="41" borderId="19" xfId="555" applyFont="1" applyFill="1" applyBorder="1"/>
    <xf numFmtId="0" fontId="7" fillId="41" borderId="26" xfId="555" applyFont="1" applyFill="1" applyBorder="1" applyAlignment="1">
      <alignment horizontal="center"/>
    </xf>
    <xf numFmtId="10" fontId="7" fillId="41" borderId="35" xfId="574" applyNumberFormat="1" applyFont="1" applyFill="1" applyBorder="1" applyAlignment="1" applyProtection="1">
      <alignment horizontal="center"/>
      <protection locked="0"/>
    </xf>
    <xf numFmtId="178" fontId="7" fillId="41" borderId="35" xfId="0" applyNumberFormat="1" applyFont="1" applyFill="1" applyBorder="1" applyAlignment="1">
      <alignment horizontal="center"/>
    </xf>
    <xf numFmtId="10" fontId="7" fillId="41" borderId="36" xfId="0" applyNumberFormat="1" applyFont="1" applyFill="1" applyBorder="1" applyAlignment="1">
      <alignment horizontal="center"/>
    </xf>
    <xf numFmtId="10" fontId="7" fillId="41" borderId="75" xfId="0" applyNumberFormat="1" applyFont="1" applyFill="1" applyBorder="1" applyAlignment="1" applyProtection="1">
      <alignment horizontal="center"/>
      <protection locked="0"/>
    </xf>
    <xf numFmtId="178" fontId="7" fillId="41" borderId="75" xfId="0" applyNumberFormat="1" applyFont="1" applyFill="1" applyBorder="1" applyAlignment="1">
      <alignment horizontal="center"/>
    </xf>
    <xf numFmtId="10" fontId="7" fillId="41" borderId="76" xfId="0" applyNumberFormat="1" applyFont="1" applyFill="1" applyBorder="1" applyAlignment="1">
      <alignment horizontal="center"/>
    </xf>
    <xf numFmtId="10" fontId="16" fillId="41" borderId="75" xfId="0" applyNumberFormat="1" applyFont="1" applyFill="1" applyBorder="1" applyAlignment="1" applyProtection="1">
      <alignment horizontal="center"/>
      <protection locked="0"/>
    </xf>
    <xf numFmtId="10" fontId="16" fillId="41" borderId="75" xfId="0" applyNumberFormat="1" applyFont="1" applyFill="1" applyBorder="1" applyAlignment="1">
      <alignment horizontal="center"/>
    </xf>
    <xf numFmtId="0" fontId="7" fillId="41" borderId="76" xfId="0" applyFont="1" applyFill="1" applyBorder="1" applyAlignment="1">
      <alignment horizontal="center"/>
    </xf>
    <xf numFmtId="10" fontId="7" fillId="41" borderId="82" xfId="0" applyNumberFormat="1" applyFont="1" applyFill="1" applyBorder="1" applyAlignment="1" applyProtection="1">
      <alignment horizontal="center"/>
      <protection locked="0"/>
    </xf>
    <xf numFmtId="10" fontId="7" fillId="41" borderId="82" xfId="0" applyNumberFormat="1" applyFont="1" applyFill="1" applyBorder="1" applyAlignment="1">
      <alignment horizontal="center"/>
    </xf>
    <xf numFmtId="0" fontId="7" fillId="41" borderId="83" xfId="0" applyFont="1" applyFill="1" applyBorder="1" applyAlignment="1">
      <alignment horizontal="center"/>
    </xf>
    <xf numFmtId="0" fontId="7" fillId="41" borderId="59" xfId="0" applyFont="1" applyFill="1" applyBorder="1"/>
    <xf numFmtId="0" fontId="11" fillId="41" borderId="0" xfId="555" applyFont="1" applyFill="1"/>
    <xf numFmtId="0" fontId="11" fillId="41" borderId="0" xfId="555" applyFont="1" applyFill="1" applyAlignment="1">
      <alignment horizontal="centerContinuous"/>
    </xf>
    <xf numFmtId="0" fontId="7" fillId="41" borderId="0" xfId="555" applyFont="1" applyFill="1" applyAlignment="1" applyProtection="1">
      <alignment horizontal="centerContinuous"/>
    </xf>
    <xf numFmtId="10" fontId="7" fillId="41" borderId="0" xfId="574" applyNumberFormat="1" applyFont="1" applyFill="1" applyAlignment="1">
      <alignment horizontal="centerContinuous"/>
    </xf>
    <xf numFmtId="0" fontId="6" fillId="41" borderId="0" xfId="555" applyFill="1"/>
    <xf numFmtId="10" fontId="7" fillId="41" borderId="50" xfId="574" applyNumberFormat="1" applyFont="1" applyFill="1" applyBorder="1" applyAlignment="1">
      <alignment horizontal="center"/>
    </xf>
    <xf numFmtId="10" fontId="7" fillId="41" borderId="50" xfId="555" applyNumberFormat="1" applyFont="1" applyFill="1" applyBorder="1" applyAlignment="1">
      <alignment horizontal="center"/>
    </xf>
    <xf numFmtId="10" fontId="7" fillId="41" borderId="63" xfId="484" applyNumberFormat="1" applyFont="1" applyFill="1" applyBorder="1" applyAlignment="1">
      <alignment horizontal="center"/>
    </xf>
    <xf numFmtId="10" fontId="16" fillId="41" borderId="64" xfId="0" applyNumberFormat="1" applyFont="1" applyFill="1" applyBorder="1" applyAlignment="1" applyProtection="1">
      <alignment horizontal="center"/>
      <protection locked="0"/>
    </xf>
    <xf numFmtId="10" fontId="16" fillId="41" borderId="64" xfId="574" applyNumberFormat="1" applyFont="1" applyFill="1" applyBorder="1" applyAlignment="1">
      <alignment horizontal="center"/>
    </xf>
    <xf numFmtId="10" fontId="16" fillId="41" borderId="50" xfId="555" applyNumberFormat="1" applyFont="1" applyFill="1" applyBorder="1" applyAlignment="1">
      <alignment horizontal="center"/>
    </xf>
    <xf numFmtId="10" fontId="7" fillId="41" borderId="28" xfId="555" applyNumberFormat="1" applyFont="1" applyFill="1" applyBorder="1" applyAlignment="1">
      <alignment horizontal="center"/>
    </xf>
    <xf numFmtId="9" fontId="7" fillId="41" borderId="0" xfId="574" applyFont="1" applyFill="1" applyAlignment="1">
      <alignment horizontal="center"/>
    </xf>
    <xf numFmtId="10" fontId="7" fillId="41" borderId="0" xfId="574" applyNumberFormat="1" applyFont="1" applyFill="1"/>
    <xf numFmtId="0" fontId="7" fillId="41" borderId="0" xfId="555" applyFont="1" applyFill="1"/>
    <xf numFmtId="0" fontId="10" fillId="41" borderId="0" xfId="555" applyFont="1" applyFill="1"/>
    <xf numFmtId="175" fontId="119" fillId="41" borderId="0" xfId="344" applyNumberFormat="1" applyFont="1" applyFill="1" applyBorder="1"/>
    <xf numFmtId="173" fontId="6" fillId="41" borderId="0" xfId="719" applyNumberFormat="1" applyFont="1" applyFill="1"/>
    <xf numFmtId="164" fontId="7" fillId="0" borderId="35" xfId="310" applyNumberFormat="1" applyFont="1" applyBorder="1" applyAlignment="1">
      <alignment horizontal="center"/>
    </xf>
    <xf numFmtId="164" fontId="7" fillId="0" borderId="66" xfId="310" applyNumberFormat="1" applyFont="1" applyBorder="1" applyAlignment="1">
      <alignment horizontal="center"/>
    </xf>
    <xf numFmtId="0" fontId="7" fillId="0" borderId="11" xfId="484" applyFont="1" applyBorder="1" applyAlignment="1">
      <alignment horizontal="center"/>
    </xf>
    <xf numFmtId="176" fontId="110" fillId="0" borderId="35" xfId="0" applyNumberFormat="1" applyFont="1" applyBorder="1" applyAlignment="1">
      <alignment horizontal="center"/>
    </xf>
    <xf numFmtId="0" fontId="110" fillId="0" borderId="100" xfId="0" applyFont="1" applyBorder="1" applyAlignment="1">
      <alignment horizontal="left" vertical="center"/>
    </xf>
    <xf numFmtId="0" fontId="110" fillId="0" borderId="101" xfId="0" applyFont="1" applyBorder="1" applyAlignment="1">
      <alignment horizontal="center" vertical="center"/>
    </xf>
    <xf numFmtId="176" fontId="110" fillId="0" borderId="102" xfId="0" applyNumberFormat="1" applyFont="1" applyBorder="1" applyAlignment="1">
      <alignment horizontal="center"/>
    </xf>
    <xf numFmtId="165" fontId="110" fillId="0" borderId="102" xfId="0" applyNumberFormat="1" applyFont="1" applyBorder="1" applyAlignment="1">
      <alignment horizontal="center"/>
    </xf>
    <xf numFmtId="165" fontId="110" fillId="0" borderId="103" xfId="0" applyNumberFormat="1" applyFont="1" applyBorder="1" applyAlignment="1">
      <alignment horizontal="center"/>
    </xf>
    <xf numFmtId="0" fontId="110" fillId="0" borderId="104" xfId="0" applyFont="1" applyBorder="1" applyAlignment="1">
      <alignment horizontal="left" vertical="center"/>
    </xf>
    <xf numFmtId="0" fontId="110" fillId="0" borderId="105" xfId="0" applyFont="1" applyBorder="1" applyAlignment="1">
      <alignment horizontal="center" vertical="center"/>
    </xf>
    <xf numFmtId="176" fontId="110" fillId="0" borderId="106" xfId="0" applyNumberFormat="1" applyFont="1" applyBorder="1" applyAlignment="1">
      <alignment horizontal="center"/>
    </xf>
    <xf numFmtId="165" fontId="110" fillId="0" borderId="106" xfId="0" applyNumberFormat="1" applyFont="1" applyBorder="1" applyAlignment="1">
      <alignment horizontal="center"/>
    </xf>
    <xf numFmtId="165" fontId="110" fillId="0" borderId="107" xfId="0" applyNumberFormat="1" applyFont="1" applyBorder="1" applyAlignment="1">
      <alignment horizontal="center"/>
    </xf>
    <xf numFmtId="0" fontId="25" fillId="26" borderId="17" xfId="484" applyFont="1" applyFill="1" applyBorder="1" applyAlignment="1">
      <alignment horizontal="center"/>
    </xf>
    <xf numFmtId="0" fontId="7" fillId="26" borderId="27" xfId="484" applyFont="1" applyFill="1" applyBorder="1" applyAlignment="1">
      <alignment horizontal="center"/>
    </xf>
    <xf numFmtId="0" fontId="9" fillId="0" borderId="108" xfId="484" applyFont="1" applyBorder="1"/>
    <xf numFmtId="0" fontId="9" fillId="0" borderId="108" xfId="484" applyFont="1" applyBorder="1" applyAlignment="1">
      <alignment horizontal="center"/>
    </xf>
    <xf numFmtId="10" fontId="9" fillId="0" borderId="108" xfId="484" applyNumberFormat="1" applyFont="1" applyBorder="1" applyAlignment="1">
      <alignment horizontal="center"/>
    </xf>
    <xf numFmtId="10" fontId="9" fillId="0" borderId="108" xfId="574" applyNumberFormat="1" applyFont="1" applyBorder="1" applyAlignment="1">
      <alignment horizontal="center"/>
    </xf>
    <xf numFmtId="10" fontId="9" fillId="0" borderId="109" xfId="574" applyNumberFormat="1" applyFont="1" applyBorder="1"/>
    <xf numFmtId="0" fontId="9" fillId="0" borderId="110" xfId="484" applyFont="1" applyBorder="1"/>
    <xf numFmtId="0" fontId="9" fillId="0" borderId="110" xfId="484" applyFont="1" applyBorder="1" applyAlignment="1">
      <alignment horizontal="center"/>
    </xf>
    <xf numFmtId="10" fontId="9" fillId="0" borderId="110" xfId="484" applyNumberFormat="1" applyFont="1" applyBorder="1" applyAlignment="1">
      <alignment horizontal="center"/>
    </xf>
    <xf numFmtId="10" fontId="9" fillId="0" borderId="110" xfId="574" applyNumberFormat="1" applyFont="1" applyBorder="1" applyAlignment="1">
      <alignment horizontal="center"/>
    </xf>
    <xf numFmtId="10" fontId="9" fillId="0" borderId="111" xfId="574" applyNumberFormat="1" applyFont="1" applyBorder="1"/>
    <xf numFmtId="0" fontId="11" fillId="0" borderId="0" xfId="711" applyFont="1" applyBorder="1"/>
    <xf numFmtId="43" fontId="7" fillId="0" borderId="35" xfId="310" applyFont="1" applyBorder="1"/>
    <xf numFmtId="0" fontId="112" fillId="0" borderId="100" xfId="726" applyFont="1" applyBorder="1" applyAlignment="1">
      <alignment horizontal="center"/>
    </xf>
    <xf numFmtId="43" fontId="7" fillId="0" borderId="102" xfId="310" applyFont="1" applyBorder="1"/>
    <xf numFmtId="43" fontId="110" fillId="0" borderId="102" xfId="310" applyFont="1" applyBorder="1" applyAlignment="1">
      <alignment horizontal="center" vertical="center"/>
    </xf>
    <xf numFmtId="2" fontId="110" fillId="0" borderId="102" xfId="0" applyNumberFormat="1" applyFont="1" applyBorder="1" applyAlignment="1">
      <alignment horizontal="center" vertical="center"/>
    </xf>
    <xf numFmtId="2" fontId="110" fillId="0" borderId="103" xfId="0" applyNumberFormat="1" applyFont="1" applyBorder="1" applyAlignment="1">
      <alignment horizontal="center" vertical="center"/>
    </xf>
    <xf numFmtId="0" fontId="110" fillId="0" borderId="102" xfId="0" applyFont="1" applyBorder="1" applyAlignment="1">
      <alignment horizontal="center" vertical="center"/>
    </xf>
    <xf numFmtId="0" fontId="110" fillId="0" borderId="103" xfId="0" applyFont="1" applyBorder="1" applyAlignment="1">
      <alignment horizontal="center" vertical="center"/>
    </xf>
    <xf numFmtId="43" fontId="110" fillId="0" borderId="102" xfId="310" applyFont="1" applyBorder="1" applyAlignment="1">
      <alignment horizontal="center"/>
    </xf>
    <xf numFmtId="2" fontId="110" fillId="0" borderId="102" xfId="0" applyNumberFormat="1" applyFont="1" applyBorder="1" applyAlignment="1">
      <alignment horizontal="center"/>
    </xf>
    <xf numFmtId="2" fontId="110" fillId="0" borderId="103" xfId="0" applyNumberFormat="1" applyFont="1" applyBorder="1" applyAlignment="1">
      <alignment horizontal="center"/>
    </xf>
    <xf numFmtId="43" fontId="7" fillId="0" borderId="0" xfId="310" applyFont="1" applyBorder="1"/>
    <xf numFmtId="2" fontId="110" fillId="0" borderId="112" xfId="0" applyNumberFormat="1" applyFont="1" applyBorder="1" applyAlignment="1">
      <alignment horizontal="center"/>
    </xf>
    <xf numFmtId="2" fontId="110" fillId="0" borderId="113" xfId="0" applyNumberFormat="1" applyFont="1" applyBorder="1" applyAlignment="1">
      <alignment horizontal="center"/>
    </xf>
    <xf numFmtId="10" fontId="7" fillId="0" borderId="42" xfId="574" applyNumberFormat="1" applyFont="1" applyFill="1" applyBorder="1" applyAlignment="1">
      <alignment horizontal="center"/>
    </xf>
    <xf numFmtId="165" fontId="7" fillId="0" borderId="0" xfId="555" applyNumberFormat="1" applyFont="1" applyAlignment="1">
      <alignment horizontal="right"/>
    </xf>
    <xf numFmtId="165" fontId="7" fillId="26" borderId="0" xfId="555" applyNumberFormat="1" applyFont="1" applyFill="1" applyAlignment="1">
      <alignment horizontal="right"/>
    </xf>
    <xf numFmtId="0" fontId="8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484" applyFont="1" applyBorder="1" applyAlignment="1">
      <alignment horizontal="center"/>
    </xf>
    <xf numFmtId="0" fontId="7" fillId="26" borderId="0" xfId="484" applyFont="1" applyFill="1" applyAlignment="1">
      <alignment horizontal="center"/>
    </xf>
    <xf numFmtId="0" fontId="32" fillId="26" borderId="0" xfId="484" applyFont="1" applyFill="1" applyAlignment="1">
      <alignment horizontal="center"/>
    </xf>
    <xf numFmtId="0" fontId="32" fillId="0" borderId="0" xfId="0" applyFont="1" applyAlignment="1">
      <alignment horizontal="center"/>
    </xf>
  </cellXfs>
  <cellStyles count="727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9 2 2" xfId="724"/>
    <cellStyle name="Normal 10 2" xfId="458"/>
    <cellStyle name="Normal 10 21 3" xfId="725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2 2 2" xfId="726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12" Type="http://schemas.openxmlformats.org/officeDocument/2006/relationships/externalLink" Target="externalLinks/externalLink8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externalLink" Target="externalLinks/externalLink71.xml"/><Relationship Id="rId12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113" Type="http://schemas.openxmlformats.org/officeDocument/2006/relationships/externalLink" Target="externalLinks/externalLink82.xml"/><Relationship Id="rId118" Type="http://schemas.openxmlformats.org/officeDocument/2006/relationships/externalLink" Target="externalLinks/externalLink87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8.xml"/><Relationship Id="rId103" Type="http://schemas.openxmlformats.org/officeDocument/2006/relationships/externalLink" Target="externalLinks/externalLink72.xml"/><Relationship Id="rId108" Type="http://schemas.openxmlformats.org/officeDocument/2006/relationships/externalLink" Target="externalLinks/externalLink77.xml"/><Relationship Id="rId124" Type="http://schemas.openxmlformats.org/officeDocument/2006/relationships/customXml" Target="../customXml/item2.xml"/><Relationship Id="rId54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8.xml"/><Relationship Id="rId114" Type="http://schemas.openxmlformats.org/officeDocument/2006/relationships/externalLink" Target="externalLinks/externalLink83.xml"/><Relationship Id="rId119" Type="http://schemas.openxmlformats.org/officeDocument/2006/relationships/theme" Target="theme/theme1.xml"/><Relationship Id="rId44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7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externalLink" Target="externalLinks/externalLink66.xml"/><Relationship Id="rId104" Type="http://schemas.openxmlformats.org/officeDocument/2006/relationships/externalLink" Target="externalLinks/externalLink73.xml"/><Relationship Id="rId120" Type="http://schemas.openxmlformats.org/officeDocument/2006/relationships/styles" Target="styles.xml"/><Relationship Id="rId12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110" Type="http://schemas.openxmlformats.org/officeDocument/2006/relationships/externalLink" Target="externalLinks/externalLink79.xml"/><Relationship Id="rId115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externalLink" Target="externalLinks/externalLink69.xml"/><Relationship Id="rId105" Type="http://schemas.openxmlformats.org/officeDocument/2006/relationships/externalLink" Target="externalLinks/externalLink74.xml"/><Relationship Id="rId126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externalLink" Target="externalLinks/externalLink67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36.xml"/><Relationship Id="rId116" Type="http://schemas.openxmlformats.org/officeDocument/2006/relationships/externalLink" Target="externalLinks/externalLink8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31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111" Type="http://schemas.openxmlformats.org/officeDocument/2006/relationships/externalLink" Target="externalLinks/externalLink8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5.xml"/><Relationship Id="rId57" Type="http://schemas.openxmlformats.org/officeDocument/2006/relationships/externalLink" Target="externalLinks/externalLink26.xml"/><Relationship Id="rId106" Type="http://schemas.openxmlformats.org/officeDocument/2006/relationships/externalLink" Target="externalLinks/externalLink7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21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94" Type="http://schemas.openxmlformats.org/officeDocument/2006/relationships/externalLink" Target="externalLinks/externalLink63.xml"/><Relationship Id="rId99" Type="http://schemas.openxmlformats.org/officeDocument/2006/relationships/externalLink" Target="externalLinks/externalLink68.xml"/><Relationship Id="rId101" Type="http://schemas.openxmlformats.org/officeDocument/2006/relationships/externalLink" Target="externalLinks/externalLink70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10</xdr:col>
      <xdr:colOff>9525</xdr:colOff>
      <xdr:row>31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69674-89E3-2BE2-4572-7B00E317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62075"/>
          <a:ext cx="7305675" cy="4048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15240</xdr:colOff>
      <xdr:row>32</xdr:row>
      <xdr:rowOff>24221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63BCB-402A-493B-8E67-41D69426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23060"/>
          <a:ext cx="8061960" cy="4352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8</xdr:col>
      <xdr:colOff>0</xdr:colOff>
      <xdr:row>37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2FE36-1140-4722-B7D9-9B0B8A9F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8046720" cy="48920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476250</xdr:colOff>
      <xdr:row>32</xdr:row>
      <xdr:rowOff>129540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5C92E-EA01-40B6-A1F7-305C763ED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7974330" cy="49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12</xdr:col>
      <xdr:colOff>9525</xdr:colOff>
      <xdr:row>35</xdr:row>
      <xdr:rowOff>30480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15915B-B8D7-426A-95EB-4ED865DB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7324725" cy="415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7620</xdr:colOff>
      <xdr:row>63</xdr:row>
      <xdr:rowOff>121920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1293694-5DF1-4EDB-A7B1-3012E1CE6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7322820" cy="414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</xdr:row>
      <xdr:rowOff>1</xdr:rowOff>
    </xdr:from>
    <xdr:to>
      <xdr:col>9</xdr:col>
      <xdr:colOff>998221</xdr:colOff>
      <xdr:row>33</xdr:row>
      <xdr:rowOff>45721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2DEE24-9BC4-40EC-85AB-2FEF1B7A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20241"/>
          <a:ext cx="6484620" cy="3779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10</xdr:col>
      <xdr:colOff>7620</xdr:colOff>
      <xdr:row>60</xdr:row>
      <xdr:rowOff>38100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F423435B-EB5C-41E4-9F09-921D3079D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85560"/>
          <a:ext cx="6530340" cy="3893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12</xdr:col>
      <xdr:colOff>586740</xdr:colOff>
      <xdr:row>35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AB5AC-FF51-559E-74EA-B9EE5C01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83080"/>
          <a:ext cx="7901940" cy="43662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1002030</xdr:colOff>
      <xdr:row>4</xdr:row>
      <xdr:rowOff>104775</xdr:rowOff>
    </xdr:from>
    <xdr:to>
      <xdr:col>3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246705</xdr:colOff>
      <xdr:row>63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B699A-8076-4567-B21F-9D8158F9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7561905" cy="94068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73271</xdr:colOff>
      <xdr:row>7</xdr:row>
      <xdr:rowOff>58615</xdr:rowOff>
    </xdr:from>
    <xdr:to>
      <xdr:col>5</xdr:col>
      <xdr:colOff>774421</xdr:colOff>
      <xdr:row>54</xdr:row>
      <xdr:rowOff>53245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222301-FBB0-1A97-CE86-4C1EE7F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271" y="1729153"/>
          <a:ext cx="6152381" cy="77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8</xdr:col>
      <xdr:colOff>68580</xdr:colOff>
      <xdr:row>32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9A835-BFBA-476D-9E6F-45152E82A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940"/>
          <a:ext cx="7978140" cy="486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PPE%2013%20month%20by%20su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Forma%202001%201.0f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uchanan\My%20Documents\bbfiles\Colorado\CO%202005-06%20GCA\AppendixA%202005-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ash%20Working%20Capital\Cash%20Working%20Capit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bfiles\Colorado\Study%201202\AppendixA2002-12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Greeley\Kansas\Study%203-31-01\Kansas%20Study%203-31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LATE\Testimony%20Templates\Econ.%20data%20&amp;%20graphs\Testimony%20draft%20to%20be%20updated\historical.Graphs-testimony%20ready-revise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yanKucan\Box%20Sync\Projects%20-%20Sussex\16.1246%20Dominion%20NC%20ROE\Rebuttal%20Testimony\Supporting%20Analyses\forward%20interpolated%20yield%20curve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ual%20Rpts\WY\2000\GA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TEMPLATE/Testimony%20Templates/Econ.%20data%20&amp;%20graphs/Testimony%20draft%20to%20be%20updated/historical.Graphs-testimony%20ready-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TEMPLATE\Testimony%20Templates\Econ.%20data%20&amp;%20graphs\Testimony%20draft%20to%20be%20updated\historical.Graphs-testimony%20ready-revi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LATE\Testimony%20Templates\Econ.%20data%20&amp;%20graphs\Testimony%20draft%20to%20be%20updated\historical.Graphs-testimony%20ready-revise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32r7\names.wk4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Electric/2014%20Rate%20Cases/Final%20Schedules/historical.Graphs-testimony%20ready-revised%20update-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p-wpp-ap67.pepcoholdings.biz/CaseWorks/225/DirectTestimony/Library/Morin/Morin%20Exhibits%20Delmarva%20Del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Mid-States\VIRGINIA\2003%20AIF\2003%2009%20AIF\REVISED%202003%2009%20FILED%20AIF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SPIEGEL-%23266564-v3-Risk_Premium_Adjustment_Exhibits_Updat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Return%20on%20Equity\ROE%20Models\Bloomberg\Bloomberg%20output\Beta%20Workbo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oomberg\Box%20Sync\Return%20on%20Equity\ROE%20Models\Bloomberg\Beta%20Work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Missouri%20Study%20ending%209-30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lan%20D'Ascendis\Box%20Sync\Projects%20-%20ScottMadden\335-003%20Aqua%20IL%20ROR%20Study\Rebuttal\Freetly%20WP%20SM%20Modified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iecon\COMMON\CASES\TAI\07%20Cases\0704%20PEPCO\Schedules\Pepco%20Schedu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amPerry\Documents\My%20Box%20Files\Return%20on%20Equity\ROE%20Models\Business%20Segment%20Data\2013\Business%20Segment%20Data%202013_5_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priver3651005964-my.sharepoint.com/Users/combswr/AppData/Local/Microsoft/Windows/Temporary%20Internet%20Files/Content.Outlook/PPC0MUZ5/Okla%20COS%20Model%20TYE%2012-31-2010%20(FILED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as\MGE\MGE%20GR-2006-0422\Schedules\Direct\Atmos%20Schedul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975\Database\13107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Hannes%20Pfeifenberger\Local%20Settings\Temporary%20Internet%20Files\OLKCC\1134_Whistling_In_The_Wind\wks\Filed%20Items%20May%208%202002\1134%20Electric%202002%20DC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Water%20Sample\09-0548-549%20UI%20water%20sample%20non-constant%20DCF%20-%20growth%20test%2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vert\My%20Documents\DATA\Sussex\Model\Proxy%20group%20screen%20as%20of%2011-30-201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%20Rate%20Case\Practice%20MFRs\MFRs_Practice\MFR_Amnerys_Revised_Reformat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eadvisors-my.sharepoint.com/personal/bhu_ceadvisors_com/Documents/Projects/Copy%20of%20ROE%20Model%202-28-21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s1298\AJK.xl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sg\Utility%20Services%20Data\13-0194%20-%20Illinois%20Amer.%20(09)(PMA)\Exhibit%20IL%20Am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\ANNLRPTS\WY\98\GA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D\MTGAS\2014%20Case\2014%20RateDesignMT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nifer%20Nelson\Box%20Sync\Projects\15.1192%20PNM%20ROE%20Testimony%20Re-filing\August%202015%20Filing\Direct%20Testimony\Supporting%20Analysis\Capital%20Structure%20Q4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p.TAI-M056\AppData\Local\Microsoft\Windows\Temporary%20Internet%20Files\Content.Outlook\HI6E25ND\CASES\TAI\06%20Cases\0636%20%20UNS%20Gas\UNS%20Gas%20Schedu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uce\Local%20Settings\Temporary%20Internet%20Files\OLK66\MD%209311%20Bill%20Comp%20TBO%20v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Frej\2009%20-%202010%20Utilities%20Inc%20rate%20cases\Utility%20Sample\09-0548-549%20UI%20utility%20sample%20non-constant%20DCF%20growth%20test%202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https://sharenow.sp.aepsc.com/Documents%20and%20Settings/Bruce/Local%20Settings/Temporary%20Internet%20Files/OLK66/&#1053;&#1086;&#1074;&#1099;&#1081;%20&#1084;&#1086;&#1079;&#1075;&#1072;Users/timoliver/Dropbox/.dropbox.cache/2011-07-26/Staff%20DR%205-1%20Hanley%20Electronic%20Exhs%20(BRO)%20(deleted%204e2d0f62-deafd-11986140).xlsx?D60161CC" TargetMode="External"/><Relationship Id="rId1" Type="http://schemas.openxmlformats.org/officeDocument/2006/relationships/externalLinkPath" Target="file:///\\D60161CC\Staff%20DR%205-1%20Hanley%20Electronic%20Exhs%20(BRO)%20(deleted%204e2d0f62-deafd-1198614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MENT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s_intg\Rate%20Case_01\MSFR_Wps%20&amp;%20Scheds%20to%20file\RATECA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venue%20Requirements\Mid-States\Missouri\2005%20Sept%2030\Revenue%20Requirements\Energas\Amarillo\DefStudyMay01\Exhibits%20May%2001%20Amarillo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c\Rate%20Case\Rate%20Case%20Info\RATE%20CASE%2096\SUPLM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Jun 99"/>
      <sheetName val="Jul 99"/>
      <sheetName val="Aug 99"/>
      <sheetName val="Sep 99"/>
      <sheetName val="Oct 99"/>
      <sheetName val="Nov 99"/>
      <sheetName val="Dec 99"/>
      <sheetName val="Jan 00"/>
      <sheetName val="Feb 00"/>
      <sheetName val="Mar 00"/>
      <sheetName val="Apr 00"/>
      <sheetName val="May 00"/>
      <sheetName val="Jun-00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 Notes"/>
      <sheetName val="Variables"/>
      <sheetName val="Report"/>
      <sheetName val="Operating Lease Adj."/>
      <sheetName val="Captive Finance Adj."/>
      <sheetName val="FAS106 Adj."/>
      <sheetName val="Net Debt Adj."/>
      <sheetName val="Structural Subordination"/>
      <sheetName val="Graphs"/>
      <sheetName val="Import"/>
      <sheetName val="BLR Worksheet"/>
      <sheetName val="TBSheet"/>
      <sheetName val="Main"/>
      <sheetName val="ProForma 2001 1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-1"/>
      <sheetName val="Wp 2-7-2"/>
      <sheetName val="Wp 2-7-3"/>
      <sheetName val="WP 2-7"/>
      <sheetName val="WP 2-8"/>
      <sheetName val="Wp 2-9"/>
      <sheetName val="not used WP 2-10"/>
      <sheetName val="Schedule 3"/>
      <sheetName val="Wp 3-1 Gas Cost per bk"/>
      <sheetName val="Schedule 4 O&amp;M"/>
      <sheetName val="Wp 4-1 per bk 33,34,35,36,41"/>
      <sheetName val="WP 4-2 payroll"/>
      <sheetName val="WP4-2-1 Labor subaccts"/>
      <sheetName val="WP 4-3 benefits"/>
      <sheetName val="WP 4-3-1 Benefits Adj"/>
      <sheetName val="WP 4-3-2 benefits analysis"/>
      <sheetName val="WP 4-4 alloc gen office"/>
      <sheetName val="Wp 4-4-1 per bk 24,30,31"/>
      <sheetName val="out of period cr Srvc Awd"/>
      <sheetName val="WP 4-5 Dues &amp; Adv"/>
      <sheetName val="WkShtPUC#2"/>
      <sheetName val="Wp 4-5-1 Dues &amp; Adv"/>
      <sheetName val="WP 4-6 Int Cust Dep"/>
      <sheetName val="WP 4-7 CapRate"/>
      <sheetName val="WP 4-8 Uncollectible"/>
      <sheetName val="Schedule 5 taxes other"/>
      <sheetName val="WP 5-1 taxes other"/>
      <sheetName val="Schedule 6 depr amort"/>
      <sheetName val="WP 6-1 SSU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age Gas 1641"/>
      <sheetName val="WP 1641 per bk subaccts"/>
      <sheetName val="WP Storg Gas 1641 Repriced"/>
      <sheetName val="WP PPs 1650"/>
      <sheetName val="WP PPs 165 wksht"/>
      <sheetName val="WP Cust Dep 2350"/>
      <sheetName val="WP Cust Adv 2520"/>
      <sheetName val="DIV012netplant"/>
      <sheetName val="PP Pension 186"/>
      <sheetName val="WP ADIT 1900,2820,2830"/>
      <sheetName val="WP 7-7 Cash Working Capital"/>
      <sheetName val="WP 7-7-1 tax collections"/>
      <sheetName val="Cap Struc"/>
      <sheetName val="WP Equity LTD"/>
      <sheetName val="WP LTD rate"/>
      <sheetName val="WP LTDebt Discount"/>
    </sheetNames>
    <sheetDataSet>
      <sheetData sheetId="0" refreshError="1"/>
      <sheetData sheetId="1">
        <row r="12">
          <cell r="D12">
            <v>0.10525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"/>
      <sheetName val="WP 1-1"/>
      <sheetName val="WP 1-2"/>
      <sheetName val="WP 1-3"/>
      <sheetName val="WP 1-3-1"/>
      <sheetName val="WP 1-4"/>
      <sheetName val="WP 1-5"/>
      <sheetName val="WP 1-5-1"/>
      <sheetName val="Schedule 2"/>
      <sheetName val="WP 2-1"/>
      <sheetName val="Schedule 3"/>
      <sheetName val="WP 3-1"/>
      <sheetName val="Schedule 4"/>
      <sheetName val="Schedule 5"/>
      <sheetName val="Schedule 6"/>
      <sheetName val="Schedule 7"/>
      <sheetName val="Schedule 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A-1"/>
      <sheetName val="Schedule 1"/>
      <sheetName val="Schedule 2"/>
      <sheetName val="Summary"/>
      <sheetName val="billing summary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"/>
      <sheetName val="Schedule 4 O&amp;M"/>
      <sheetName val="Wp 4-1 per bk 33,34,35,36"/>
      <sheetName val="WP 4-2 payroll"/>
      <sheetName val="WP4-2-1 Labor subaccts"/>
      <sheetName val="WP 4-3 benefits"/>
      <sheetName val="WP 4-3-1 benefits"/>
      <sheetName val="WP 4-3-2 benefits subaccts"/>
      <sheetName val="WP 4-4 alloc gen office"/>
      <sheetName val="Wp 4-4-1 per bk 24,30,31"/>
      <sheetName val="WP 4-5 dues donate"/>
      <sheetName val="Wp 4-5-1 dues donate adv"/>
      <sheetName val="WP 4-6 int cust dep"/>
      <sheetName val="WP 4-7 CapRate"/>
      <sheetName val="WP 4-8 Bad Debt"/>
      <sheetName val="Schedule 5 taxes other"/>
      <sheetName val="WP 5-1 taxes other"/>
      <sheetName val="Schedule 6 depr amort"/>
      <sheetName val="WP 6-1 deprec amort"/>
      <sheetName val="Schedule 7 FIT"/>
      <sheetName val="WP 7-1 FAS106"/>
      <sheetName val="Wp 7-1-1 FAS106"/>
      <sheetName val="Rate Base - Regional"/>
      <sheetName val="Plant"/>
      <sheetName val="Depr"/>
      <sheetName val="WP CWIP 1070"/>
      <sheetName val="WP M&amp;S 1540"/>
      <sheetName val="WP M&amp;S sheet 2"/>
      <sheetName val="WP Storg Gas per bk 1641"/>
      <sheetName val="WP 1641 per bk subaccts"/>
      <sheetName val="WP Storg Gas 1641 Normal"/>
      <sheetName val="WP PPs 1650"/>
      <sheetName val="WP PPs 165 subaccts"/>
      <sheetName val="WP Cust Dep 2350"/>
      <sheetName val="WP Cust Adv 2520"/>
      <sheetName val="PP Pension 186"/>
      <sheetName val="WP2-8 ADIT 1900,2820,2830"/>
      <sheetName val="WP 2-8-1 ADIT"/>
      <sheetName val="WP 7-7 Cash Working Capital"/>
      <sheetName val="WP 7-7-1 tax collections"/>
      <sheetName val="Cap Struc"/>
      <sheetName val="WP Equity LTD"/>
      <sheetName val="WP Equity detail"/>
      <sheetName val="WP LTD Rate"/>
    </sheetNames>
    <sheetDataSet>
      <sheetData sheetId="0" refreshError="1"/>
      <sheetData sheetId="1">
        <row r="13">
          <cell r="D13">
            <v>0.12939999999999999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Exh 1"/>
      <sheetName val="Exh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Exh 3"/>
      <sheetName val="Exh 4"/>
      <sheetName val="Wp 4-1"/>
      <sheetName val="Exh 5"/>
      <sheetName val="Exh 6"/>
      <sheetName val="Exh 7"/>
      <sheetName val="WP 7-1"/>
      <sheetName val="WP7-1-1"/>
      <sheetName val="WP 7-2"/>
      <sheetName val="Wp 7-3"/>
      <sheetName val="WP 7-3-1"/>
      <sheetName val="WP 7-4"/>
      <sheetName val="Wp 7-4-1"/>
      <sheetName val="WP 7-5"/>
      <sheetName val="WP 7-6"/>
      <sheetName val="WP 7-7"/>
      <sheetName val="WP 7-8"/>
      <sheetName val="Exh 8"/>
      <sheetName val="Exh 9"/>
      <sheetName val="WP 9-1"/>
    </sheetNames>
    <sheetDataSet>
      <sheetData sheetId="0">
        <row r="29">
          <cell r="E29">
            <v>8.3450884513631737E-2</v>
          </cell>
        </row>
        <row r="31">
          <cell r="E31">
            <v>0.68700349864976129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_curve"/>
      <sheetName val="FRWD VS INTERP"/>
      <sheetName val="Chart X Fwd vs Spot 27 year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. Info."/>
      <sheetName val="Co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Moody's Bond Yield Data"/>
      <sheetName val="Discount Rate"/>
      <sheetName val="Discount Chart"/>
      <sheetName val="Prime Rate"/>
      <sheetName val="Prime Chart "/>
      <sheetName val="Inflation"/>
      <sheetName val="Inflation Chart"/>
      <sheetName val="Moody's"/>
      <sheetName val="30 Yr. Bonds"/>
      <sheetName val="Moody's T-Bond Chart"/>
      <sheetName val="Moody's Spread Chart"/>
      <sheetName val="Moody's Baa Bond Yields Chart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G30">
            <v>15.75</v>
          </cell>
          <cell r="K30">
            <v>12</v>
          </cell>
          <cell r="O30">
            <v>2.5099999999999998</v>
          </cell>
          <cell r="P30">
            <v>1.5206571858163132</v>
          </cell>
          <cell r="R30">
            <v>8.4</v>
          </cell>
        </row>
        <row r="31">
          <cell r="C31">
            <v>14.22</v>
          </cell>
          <cell r="E31">
            <v>16.72</v>
          </cell>
          <cell r="G31">
            <v>16.559999999999999</v>
          </cell>
          <cell r="K31">
            <v>12</v>
          </cell>
          <cell r="O31">
            <v>2.4999999999999982</v>
          </cell>
          <cell r="P31">
            <v>1.5206571858163132</v>
          </cell>
          <cell r="R31">
            <v>7.6</v>
          </cell>
        </row>
        <row r="32">
          <cell r="C32">
            <v>13.53</v>
          </cell>
          <cell r="E32">
            <v>16.07</v>
          </cell>
          <cell r="G32">
            <v>16.5</v>
          </cell>
          <cell r="K32">
            <v>12</v>
          </cell>
          <cell r="O32">
            <v>2.5400000000000009</v>
          </cell>
          <cell r="P32">
            <v>1.5206571858163132</v>
          </cell>
          <cell r="R32">
            <v>6.8</v>
          </cell>
        </row>
        <row r="33">
          <cell r="C33">
            <v>13.37</v>
          </cell>
          <cell r="E33">
            <v>15.82</v>
          </cell>
          <cell r="G33">
            <v>16.5</v>
          </cell>
          <cell r="K33">
            <v>12</v>
          </cell>
          <cell r="O33">
            <v>2.4500000000000011</v>
          </cell>
          <cell r="P33">
            <v>1.5206571858163132</v>
          </cell>
          <cell r="R33">
            <v>6.5</v>
          </cell>
        </row>
        <row r="34">
          <cell r="C34">
            <v>13.24</v>
          </cell>
          <cell r="E34">
            <v>15.6</v>
          </cell>
          <cell r="G34">
            <v>16.5</v>
          </cell>
          <cell r="K34">
            <v>12</v>
          </cell>
          <cell r="O34">
            <v>2.3599999999999994</v>
          </cell>
          <cell r="P34">
            <v>1.5206571858163132</v>
          </cell>
          <cell r="R34">
            <v>6.7</v>
          </cell>
        </row>
        <row r="35">
          <cell r="C35">
            <v>13.92</v>
          </cell>
          <cell r="E35">
            <v>16.18</v>
          </cell>
          <cell r="G35">
            <v>16.5</v>
          </cell>
          <cell r="K35">
            <v>12</v>
          </cell>
          <cell r="O35">
            <v>2.2599999999999998</v>
          </cell>
          <cell r="P35">
            <v>1.5206571858163132</v>
          </cell>
          <cell r="R35">
            <v>7.1</v>
          </cell>
        </row>
        <row r="36">
          <cell r="C36">
            <v>13.55</v>
          </cell>
          <cell r="E36">
            <v>16.04</v>
          </cell>
          <cell r="G36">
            <v>16.260000000000002</v>
          </cell>
          <cell r="K36">
            <v>11</v>
          </cell>
          <cell r="O36">
            <v>2.4899999999999984</v>
          </cell>
          <cell r="P36">
            <v>1.5206571858163132</v>
          </cell>
          <cell r="R36">
            <v>6.4</v>
          </cell>
        </row>
        <row r="37">
          <cell r="C37">
            <v>12.77</v>
          </cell>
          <cell r="E37">
            <v>15.22</v>
          </cell>
          <cell r="G37">
            <v>14.39</v>
          </cell>
          <cell r="K37">
            <v>10</v>
          </cell>
          <cell r="O37">
            <v>2.4500000000000011</v>
          </cell>
          <cell r="P37">
            <v>1.5206571858163132</v>
          </cell>
          <cell r="R37">
            <v>5.9</v>
          </cell>
        </row>
        <row r="38">
          <cell r="C38">
            <v>12.07</v>
          </cell>
          <cell r="E38">
            <v>14.56</v>
          </cell>
          <cell r="G38">
            <v>13.5</v>
          </cell>
          <cell r="K38">
            <v>9.5</v>
          </cell>
          <cell r="O38">
            <v>2.4900000000000002</v>
          </cell>
          <cell r="P38">
            <v>1.5206571858163132</v>
          </cell>
          <cell r="R38">
            <v>5</v>
          </cell>
        </row>
        <row r="39">
          <cell r="C39">
            <v>11.17</v>
          </cell>
          <cell r="E39">
            <v>13.88</v>
          </cell>
          <cell r="G39">
            <v>12.52</v>
          </cell>
          <cell r="K39">
            <v>9</v>
          </cell>
          <cell r="O39">
            <v>2.7100000000000009</v>
          </cell>
          <cell r="P39">
            <v>1.5206571858163132</v>
          </cell>
          <cell r="R39">
            <v>5.0999999999999996</v>
          </cell>
        </row>
        <row r="40">
          <cell r="C40">
            <v>10.54</v>
          </cell>
          <cell r="E40">
            <v>13.58</v>
          </cell>
          <cell r="G40">
            <v>11.85</v>
          </cell>
          <cell r="K40">
            <v>9</v>
          </cell>
          <cell r="O40">
            <v>3.0400000000000009</v>
          </cell>
          <cell r="P40">
            <v>1.5206571858163132</v>
          </cell>
          <cell r="R40">
            <v>4.5999999999999996</v>
          </cell>
        </row>
        <row r="41">
          <cell r="C41">
            <v>10.54</v>
          </cell>
          <cell r="E41">
            <v>13.55</v>
          </cell>
          <cell r="G41">
            <v>11.5</v>
          </cell>
          <cell r="K41">
            <v>8.5</v>
          </cell>
          <cell r="O41">
            <v>3.0100000000000016</v>
          </cell>
          <cell r="P41">
            <v>1.5206571858163132</v>
          </cell>
          <cell r="R41">
            <v>3.8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G42">
            <v>11.16</v>
          </cell>
          <cell r="K42">
            <v>8.5</v>
          </cell>
          <cell r="O42">
            <v>2.83</v>
          </cell>
          <cell r="P42">
            <v>1.5206571858163132</v>
          </cell>
          <cell r="R42">
            <v>3.7</v>
          </cell>
        </row>
        <row r="43">
          <cell r="C43">
            <v>10.88</v>
          </cell>
          <cell r="E43">
            <v>13.6</v>
          </cell>
          <cell r="G43">
            <v>10.98</v>
          </cell>
          <cell r="K43">
            <v>8.5</v>
          </cell>
          <cell r="O43">
            <v>2.7199999999999989</v>
          </cell>
          <cell r="P43">
            <v>1.5206571858163132</v>
          </cell>
          <cell r="R43">
            <v>3.5</v>
          </cell>
        </row>
        <row r="44">
          <cell r="C44">
            <v>10.63</v>
          </cell>
          <cell r="E44">
            <v>13.28</v>
          </cell>
          <cell r="G44">
            <v>10.5</v>
          </cell>
          <cell r="K44">
            <v>8.5</v>
          </cell>
          <cell r="O44">
            <v>2.6499999999999986</v>
          </cell>
          <cell r="P44">
            <v>1.5206571858163132</v>
          </cell>
          <cell r="R44">
            <v>3.6</v>
          </cell>
        </row>
        <row r="45">
          <cell r="C45">
            <v>10.48</v>
          </cell>
          <cell r="E45">
            <v>13.03</v>
          </cell>
          <cell r="G45">
            <v>10.5</v>
          </cell>
          <cell r="K45">
            <v>8.5</v>
          </cell>
          <cell r="O45">
            <v>2.5499999999999989</v>
          </cell>
          <cell r="P45">
            <v>1.5206571858163132</v>
          </cell>
          <cell r="R45">
            <v>3.9</v>
          </cell>
        </row>
        <row r="46">
          <cell r="C46">
            <v>10.53</v>
          </cell>
          <cell r="E46">
            <v>13</v>
          </cell>
          <cell r="G46">
            <v>10.5</v>
          </cell>
          <cell r="K46">
            <v>8.5</v>
          </cell>
          <cell r="O46">
            <v>2.4700000000000006</v>
          </cell>
          <cell r="P46">
            <v>1.5206571858163132</v>
          </cell>
          <cell r="R46">
            <v>3.5</v>
          </cell>
        </row>
        <row r="47">
          <cell r="C47">
            <v>10.93</v>
          </cell>
          <cell r="E47">
            <v>13.17</v>
          </cell>
          <cell r="G47">
            <v>10.5</v>
          </cell>
          <cell r="K47">
            <v>8.5</v>
          </cell>
          <cell r="O47">
            <v>2.2400000000000002</v>
          </cell>
          <cell r="P47">
            <v>1.5206571858163132</v>
          </cell>
          <cell r="R47">
            <v>2.6</v>
          </cell>
        </row>
        <row r="48">
          <cell r="C48">
            <v>11.4</v>
          </cell>
          <cell r="E48">
            <v>13.28</v>
          </cell>
          <cell r="G48">
            <v>10.5</v>
          </cell>
          <cell r="K48">
            <v>8.5</v>
          </cell>
          <cell r="O48">
            <v>1.879999999999999</v>
          </cell>
          <cell r="P48">
            <v>1.5206571858163132</v>
          </cell>
          <cell r="R48">
            <v>2.5</v>
          </cell>
        </row>
        <row r="49">
          <cell r="C49">
            <v>11.82</v>
          </cell>
          <cell r="E49">
            <v>13.5</v>
          </cell>
          <cell r="G49">
            <v>10.89</v>
          </cell>
          <cell r="K49">
            <v>8.5</v>
          </cell>
          <cell r="O49">
            <v>1.6799999999999997</v>
          </cell>
          <cell r="P49">
            <v>1.5206571858163132</v>
          </cell>
          <cell r="R49">
            <v>2.6</v>
          </cell>
        </row>
        <row r="50">
          <cell r="C50">
            <v>11.63</v>
          </cell>
          <cell r="E50">
            <v>13.35</v>
          </cell>
          <cell r="G50">
            <v>11</v>
          </cell>
          <cell r="K50">
            <v>8.5</v>
          </cell>
          <cell r="O50">
            <v>1.7199999999999989</v>
          </cell>
          <cell r="P50">
            <v>1.5206571858163132</v>
          </cell>
          <cell r="R50">
            <v>2.9</v>
          </cell>
        </row>
        <row r="51">
          <cell r="C51">
            <v>11.58</v>
          </cell>
          <cell r="E51">
            <v>13.19</v>
          </cell>
          <cell r="G51">
            <v>11</v>
          </cell>
          <cell r="K51">
            <v>8.5</v>
          </cell>
          <cell r="O51">
            <v>1.6099999999999994</v>
          </cell>
          <cell r="P51">
            <v>1.5206571858163132</v>
          </cell>
          <cell r="R51">
            <v>2.9</v>
          </cell>
        </row>
        <row r="52">
          <cell r="C52">
            <v>11.75</v>
          </cell>
          <cell r="E52">
            <v>13.33</v>
          </cell>
          <cell r="G52">
            <v>11</v>
          </cell>
          <cell r="K52">
            <v>8.5</v>
          </cell>
          <cell r="O52">
            <v>1.58</v>
          </cell>
          <cell r="P52">
            <v>1.5206571858163132</v>
          </cell>
          <cell r="R52">
            <v>3.3</v>
          </cell>
        </row>
        <row r="53">
          <cell r="C53">
            <v>11.88</v>
          </cell>
          <cell r="E53">
            <v>13.48</v>
          </cell>
          <cell r="G53">
            <v>11</v>
          </cell>
          <cell r="K53">
            <v>8.5</v>
          </cell>
          <cell r="O53">
            <v>1.5999999999999996</v>
          </cell>
          <cell r="P53">
            <v>1.5206571858163132</v>
          </cell>
          <cell r="R53">
            <v>3.8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G54">
            <v>11</v>
          </cell>
          <cell r="K54">
            <v>8.5</v>
          </cell>
          <cell r="O54">
            <v>1.6500000000000004</v>
          </cell>
          <cell r="P54">
            <v>1.5206571858163132</v>
          </cell>
          <cell r="R54">
            <v>4.2</v>
          </cell>
        </row>
        <row r="55">
          <cell r="C55">
            <v>11.95</v>
          </cell>
          <cell r="E55">
            <v>13.5</v>
          </cell>
          <cell r="G55">
            <v>11</v>
          </cell>
          <cell r="K55">
            <v>8.5</v>
          </cell>
          <cell r="O55">
            <v>1.5500000000000007</v>
          </cell>
          <cell r="P55">
            <v>1.5206571858163132</v>
          </cell>
          <cell r="R55">
            <v>4.5999999999999996</v>
          </cell>
        </row>
        <row r="56">
          <cell r="C56">
            <v>12.38</v>
          </cell>
          <cell r="E56">
            <v>14.03</v>
          </cell>
          <cell r="G56">
            <v>11.21</v>
          </cell>
          <cell r="K56">
            <v>8.5</v>
          </cell>
          <cell r="O56">
            <v>1.6499999999999986</v>
          </cell>
          <cell r="P56">
            <v>1.5206571858163132</v>
          </cell>
          <cell r="R56">
            <v>4.8</v>
          </cell>
        </row>
        <row r="57">
          <cell r="C57">
            <v>12.65</v>
          </cell>
          <cell r="E57">
            <v>14.3</v>
          </cell>
          <cell r="G57">
            <v>11.93</v>
          </cell>
          <cell r="K57">
            <v>9</v>
          </cell>
          <cell r="O57">
            <v>1.6500000000000004</v>
          </cell>
          <cell r="P57">
            <v>1.5206571858163132</v>
          </cell>
          <cell r="R57">
            <v>4.5999999999999996</v>
          </cell>
        </row>
        <row r="58">
          <cell r="C58">
            <v>13.43</v>
          </cell>
          <cell r="E58">
            <v>14.95</v>
          </cell>
          <cell r="G58">
            <v>12.39</v>
          </cell>
          <cell r="K58">
            <v>9</v>
          </cell>
          <cell r="O58">
            <v>1.5199999999999996</v>
          </cell>
          <cell r="P58">
            <v>1.5206571858163132</v>
          </cell>
          <cell r="R58">
            <v>4.2</v>
          </cell>
        </row>
        <row r="59">
          <cell r="C59">
            <v>13.44</v>
          </cell>
          <cell r="E59">
            <v>15.16</v>
          </cell>
          <cell r="G59">
            <v>12.6</v>
          </cell>
          <cell r="K59">
            <v>9</v>
          </cell>
          <cell r="O59">
            <v>1.7200000000000006</v>
          </cell>
          <cell r="P59">
            <v>1.5206571858163132</v>
          </cell>
          <cell r="R59">
            <v>4.2</v>
          </cell>
        </row>
        <row r="60">
          <cell r="C60">
            <v>13.21</v>
          </cell>
          <cell r="E60">
            <v>14.92</v>
          </cell>
          <cell r="G60">
            <v>13</v>
          </cell>
          <cell r="K60">
            <v>9</v>
          </cell>
          <cell r="O60">
            <v>1.7099999999999991</v>
          </cell>
          <cell r="P60">
            <v>1.5206571858163132</v>
          </cell>
          <cell r="R60">
            <v>4.2</v>
          </cell>
        </row>
        <row r="61">
          <cell r="C61">
            <v>12.54</v>
          </cell>
          <cell r="E61">
            <v>14.29</v>
          </cell>
          <cell r="G61">
            <v>13</v>
          </cell>
          <cell r="K61">
            <v>9</v>
          </cell>
          <cell r="O61">
            <v>1.75</v>
          </cell>
          <cell r="P61">
            <v>1.5206571858163132</v>
          </cell>
          <cell r="R61">
            <v>4.3</v>
          </cell>
        </row>
        <row r="62">
          <cell r="C62">
            <v>12.29</v>
          </cell>
          <cell r="E62">
            <v>14.04</v>
          </cell>
          <cell r="G62">
            <v>12.97</v>
          </cell>
          <cell r="K62">
            <v>9</v>
          </cell>
          <cell r="O62">
            <v>1.75</v>
          </cell>
          <cell r="P62">
            <v>1.5206571858163132</v>
          </cell>
          <cell r="R62">
            <v>4.3</v>
          </cell>
        </row>
        <row r="63">
          <cell r="C63">
            <v>11.98</v>
          </cell>
          <cell r="E63">
            <v>13.68</v>
          </cell>
          <cell r="G63">
            <v>12.58</v>
          </cell>
          <cell r="K63">
            <v>9</v>
          </cell>
          <cell r="O63">
            <v>1.6999999999999993</v>
          </cell>
          <cell r="P63">
            <v>1.5206571858163132</v>
          </cell>
          <cell r="R63">
            <v>4.3</v>
          </cell>
        </row>
        <row r="64">
          <cell r="C64">
            <v>11.56</v>
          </cell>
          <cell r="E64">
            <v>13.15</v>
          </cell>
          <cell r="G64">
            <v>11.77</v>
          </cell>
          <cell r="K64">
            <v>8.5</v>
          </cell>
          <cell r="O64">
            <v>1.5899999999999999</v>
          </cell>
          <cell r="P64">
            <v>1.5206571858163132</v>
          </cell>
          <cell r="R64">
            <v>4.0999999999999996</v>
          </cell>
        </row>
        <row r="65">
          <cell r="C65">
            <v>11.52</v>
          </cell>
          <cell r="E65">
            <v>12.96</v>
          </cell>
          <cell r="G65">
            <v>11.06</v>
          </cell>
          <cell r="K65">
            <v>8</v>
          </cell>
          <cell r="O65">
            <v>1.4400000000000013</v>
          </cell>
          <cell r="P65">
            <v>1.5206571858163132</v>
          </cell>
          <cell r="R65">
            <v>3.9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G66">
            <v>10.61</v>
          </cell>
          <cell r="K66">
            <v>8</v>
          </cell>
          <cell r="O66">
            <v>1.4300000000000015</v>
          </cell>
          <cell r="P66">
            <v>1.5206571858163132</v>
          </cell>
          <cell r="R66">
            <v>3.5</v>
          </cell>
        </row>
        <row r="67">
          <cell r="C67">
            <v>11.47</v>
          </cell>
          <cell r="E67">
            <v>13</v>
          </cell>
          <cell r="G67">
            <v>10.5</v>
          </cell>
          <cell r="K67">
            <v>8</v>
          </cell>
          <cell r="O67">
            <v>1.5299999999999994</v>
          </cell>
          <cell r="P67">
            <v>1.5206571858163132</v>
          </cell>
          <cell r="R67">
            <v>3.5</v>
          </cell>
        </row>
        <row r="68">
          <cell r="C68">
            <v>11.81</v>
          </cell>
          <cell r="E68">
            <v>13.66</v>
          </cell>
          <cell r="G68">
            <v>10.5</v>
          </cell>
          <cell r="K68">
            <v>8</v>
          </cell>
          <cell r="O68">
            <v>1.8499999999999996</v>
          </cell>
          <cell r="P68">
            <v>1.5206571858163132</v>
          </cell>
          <cell r="R68">
            <v>3.7</v>
          </cell>
        </row>
        <row r="69">
          <cell r="C69">
            <v>11.47</v>
          </cell>
          <cell r="E69">
            <v>13.42</v>
          </cell>
          <cell r="G69">
            <v>10.5</v>
          </cell>
          <cell r="K69">
            <v>8</v>
          </cell>
          <cell r="O69">
            <v>1.9499999999999993</v>
          </cell>
          <cell r="P69">
            <v>1.5206571858163132</v>
          </cell>
          <cell r="R69">
            <v>3.7</v>
          </cell>
        </row>
        <row r="70">
          <cell r="C70">
            <v>11.05</v>
          </cell>
          <cell r="E70">
            <v>12.89</v>
          </cell>
          <cell r="G70">
            <v>10.31</v>
          </cell>
          <cell r="K70">
            <v>7.5</v>
          </cell>
          <cell r="O70">
            <v>1.8399999999999999</v>
          </cell>
          <cell r="P70">
            <v>1.5206571858163132</v>
          </cell>
          <cell r="R70">
            <v>3.8</v>
          </cell>
        </row>
        <row r="71">
          <cell r="C71">
            <v>10.44</v>
          </cell>
          <cell r="E71">
            <v>11.91</v>
          </cell>
          <cell r="G71">
            <v>9.7799999999999994</v>
          </cell>
          <cell r="K71">
            <v>7.5</v>
          </cell>
          <cell r="O71">
            <v>1.4700000000000006</v>
          </cell>
          <cell r="P71">
            <v>1.5206571858163132</v>
          </cell>
          <cell r="R71">
            <v>3.8</v>
          </cell>
        </row>
        <row r="72">
          <cell r="C72">
            <v>10.5</v>
          </cell>
          <cell r="E72">
            <v>11.88</v>
          </cell>
          <cell r="G72">
            <v>9.5</v>
          </cell>
          <cell r="K72">
            <v>7.5</v>
          </cell>
          <cell r="O72">
            <v>1.3800000000000008</v>
          </cell>
          <cell r="P72">
            <v>1.5206571858163132</v>
          </cell>
          <cell r="R72">
            <v>3.6</v>
          </cell>
        </row>
        <row r="73">
          <cell r="C73">
            <v>10.56</v>
          </cell>
          <cell r="E73">
            <v>11.93</v>
          </cell>
          <cell r="G73">
            <v>9.5</v>
          </cell>
          <cell r="K73">
            <v>7.5</v>
          </cell>
          <cell r="O73">
            <v>1.3699999999999992</v>
          </cell>
          <cell r="P73">
            <v>1.5206571858163132</v>
          </cell>
          <cell r="R73">
            <v>3.3</v>
          </cell>
        </row>
        <row r="74">
          <cell r="C74">
            <v>10.61</v>
          </cell>
          <cell r="E74">
            <v>11.95</v>
          </cell>
          <cell r="G74">
            <v>9.5</v>
          </cell>
          <cell r="K74">
            <v>7.5</v>
          </cell>
          <cell r="O74">
            <v>1.3399999999999999</v>
          </cell>
          <cell r="P74">
            <v>1.5206571858163132</v>
          </cell>
          <cell r="R74">
            <v>3.1</v>
          </cell>
        </row>
        <row r="75">
          <cell r="C75">
            <v>10.5</v>
          </cell>
          <cell r="E75">
            <v>11.84</v>
          </cell>
          <cell r="G75">
            <v>9.5</v>
          </cell>
          <cell r="K75">
            <v>7.5</v>
          </cell>
          <cell r="O75">
            <v>1.3399999999999999</v>
          </cell>
          <cell r="P75">
            <v>1.5206571858163132</v>
          </cell>
          <cell r="R75">
            <v>3.2</v>
          </cell>
        </row>
        <row r="76">
          <cell r="C76">
            <v>10.06</v>
          </cell>
          <cell r="E76">
            <v>11.33</v>
          </cell>
          <cell r="G76">
            <v>9.5</v>
          </cell>
          <cell r="K76">
            <v>7.5</v>
          </cell>
          <cell r="O76">
            <v>1.2699999999999996</v>
          </cell>
          <cell r="P76">
            <v>1.5206571858163132</v>
          </cell>
          <cell r="R76">
            <v>3.5</v>
          </cell>
        </row>
        <row r="77">
          <cell r="C77">
            <v>9.5399999999999991</v>
          </cell>
          <cell r="E77">
            <v>10.82</v>
          </cell>
          <cell r="G77">
            <v>9.5</v>
          </cell>
          <cell r="K77">
            <v>7.5</v>
          </cell>
          <cell r="O77">
            <v>1.2800000000000011</v>
          </cell>
          <cell r="P77">
            <v>1.5206571858163132</v>
          </cell>
          <cell r="R77">
            <v>3.8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G78">
            <v>9.5</v>
          </cell>
          <cell r="K78">
            <v>7.5</v>
          </cell>
          <cell r="O78">
            <v>1.2599999999999998</v>
          </cell>
          <cell r="P78">
            <v>1.5206571858163132</v>
          </cell>
          <cell r="R78">
            <v>3.9</v>
          </cell>
        </row>
        <row r="79">
          <cell r="C79">
            <v>8.93</v>
          </cell>
          <cell r="E79">
            <v>10.16</v>
          </cell>
          <cell r="G79">
            <v>9.5</v>
          </cell>
          <cell r="K79">
            <v>7.5</v>
          </cell>
          <cell r="O79">
            <v>1.2300000000000004</v>
          </cell>
          <cell r="P79">
            <v>1.5206571858163132</v>
          </cell>
          <cell r="R79">
            <v>3.1</v>
          </cell>
        </row>
        <row r="80">
          <cell r="C80">
            <v>7.96</v>
          </cell>
          <cell r="E80">
            <v>9.33</v>
          </cell>
          <cell r="G80">
            <v>9.1</v>
          </cell>
          <cell r="K80">
            <v>7</v>
          </cell>
          <cell r="O80">
            <v>1.37</v>
          </cell>
          <cell r="P80">
            <v>1.5206571858163132</v>
          </cell>
          <cell r="R80">
            <v>2.2999999999999998</v>
          </cell>
        </row>
        <row r="81">
          <cell r="C81">
            <v>7.39</v>
          </cell>
          <cell r="E81">
            <v>9.02</v>
          </cell>
          <cell r="G81">
            <v>8.83</v>
          </cell>
          <cell r="K81">
            <v>6.5</v>
          </cell>
          <cell r="O81">
            <v>1.63</v>
          </cell>
          <cell r="P81">
            <v>1.5206571858163132</v>
          </cell>
          <cell r="R81">
            <v>1.6</v>
          </cell>
        </row>
        <row r="82">
          <cell r="C82">
            <v>7.52</v>
          </cell>
          <cell r="E82">
            <v>9.52</v>
          </cell>
          <cell r="G82">
            <v>8.5</v>
          </cell>
          <cell r="K82">
            <v>6.5</v>
          </cell>
          <cell r="O82">
            <v>2</v>
          </cell>
          <cell r="P82">
            <v>1.5206571858163132</v>
          </cell>
          <cell r="R82">
            <v>1.5</v>
          </cell>
        </row>
        <row r="83">
          <cell r="C83">
            <v>7.57</v>
          </cell>
          <cell r="E83">
            <v>9.51</v>
          </cell>
          <cell r="G83">
            <v>8.5</v>
          </cell>
          <cell r="K83">
            <v>6.5</v>
          </cell>
          <cell r="O83">
            <v>1.9399999999999995</v>
          </cell>
          <cell r="P83">
            <v>1.5206571858163132</v>
          </cell>
          <cell r="R83">
            <v>1.8</v>
          </cell>
        </row>
        <row r="84">
          <cell r="C84">
            <v>7.27</v>
          </cell>
          <cell r="E84">
            <v>9.19</v>
          </cell>
          <cell r="G84">
            <v>8.16</v>
          </cell>
          <cell r="K84">
            <v>6</v>
          </cell>
          <cell r="O84">
            <v>1.92</v>
          </cell>
          <cell r="P84">
            <v>1.5206571858163132</v>
          </cell>
          <cell r="R84">
            <v>1.6</v>
          </cell>
        </row>
        <row r="85">
          <cell r="C85">
            <v>7.33</v>
          </cell>
          <cell r="E85">
            <v>9.15</v>
          </cell>
          <cell r="G85">
            <v>7.9</v>
          </cell>
          <cell r="K85">
            <v>5.5</v>
          </cell>
          <cell r="O85">
            <v>1.8200000000000003</v>
          </cell>
          <cell r="P85">
            <v>1.5206571858163132</v>
          </cell>
          <cell r="R85">
            <v>1.6</v>
          </cell>
        </row>
        <row r="86">
          <cell r="C86">
            <v>7.62</v>
          </cell>
          <cell r="E86">
            <v>9.42</v>
          </cell>
          <cell r="G86">
            <v>7.5</v>
          </cell>
          <cell r="K86">
            <v>5.5</v>
          </cell>
          <cell r="O86">
            <v>1.7999999999999998</v>
          </cell>
          <cell r="P86">
            <v>1.5206571858163132</v>
          </cell>
          <cell r="R86">
            <v>1.8</v>
          </cell>
        </row>
        <row r="87">
          <cell r="C87">
            <v>7.7</v>
          </cell>
          <cell r="E87">
            <v>9.39</v>
          </cell>
          <cell r="G87">
            <v>7.5</v>
          </cell>
          <cell r="K87">
            <v>5.5</v>
          </cell>
          <cell r="O87">
            <v>1.6900000000000004</v>
          </cell>
          <cell r="P87">
            <v>1.5206571858163132</v>
          </cell>
          <cell r="R87">
            <v>1.5</v>
          </cell>
        </row>
        <row r="88">
          <cell r="C88">
            <v>7.52</v>
          </cell>
          <cell r="E88">
            <v>9.15</v>
          </cell>
          <cell r="G88">
            <v>7.5</v>
          </cell>
          <cell r="K88">
            <v>5.5</v>
          </cell>
          <cell r="O88">
            <v>1.6300000000000008</v>
          </cell>
          <cell r="P88">
            <v>1.5206571858163132</v>
          </cell>
          <cell r="R88">
            <v>1.3</v>
          </cell>
        </row>
        <row r="89">
          <cell r="C89">
            <v>7.37</v>
          </cell>
          <cell r="E89">
            <v>8.9600000000000009</v>
          </cell>
          <cell r="G89">
            <v>7.5</v>
          </cell>
          <cell r="K89">
            <v>5.5</v>
          </cell>
          <cell r="O89">
            <v>1.5900000000000007</v>
          </cell>
          <cell r="P89">
            <v>1.5206571858163132</v>
          </cell>
          <cell r="R89">
            <v>1.1000000000000001</v>
          </cell>
        </row>
        <row r="90">
          <cell r="B90">
            <v>87</v>
          </cell>
          <cell r="C90">
            <v>7.39</v>
          </cell>
          <cell r="E90">
            <v>8.77</v>
          </cell>
          <cell r="G90">
            <v>7.5</v>
          </cell>
          <cell r="K90">
            <v>5.5</v>
          </cell>
          <cell r="O90">
            <v>1.38</v>
          </cell>
          <cell r="P90">
            <v>1.5206571858163132</v>
          </cell>
          <cell r="R90">
            <v>1.5</v>
          </cell>
        </row>
        <row r="91">
          <cell r="C91">
            <v>7.54</v>
          </cell>
          <cell r="E91">
            <v>8.81</v>
          </cell>
          <cell r="G91">
            <v>7.5</v>
          </cell>
          <cell r="K91">
            <v>5.5</v>
          </cell>
          <cell r="O91">
            <v>1.2700000000000005</v>
          </cell>
          <cell r="P91">
            <v>1.5206571858163132</v>
          </cell>
          <cell r="R91">
            <v>2.1</v>
          </cell>
        </row>
        <row r="92">
          <cell r="C92">
            <v>7.55</v>
          </cell>
          <cell r="E92">
            <v>8.75</v>
          </cell>
          <cell r="G92">
            <v>7.5</v>
          </cell>
          <cell r="K92">
            <v>5.5</v>
          </cell>
          <cell r="O92">
            <v>1.2000000000000002</v>
          </cell>
          <cell r="P92">
            <v>1.5206571858163132</v>
          </cell>
          <cell r="R92">
            <v>3</v>
          </cell>
        </row>
        <row r="93">
          <cell r="C93">
            <v>8.25</v>
          </cell>
          <cell r="E93">
            <v>9.3000000000000007</v>
          </cell>
          <cell r="G93">
            <v>7.75</v>
          </cell>
          <cell r="K93">
            <v>5.5</v>
          </cell>
          <cell r="O93">
            <v>1.0500000000000007</v>
          </cell>
          <cell r="P93">
            <v>1.5206571858163132</v>
          </cell>
          <cell r="R93">
            <v>3.8</v>
          </cell>
        </row>
        <row r="94">
          <cell r="C94">
            <v>8.7799999999999994</v>
          </cell>
          <cell r="E94">
            <v>9.82</v>
          </cell>
          <cell r="G94">
            <v>8.14</v>
          </cell>
          <cell r="K94">
            <v>5.5</v>
          </cell>
          <cell r="O94">
            <v>1.0400000000000009</v>
          </cell>
          <cell r="P94">
            <v>1.5206571858163132</v>
          </cell>
          <cell r="R94">
            <v>3.9</v>
          </cell>
        </row>
        <row r="95">
          <cell r="C95">
            <v>8.57</v>
          </cell>
          <cell r="E95">
            <v>9.8699999999999992</v>
          </cell>
          <cell r="G95">
            <v>8.25</v>
          </cell>
          <cell r="K95">
            <v>5.5</v>
          </cell>
          <cell r="O95">
            <v>1.2999999999999989</v>
          </cell>
          <cell r="P95">
            <v>1.5206571858163132</v>
          </cell>
          <cell r="R95">
            <v>3.7</v>
          </cell>
        </row>
        <row r="96">
          <cell r="C96">
            <v>8.64</v>
          </cell>
          <cell r="E96">
            <v>10.01</v>
          </cell>
          <cell r="G96">
            <v>8.25</v>
          </cell>
          <cell r="K96">
            <v>5.5</v>
          </cell>
          <cell r="O96">
            <v>1.3699999999999992</v>
          </cell>
          <cell r="P96">
            <v>1.5206571858163132</v>
          </cell>
          <cell r="R96">
            <v>3.9</v>
          </cell>
        </row>
        <row r="97">
          <cell r="C97">
            <v>8.9700000000000006</v>
          </cell>
          <cell r="E97">
            <v>10.33</v>
          </cell>
          <cell r="G97">
            <v>8.25</v>
          </cell>
          <cell r="K97">
            <v>5.5</v>
          </cell>
          <cell r="O97">
            <v>1.3599999999999994</v>
          </cell>
          <cell r="P97">
            <v>1.5206571858163132</v>
          </cell>
          <cell r="R97">
            <v>4.3</v>
          </cell>
        </row>
        <row r="98">
          <cell r="C98">
            <v>9.59</v>
          </cell>
          <cell r="E98">
            <v>11</v>
          </cell>
          <cell r="G98">
            <v>8.6999999999999993</v>
          </cell>
          <cell r="K98">
            <v>6</v>
          </cell>
          <cell r="O98">
            <v>1.4100000000000001</v>
          </cell>
          <cell r="P98">
            <v>1.5206571858163132</v>
          </cell>
          <cell r="R98">
            <v>4.4000000000000004</v>
          </cell>
        </row>
        <row r="99">
          <cell r="C99">
            <v>9.61</v>
          </cell>
          <cell r="E99">
            <v>11.32</v>
          </cell>
          <cell r="G99">
            <v>9.07</v>
          </cell>
          <cell r="K99">
            <v>6</v>
          </cell>
          <cell r="O99">
            <v>1.7100000000000009</v>
          </cell>
          <cell r="P99">
            <v>1.5206571858163132</v>
          </cell>
          <cell r="R99">
            <v>4.5</v>
          </cell>
        </row>
        <row r="100">
          <cell r="C100">
            <v>8.9499999999999993</v>
          </cell>
          <cell r="E100">
            <v>10.82</v>
          </cell>
          <cell r="G100">
            <v>8.7799999999999994</v>
          </cell>
          <cell r="K100">
            <v>6</v>
          </cell>
          <cell r="O100">
            <v>1.870000000000001</v>
          </cell>
          <cell r="P100">
            <v>1.5206571858163132</v>
          </cell>
          <cell r="R100">
            <v>4.5</v>
          </cell>
        </row>
        <row r="101">
          <cell r="C101">
            <v>9.1199999999999992</v>
          </cell>
          <cell r="E101">
            <v>10.99</v>
          </cell>
          <cell r="G101">
            <v>8.75</v>
          </cell>
          <cell r="K101">
            <v>6</v>
          </cell>
          <cell r="O101">
            <v>1.870000000000001</v>
          </cell>
          <cell r="P101">
            <v>1.5206571858163132</v>
          </cell>
          <cell r="R101">
            <v>4.4000000000000004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G102">
            <v>8.75</v>
          </cell>
          <cell r="K102">
            <v>6</v>
          </cell>
          <cell r="O102">
            <v>1.92</v>
          </cell>
          <cell r="P102">
            <v>1.5206571858163132</v>
          </cell>
          <cell r="R102">
            <v>4</v>
          </cell>
        </row>
        <row r="103">
          <cell r="C103">
            <v>8.43</v>
          </cell>
          <cell r="E103">
            <v>10.11</v>
          </cell>
          <cell r="G103">
            <v>8.51</v>
          </cell>
          <cell r="K103">
            <v>6</v>
          </cell>
          <cell r="O103">
            <v>1.6799999999999997</v>
          </cell>
          <cell r="P103">
            <v>1.5206571858163132</v>
          </cell>
          <cell r="R103">
            <v>3.9</v>
          </cell>
        </row>
        <row r="104">
          <cell r="C104">
            <v>8.6300000000000008</v>
          </cell>
          <cell r="E104">
            <v>10.11</v>
          </cell>
          <cell r="G104">
            <v>8.5</v>
          </cell>
          <cell r="K104">
            <v>6</v>
          </cell>
          <cell r="O104">
            <v>1.4799999999999986</v>
          </cell>
          <cell r="P104">
            <v>1.5206571858163132</v>
          </cell>
          <cell r="R104">
            <v>3.9</v>
          </cell>
        </row>
        <row r="105">
          <cell r="C105">
            <v>8.9499999999999993</v>
          </cell>
          <cell r="E105">
            <v>10.53</v>
          </cell>
          <cell r="G105">
            <v>8.5</v>
          </cell>
          <cell r="K105">
            <v>6</v>
          </cell>
          <cell r="O105">
            <v>1.58</v>
          </cell>
          <cell r="P105">
            <v>1.5206571858163132</v>
          </cell>
          <cell r="R105">
            <v>3.9</v>
          </cell>
        </row>
        <row r="106">
          <cell r="C106">
            <v>9.23</v>
          </cell>
          <cell r="E106">
            <v>10.75</v>
          </cell>
          <cell r="G106">
            <v>8.84</v>
          </cell>
          <cell r="K106">
            <v>6</v>
          </cell>
          <cell r="O106">
            <v>1.5199999999999996</v>
          </cell>
          <cell r="P106">
            <v>1.5206571858163132</v>
          </cell>
          <cell r="R106">
            <v>3.9</v>
          </cell>
        </row>
        <row r="107">
          <cell r="C107">
            <v>9</v>
          </cell>
          <cell r="E107">
            <v>10.71</v>
          </cell>
          <cell r="G107">
            <v>9</v>
          </cell>
          <cell r="K107">
            <v>6</v>
          </cell>
          <cell r="O107">
            <v>1.7100000000000009</v>
          </cell>
          <cell r="P107">
            <v>1.5206571858163132</v>
          </cell>
          <cell r="R107">
            <v>4</v>
          </cell>
        </row>
        <row r="108">
          <cell r="C108">
            <v>9.14</v>
          </cell>
          <cell r="E108">
            <v>10.96</v>
          </cell>
          <cell r="G108">
            <v>9.2899999999999991</v>
          </cell>
          <cell r="K108">
            <v>6</v>
          </cell>
          <cell r="O108">
            <v>1.8200000000000003</v>
          </cell>
          <cell r="P108">
            <v>1.5206571858163132</v>
          </cell>
          <cell r="R108">
            <v>4.0999999999999996</v>
          </cell>
        </row>
        <row r="109">
          <cell r="C109">
            <v>9.32</v>
          </cell>
          <cell r="E109">
            <v>11.09</v>
          </cell>
          <cell r="G109">
            <v>9.84</v>
          </cell>
          <cell r="K109">
            <v>6.5</v>
          </cell>
          <cell r="O109">
            <v>1.7699999999999996</v>
          </cell>
          <cell r="P109">
            <v>1.5206571858163132</v>
          </cell>
          <cell r="R109">
            <v>4</v>
          </cell>
        </row>
        <row r="110">
          <cell r="C110">
            <v>9.06</v>
          </cell>
          <cell r="E110">
            <v>10.56</v>
          </cell>
          <cell r="G110">
            <v>10</v>
          </cell>
          <cell r="K110">
            <v>6.5</v>
          </cell>
          <cell r="O110">
            <v>1.5</v>
          </cell>
          <cell r="P110">
            <v>1.5206571858163132</v>
          </cell>
          <cell r="R110">
            <v>4.2</v>
          </cell>
        </row>
        <row r="111">
          <cell r="C111">
            <v>8.89</v>
          </cell>
          <cell r="E111">
            <v>9.92</v>
          </cell>
          <cell r="G111">
            <v>10</v>
          </cell>
          <cell r="K111">
            <v>6.5</v>
          </cell>
          <cell r="O111">
            <v>1.0299999999999994</v>
          </cell>
          <cell r="P111">
            <v>1.5206571858163132</v>
          </cell>
          <cell r="R111">
            <v>4.2</v>
          </cell>
        </row>
        <row r="112">
          <cell r="C112">
            <v>9.02</v>
          </cell>
          <cell r="E112">
            <v>9.89</v>
          </cell>
          <cell r="G112">
            <v>10.050000000000001</v>
          </cell>
          <cell r="K112">
            <v>6.5</v>
          </cell>
          <cell r="O112">
            <v>0.87000000000000099</v>
          </cell>
          <cell r="P112">
            <v>1.5206571858163132</v>
          </cell>
          <cell r="R112">
            <v>4.2</v>
          </cell>
        </row>
        <row r="113">
          <cell r="C113">
            <v>9.01</v>
          </cell>
          <cell r="E113">
            <v>10.02</v>
          </cell>
          <cell r="G113">
            <v>10.5</v>
          </cell>
          <cell r="K113">
            <v>6.5</v>
          </cell>
          <cell r="O113">
            <v>1.0099999999999998</v>
          </cell>
          <cell r="P113">
            <v>1.5206571858163132</v>
          </cell>
          <cell r="R113">
            <v>4.4000000000000004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G114">
            <v>10.5</v>
          </cell>
          <cell r="K114">
            <v>6.5</v>
          </cell>
          <cell r="O114">
            <v>1.0899999999999999</v>
          </cell>
          <cell r="P114">
            <v>1.5206571858163132</v>
          </cell>
          <cell r="R114">
            <v>4.7</v>
          </cell>
        </row>
        <row r="115">
          <cell r="C115">
            <v>9.01</v>
          </cell>
          <cell r="E115">
            <v>10.02</v>
          </cell>
          <cell r="G115">
            <v>10.93</v>
          </cell>
          <cell r="K115">
            <v>7</v>
          </cell>
          <cell r="O115">
            <v>1.0099999999999998</v>
          </cell>
          <cell r="P115">
            <v>1.5206571858163132</v>
          </cell>
          <cell r="R115">
            <v>4.8</v>
          </cell>
        </row>
        <row r="116">
          <cell r="C116">
            <v>9.17</v>
          </cell>
          <cell r="E116">
            <v>10.16</v>
          </cell>
          <cell r="G116">
            <v>11.5</v>
          </cell>
          <cell r="K116">
            <v>7</v>
          </cell>
          <cell r="O116">
            <v>0.99000000000000021</v>
          </cell>
          <cell r="P116">
            <v>1.5206571858163132</v>
          </cell>
          <cell r="R116">
            <v>5</v>
          </cell>
        </row>
        <row r="117">
          <cell r="C117">
            <v>9.0299999999999994</v>
          </cell>
          <cell r="E117">
            <v>10.14</v>
          </cell>
          <cell r="G117">
            <v>11.5</v>
          </cell>
          <cell r="K117">
            <v>7</v>
          </cell>
          <cell r="O117">
            <v>1.1100000000000012</v>
          </cell>
          <cell r="P117">
            <v>1.5206571858163132</v>
          </cell>
          <cell r="R117">
            <v>5.0999999999999996</v>
          </cell>
        </row>
        <row r="118">
          <cell r="C118">
            <v>8.83</v>
          </cell>
          <cell r="E118">
            <v>9.92</v>
          </cell>
          <cell r="G118">
            <v>11.5</v>
          </cell>
          <cell r="K118">
            <v>7</v>
          </cell>
          <cell r="O118">
            <v>1.0899999999999999</v>
          </cell>
          <cell r="P118">
            <v>1.5206571858163132</v>
          </cell>
          <cell r="R118">
            <v>5.4</v>
          </cell>
        </row>
        <row r="119">
          <cell r="C119">
            <v>8.27</v>
          </cell>
          <cell r="E119">
            <v>9.49</v>
          </cell>
          <cell r="G119">
            <v>11.07</v>
          </cell>
          <cell r="K119">
            <v>7</v>
          </cell>
          <cell r="O119">
            <v>1.2200000000000006</v>
          </cell>
          <cell r="P119">
            <v>1.5206571858163132</v>
          </cell>
          <cell r="R119">
            <v>5.2</v>
          </cell>
        </row>
        <row r="120">
          <cell r="C120">
            <v>8.08</v>
          </cell>
          <cell r="E120">
            <v>9.34</v>
          </cell>
          <cell r="G120">
            <v>10.98</v>
          </cell>
          <cell r="K120">
            <v>7</v>
          </cell>
          <cell r="O120">
            <v>1.2599999999999998</v>
          </cell>
          <cell r="P120">
            <v>1.5206571858163132</v>
          </cell>
          <cell r="R120">
            <v>5</v>
          </cell>
        </row>
        <row r="121">
          <cell r="C121">
            <v>8.1199999999999992</v>
          </cell>
          <cell r="E121">
            <v>9.3699999999999992</v>
          </cell>
          <cell r="G121">
            <v>10.5</v>
          </cell>
          <cell r="K121">
            <v>7</v>
          </cell>
          <cell r="O121">
            <v>1.25</v>
          </cell>
          <cell r="P121">
            <v>1.5206571858163132</v>
          </cell>
          <cell r="R121">
            <v>4.7</v>
          </cell>
        </row>
        <row r="122">
          <cell r="C122">
            <v>8.15</v>
          </cell>
          <cell r="E122">
            <v>9.43</v>
          </cell>
          <cell r="G122">
            <v>10.5</v>
          </cell>
          <cell r="K122">
            <v>7</v>
          </cell>
          <cell r="O122">
            <v>1.2799999999999994</v>
          </cell>
          <cell r="P122">
            <v>1.5206571858163132</v>
          </cell>
          <cell r="R122">
            <v>4.3</v>
          </cell>
        </row>
        <row r="123">
          <cell r="C123">
            <v>8</v>
          </cell>
          <cell r="E123">
            <v>9.3699999999999992</v>
          </cell>
          <cell r="G123">
            <v>10.5</v>
          </cell>
          <cell r="K123">
            <v>7</v>
          </cell>
          <cell r="O123">
            <v>1.3699999999999992</v>
          </cell>
          <cell r="P123">
            <v>1.5206571858163132</v>
          </cell>
          <cell r="R123">
            <v>4.5</v>
          </cell>
        </row>
        <row r="124">
          <cell r="C124">
            <v>7.9</v>
          </cell>
          <cell r="E124">
            <v>9.33</v>
          </cell>
          <cell r="G124">
            <v>10.5</v>
          </cell>
          <cell r="K124">
            <v>7</v>
          </cell>
          <cell r="O124">
            <v>1.4299999999999997</v>
          </cell>
          <cell r="P124">
            <v>1.5206571858163132</v>
          </cell>
          <cell r="R124">
            <v>4.7</v>
          </cell>
        </row>
        <row r="125">
          <cell r="C125">
            <v>7.9</v>
          </cell>
          <cell r="E125">
            <v>9.31</v>
          </cell>
          <cell r="G125">
            <v>10.5</v>
          </cell>
          <cell r="K125">
            <v>7</v>
          </cell>
          <cell r="O125">
            <v>1.4100000000000001</v>
          </cell>
          <cell r="P125">
            <v>1.5206571858163132</v>
          </cell>
          <cell r="R125">
            <v>4.5999999999999996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G126">
            <v>10.11</v>
          </cell>
          <cell r="K126">
            <v>7</v>
          </cell>
          <cell r="O126">
            <v>1.1799999999999997</v>
          </cell>
          <cell r="P126">
            <v>1.5206571858163132</v>
          </cell>
          <cell r="R126">
            <v>5.2</v>
          </cell>
        </row>
        <row r="127">
          <cell r="C127">
            <v>8.5</v>
          </cell>
          <cell r="E127">
            <v>9.66</v>
          </cell>
          <cell r="G127">
            <v>10</v>
          </cell>
          <cell r="K127">
            <v>7</v>
          </cell>
          <cell r="O127">
            <v>1.1600000000000001</v>
          </cell>
          <cell r="P127">
            <v>1.5206571858163132</v>
          </cell>
          <cell r="R127">
            <v>5.3</v>
          </cell>
        </row>
        <row r="128">
          <cell r="C128">
            <v>8.56</v>
          </cell>
          <cell r="E128">
            <v>9.75</v>
          </cell>
          <cell r="G128">
            <v>10</v>
          </cell>
          <cell r="K128">
            <v>7</v>
          </cell>
          <cell r="O128">
            <v>1.1899999999999995</v>
          </cell>
          <cell r="P128">
            <v>1.5206571858163132</v>
          </cell>
          <cell r="R128">
            <v>5.2</v>
          </cell>
        </row>
        <row r="129">
          <cell r="C129">
            <v>8.76</v>
          </cell>
          <cell r="E129">
            <v>9.8699999999999992</v>
          </cell>
          <cell r="G129">
            <v>10</v>
          </cell>
          <cell r="K129">
            <v>7</v>
          </cell>
          <cell r="O129">
            <v>1.1099999999999994</v>
          </cell>
          <cell r="P129">
            <v>1.5206571858163132</v>
          </cell>
          <cell r="R129">
            <v>4.7</v>
          </cell>
        </row>
        <row r="130">
          <cell r="C130">
            <v>8.73</v>
          </cell>
          <cell r="E130">
            <v>9.89</v>
          </cell>
          <cell r="G130">
            <v>10</v>
          </cell>
          <cell r="K130">
            <v>7</v>
          </cell>
          <cell r="O130">
            <v>1.1600000000000001</v>
          </cell>
          <cell r="P130">
            <v>1.5206571858163132</v>
          </cell>
          <cell r="R130">
            <v>4.4000000000000004</v>
          </cell>
        </row>
        <row r="131">
          <cell r="C131">
            <v>8.4600000000000009</v>
          </cell>
          <cell r="E131">
            <v>9.69</v>
          </cell>
          <cell r="G131">
            <v>10</v>
          </cell>
          <cell r="K131">
            <v>7</v>
          </cell>
          <cell r="O131">
            <v>1.2299999999999986</v>
          </cell>
          <cell r="P131">
            <v>1.5206571858163132</v>
          </cell>
          <cell r="R131">
            <v>4.7</v>
          </cell>
        </row>
        <row r="132">
          <cell r="C132">
            <v>8.5</v>
          </cell>
          <cell r="E132">
            <v>9.66</v>
          </cell>
          <cell r="G132">
            <v>10</v>
          </cell>
          <cell r="K132">
            <v>7</v>
          </cell>
          <cell r="O132">
            <v>1.1600000000000001</v>
          </cell>
          <cell r="P132">
            <v>1.5206571858163132</v>
          </cell>
          <cell r="R132">
            <v>4.8</v>
          </cell>
        </row>
        <row r="133">
          <cell r="C133">
            <v>8.86</v>
          </cell>
          <cell r="E133">
            <v>9.84</v>
          </cell>
          <cell r="G133">
            <v>10</v>
          </cell>
          <cell r="K133">
            <v>7</v>
          </cell>
          <cell r="O133">
            <v>0.98000000000000043</v>
          </cell>
          <cell r="P133">
            <v>1.5206571858163132</v>
          </cell>
          <cell r="R133">
            <v>5.6</v>
          </cell>
        </row>
        <row r="134">
          <cell r="C134">
            <v>9.0299999999999994</v>
          </cell>
          <cell r="E134">
            <v>10.01</v>
          </cell>
          <cell r="G134">
            <v>10</v>
          </cell>
          <cell r="K134">
            <v>7</v>
          </cell>
          <cell r="O134">
            <v>0.98000000000000043</v>
          </cell>
          <cell r="P134">
            <v>1.5206571858163132</v>
          </cell>
          <cell r="R134">
            <v>6.2</v>
          </cell>
        </row>
        <row r="135">
          <cell r="C135">
            <v>8.86</v>
          </cell>
          <cell r="E135">
            <v>9.94</v>
          </cell>
          <cell r="G135">
            <v>10</v>
          </cell>
          <cell r="K135">
            <v>7</v>
          </cell>
          <cell r="O135">
            <v>1.08</v>
          </cell>
          <cell r="P135">
            <v>1.5206571858163132</v>
          </cell>
          <cell r="R135">
            <v>6.3</v>
          </cell>
        </row>
        <row r="136">
          <cell r="C136">
            <v>8.5399999999999991</v>
          </cell>
          <cell r="E136">
            <v>9.76</v>
          </cell>
          <cell r="G136">
            <v>10</v>
          </cell>
          <cell r="K136">
            <v>7</v>
          </cell>
          <cell r="O136">
            <v>1.2200000000000006</v>
          </cell>
          <cell r="P136">
            <v>1.5206571858163132</v>
          </cell>
          <cell r="R136">
            <v>6.3</v>
          </cell>
        </row>
        <row r="137">
          <cell r="C137">
            <v>8.24</v>
          </cell>
          <cell r="E137">
            <v>9.57</v>
          </cell>
          <cell r="G137">
            <v>10</v>
          </cell>
          <cell r="K137">
            <v>6.5</v>
          </cell>
          <cell r="O137">
            <v>1.33</v>
          </cell>
          <cell r="P137">
            <v>1.5206571858163132</v>
          </cell>
          <cell r="R137">
            <v>6.1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G138">
            <v>9.52</v>
          </cell>
          <cell r="K138">
            <v>6.5</v>
          </cell>
          <cell r="O138">
            <v>1.2900000000000009</v>
          </cell>
          <cell r="P138">
            <v>1.5206571858163132</v>
          </cell>
          <cell r="R138">
            <v>5.7</v>
          </cell>
        </row>
        <row r="139">
          <cell r="C139">
            <v>8.0299999999999994</v>
          </cell>
          <cell r="E139">
            <v>9.31</v>
          </cell>
          <cell r="G139">
            <v>9.0500000000000007</v>
          </cell>
          <cell r="K139">
            <v>6</v>
          </cell>
          <cell r="O139">
            <v>1.2800000000000011</v>
          </cell>
          <cell r="P139">
            <v>1.5206571858163132</v>
          </cell>
          <cell r="R139">
            <v>5.3</v>
          </cell>
        </row>
        <row r="140">
          <cell r="C140">
            <v>8.2899999999999991</v>
          </cell>
          <cell r="E140">
            <v>9.39</v>
          </cell>
          <cell r="G140">
            <v>9</v>
          </cell>
          <cell r="K140">
            <v>6</v>
          </cell>
          <cell r="O140">
            <v>1.1000000000000014</v>
          </cell>
          <cell r="P140">
            <v>1.5206571858163132</v>
          </cell>
          <cell r="R140">
            <v>4.9000000000000004</v>
          </cell>
        </row>
        <row r="141">
          <cell r="C141">
            <v>8.2100000000000009</v>
          </cell>
          <cell r="E141">
            <v>9.3000000000000007</v>
          </cell>
          <cell r="G141">
            <v>9</v>
          </cell>
          <cell r="K141">
            <v>5.5</v>
          </cell>
          <cell r="O141">
            <v>1.0899999999999999</v>
          </cell>
          <cell r="P141">
            <v>1.5206571858163132</v>
          </cell>
          <cell r="R141">
            <v>4.9000000000000004</v>
          </cell>
        </row>
        <row r="142">
          <cell r="C142">
            <v>8.27</v>
          </cell>
          <cell r="E142">
            <v>9.2899999999999991</v>
          </cell>
          <cell r="G142">
            <v>8.5</v>
          </cell>
          <cell r="K142">
            <v>5.5</v>
          </cell>
          <cell r="O142">
            <v>1.0199999999999996</v>
          </cell>
          <cell r="P142">
            <v>1.5206571858163132</v>
          </cell>
          <cell r="R142">
            <v>5</v>
          </cell>
        </row>
        <row r="143">
          <cell r="C143">
            <v>8.4700000000000006</v>
          </cell>
          <cell r="E143">
            <v>9.44</v>
          </cell>
          <cell r="G143">
            <v>8.5</v>
          </cell>
          <cell r="K143">
            <v>5.5</v>
          </cell>
          <cell r="O143">
            <v>0.96999999999999886</v>
          </cell>
          <cell r="P143">
            <v>1.5206571858163132</v>
          </cell>
          <cell r="R143">
            <v>4.7</v>
          </cell>
        </row>
        <row r="144">
          <cell r="C144">
            <v>8.4499999999999993</v>
          </cell>
          <cell r="E144">
            <v>9.4</v>
          </cell>
          <cell r="G144">
            <v>8.5</v>
          </cell>
          <cell r="K144">
            <v>5.5</v>
          </cell>
          <cell r="O144">
            <v>0.95000000000000107</v>
          </cell>
          <cell r="P144">
            <v>1.5206571858163132</v>
          </cell>
          <cell r="R144">
            <v>4.4000000000000004</v>
          </cell>
        </row>
        <row r="145">
          <cell r="C145">
            <v>8.14</v>
          </cell>
          <cell r="E145">
            <v>9.16</v>
          </cell>
          <cell r="G145">
            <v>8.5</v>
          </cell>
          <cell r="K145">
            <v>5.5</v>
          </cell>
          <cell r="O145">
            <v>1.0199999999999996</v>
          </cell>
          <cell r="P145">
            <v>1.5206571858163132</v>
          </cell>
          <cell r="R145">
            <v>3.8</v>
          </cell>
        </row>
        <row r="146">
          <cell r="C146">
            <v>7.95</v>
          </cell>
          <cell r="E146">
            <v>9.0299999999999994</v>
          </cell>
          <cell r="G146">
            <v>8.1999999999999993</v>
          </cell>
          <cell r="K146">
            <v>5</v>
          </cell>
          <cell r="O146">
            <v>1.0799999999999992</v>
          </cell>
          <cell r="P146">
            <v>1.5206571858163132</v>
          </cell>
          <cell r="R146">
            <v>3.4</v>
          </cell>
        </row>
        <row r="147">
          <cell r="C147">
            <v>7.93</v>
          </cell>
          <cell r="E147">
            <v>8.99</v>
          </cell>
          <cell r="G147">
            <v>8</v>
          </cell>
          <cell r="K147">
            <v>5</v>
          </cell>
          <cell r="O147">
            <v>1.0600000000000005</v>
          </cell>
          <cell r="P147">
            <v>1.5206571858163132</v>
          </cell>
          <cell r="R147">
            <v>2.9</v>
          </cell>
        </row>
        <row r="148">
          <cell r="C148">
            <v>7.92</v>
          </cell>
          <cell r="E148">
            <v>8.93</v>
          </cell>
          <cell r="G148">
            <v>7.58</v>
          </cell>
          <cell r="K148">
            <v>5</v>
          </cell>
          <cell r="O148">
            <v>1.0099999999999998</v>
          </cell>
          <cell r="P148">
            <v>1.5206571858163132</v>
          </cell>
          <cell r="R148">
            <v>3</v>
          </cell>
        </row>
        <row r="149">
          <cell r="C149">
            <v>7.7</v>
          </cell>
          <cell r="E149">
            <v>8.76</v>
          </cell>
          <cell r="G149">
            <v>7.21</v>
          </cell>
          <cell r="K149">
            <v>4.5</v>
          </cell>
          <cell r="O149">
            <v>1.0599999999999996</v>
          </cell>
          <cell r="P149">
            <v>1.5206571858163132</v>
          </cell>
          <cell r="R149">
            <v>3.1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G150">
            <v>6.5</v>
          </cell>
          <cell r="K150">
            <v>3.5</v>
          </cell>
          <cell r="O150">
            <v>1.0899999999999999</v>
          </cell>
          <cell r="P150">
            <v>1.5206571858163132</v>
          </cell>
          <cell r="R150">
            <v>2.6</v>
          </cell>
        </row>
        <row r="151">
          <cell r="C151">
            <v>7.85</v>
          </cell>
          <cell r="E151">
            <v>8.77</v>
          </cell>
          <cell r="G151">
            <v>6.5</v>
          </cell>
          <cell r="K151">
            <v>3.5</v>
          </cell>
          <cell r="O151">
            <v>0.91999999999999993</v>
          </cell>
          <cell r="P151">
            <v>1.5206571858163132</v>
          </cell>
          <cell r="R151">
            <v>2.8</v>
          </cell>
        </row>
        <row r="152">
          <cell r="C152">
            <v>7.97</v>
          </cell>
          <cell r="E152">
            <v>8.84</v>
          </cell>
          <cell r="G152">
            <v>6.5</v>
          </cell>
          <cell r="K152">
            <v>3.5</v>
          </cell>
          <cell r="O152">
            <v>0.87000000000000011</v>
          </cell>
          <cell r="P152">
            <v>1.5206571858163132</v>
          </cell>
          <cell r="R152">
            <v>3.2</v>
          </cell>
        </row>
        <row r="153">
          <cell r="C153">
            <v>7.96</v>
          </cell>
          <cell r="E153">
            <v>8.7899999999999991</v>
          </cell>
          <cell r="G153">
            <v>6.5</v>
          </cell>
          <cell r="K153">
            <v>3.5</v>
          </cell>
          <cell r="O153">
            <v>0.82999999999999918</v>
          </cell>
          <cell r="P153">
            <v>1.5206571858163132</v>
          </cell>
          <cell r="R153">
            <v>3.2</v>
          </cell>
        </row>
        <row r="154">
          <cell r="C154">
            <v>7.89</v>
          </cell>
          <cell r="E154">
            <v>8.7200000000000006</v>
          </cell>
          <cell r="G154">
            <v>6.5</v>
          </cell>
          <cell r="K154">
            <v>3.5</v>
          </cell>
          <cell r="O154">
            <v>0.83000000000000096</v>
          </cell>
          <cell r="P154">
            <v>1.5206571858163132</v>
          </cell>
          <cell r="R154">
            <v>3</v>
          </cell>
        </row>
        <row r="155">
          <cell r="C155">
            <v>7.84</v>
          </cell>
          <cell r="E155">
            <v>8.64</v>
          </cell>
          <cell r="G155">
            <v>6.5</v>
          </cell>
          <cell r="K155">
            <v>3.5</v>
          </cell>
          <cell r="O155">
            <v>0.80000000000000071</v>
          </cell>
          <cell r="P155">
            <v>1.5206571858163132</v>
          </cell>
          <cell r="R155">
            <v>3.1</v>
          </cell>
        </row>
        <row r="156">
          <cell r="C156">
            <v>7.6</v>
          </cell>
          <cell r="E156">
            <v>8.4600000000000009</v>
          </cell>
          <cell r="G156">
            <v>6.02</v>
          </cell>
          <cell r="K156">
            <v>3</v>
          </cell>
          <cell r="O156">
            <v>0.86000000000000121</v>
          </cell>
          <cell r="P156">
            <v>1.5206571858163132</v>
          </cell>
          <cell r="R156">
            <v>3.2</v>
          </cell>
        </row>
        <row r="157">
          <cell r="C157">
            <v>7.39</v>
          </cell>
          <cell r="E157">
            <v>8.34</v>
          </cell>
          <cell r="G157">
            <v>6</v>
          </cell>
          <cell r="K157">
            <v>3</v>
          </cell>
          <cell r="O157">
            <v>0.95000000000000018</v>
          </cell>
          <cell r="P157">
            <v>1.5206571858163132</v>
          </cell>
          <cell r="R157">
            <v>3.1</v>
          </cell>
        </row>
        <row r="158">
          <cell r="C158">
            <v>7.34</v>
          </cell>
          <cell r="E158">
            <v>8.32</v>
          </cell>
          <cell r="G158">
            <v>6</v>
          </cell>
          <cell r="K158">
            <v>3</v>
          </cell>
          <cell r="O158">
            <v>0.98000000000000043</v>
          </cell>
          <cell r="P158">
            <v>1.5206571858163132</v>
          </cell>
          <cell r="R158">
            <v>3</v>
          </cell>
        </row>
        <row r="159">
          <cell r="C159">
            <v>7.53</v>
          </cell>
          <cell r="E159">
            <v>8.44</v>
          </cell>
          <cell r="G159">
            <v>6</v>
          </cell>
          <cell r="K159">
            <v>3</v>
          </cell>
          <cell r="O159">
            <v>0.90999999999999925</v>
          </cell>
          <cell r="P159">
            <v>1.5206571858163132</v>
          </cell>
          <cell r="R159">
            <v>3.2</v>
          </cell>
        </row>
        <row r="160">
          <cell r="C160">
            <v>7.61</v>
          </cell>
          <cell r="E160">
            <v>8.5299999999999994</v>
          </cell>
          <cell r="G160">
            <v>6</v>
          </cell>
          <cell r="K160">
            <v>3</v>
          </cell>
          <cell r="O160">
            <v>0.91999999999999904</v>
          </cell>
          <cell r="P160">
            <v>1.5206571858163132</v>
          </cell>
          <cell r="R160">
            <v>3</v>
          </cell>
        </row>
        <row r="161">
          <cell r="C161">
            <v>7.44</v>
          </cell>
          <cell r="E161">
            <v>8.36</v>
          </cell>
          <cell r="G161">
            <v>6</v>
          </cell>
          <cell r="K161">
            <v>3</v>
          </cell>
          <cell r="O161">
            <v>0.91999999999999904</v>
          </cell>
          <cell r="P161">
            <v>1.5206571858163132</v>
          </cell>
          <cell r="R161">
            <v>2.9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G162">
            <v>6</v>
          </cell>
          <cell r="K162">
            <v>3</v>
          </cell>
          <cell r="O162">
            <v>0.89000000000000057</v>
          </cell>
          <cell r="P162">
            <v>1.5206571858163132</v>
          </cell>
          <cell r="R162">
            <v>3.3</v>
          </cell>
        </row>
        <row r="163">
          <cell r="C163">
            <v>7.09</v>
          </cell>
          <cell r="E163">
            <v>8</v>
          </cell>
          <cell r="G163">
            <v>6</v>
          </cell>
          <cell r="K163">
            <v>3</v>
          </cell>
          <cell r="O163">
            <v>0.91000000000000014</v>
          </cell>
          <cell r="P163">
            <v>1.5206571858163132</v>
          </cell>
          <cell r="R163">
            <v>3.2</v>
          </cell>
        </row>
        <row r="164">
          <cell r="C164">
            <v>6.82</v>
          </cell>
          <cell r="E164">
            <v>7.85</v>
          </cell>
          <cell r="G164">
            <v>6</v>
          </cell>
          <cell r="K164">
            <v>3</v>
          </cell>
          <cell r="O164">
            <v>1.0299999999999994</v>
          </cell>
          <cell r="P164">
            <v>1.5206571858163132</v>
          </cell>
          <cell r="R164">
            <v>3.1</v>
          </cell>
        </row>
        <row r="165">
          <cell r="C165">
            <v>6.85</v>
          </cell>
          <cell r="E165">
            <v>7.76</v>
          </cell>
          <cell r="G165">
            <v>6</v>
          </cell>
          <cell r="K165">
            <v>3</v>
          </cell>
          <cell r="O165">
            <v>0.91000000000000014</v>
          </cell>
          <cell r="P165">
            <v>1.5206571858163132</v>
          </cell>
          <cell r="R165">
            <v>3.2</v>
          </cell>
        </row>
        <row r="166">
          <cell r="C166">
            <v>6.92</v>
          </cell>
          <cell r="E166">
            <v>7.78</v>
          </cell>
          <cell r="G166">
            <v>6</v>
          </cell>
          <cell r="K166">
            <v>3</v>
          </cell>
          <cell r="O166">
            <v>0.86000000000000032</v>
          </cell>
          <cell r="P166">
            <v>1.5206571858163132</v>
          </cell>
          <cell r="R166">
            <v>3.2</v>
          </cell>
        </row>
        <row r="167">
          <cell r="C167">
            <v>6.81</v>
          </cell>
          <cell r="E167">
            <v>7.68</v>
          </cell>
          <cell r="G167">
            <v>6</v>
          </cell>
          <cell r="K167">
            <v>3</v>
          </cell>
          <cell r="O167">
            <v>0.87000000000000011</v>
          </cell>
          <cell r="P167">
            <v>1.5206571858163132</v>
          </cell>
          <cell r="R167">
            <v>3</v>
          </cell>
        </row>
        <row r="168">
          <cell r="C168">
            <v>6.63</v>
          </cell>
          <cell r="E168">
            <v>7.53</v>
          </cell>
          <cell r="G168">
            <v>6</v>
          </cell>
          <cell r="K168">
            <v>3</v>
          </cell>
          <cell r="O168">
            <v>0.90000000000000036</v>
          </cell>
          <cell r="P168">
            <v>1.5206571858163132</v>
          </cell>
          <cell r="R168">
            <v>2.8</v>
          </cell>
        </row>
        <row r="169">
          <cell r="C169">
            <v>6.32</v>
          </cell>
          <cell r="E169">
            <v>7.21</v>
          </cell>
          <cell r="G169">
            <v>6</v>
          </cell>
          <cell r="K169">
            <v>3</v>
          </cell>
          <cell r="O169">
            <v>0.88999999999999968</v>
          </cell>
          <cell r="P169">
            <v>1.5206571858163132</v>
          </cell>
          <cell r="R169">
            <v>2.8</v>
          </cell>
        </row>
        <row r="170">
          <cell r="C170">
            <v>6</v>
          </cell>
          <cell r="E170">
            <v>7.01</v>
          </cell>
          <cell r="G170">
            <v>6</v>
          </cell>
          <cell r="K170">
            <v>3</v>
          </cell>
          <cell r="O170">
            <v>1.0099999999999998</v>
          </cell>
          <cell r="P170">
            <v>1.5206571858163132</v>
          </cell>
          <cell r="R170">
            <v>2.7</v>
          </cell>
        </row>
        <row r="171">
          <cell r="C171">
            <v>5.94</v>
          </cell>
          <cell r="E171">
            <v>6.99</v>
          </cell>
          <cell r="G171">
            <v>6</v>
          </cell>
          <cell r="K171">
            <v>3</v>
          </cell>
          <cell r="O171">
            <v>1.0499999999999998</v>
          </cell>
          <cell r="P171">
            <v>1.5206571858163132</v>
          </cell>
          <cell r="R171">
            <v>2.8</v>
          </cell>
        </row>
        <row r="172">
          <cell r="C172">
            <v>6.21</v>
          </cell>
          <cell r="E172">
            <v>7.3</v>
          </cell>
          <cell r="G172">
            <v>6</v>
          </cell>
          <cell r="K172">
            <v>3</v>
          </cell>
          <cell r="O172">
            <v>1.0899999999999999</v>
          </cell>
          <cell r="P172">
            <v>1.5206571858163132</v>
          </cell>
          <cell r="R172">
            <v>2.7</v>
          </cell>
        </row>
        <row r="173">
          <cell r="C173">
            <v>6.25</v>
          </cell>
          <cell r="E173">
            <v>7.33</v>
          </cell>
          <cell r="G173">
            <v>6</v>
          </cell>
          <cell r="K173">
            <v>3</v>
          </cell>
          <cell r="O173">
            <v>1.08</v>
          </cell>
          <cell r="P173">
            <v>1.5206571858163132</v>
          </cell>
          <cell r="R173">
            <v>2.7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G174">
            <v>6</v>
          </cell>
          <cell r="K174">
            <v>3</v>
          </cell>
          <cell r="O174">
            <v>1.0199999999999996</v>
          </cell>
          <cell r="P174">
            <v>1.5206571858163132</v>
          </cell>
          <cell r="R174">
            <v>2.5</v>
          </cell>
        </row>
        <row r="175">
          <cell r="C175">
            <v>6.49</v>
          </cell>
          <cell r="E175">
            <v>7.44</v>
          </cell>
          <cell r="G175">
            <v>6</v>
          </cell>
          <cell r="K175">
            <v>3</v>
          </cell>
          <cell r="O175">
            <v>0.95000000000000018</v>
          </cell>
          <cell r="P175">
            <v>1.5206571858163132</v>
          </cell>
          <cell r="R175">
            <v>2.5</v>
          </cell>
        </row>
        <row r="176">
          <cell r="C176">
            <v>6.91</v>
          </cell>
          <cell r="E176">
            <v>7.83</v>
          </cell>
          <cell r="G176">
            <v>6.06</v>
          </cell>
          <cell r="K176">
            <v>3</v>
          </cell>
          <cell r="O176">
            <v>0.91999999999999993</v>
          </cell>
          <cell r="P176">
            <v>1.5206571858163132</v>
          </cell>
          <cell r="R176">
            <v>2.5</v>
          </cell>
        </row>
        <row r="177">
          <cell r="C177">
            <v>7.27</v>
          </cell>
          <cell r="E177">
            <v>8.1999999999999993</v>
          </cell>
          <cell r="G177">
            <v>6.45</v>
          </cell>
          <cell r="K177">
            <v>3</v>
          </cell>
          <cell r="O177">
            <v>0.92999999999999972</v>
          </cell>
          <cell r="P177">
            <v>1.5206571858163132</v>
          </cell>
          <cell r="R177">
            <v>2.4</v>
          </cell>
        </row>
        <row r="178">
          <cell r="C178">
            <v>7.41</v>
          </cell>
          <cell r="E178">
            <v>8.32</v>
          </cell>
          <cell r="G178">
            <v>6.99</v>
          </cell>
          <cell r="K178">
            <v>3</v>
          </cell>
          <cell r="O178">
            <v>0.91000000000000014</v>
          </cell>
          <cell r="P178">
            <v>1.5206571858163132</v>
          </cell>
          <cell r="R178">
            <v>2.2999999999999998</v>
          </cell>
        </row>
        <row r="179">
          <cell r="C179">
            <v>7.4</v>
          </cell>
          <cell r="E179">
            <v>8.31</v>
          </cell>
          <cell r="G179">
            <v>7.25</v>
          </cell>
          <cell r="K179">
            <v>3.5</v>
          </cell>
          <cell r="O179">
            <v>0.91000000000000014</v>
          </cell>
          <cell r="P179">
            <v>1.5206571858163132</v>
          </cell>
          <cell r="R179">
            <v>2.5</v>
          </cell>
        </row>
        <row r="180">
          <cell r="C180">
            <v>7.58</v>
          </cell>
          <cell r="E180">
            <v>8.4700000000000006</v>
          </cell>
          <cell r="G180">
            <v>7.25</v>
          </cell>
          <cell r="K180">
            <v>3.5</v>
          </cell>
          <cell r="O180">
            <v>0.89000000000000057</v>
          </cell>
          <cell r="P180">
            <v>1.5206571858163132</v>
          </cell>
          <cell r="R180">
            <v>2.9</v>
          </cell>
        </row>
        <row r="181">
          <cell r="C181">
            <v>7.49</v>
          </cell>
          <cell r="E181">
            <v>8.41</v>
          </cell>
          <cell r="G181">
            <v>7.51</v>
          </cell>
          <cell r="K181">
            <v>3.5</v>
          </cell>
          <cell r="O181">
            <v>0.91999999999999993</v>
          </cell>
          <cell r="P181">
            <v>1.5206571858163132</v>
          </cell>
          <cell r="R181">
            <v>3</v>
          </cell>
        </row>
        <row r="182">
          <cell r="C182">
            <v>7.71</v>
          </cell>
          <cell r="E182">
            <v>8.65</v>
          </cell>
          <cell r="G182">
            <v>7.75</v>
          </cell>
          <cell r="K182">
            <v>4</v>
          </cell>
          <cell r="O182">
            <v>0.94000000000000039</v>
          </cell>
          <cell r="P182">
            <v>1.5206571858163132</v>
          </cell>
          <cell r="R182">
            <v>2.6</v>
          </cell>
        </row>
        <row r="183">
          <cell r="C183">
            <v>7.94</v>
          </cell>
          <cell r="E183">
            <v>8.8800000000000008</v>
          </cell>
          <cell r="G183">
            <v>7.75</v>
          </cell>
          <cell r="K183">
            <v>4</v>
          </cell>
          <cell r="O183">
            <v>0.94000000000000039</v>
          </cell>
          <cell r="P183">
            <v>1.5206571858163132</v>
          </cell>
          <cell r="R183">
            <v>2.7</v>
          </cell>
        </row>
        <row r="184">
          <cell r="C184">
            <v>8.08</v>
          </cell>
          <cell r="E184">
            <v>9</v>
          </cell>
          <cell r="G184">
            <v>8.15</v>
          </cell>
          <cell r="K184">
            <v>4.75</v>
          </cell>
          <cell r="O184">
            <v>0.91999999999999993</v>
          </cell>
          <cell r="P184">
            <v>1.5206571858163132</v>
          </cell>
          <cell r="R184">
            <v>2.7</v>
          </cell>
        </row>
        <row r="185">
          <cell r="C185">
            <v>7.87</v>
          </cell>
          <cell r="E185">
            <v>8.7899999999999991</v>
          </cell>
          <cell r="G185">
            <v>8.5</v>
          </cell>
          <cell r="K185">
            <v>4.75</v>
          </cell>
          <cell r="O185">
            <v>0.91999999999999904</v>
          </cell>
          <cell r="P185">
            <v>1.5206571858163132</v>
          </cell>
          <cell r="R185">
            <v>2.8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G186">
            <v>8.5</v>
          </cell>
          <cell r="K186">
            <v>4.75</v>
          </cell>
          <cell r="O186">
            <v>0.91999999999999993</v>
          </cell>
          <cell r="P186">
            <v>1.5206571858163132</v>
          </cell>
          <cell r="R186">
            <v>2.9</v>
          </cell>
        </row>
        <row r="187">
          <cell r="C187">
            <v>7.61</v>
          </cell>
          <cell r="E187">
            <v>8.56</v>
          </cell>
          <cell r="G187">
            <v>9</v>
          </cell>
          <cell r="K187">
            <v>5.25</v>
          </cell>
          <cell r="O187">
            <v>0.95000000000000018</v>
          </cell>
          <cell r="P187">
            <v>1.5206571858163132</v>
          </cell>
          <cell r="R187">
            <v>2.9</v>
          </cell>
        </row>
        <row r="188">
          <cell r="C188">
            <v>7.45</v>
          </cell>
          <cell r="E188">
            <v>8.41</v>
          </cell>
          <cell r="G188">
            <v>9</v>
          </cell>
          <cell r="K188">
            <v>5.25</v>
          </cell>
          <cell r="O188">
            <v>0.96</v>
          </cell>
          <cell r="P188">
            <v>1.5206571858163132</v>
          </cell>
          <cell r="R188">
            <v>3.1</v>
          </cell>
        </row>
        <row r="189">
          <cell r="C189">
            <v>7.36</v>
          </cell>
          <cell r="E189">
            <v>8.3000000000000007</v>
          </cell>
          <cell r="G189">
            <v>9</v>
          </cell>
          <cell r="K189">
            <v>5.25</v>
          </cell>
          <cell r="O189">
            <v>0.94000000000000039</v>
          </cell>
          <cell r="P189">
            <v>1.5206571858163132</v>
          </cell>
          <cell r="R189">
            <v>2.4</v>
          </cell>
        </row>
        <row r="190">
          <cell r="C190">
            <v>6.95</v>
          </cell>
          <cell r="E190">
            <v>7.93</v>
          </cell>
          <cell r="G190">
            <v>9</v>
          </cell>
          <cell r="K190">
            <v>5.25</v>
          </cell>
          <cell r="O190">
            <v>0.97999999999999954</v>
          </cell>
          <cell r="P190">
            <v>1.5206571858163132</v>
          </cell>
          <cell r="R190">
            <v>3.2</v>
          </cell>
        </row>
        <row r="191">
          <cell r="C191">
            <v>6.57</v>
          </cell>
          <cell r="E191">
            <v>7.62</v>
          </cell>
          <cell r="G191">
            <v>9</v>
          </cell>
          <cell r="K191">
            <v>5.25</v>
          </cell>
          <cell r="O191">
            <v>1.0499999999999998</v>
          </cell>
          <cell r="P191">
            <v>1.5206571858163132</v>
          </cell>
          <cell r="R191">
            <v>3</v>
          </cell>
        </row>
        <row r="192">
          <cell r="C192">
            <v>6.72</v>
          </cell>
          <cell r="E192">
            <v>7.73</v>
          </cell>
          <cell r="G192">
            <v>8.8000000000000007</v>
          </cell>
          <cell r="K192">
            <v>5.25</v>
          </cell>
          <cell r="O192">
            <v>1.0100000000000007</v>
          </cell>
          <cell r="P192">
            <v>1.5206571858163132</v>
          </cell>
          <cell r="R192">
            <v>2.8</v>
          </cell>
        </row>
        <row r="193">
          <cell r="C193">
            <v>6.86</v>
          </cell>
          <cell r="E193">
            <v>7.86</v>
          </cell>
          <cell r="G193">
            <v>8.75</v>
          </cell>
          <cell r="K193">
            <v>5.25</v>
          </cell>
          <cell r="O193">
            <v>1</v>
          </cell>
          <cell r="P193">
            <v>1.5206571858163132</v>
          </cell>
          <cell r="R193">
            <v>2.6</v>
          </cell>
        </row>
        <row r="194">
          <cell r="C194">
            <v>6.55</v>
          </cell>
          <cell r="E194">
            <v>7.62</v>
          </cell>
          <cell r="G194">
            <v>8.75</v>
          </cell>
          <cell r="K194">
            <v>5.25</v>
          </cell>
          <cell r="O194">
            <v>1.0700000000000003</v>
          </cell>
          <cell r="P194">
            <v>1.5206571858163132</v>
          </cell>
          <cell r="R194">
            <v>2.5</v>
          </cell>
        </row>
        <row r="195">
          <cell r="C195">
            <v>6.37</v>
          </cell>
          <cell r="E195">
            <v>7.46</v>
          </cell>
          <cell r="G195">
            <v>8.75</v>
          </cell>
          <cell r="K195">
            <v>5.25</v>
          </cell>
          <cell r="O195">
            <v>1.0899999999999999</v>
          </cell>
          <cell r="P195">
            <v>1.5206571858163132</v>
          </cell>
          <cell r="R195">
            <v>2.8</v>
          </cell>
        </row>
        <row r="196">
          <cell r="C196">
            <v>6.26</v>
          </cell>
          <cell r="E196">
            <v>7.4</v>
          </cell>
          <cell r="G196">
            <v>8.75</v>
          </cell>
          <cell r="K196">
            <v>5.25</v>
          </cell>
          <cell r="O196">
            <v>1.1400000000000006</v>
          </cell>
          <cell r="P196">
            <v>1.5206571858163132</v>
          </cell>
          <cell r="R196">
            <v>2.6</v>
          </cell>
        </row>
        <row r="197">
          <cell r="C197">
            <v>6.06</v>
          </cell>
          <cell r="E197">
            <v>7.21</v>
          </cell>
          <cell r="G197">
            <v>8.65</v>
          </cell>
          <cell r="K197">
            <v>5.25</v>
          </cell>
          <cell r="O197">
            <v>1.1500000000000004</v>
          </cell>
          <cell r="P197">
            <v>1.5206571858163132</v>
          </cell>
          <cell r="R197">
            <v>2.5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G198">
            <v>8.5</v>
          </cell>
          <cell r="K198">
            <v>5.25</v>
          </cell>
          <cell r="O198">
            <v>1.1500000000000004</v>
          </cell>
          <cell r="P198">
            <v>1.5206571858163132</v>
          </cell>
          <cell r="R198">
            <v>2.7</v>
          </cell>
        </row>
        <row r="199">
          <cell r="C199">
            <v>6.24</v>
          </cell>
          <cell r="E199">
            <v>7.37</v>
          </cell>
          <cell r="G199">
            <v>8.25</v>
          </cell>
          <cell r="K199">
            <v>5</v>
          </cell>
          <cell r="O199">
            <v>1.1299999999999999</v>
          </cell>
          <cell r="P199">
            <v>1.5206571858163132</v>
          </cell>
          <cell r="R199">
            <v>2.7</v>
          </cell>
        </row>
        <row r="200">
          <cell r="C200">
            <v>6.6</v>
          </cell>
          <cell r="E200">
            <v>7.72</v>
          </cell>
          <cell r="G200">
            <v>8.25</v>
          </cell>
          <cell r="K200">
            <v>5</v>
          </cell>
          <cell r="O200">
            <v>1.1200000000000001</v>
          </cell>
          <cell r="P200">
            <v>1.5206571858163132</v>
          </cell>
          <cell r="R200">
            <v>2.8</v>
          </cell>
        </row>
        <row r="201">
          <cell r="C201">
            <v>6.79</v>
          </cell>
          <cell r="E201">
            <v>7.88</v>
          </cell>
          <cell r="G201">
            <v>8.25</v>
          </cell>
          <cell r="K201">
            <v>5</v>
          </cell>
          <cell r="O201">
            <v>1.0899999999999999</v>
          </cell>
          <cell r="P201">
            <v>1.5206571858163132</v>
          </cell>
          <cell r="R201">
            <v>2.9</v>
          </cell>
        </row>
        <row r="202">
          <cell r="C202">
            <v>6.93</v>
          </cell>
          <cell r="E202">
            <v>7.99</v>
          </cell>
          <cell r="G202">
            <v>8.25</v>
          </cell>
          <cell r="K202">
            <v>5</v>
          </cell>
          <cell r="O202">
            <v>1.0600000000000005</v>
          </cell>
          <cell r="P202">
            <v>1.5206571858163132</v>
          </cell>
          <cell r="R202">
            <v>2.9</v>
          </cell>
        </row>
        <row r="203">
          <cell r="C203">
            <v>7.06</v>
          </cell>
          <cell r="E203">
            <v>8.07</v>
          </cell>
          <cell r="G203">
            <v>8.25</v>
          </cell>
          <cell r="K203">
            <v>5</v>
          </cell>
          <cell r="O203">
            <v>1.0100000000000007</v>
          </cell>
          <cell r="P203">
            <v>1.5206571858163132</v>
          </cell>
          <cell r="R203">
            <v>2.8</v>
          </cell>
        </row>
        <row r="204">
          <cell r="C204">
            <v>7.03</v>
          </cell>
          <cell r="E204">
            <v>8.02</v>
          </cell>
          <cell r="G204">
            <v>8.25</v>
          </cell>
          <cell r="K204">
            <v>5</v>
          </cell>
          <cell r="O204">
            <v>0.98999999999999932</v>
          </cell>
          <cell r="P204">
            <v>1.5206571858163132</v>
          </cell>
          <cell r="R204">
            <v>3</v>
          </cell>
        </row>
        <row r="205">
          <cell r="C205">
            <v>6.84</v>
          </cell>
          <cell r="E205">
            <v>7.84</v>
          </cell>
          <cell r="G205">
            <v>8.25</v>
          </cell>
          <cell r="K205">
            <v>5</v>
          </cell>
          <cell r="O205">
            <v>1</v>
          </cell>
          <cell r="P205">
            <v>1.5206571858163132</v>
          </cell>
          <cell r="R205">
            <v>2.9</v>
          </cell>
        </row>
        <row r="206">
          <cell r="C206">
            <v>7.03</v>
          </cell>
          <cell r="E206">
            <v>8.01</v>
          </cell>
          <cell r="G206">
            <v>8.25</v>
          </cell>
          <cell r="K206">
            <v>5</v>
          </cell>
          <cell r="O206">
            <v>0.97999999999999954</v>
          </cell>
          <cell r="P206">
            <v>1.5206571858163132</v>
          </cell>
          <cell r="R206">
            <v>3</v>
          </cell>
        </row>
        <row r="207">
          <cell r="C207">
            <v>6.81</v>
          </cell>
          <cell r="E207">
            <v>7.76</v>
          </cell>
          <cell r="G207">
            <v>8.25</v>
          </cell>
          <cell r="K207">
            <v>5</v>
          </cell>
          <cell r="O207">
            <v>0.95000000000000018</v>
          </cell>
          <cell r="P207">
            <v>1.5206571858163132</v>
          </cell>
          <cell r="R207">
            <v>3</v>
          </cell>
        </row>
        <row r="208">
          <cell r="C208">
            <v>6.48</v>
          </cell>
          <cell r="E208">
            <v>7.48</v>
          </cell>
          <cell r="G208">
            <v>8.25</v>
          </cell>
          <cell r="K208">
            <v>5</v>
          </cell>
          <cell r="O208">
            <v>1</v>
          </cell>
          <cell r="P208">
            <v>1.5206571858163132</v>
          </cell>
          <cell r="R208">
            <v>3.3</v>
          </cell>
        </row>
        <row r="209">
          <cell r="C209">
            <v>6.55</v>
          </cell>
          <cell r="E209">
            <v>7.58</v>
          </cell>
          <cell r="G209">
            <v>8.25</v>
          </cell>
          <cell r="K209">
            <v>5</v>
          </cell>
          <cell r="O209">
            <v>1.0300000000000002</v>
          </cell>
          <cell r="P209">
            <v>1.5206571858163132</v>
          </cell>
          <cell r="R209">
            <v>3.3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G210">
            <v>8.25</v>
          </cell>
          <cell r="K210">
            <v>5</v>
          </cell>
          <cell r="O210">
            <v>0.96</v>
          </cell>
          <cell r="P210">
            <v>1.5206571858163132</v>
          </cell>
          <cell r="R210">
            <v>3</v>
          </cell>
        </row>
        <row r="211">
          <cell r="C211">
            <v>6.69</v>
          </cell>
          <cell r="E211">
            <v>7.68</v>
          </cell>
          <cell r="G211">
            <v>8.25</v>
          </cell>
          <cell r="K211">
            <v>5</v>
          </cell>
          <cell r="O211">
            <v>0.98999999999999932</v>
          </cell>
          <cell r="P211">
            <v>1.5206571858163132</v>
          </cell>
          <cell r="R211">
            <v>3</v>
          </cell>
        </row>
        <row r="212">
          <cell r="C212">
            <v>6.93</v>
          </cell>
          <cell r="E212">
            <v>7.92</v>
          </cell>
          <cell r="G212">
            <v>8.3000000000000007</v>
          </cell>
          <cell r="K212">
            <v>5</v>
          </cell>
          <cell r="O212">
            <v>0.99000000000000021</v>
          </cell>
          <cell r="P212">
            <v>1.5206571858163132</v>
          </cell>
          <cell r="R212">
            <v>2.8</v>
          </cell>
        </row>
        <row r="213">
          <cell r="C213">
            <v>7.09</v>
          </cell>
          <cell r="E213">
            <v>8.08</v>
          </cell>
          <cell r="G213">
            <v>8.5</v>
          </cell>
          <cell r="K213">
            <v>5</v>
          </cell>
          <cell r="O213">
            <v>0.99000000000000021</v>
          </cell>
          <cell r="P213">
            <v>1.5206571858163132</v>
          </cell>
          <cell r="R213">
            <v>2.5</v>
          </cell>
        </row>
        <row r="214">
          <cell r="C214">
            <v>6.94</v>
          </cell>
          <cell r="E214">
            <v>7.94</v>
          </cell>
          <cell r="G214">
            <v>8.5</v>
          </cell>
          <cell r="K214">
            <v>5</v>
          </cell>
          <cell r="O214">
            <v>1</v>
          </cell>
          <cell r="P214">
            <v>1.5206571858163132</v>
          </cell>
          <cell r="R214">
            <v>2.2000000000000002</v>
          </cell>
        </row>
        <row r="215">
          <cell r="C215">
            <v>6.77</v>
          </cell>
          <cell r="E215">
            <v>7.77</v>
          </cell>
          <cell r="G215">
            <v>8.5</v>
          </cell>
          <cell r="K215">
            <v>5</v>
          </cell>
          <cell r="O215">
            <v>1</v>
          </cell>
          <cell r="P215">
            <v>1.5206571858163132</v>
          </cell>
          <cell r="R215">
            <v>2.2999999999999998</v>
          </cell>
        </row>
        <row r="216">
          <cell r="C216">
            <v>6.51</v>
          </cell>
          <cell r="E216">
            <v>7.52</v>
          </cell>
          <cell r="G216">
            <v>8.5</v>
          </cell>
          <cell r="K216">
            <v>5</v>
          </cell>
          <cell r="O216">
            <v>1.0099999999999998</v>
          </cell>
          <cell r="P216">
            <v>1.5206571858163132</v>
          </cell>
          <cell r="R216">
            <v>2.2000000000000002</v>
          </cell>
        </row>
        <row r="217">
          <cell r="C217">
            <v>6.58</v>
          </cell>
          <cell r="E217">
            <v>7.57</v>
          </cell>
          <cell r="G217">
            <v>8.5</v>
          </cell>
          <cell r="K217">
            <v>5</v>
          </cell>
          <cell r="O217">
            <v>0.99000000000000021</v>
          </cell>
          <cell r="P217">
            <v>1.5206571858163132</v>
          </cell>
          <cell r="R217">
            <v>2.2000000000000002</v>
          </cell>
        </row>
        <row r="218">
          <cell r="C218">
            <v>6.5</v>
          </cell>
          <cell r="E218">
            <v>7.5</v>
          </cell>
          <cell r="G218">
            <v>8.5</v>
          </cell>
          <cell r="K218">
            <v>5</v>
          </cell>
          <cell r="O218">
            <v>1</v>
          </cell>
          <cell r="P218">
            <v>1.5206571858163132</v>
          </cell>
          <cell r="R218">
            <v>2.2000000000000002</v>
          </cell>
        </row>
        <row r="219">
          <cell r="C219">
            <v>6.33</v>
          </cell>
          <cell r="E219">
            <v>7.37</v>
          </cell>
          <cell r="G219">
            <v>8.5</v>
          </cell>
          <cell r="K219">
            <v>5</v>
          </cell>
          <cell r="O219">
            <v>1.04</v>
          </cell>
          <cell r="P219">
            <v>1.5206571858163132</v>
          </cell>
          <cell r="R219">
            <v>2.1</v>
          </cell>
        </row>
        <row r="220">
          <cell r="C220">
            <v>6.11</v>
          </cell>
          <cell r="E220">
            <v>7.24</v>
          </cell>
          <cell r="G220">
            <v>8.5</v>
          </cell>
          <cell r="K220">
            <v>5</v>
          </cell>
          <cell r="O220">
            <v>1.1299999999999999</v>
          </cell>
          <cell r="P220">
            <v>1.5206571858163132</v>
          </cell>
          <cell r="R220">
            <v>1.8</v>
          </cell>
        </row>
        <row r="221">
          <cell r="C221">
            <v>5.99</v>
          </cell>
          <cell r="E221">
            <v>7.16</v>
          </cell>
          <cell r="G221">
            <v>8.5</v>
          </cell>
          <cell r="K221">
            <v>5</v>
          </cell>
          <cell r="O221">
            <v>1.17</v>
          </cell>
          <cell r="P221">
            <v>1.5206571858163132</v>
          </cell>
          <cell r="R221">
            <v>1.7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G222">
            <v>8.5</v>
          </cell>
          <cell r="K222">
            <v>5</v>
          </cell>
          <cell r="O222">
            <v>1.2200000000000006</v>
          </cell>
          <cell r="P222">
            <v>1.5206571858163132</v>
          </cell>
          <cell r="R222">
            <v>1.6</v>
          </cell>
        </row>
        <row r="223">
          <cell r="C223">
            <v>5.89</v>
          </cell>
          <cell r="E223">
            <v>7.09</v>
          </cell>
          <cell r="G223">
            <v>8.5</v>
          </cell>
          <cell r="K223">
            <v>5</v>
          </cell>
          <cell r="O223">
            <v>1.2000000000000002</v>
          </cell>
          <cell r="P223">
            <v>1.5206571858163132</v>
          </cell>
          <cell r="R223">
            <v>1.4</v>
          </cell>
        </row>
        <row r="224">
          <cell r="C224">
            <v>5.95</v>
          </cell>
          <cell r="E224">
            <v>7.13</v>
          </cell>
          <cell r="G224">
            <v>8.5</v>
          </cell>
          <cell r="K224">
            <v>5</v>
          </cell>
          <cell r="O224">
            <v>1.1799999999999997</v>
          </cell>
          <cell r="P224">
            <v>1.5206571858163132</v>
          </cell>
          <cell r="R224">
            <v>1.4</v>
          </cell>
        </row>
        <row r="225">
          <cell r="C225">
            <v>5.92</v>
          </cell>
          <cell r="E225">
            <v>7.12</v>
          </cell>
          <cell r="G225">
            <v>8.5</v>
          </cell>
          <cell r="K225">
            <v>5</v>
          </cell>
          <cell r="O225">
            <v>1.2000000000000002</v>
          </cell>
          <cell r="P225">
            <v>1.5206571858163132</v>
          </cell>
          <cell r="R225">
            <v>1.4</v>
          </cell>
        </row>
        <row r="226">
          <cell r="C226">
            <v>5.93</v>
          </cell>
          <cell r="E226">
            <v>7.11</v>
          </cell>
          <cell r="G226">
            <v>8.5</v>
          </cell>
          <cell r="K226">
            <v>5</v>
          </cell>
          <cell r="O226">
            <v>1.1800000000000006</v>
          </cell>
          <cell r="P226">
            <v>1.5206571858163132</v>
          </cell>
          <cell r="R226">
            <v>1.7</v>
          </cell>
        </row>
        <row r="227">
          <cell r="C227">
            <v>5.7</v>
          </cell>
          <cell r="E227">
            <v>6.99</v>
          </cell>
          <cell r="G227">
            <v>8.5</v>
          </cell>
          <cell r="K227">
            <v>5</v>
          </cell>
          <cell r="P227">
            <v>1.5206571858163132</v>
          </cell>
          <cell r="R227">
            <v>1.7</v>
          </cell>
        </row>
        <row r="228">
          <cell r="C228">
            <v>5.68</v>
          </cell>
          <cell r="E228">
            <v>6.99</v>
          </cell>
          <cell r="G228">
            <v>8.5</v>
          </cell>
          <cell r="K228">
            <v>5</v>
          </cell>
          <cell r="P228">
            <v>1.5206571858163132</v>
          </cell>
          <cell r="R228">
            <v>1.7</v>
          </cell>
        </row>
        <row r="229">
          <cell r="C229">
            <v>5.54</v>
          </cell>
          <cell r="E229">
            <v>6.96</v>
          </cell>
          <cell r="G229">
            <v>8.5</v>
          </cell>
          <cell r="P229">
            <v>1.5206571858163132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verage Spreads"/>
      <sheetName val="BondsOnline Data"/>
      <sheetName val="Moody's Bond Yield Data"/>
      <sheetName val="Discount Rate "/>
      <sheetName val="Chart1"/>
      <sheetName val="Prime Rate"/>
      <sheetName val="Chart2"/>
      <sheetName val="Inflation"/>
      <sheetName val="Chart3"/>
      <sheetName val="Utility Bonds"/>
      <sheetName val="30 Yr. Bonds"/>
      <sheetName val="Chart4"/>
      <sheetName val="Chart5"/>
      <sheetName val="Chart6"/>
      <sheetName val="Compatibility Report"/>
      <sheetName val="Sheet1"/>
      <sheetName val="Sheet2"/>
    </sheetNames>
    <sheetDataSet>
      <sheetData sheetId="0">
        <row r="6">
          <cell r="B6" t="str">
            <v xml:space="preserve"> 80</v>
          </cell>
        </row>
      </sheetData>
      <sheetData sheetId="1"/>
      <sheetData sheetId="2"/>
      <sheetData sheetId="3">
        <row r="14">
          <cell r="A14">
            <v>6941</v>
          </cell>
        </row>
      </sheetData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RAM-2"/>
      <sheetName val="Schedule RAM-3"/>
      <sheetName val="Schedule RAM-4"/>
      <sheetName val="Schedule RAM-5"/>
      <sheetName val="Schedule RAM-6"/>
      <sheetName val="Schedule RAM-7"/>
      <sheetName val="Schedule RAM-8"/>
      <sheetName val="Schedule RAM-9"/>
      <sheetName val="Schedule RAM-10"/>
      <sheetName val="Schedule RAM-11"/>
      <sheetName val="Schedule RAM-12"/>
      <sheetName val="Schedule RAM-13"/>
      <sheetName val="Schedule RAM-14"/>
      <sheetName val="Schedule RAM-15"/>
      <sheetName val="Schedule RAM-16"/>
      <sheetName val="Schedule RAM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37"/>
      <sheetName val="ADJ 17-38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SCH 31"/>
      <sheetName val="SCH 32"/>
      <sheetName val="WP 32-1"/>
      <sheetName val="SCH 33"/>
      <sheetName val="SCH 34"/>
      <sheetName val="SCH 34A"/>
    </sheetNames>
    <sheetDataSet>
      <sheetData sheetId="0">
        <row r="7">
          <cell r="C7" t="str">
            <v>ATMOS ENERGY CORPORATION</v>
          </cell>
        </row>
        <row r="43">
          <cell r="D43">
            <v>0.218</v>
          </cell>
        </row>
        <row r="53">
          <cell r="D53">
            <v>7.0599999999999996E-2</v>
          </cell>
        </row>
        <row r="57">
          <cell r="D57">
            <v>8.7400000000000005E-2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List"/>
      <sheetName val="CAP-64.1"/>
      <sheetName val="CAP-64.2"/>
      <sheetName val="CAP-64.3"/>
      <sheetName val="CAP-64.4"/>
      <sheetName val="CAP-64.5"/>
      <sheetName val="CAP-64.6"/>
      <sheetName val="CAP-64.7,8,9"/>
      <sheetName val="CAP-64.10"/>
      <sheetName val="CAP-65.1"/>
      <sheetName val="CAP-65.2"/>
      <sheetName val="CAP-65.3"/>
      <sheetName val="CAP-66.1"/>
      <sheetName val="CAP-66.2"/>
      <sheetName val="CAP-66.3"/>
      <sheetName val="CAP-66.4"/>
      <sheetName val="CAP-66.5,6"/>
      <sheetName val="CAP-66.7"/>
      <sheetName val="CAP-66.8"/>
      <sheetName val="CAP-66.9"/>
      <sheetName val="11 (4,5)"/>
      <sheetName val="1322.4-5A"/>
      <sheetName val="SDGE-EL15-11"/>
      <sheetName val="2015BBB"/>
      <sheetName val="1316.1A"/>
      <sheetName val="1316.1B"/>
      <sheetName val="1316.2A"/>
      <sheetName val="1316.2B"/>
      <sheetName val="1316.3A"/>
      <sheetName val="1316.3B"/>
      <sheetName val="1316.3C"/>
      <sheetName val="1316.3D"/>
      <sheetName val="1316.4-5 Adjusted"/>
      <sheetName val="1316.6 Adjusted"/>
      <sheetName val="WP - 1316.4-5 Original"/>
      <sheetName val="WP - 1305.1 Original"/>
      <sheetName val="WP - 1305.2"/>
      <sheetName val="WP - 1305.3"/>
      <sheetName val="WP - 1305.4-5 Original"/>
      <sheetName val="WP - 1316.6"/>
      <sheetName val="WP - 1320.3"/>
      <sheetName val="1320.4"/>
      <sheetName val="1322.2"/>
      <sheetName val="1322.6"/>
      <sheetName val="DVP-24"/>
      <sheetName val="Startrans"/>
      <sheetName val="SettlementAdj"/>
      <sheetName val="RecentYields-33"/>
      <sheetName val="RecentYields-86"/>
      <sheetName val="MonthlyYields"/>
      <sheetName val="2014TreasuryYields"/>
      <sheetName val="AEOUtilityYieldForecasts"/>
      <sheetName val="AA-BBB Sprea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G7">
            <v>6.08E-2</v>
          </cell>
        </row>
        <row r="8">
          <cell r="G8">
            <v>6.1900000000000004E-2</v>
          </cell>
        </row>
        <row r="9">
          <cell r="G9">
            <v>6.1399999999999996E-2</v>
          </cell>
        </row>
        <row r="10">
          <cell r="G10">
            <v>6.0599999999999994E-2</v>
          </cell>
        </row>
        <row r="11">
          <cell r="G11">
            <v>6.1100000000000002E-2</v>
          </cell>
        </row>
        <row r="12">
          <cell r="G12">
            <v>6.2600000000000003E-2</v>
          </cell>
        </row>
        <row r="13">
          <cell r="G13">
            <v>6.54E-2</v>
          </cell>
        </row>
        <row r="14">
          <cell r="G14">
            <v>6.59E-2</v>
          </cell>
        </row>
        <row r="15">
          <cell r="G15">
            <v>6.6100000000000006E-2</v>
          </cell>
        </row>
        <row r="16">
          <cell r="G16">
            <v>6.6100000000000006E-2</v>
          </cell>
        </row>
        <row r="17">
          <cell r="G17">
            <v>6.4299999999999996E-2</v>
          </cell>
        </row>
        <row r="18">
          <cell r="G18">
            <v>6.2600000000000003E-2</v>
          </cell>
        </row>
        <row r="19">
          <cell r="G19">
            <v>6.2400000000000004E-2</v>
          </cell>
        </row>
        <row r="20">
          <cell r="G20">
            <v>6.0400000000000002E-2</v>
          </cell>
        </row>
        <row r="21">
          <cell r="G21">
            <v>6.0499999999999998E-2</v>
          </cell>
        </row>
        <row r="22">
          <cell r="G22">
            <v>6.1600000000000002E-2</v>
          </cell>
        </row>
        <row r="23">
          <cell r="G23">
            <v>6.0999999999999999E-2</v>
          </cell>
        </row>
        <row r="24">
          <cell r="G24">
            <v>6.0999999999999999E-2</v>
          </cell>
        </row>
        <row r="25">
          <cell r="G25">
            <v>6.2400000000000004E-2</v>
          </cell>
        </row>
        <row r="26">
          <cell r="G26">
            <v>6.2300000000000001E-2</v>
          </cell>
        </row>
        <row r="27">
          <cell r="G27">
            <v>6.54E-2</v>
          </cell>
        </row>
        <row r="28">
          <cell r="G28">
            <v>6.4899999999999999E-2</v>
          </cell>
        </row>
        <row r="29">
          <cell r="G29">
            <v>6.5099999999999991E-2</v>
          </cell>
        </row>
        <row r="30">
          <cell r="G30">
            <v>6.4500000000000002E-2</v>
          </cell>
        </row>
        <row r="31">
          <cell r="G31">
            <v>6.3600000000000004E-2</v>
          </cell>
        </row>
        <row r="32">
          <cell r="G32">
            <v>6.2699999999999992E-2</v>
          </cell>
        </row>
        <row r="33">
          <cell r="G33">
            <v>6.5099999999999991E-2</v>
          </cell>
        </row>
        <row r="34">
          <cell r="G34">
            <v>6.3500000000000001E-2</v>
          </cell>
        </row>
        <row r="35">
          <cell r="G35">
            <v>6.6000000000000003E-2</v>
          </cell>
        </row>
        <row r="36">
          <cell r="G36">
            <v>6.6799999999999998E-2</v>
          </cell>
        </row>
        <row r="37">
          <cell r="G37">
            <v>6.8099999999999994E-2</v>
          </cell>
        </row>
        <row r="38">
          <cell r="G38">
            <v>6.7900000000000002E-2</v>
          </cell>
        </row>
        <row r="39">
          <cell r="G39">
            <v>6.93E-2</v>
          </cell>
        </row>
        <row r="40">
          <cell r="G40">
            <v>6.9699999999999998E-2</v>
          </cell>
        </row>
        <row r="41">
          <cell r="G41">
            <v>6.9800000000000001E-2</v>
          </cell>
        </row>
        <row r="42">
          <cell r="G42">
            <v>7.1500000000000008E-2</v>
          </cell>
        </row>
        <row r="43">
          <cell r="G43">
            <v>8.5800000000000001E-2</v>
          </cell>
        </row>
        <row r="44">
          <cell r="G44">
            <v>8.9800000000000005E-2</v>
          </cell>
        </row>
        <row r="45">
          <cell r="G45">
            <v>8.1300000000000011E-2</v>
          </cell>
        </row>
        <row r="46">
          <cell r="G46">
            <v>7.9000000000000001E-2</v>
          </cell>
        </row>
        <row r="47">
          <cell r="G47">
            <v>7.7399999999999997E-2</v>
          </cell>
        </row>
        <row r="48">
          <cell r="G48">
            <v>0.08</v>
          </cell>
        </row>
        <row r="49">
          <cell r="G49">
            <v>8.0299999999999996E-2</v>
          </cell>
        </row>
        <row r="50">
          <cell r="G50">
            <v>7.7600000000000002E-2</v>
          </cell>
        </row>
        <row r="51">
          <cell r="G51">
            <v>7.2999999999999995E-2</v>
          </cell>
        </row>
        <row r="52">
          <cell r="G52">
            <v>6.8900000000000003E-2</v>
          </cell>
        </row>
        <row r="53">
          <cell r="G53">
            <v>6.3600000000000004E-2</v>
          </cell>
        </row>
        <row r="54">
          <cell r="G54">
            <v>6.1200000000000004E-2</v>
          </cell>
        </row>
        <row r="55">
          <cell r="G55">
            <v>6.1399999999999996E-2</v>
          </cell>
        </row>
        <row r="56">
          <cell r="G56">
            <v>6.1799999999999994E-2</v>
          </cell>
        </row>
        <row r="57">
          <cell r="G57">
            <v>6.2600000000000003E-2</v>
          </cell>
        </row>
        <row r="58">
          <cell r="G58">
            <v>6.1600000000000002E-2</v>
          </cell>
        </row>
        <row r="59">
          <cell r="G59">
            <v>6.25E-2</v>
          </cell>
        </row>
        <row r="60">
          <cell r="G60">
            <v>6.2199999999999998E-2</v>
          </cell>
        </row>
        <row r="61">
          <cell r="G61">
            <v>6.1900000000000004E-2</v>
          </cell>
        </row>
        <row r="62">
          <cell r="G62">
            <v>6.1500000000000006E-2</v>
          </cell>
        </row>
        <row r="63">
          <cell r="G63">
            <v>6.1799999999999994E-2</v>
          </cell>
        </row>
        <row r="64">
          <cell r="G64">
            <v>5.9800000000000006E-2</v>
          </cell>
        </row>
        <row r="65">
          <cell r="G65">
            <v>5.5500000000000001E-2</v>
          </cell>
        </row>
        <row r="66">
          <cell r="G66">
            <v>5.5300000000000002E-2</v>
          </cell>
        </row>
        <row r="67">
          <cell r="G67">
            <v>5.62E-2</v>
          </cell>
        </row>
        <row r="68">
          <cell r="G68">
            <v>5.8499999999999996E-2</v>
          </cell>
        </row>
        <row r="69">
          <cell r="G69">
            <v>6.0400000000000002E-2</v>
          </cell>
        </row>
        <row r="70">
          <cell r="G70">
            <v>6.0599999999999994E-2</v>
          </cell>
        </row>
        <row r="71">
          <cell r="G71">
            <v>6.0999999999999999E-2</v>
          </cell>
        </row>
        <row r="72">
          <cell r="G72">
            <v>5.9699999999999996E-2</v>
          </cell>
        </row>
        <row r="73">
          <cell r="G73">
            <v>5.9800000000000006E-2</v>
          </cell>
        </row>
        <row r="74">
          <cell r="G74">
            <v>5.74E-2</v>
          </cell>
        </row>
        <row r="75">
          <cell r="G75">
            <v>5.67E-2</v>
          </cell>
        </row>
        <row r="76">
          <cell r="G76">
            <v>5.7000000000000002E-2</v>
          </cell>
        </row>
        <row r="77">
          <cell r="G77">
            <v>5.2199999999999996E-2</v>
          </cell>
        </row>
        <row r="78">
          <cell r="G78">
            <v>5.1100000000000007E-2</v>
          </cell>
        </row>
        <row r="79">
          <cell r="G79">
            <v>5.2400000000000002E-2</v>
          </cell>
        </row>
        <row r="80">
          <cell r="G80">
            <v>4.9299999999999997E-2</v>
          </cell>
        </row>
        <row r="81">
          <cell r="G81">
            <v>5.0700000000000002E-2</v>
          </cell>
        </row>
        <row r="82">
          <cell r="G82">
            <v>5.0599999999999999E-2</v>
          </cell>
        </row>
        <row r="83">
          <cell r="G83">
            <v>5.0200000000000002E-2</v>
          </cell>
        </row>
        <row r="84">
          <cell r="G84">
            <v>5.1299999999999998E-2</v>
          </cell>
        </row>
        <row r="85">
          <cell r="G85">
            <v>5.11E-2</v>
          </cell>
        </row>
        <row r="86">
          <cell r="G86">
            <v>4.9700000000000001E-2</v>
          </cell>
        </row>
        <row r="87">
          <cell r="G87">
            <v>4.9099999999999998E-2</v>
          </cell>
        </row>
        <row r="88">
          <cell r="G88">
            <v>4.8500000000000001E-2</v>
          </cell>
        </row>
        <row r="89">
          <cell r="G89">
            <v>4.8800000000000003E-2</v>
          </cell>
        </row>
        <row r="90">
          <cell r="G90">
            <v>4.8099999999999997E-2</v>
          </cell>
        </row>
        <row r="91">
          <cell r="G91">
            <v>4.5400000000000003E-2</v>
          </cell>
        </row>
        <row r="92">
          <cell r="G92">
            <v>4.4200000000000003E-2</v>
          </cell>
        </row>
        <row r="93">
          <cell r="G93">
            <v>4.5600000000000002E-2</v>
          </cell>
        </row>
        <row r="94">
          <cell r="G94">
            <v>4.6600000000000003E-2</v>
          </cell>
        </row>
        <row r="95">
          <cell r="G95">
            <v>4.7399999999999998E-2</v>
          </cell>
        </row>
        <row r="96">
          <cell r="G96">
            <v>4.7199999999999999E-2</v>
          </cell>
        </row>
        <row r="97">
          <cell r="G97">
            <v>4.4900000000000002E-2</v>
          </cell>
        </row>
        <row r="98">
          <cell r="G98">
            <v>4.65E-2</v>
          </cell>
        </row>
        <row r="99">
          <cell r="G99">
            <v>5.0799999999999998E-2</v>
          </cell>
        </row>
        <row r="100">
          <cell r="G100">
            <v>5.21E-2</v>
          </cell>
        </row>
        <row r="101">
          <cell r="G101">
            <v>5.28E-2</v>
          </cell>
        </row>
        <row r="102">
          <cell r="G102">
            <v>5.3100000000000001E-2</v>
          </cell>
        </row>
        <row r="103">
          <cell r="G103">
            <v>5.1700000000000003E-2</v>
          </cell>
        </row>
        <row r="104">
          <cell r="G104">
            <v>5.2400000000000002E-2</v>
          </cell>
        </row>
        <row r="105">
          <cell r="G105">
            <v>5.2499999999999998E-2</v>
          </cell>
        </row>
        <row r="106">
          <cell r="G106">
            <v>5.0900000000000001E-2</v>
          </cell>
        </row>
        <row r="107">
          <cell r="G107">
            <v>5.0099999999999999E-2</v>
          </cell>
        </row>
        <row r="108">
          <cell r="G108">
            <v>0.05</v>
          </cell>
        </row>
        <row r="109">
          <cell r="G109">
            <v>4.8500000000000001E-2</v>
          </cell>
        </row>
        <row r="110">
          <cell r="G110">
            <v>4.6899999999999997E-2</v>
          </cell>
        </row>
        <row r="111">
          <cell r="G111">
            <v>4.7300000000000002E-2</v>
          </cell>
        </row>
        <row r="112">
          <cell r="G112">
            <v>4.6600000000000003E-2</v>
          </cell>
        </row>
        <row r="113">
          <cell r="G113">
            <v>4.65E-2</v>
          </cell>
        </row>
        <row r="114">
          <cell r="G114">
            <v>4.7899999999999998E-2</v>
          </cell>
        </row>
      </sheetData>
      <sheetData sheetId="50"/>
      <sheetData sheetId="51"/>
      <sheetData sheetId="5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 refreshError="1"/>
      <sheetData sheetId="1">
        <row r="4">
          <cell r="J4" t="str">
            <v>EQY_BETA_OVERRIDE_START_DT</v>
          </cell>
          <cell r="K4" t="str">
            <v>20101022</v>
          </cell>
        </row>
        <row r="5">
          <cell r="J5" t="str">
            <v>EQY_BETA_OVERRIDE_END_DT</v>
          </cell>
          <cell r="K5" t="str">
            <v>20121012</v>
          </cell>
        </row>
        <row r="6">
          <cell r="J6" t="str">
            <v>EQY_BETA_OVERRIDE_REL_INDEX</v>
          </cell>
          <cell r="K6" t="str">
            <v>SPX Index</v>
          </cell>
        </row>
        <row r="7">
          <cell r="J7" t="str">
            <v>EQY_BETA_OVERRIDE_PERIOD</v>
          </cell>
          <cell r="K7" t="str">
            <v>W</v>
          </cell>
        </row>
        <row r="8">
          <cell r="K8"/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BETA Download "/>
      <sheetName val="Data"/>
      <sheetName val="Historical BETA Values"/>
      <sheetName val="Help"/>
    </sheetNames>
    <sheetDataSet>
      <sheetData sheetId="0"/>
      <sheetData sheetId="1">
        <row r="4">
          <cell r="J4" t="str">
            <v>EQY_BETA_OVERRIDE_START_DT</v>
          </cell>
        </row>
        <row r="6">
          <cell r="B6" t="str">
            <v>Daily</v>
          </cell>
          <cell r="C6" t="str">
            <v>D</v>
          </cell>
          <cell r="F6" t="str">
            <v>Local CCY</v>
          </cell>
        </row>
        <row r="7">
          <cell r="B7" t="str">
            <v>Weekly</v>
          </cell>
          <cell r="C7" t="str">
            <v>W</v>
          </cell>
          <cell r="F7" t="str">
            <v>USD</v>
          </cell>
          <cell r="G7" t="str">
            <v>USD</v>
          </cell>
        </row>
        <row r="8">
          <cell r="B8" t="str">
            <v>Monthly</v>
          </cell>
          <cell r="C8" t="str">
            <v>M</v>
          </cell>
          <cell r="F8" t="str">
            <v>ARS</v>
          </cell>
          <cell r="G8" t="str">
            <v>ARS</v>
          </cell>
        </row>
        <row r="9">
          <cell r="B9" t="str">
            <v>Quarterly</v>
          </cell>
          <cell r="C9" t="str">
            <v>Q</v>
          </cell>
          <cell r="F9" t="str">
            <v>AUD</v>
          </cell>
          <cell r="G9" t="str">
            <v>AUD</v>
          </cell>
        </row>
        <row r="10">
          <cell r="B10" t="str">
            <v>Yearly</v>
          </cell>
          <cell r="C10" t="str">
            <v>Y</v>
          </cell>
          <cell r="F10" t="str">
            <v>ATS</v>
          </cell>
          <cell r="G10" t="str">
            <v>ATS</v>
          </cell>
        </row>
        <row r="11">
          <cell r="F11" t="str">
            <v>BEF</v>
          </cell>
          <cell r="G11" t="str">
            <v>BEF</v>
          </cell>
        </row>
        <row r="12">
          <cell r="F12" t="str">
            <v>BRL</v>
          </cell>
          <cell r="G12" t="str">
            <v>BRL</v>
          </cell>
        </row>
        <row r="13">
          <cell r="F13" t="str">
            <v>CAD</v>
          </cell>
          <cell r="G13" t="str">
            <v>CAD</v>
          </cell>
        </row>
        <row r="14">
          <cell r="F14" t="str">
            <v>CHF</v>
          </cell>
          <cell r="G14" t="str">
            <v>CHF</v>
          </cell>
        </row>
        <row r="15">
          <cell r="F15" t="str">
            <v>CNY</v>
          </cell>
          <cell r="G15" t="str">
            <v>CNY</v>
          </cell>
        </row>
        <row r="16">
          <cell r="F16" t="str">
            <v>COP</v>
          </cell>
          <cell r="G16" t="str">
            <v>COP</v>
          </cell>
        </row>
        <row r="17">
          <cell r="F17" t="str">
            <v>DEM</v>
          </cell>
          <cell r="G17" t="str">
            <v>DEM</v>
          </cell>
        </row>
        <row r="18">
          <cell r="F18" t="str">
            <v>DKK</v>
          </cell>
          <cell r="G18" t="str">
            <v>DKK</v>
          </cell>
        </row>
        <row r="19">
          <cell r="F19" t="str">
            <v>ESP</v>
          </cell>
          <cell r="G19" t="str">
            <v>ESP</v>
          </cell>
        </row>
        <row r="20">
          <cell r="F20" t="str">
            <v>EUR</v>
          </cell>
          <cell r="G20" t="str">
            <v>EUR</v>
          </cell>
        </row>
        <row r="21">
          <cell r="F21" t="str">
            <v>FIM</v>
          </cell>
          <cell r="G21" t="str">
            <v>FIM</v>
          </cell>
        </row>
        <row r="22">
          <cell r="F22" t="str">
            <v>FRF</v>
          </cell>
          <cell r="G22" t="str">
            <v>FRF</v>
          </cell>
        </row>
        <row r="23">
          <cell r="F23" t="str">
            <v>GBP</v>
          </cell>
          <cell r="G23" t="str">
            <v>GBP</v>
          </cell>
        </row>
        <row r="24">
          <cell r="F24" t="str">
            <v>GRD</v>
          </cell>
          <cell r="G24" t="str">
            <v>GRD</v>
          </cell>
        </row>
        <row r="25">
          <cell r="F25" t="str">
            <v>HKD</v>
          </cell>
          <cell r="G25" t="str">
            <v>HKD</v>
          </cell>
        </row>
        <row r="26">
          <cell r="F26" t="str">
            <v>IEP</v>
          </cell>
          <cell r="G26" t="str">
            <v>IEP</v>
          </cell>
        </row>
        <row r="27">
          <cell r="F27" t="str">
            <v>IDR</v>
          </cell>
          <cell r="G27" t="str">
            <v>IDR</v>
          </cell>
        </row>
        <row r="28">
          <cell r="F28" t="str">
            <v>INR</v>
          </cell>
          <cell r="G28" t="str">
            <v>INR</v>
          </cell>
        </row>
        <row r="29">
          <cell r="F29" t="str">
            <v>ITL</v>
          </cell>
          <cell r="G29" t="str">
            <v>ITL</v>
          </cell>
        </row>
        <row r="30">
          <cell r="F30" t="str">
            <v>JPY</v>
          </cell>
          <cell r="G30" t="str">
            <v>JPY</v>
          </cell>
        </row>
        <row r="31">
          <cell r="F31" t="str">
            <v>KRW</v>
          </cell>
          <cell r="G31" t="str">
            <v>KRW</v>
          </cell>
        </row>
        <row r="32">
          <cell r="F32" t="str">
            <v>MYR</v>
          </cell>
          <cell r="G32" t="str">
            <v>MYR</v>
          </cell>
        </row>
        <row r="33">
          <cell r="F33" t="str">
            <v>MXN</v>
          </cell>
          <cell r="G33" t="str">
            <v>MXN</v>
          </cell>
        </row>
        <row r="34">
          <cell r="F34" t="str">
            <v>MYR</v>
          </cell>
          <cell r="G34" t="str">
            <v>MYR</v>
          </cell>
        </row>
        <row r="35">
          <cell r="F35" t="str">
            <v>NOK</v>
          </cell>
          <cell r="G35" t="str">
            <v>NOK</v>
          </cell>
        </row>
        <row r="36">
          <cell r="F36" t="str">
            <v>NZD</v>
          </cell>
          <cell r="G36" t="str">
            <v>NZD</v>
          </cell>
        </row>
        <row r="37">
          <cell r="F37" t="str">
            <v>SEK</v>
          </cell>
          <cell r="G37" t="str">
            <v>SEK</v>
          </cell>
        </row>
        <row r="38">
          <cell r="F38" t="str">
            <v>SGD</v>
          </cell>
          <cell r="G38" t="str">
            <v>SGD</v>
          </cell>
        </row>
        <row r="39">
          <cell r="F39" t="str">
            <v>TRY</v>
          </cell>
          <cell r="G39" t="str">
            <v>TRY</v>
          </cell>
        </row>
        <row r="40">
          <cell r="F40" t="str">
            <v>ZAR</v>
          </cell>
          <cell r="G40" t="str">
            <v>ZAR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>
        <row r="8">
          <cell r="C8" t="str">
            <v>Missouri</v>
          </cell>
        </row>
        <row r="9">
          <cell r="C9" t="str">
            <v>Atmos Energy Mid-States</v>
          </cell>
        </row>
        <row r="10">
          <cell r="C10" t="str">
            <v>September 30, 2005</v>
          </cell>
        </row>
        <row r="23">
          <cell r="C23">
            <v>5.5753243416792088E-2</v>
          </cell>
        </row>
        <row r="24">
          <cell r="C24">
            <v>4.0312366146111597E-2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ks data"/>
      <sheetName val="Growth Rates"/>
      <sheetName val="Prices &amp; Dividends"/>
      <sheetName val="Calculate"/>
      <sheetName val="E Dividends"/>
      <sheetName val="Cost of Equity"/>
      <sheetName val="DCF Goal Seek"/>
      <sheetName val="NCDCF Goal Seek"/>
      <sheetName val="Solver Macro"/>
      <sheetName val="Beta"/>
      <sheetName val="CAPM"/>
      <sheetName val="Rider VBA"/>
      <sheetName val="Aqua ratios"/>
      <sheetName val="water sample ratios"/>
      <sheetName val="market return"/>
    </sheetNames>
    <sheetDataSet>
      <sheetData sheetId="0" refreshError="1"/>
      <sheetData sheetId="1">
        <row r="6">
          <cell r="B6" t="str">
            <v>American States Water (AWR 029899)</v>
          </cell>
          <cell r="L6">
            <v>4.9833333333333334E-2</v>
          </cell>
        </row>
        <row r="7">
          <cell r="L7">
            <v>8.483333333333333E-2</v>
          </cell>
        </row>
        <row r="8">
          <cell r="L8">
            <v>6.4433333333333329E-2</v>
          </cell>
        </row>
        <row r="9">
          <cell r="L9">
            <v>8.2333333333333328E-2</v>
          </cell>
        </row>
        <row r="10">
          <cell r="L10">
            <v>5.8333333333333327E-2</v>
          </cell>
        </row>
        <row r="11">
          <cell r="L11">
            <v>8.5000000000000006E-2</v>
          </cell>
        </row>
        <row r="12">
          <cell r="L12">
            <v>0.03</v>
          </cell>
        </row>
        <row r="13">
          <cell r="L13">
            <v>7.0000000000000007E-2</v>
          </cell>
        </row>
        <row r="14">
          <cell r="L14"/>
        </row>
        <row r="15">
          <cell r="L15"/>
        </row>
        <row r="16">
          <cell r="L16"/>
        </row>
        <row r="17">
          <cell r="L17"/>
        </row>
        <row r="18">
          <cell r="L18"/>
        </row>
        <row r="19">
          <cell r="L19"/>
        </row>
        <row r="20">
          <cell r="L20"/>
        </row>
        <row r="21">
          <cell r="L21"/>
        </row>
        <row r="22">
          <cell r="L22"/>
        </row>
        <row r="23">
          <cell r="L23"/>
        </row>
        <row r="24">
          <cell r="L24"/>
        </row>
        <row r="25">
          <cell r="L25"/>
        </row>
        <row r="26">
          <cell r="L26"/>
        </row>
        <row r="27">
          <cell r="L27"/>
        </row>
        <row r="28">
          <cell r="L28"/>
        </row>
        <row r="29">
          <cell r="L29"/>
        </row>
        <row r="30">
          <cell r="L30"/>
        </row>
      </sheetData>
      <sheetData sheetId="2">
        <row r="5">
          <cell r="D5">
            <v>0.224</v>
          </cell>
          <cell r="F5">
            <v>0.24199999999999999</v>
          </cell>
          <cell r="H5">
            <v>0.24199999999999999</v>
          </cell>
          <cell r="J5">
            <v>0.24199999999999999</v>
          </cell>
        </row>
        <row r="6">
          <cell r="D6">
            <v>0.375</v>
          </cell>
          <cell r="F6">
            <v>0.375</v>
          </cell>
          <cell r="H6">
            <v>0.375</v>
          </cell>
          <cell r="J6">
            <v>0.41499999999999998</v>
          </cell>
        </row>
        <row r="7">
          <cell r="D7">
            <v>0.1913</v>
          </cell>
          <cell r="F7">
            <v>0.1913</v>
          </cell>
          <cell r="H7">
            <v>0.1913</v>
          </cell>
          <cell r="J7">
            <v>0.1913</v>
          </cell>
        </row>
        <row r="8">
          <cell r="D8">
            <v>0.17249999999999999</v>
          </cell>
          <cell r="F8">
            <v>0.18</v>
          </cell>
          <cell r="H8">
            <v>0.18</v>
          </cell>
          <cell r="J8">
            <v>0.18</v>
          </cell>
        </row>
        <row r="9">
          <cell r="D9">
            <v>0.28249999999999997</v>
          </cell>
          <cell r="F9">
            <v>0.28249999999999997</v>
          </cell>
          <cell r="H9">
            <v>0.28249999999999997</v>
          </cell>
          <cell r="J9">
            <v>0.29749999999999999</v>
          </cell>
        </row>
        <row r="10">
          <cell r="D10">
            <v>0.19875000000000001</v>
          </cell>
          <cell r="F10">
            <v>0.21124999999999999</v>
          </cell>
          <cell r="H10">
            <v>0.21124999999999999</v>
          </cell>
          <cell r="J10">
            <v>0.21124999999999999</v>
          </cell>
        </row>
        <row r="11">
          <cell r="D11">
            <v>0.20250000000000001</v>
          </cell>
          <cell r="F11">
            <v>0.2175</v>
          </cell>
          <cell r="H11">
            <v>0.2175</v>
          </cell>
          <cell r="J11">
            <v>0.2175</v>
          </cell>
        </row>
        <row r="12">
          <cell r="D12">
            <v>0.1555</v>
          </cell>
          <cell r="F12">
            <v>0.16020000000000001</v>
          </cell>
          <cell r="H12">
            <v>0.16020000000000001</v>
          </cell>
          <cell r="J12">
            <v>0.16020000000000001</v>
          </cell>
        </row>
        <row r="13">
          <cell r="D13"/>
          <cell r="F13"/>
          <cell r="H13"/>
          <cell r="J13"/>
        </row>
        <row r="14">
          <cell r="D14"/>
          <cell r="F14"/>
          <cell r="H14"/>
          <cell r="J14"/>
        </row>
        <row r="15">
          <cell r="D15"/>
          <cell r="F15"/>
          <cell r="H15"/>
          <cell r="J15"/>
        </row>
        <row r="16">
          <cell r="D16"/>
          <cell r="F16"/>
          <cell r="H16"/>
          <cell r="J16"/>
        </row>
        <row r="17">
          <cell r="D17"/>
          <cell r="F17"/>
          <cell r="H17"/>
          <cell r="J17"/>
        </row>
        <row r="18">
          <cell r="D18"/>
          <cell r="F18"/>
          <cell r="H18"/>
          <cell r="J18"/>
        </row>
        <row r="19">
          <cell r="D19"/>
          <cell r="F19"/>
          <cell r="H19"/>
          <cell r="J19"/>
        </row>
        <row r="20">
          <cell r="D20"/>
          <cell r="F20"/>
          <cell r="H20"/>
          <cell r="J20"/>
        </row>
        <row r="21">
          <cell r="D21"/>
          <cell r="F21"/>
          <cell r="H21"/>
          <cell r="J21"/>
        </row>
        <row r="22">
          <cell r="D22"/>
          <cell r="F22"/>
          <cell r="H22"/>
          <cell r="J22"/>
        </row>
        <row r="23">
          <cell r="D23"/>
          <cell r="F23"/>
          <cell r="H23"/>
          <cell r="J23"/>
        </row>
        <row r="24">
          <cell r="D24"/>
          <cell r="F24"/>
          <cell r="H24"/>
          <cell r="J24"/>
        </row>
        <row r="25">
          <cell r="D25"/>
          <cell r="F25"/>
          <cell r="H25"/>
          <cell r="J25"/>
        </row>
        <row r="26">
          <cell r="D26"/>
          <cell r="F26"/>
          <cell r="H26"/>
          <cell r="J26"/>
        </row>
        <row r="27">
          <cell r="D27"/>
          <cell r="F27"/>
          <cell r="H27"/>
          <cell r="J27"/>
        </row>
        <row r="28">
          <cell r="D28"/>
          <cell r="F28"/>
          <cell r="H28"/>
          <cell r="J28"/>
        </row>
        <row r="29">
          <cell r="D29"/>
          <cell r="F29"/>
          <cell r="H29"/>
          <cell r="J29"/>
        </row>
      </sheetData>
      <sheetData sheetId="3">
        <row r="6">
          <cell r="G6">
            <v>0.224</v>
          </cell>
          <cell r="H6">
            <v>0.24199999999999999</v>
          </cell>
          <cell r="I6">
            <v>0.24199999999999999</v>
          </cell>
          <cell r="J6">
            <v>0.24199999999999999</v>
          </cell>
        </row>
        <row r="7">
          <cell r="G7">
            <v>0.255</v>
          </cell>
          <cell r="H7">
            <v>0.255</v>
          </cell>
          <cell r="I7">
            <v>0.255</v>
          </cell>
          <cell r="J7">
            <v>0.255</v>
          </cell>
        </row>
        <row r="8">
          <cell r="G8">
            <v>0.27160210298812104</v>
          </cell>
          <cell r="H8">
            <v>0.26700285079839881</v>
          </cell>
          <cell r="I8">
            <v>0.26248148136610716</v>
          </cell>
          <cell r="J8">
            <v>0.25803667584121248</v>
          </cell>
          <cell r="L8">
            <v>7.0702754181914199E-2</v>
          </cell>
        </row>
        <row r="9">
          <cell r="G9"/>
          <cell r="I9"/>
        </row>
        <row r="10">
          <cell r="G10">
            <v>0.375</v>
          </cell>
          <cell r="H10">
            <v>0.375</v>
          </cell>
          <cell r="I10">
            <v>0.375</v>
          </cell>
          <cell r="J10">
            <v>0.41499999999999998</v>
          </cell>
        </row>
        <row r="11">
          <cell r="G11">
            <v>0.41499999999999998</v>
          </cell>
          <cell r="H11">
            <v>0.41499999999999998</v>
          </cell>
          <cell r="I11">
            <v>0.41499999999999998</v>
          </cell>
          <cell r="J11">
            <v>0.45020583333333331</v>
          </cell>
        </row>
        <row r="12">
          <cell r="G12">
            <v>0.45580997089750791</v>
          </cell>
          <cell r="H12">
            <v>0.44437922522065298</v>
          </cell>
          <cell r="I12">
            <v>0.43323513836012817</v>
          </cell>
          <cell r="J12">
            <v>0.45820162076427856</v>
          </cell>
          <cell r="L12">
            <v>0.10693034972521127</v>
          </cell>
        </row>
        <row r="13">
          <cell r="G13"/>
          <cell r="I13"/>
        </row>
        <row r="14">
          <cell r="G14">
            <v>0.1913</v>
          </cell>
          <cell r="H14">
            <v>0.1913</v>
          </cell>
          <cell r="I14">
            <v>0.1913</v>
          </cell>
          <cell r="J14">
            <v>0.1913</v>
          </cell>
        </row>
        <row r="15">
          <cell r="G15">
            <v>0.20469999999999999</v>
          </cell>
          <cell r="H15">
            <v>0.20469999999999999</v>
          </cell>
          <cell r="I15">
            <v>0.20469999999999999</v>
          </cell>
          <cell r="J15">
            <v>0.20469999999999999</v>
          </cell>
        </row>
        <row r="16">
          <cell r="G16">
            <v>0.22163484340502387</v>
          </cell>
          <cell r="H16">
            <v>0.21691568263844874</v>
          </cell>
          <cell r="I16">
            <v>0.2122970046208793</v>
          </cell>
          <cell r="J16">
            <v>0.20777666982299089</v>
          </cell>
          <cell r="L16">
            <v>8.9904237996940653E-2</v>
          </cell>
        </row>
        <row r="17">
          <cell r="G17"/>
          <cell r="I17"/>
        </row>
        <row r="18">
          <cell r="G18">
            <v>0.17249999999999999</v>
          </cell>
          <cell r="H18">
            <v>0.18</v>
          </cell>
          <cell r="I18">
            <v>0.18</v>
          </cell>
          <cell r="J18">
            <v>0.18</v>
          </cell>
        </row>
        <row r="19">
          <cell r="G19">
            <v>0.18</v>
          </cell>
          <cell r="H19">
            <v>0.19481999999999999</v>
          </cell>
          <cell r="I19">
            <v>0.19481999999999999</v>
          </cell>
          <cell r="J19">
            <v>0.19481999999999999</v>
          </cell>
        </row>
        <row r="20">
          <cell r="G20">
            <v>0.19297709378172481</v>
          </cell>
          <cell r="H20">
            <v>0.20382435906734025</v>
          </cell>
          <cell r="I20">
            <v>0.19890485101823116</v>
          </cell>
          <cell r="J20">
            <v>0.19410408029549456</v>
          </cell>
          <cell r="L20">
            <v>0.10266309889290173</v>
          </cell>
        </row>
        <row r="21">
          <cell r="G21"/>
          <cell r="I21"/>
        </row>
        <row r="22">
          <cell r="G22">
            <v>0.28249999999999997</v>
          </cell>
          <cell r="H22">
            <v>0.28249999999999997</v>
          </cell>
          <cell r="I22">
            <v>0.28249999999999997</v>
          </cell>
          <cell r="J22">
            <v>0.29749999999999999</v>
          </cell>
        </row>
        <row r="23">
          <cell r="G23">
            <v>0.29749999999999999</v>
          </cell>
          <cell r="H23">
            <v>0.29749999999999999</v>
          </cell>
          <cell r="I23">
            <v>0.29749999999999999</v>
          </cell>
          <cell r="J23">
            <v>0.31485416666666666</v>
          </cell>
        </row>
        <row r="24">
          <cell r="G24">
            <v>0.31855671664089436</v>
          </cell>
          <cell r="H24">
            <v>0.31246137825546522</v>
          </cell>
          <cell r="I24">
            <v>0.30648266949387404</v>
          </cell>
          <cell r="J24">
            <v>0.318154429664112</v>
          </cell>
          <cell r="L24">
            <v>8.0343067421065728E-2</v>
          </cell>
        </row>
        <row r="25">
          <cell r="G25"/>
          <cell r="I25"/>
        </row>
        <row r="26">
          <cell r="G26">
            <v>0.19875000000000001</v>
          </cell>
          <cell r="H26">
            <v>0.21124999999999999</v>
          </cell>
          <cell r="I26">
            <v>0.21124999999999999</v>
          </cell>
          <cell r="J26">
            <v>0.21124999999999999</v>
          </cell>
        </row>
        <row r="27">
          <cell r="G27">
            <v>0.21124999999999999</v>
          </cell>
          <cell r="H27">
            <v>0.22920624999999997</v>
          </cell>
          <cell r="I27">
            <v>0.22920624999999997</v>
          </cell>
          <cell r="J27">
            <v>0.22920624999999997</v>
          </cell>
        </row>
        <row r="28">
          <cell r="G28">
            <v>0.2324511094712676</v>
          </cell>
          <cell r="H28">
            <v>0.2457620903380926</v>
          </cell>
          <cell r="I28">
            <v>0.23947954425576098</v>
          </cell>
          <cell r="J28">
            <v>0.23335760221623481</v>
          </cell>
          <cell r="L28">
            <v>0.10913874653406302</v>
          </cell>
        </row>
        <row r="30">
          <cell r="G30">
            <v>0.20250000000000001</v>
          </cell>
          <cell r="H30">
            <v>0.2175</v>
          </cell>
          <cell r="I30">
            <v>0.2175</v>
          </cell>
          <cell r="J30">
            <v>0.2175</v>
          </cell>
        </row>
        <row r="31">
          <cell r="G31">
            <v>0.2175</v>
          </cell>
          <cell r="H31">
            <v>0.224025</v>
          </cell>
          <cell r="I31">
            <v>0.224025</v>
          </cell>
          <cell r="J31">
            <v>0.224025</v>
          </cell>
        </row>
        <row r="32">
          <cell r="G32">
            <v>0.22422184167311338</v>
          </cell>
          <cell r="H32">
            <v>0.22835571190341339</v>
          </cell>
          <cell r="I32">
            <v>0.22579203525291375</v>
          </cell>
          <cell r="J32">
            <v>0.22325714018144063</v>
          </cell>
        </row>
        <row r="33">
          <cell r="G33"/>
          <cell r="H33"/>
          <cell r="I33"/>
          <cell r="J33"/>
        </row>
        <row r="34">
          <cell r="G34">
            <v>0.1555</v>
          </cell>
          <cell r="H34">
            <v>0.16020000000000001</v>
          </cell>
          <cell r="I34">
            <v>0.16020000000000001</v>
          </cell>
          <cell r="J34">
            <v>0.16020000000000001</v>
          </cell>
        </row>
        <row r="35">
          <cell r="G35">
            <v>0.16020000000000001</v>
          </cell>
          <cell r="H35">
            <v>0.17141400000000001</v>
          </cell>
          <cell r="I35">
            <v>0.17141400000000001</v>
          </cell>
          <cell r="J35">
            <v>0.17141400000000001</v>
          </cell>
        </row>
        <row r="36">
          <cell r="G36">
            <v>0.17164786123027304</v>
          </cell>
          <cell r="H36">
            <v>0.17974412744473517</v>
          </cell>
          <cell r="I36">
            <v>0.17590867046330444</v>
          </cell>
          <cell r="J36">
            <v>0.17215505610152157</v>
          </cell>
          <cell r="L36">
            <v>9.0108825768182896E-2</v>
          </cell>
        </row>
        <row r="37">
          <cell r="G37"/>
          <cell r="H37"/>
          <cell r="I37"/>
          <cell r="J37"/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G41"/>
          <cell r="H41"/>
          <cell r="I41"/>
          <cell r="J41"/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G45"/>
          <cell r="H45"/>
          <cell r="I45"/>
          <cell r="J45"/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G49"/>
          <cell r="H49"/>
          <cell r="I49"/>
          <cell r="J49"/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G69"/>
          <cell r="H69"/>
          <cell r="I69"/>
          <cell r="J69"/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G73"/>
          <cell r="H73"/>
          <cell r="I73"/>
          <cell r="J73"/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0.8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1418.72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0.8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0.65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0.65</v>
          </cell>
          <cell r="N16">
            <v>2179.69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0.8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8666.26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0.65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0.65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0.8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12152.7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0.8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2469.17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0.8</v>
          </cell>
          <cell r="N33">
            <v>3777.3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0.65</v>
          </cell>
          <cell r="N37">
            <v>4651.01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0.8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1847.46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0.65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0.65</v>
          </cell>
          <cell r="N50">
            <v>5455.17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0.8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0.9</v>
          </cell>
          <cell r="N54">
            <v>3996.94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2380.38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0.65</v>
          </cell>
          <cell r="N58">
            <v>7530.05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0.65</v>
          </cell>
          <cell r="N60">
            <v>12603.8</v>
          </cell>
        </row>
      </sheetData>
      <sheetData sheetId="35">
        <row r="8">
          <cell r="B8" t="str">
            <v>AEE</v>
          </cell>
          <cell r="C8" t="str">
            <v>Ameren Corp.</v>
          </cell>
          <cell r="E8">
            <v>1.54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1.54</v>
          </cell>
          <cell r="L8">
            <v>1.54</v>
          </cell>
          <cell r="M8">
            <v>1.54</v>
          </cell>
          <cell r="N8">
            <v>32.65</v>
          </cell>
          <cell r="O8">
            <v>33.450000000000003</v>
          </cell>
          <cell r="P8">
            <v>36</v>
          </cell>
          <cell r="Q8">
            <v>240.4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-0.03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1.84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1.84</v>
          </cell>
          <cell r="L9">
            <v>1.9</v>
          </cell>
          <cell r="M9">
            <v>2.1</v>
          </cell>
          <cell r="N9">
            <v>29.6</v>
          </cell>
          <cell r="O9">
            <v>31.05</v>
          </cell>
          <cell r="P9">
            <v>36</v>
          </cell>
          <cell r="Q9">
            <v>480.81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0.505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0.04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1.78</v>
          </cell>
          <cell r="L10">
            <v>1.8</v>
          </cell>
          <cell r="M10">
            <v>1.95</v>
          </cell>
          <cell r="N10">
            <v>28.45</v>
          </cell>
          <cell r="O10">
            <v>29.55</v>
          </cell>
          <cell r="P10">
            <v>40</v>
          </cell>
          <cell r="Q10">
            <v>35.799999999999997</v>
          </cell>
          <cell r="R10">
            <v>40</v>
          </cell>
          <cell r="S10">
            <v>0.442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0.02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1.8</v>
          </cell>
          <cell r="I11">
            <v>1.8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1.55</v>
          </cell>
          <cell r="N12">
            <v>28.15</v>
          </cell>
          <cell r="O12">
            <v>28.6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0.32</v>
          </cell>
          <cell r="U13">
            <v>0.628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2.16</v>
          </cell>
          <cell r="F14">
            <v>55</v>
          </cell>
          <cell r="G14">
            <v>45</v>
          </cell>
          <cell r="H14">
            <v>3</v>
          </cell>
          <cell r="I14">
            <v>3.1</v>
          </cell>
          <cell r="J14">
            <v>3.35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15.8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0.51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0.04</v>
          </cell>
          <cell r="AD14">
            <v>0.01</v>
          </cell>
          <cell r="AE14">
            <v>0.02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1.55</v>
          </cell>
          <cell r="J15">
            <v>1.75</v>
          </cell>
          <cell r="K15">
            <v>0.84</v>
          </cell>
          <cell r="L15">
            <v>0.92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0.64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0.05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1.6</v>
          </cell>
          <cell r="N16">
            <v>23.65</v>
          </cell>
          <cell r="O16">
            <v>24.9</v>
          </cell>
          <cell r="P16">
            <v>28.5</v>
          </cell>
          <cell r="Q16">
            <v>60.53</v>
          </cell>
          <cell r="R16">
            <v>60.7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2717.9</v>
          </cell>
          <cell r="X16">
            <v>2975</v>
          </cell>
          <cell r="Y16">
            <v>0.106</v>
          </cell>
          <cell r="Z16">
            <v>0.1</v>
          </cell>
          <cell r="AA16">
            <v>0.1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0.79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1.35</v>
          </cell>
          <cell r="K17">
            <v>0.79</v>
          </cell>
          <cell r="L17">
            <v>0.8</v>
          </cell>
          <cell r="M17">
            <v>0.9</v>
          </cell>
          <cell r="N17">
            <v>9.9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0.115</v>
          </cell>
          <cell r="AC17">
            <v>0.03</v>
          </cell>
          <cell r="AD17">
            <v>0.03</v>
          </cell>
          <cell r="AE17">
            <v>0.1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0.92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1.85</v>
          </cell>
          <cell r="K18">
            <v>0.92</v>
          </cell>
          <cell r="L18">
            <v>0.92</v>
          </cell>
          <cell r="M18">
            <v>1</v>
          </cell>
          <cell r="N18">
            <v>21.1</v>
          </cell>
          <cell r="O18">
            <v>22</v>
          </cell>
          <cell r="P18">
            <v>23.5</v>
          </cell>
          <cell r="Q18">
            <v>13.34</v>
          </cell>
          <cell r="R18">
            <v>13.4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469.1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0.08</v>
          </cell>
          <cell r="AB18">
            <v>0.08</v>
          </cell>
          <cell r="AC18">
            <v>0.02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22.05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1.33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1.33</v>
          </cell>
          <cell r="L20">
            <v>1.4</v>
          </cell>
          <cell r="M20">
            <v>1.6</v>
          </cell>
          <cell r="N20">
            <v>10.7</v>
          </cell>
          <cell r="O20">
            <v>11.5</v>
          </cell>
          <cell r="P20">
            <v>14.1</v>
          </cell>
          <cell r="Q20">
            <v>116.92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0.52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0.22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2.7</v>
          </cell>
          <cell r="N21">
            <v>41</v>
          </cell>
          <cell r="O21">
            <v>42.3</v>
          </cell>
          <cell r="P21">
            <v>46.5</v>
          </cell>
          <cell r="Q21">
            <v>169.43</v>
          </cell>
          <cell r="R21">
            <v>174</v>
          </cell>
          <cell r="S21">
            <v>0.51300000000000001</v>
          </cell>
          <cell r="T21">
            <v>0.52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0.04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1.01</v>
          </cell>
          <cell r="M22">
            <v>1.07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0.443</v>
          </cell>
          <cell r="T22">
            <v>0.505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0.08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0.02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3.95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42.6</v>
          </cell>
          <cell r="Q23">
            <v>291.62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0.505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0.01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0.64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0.64</v>
          </cell>
          <cell r="L24">
            <v>1</v>
          </cell>
          <cell r="M24">
            <v>1.2</v>
          </cell>
          <cell r="N24">
            <v>16.399999999999999</v>
          </cell>
          <cell r="O24">
            <v>16.55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0.53</v>
          </cell>
          <cell r="W24">
            <v>1350.7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0.02</v>
          </cell>
        </row>
        <row r="25">
          <cell r="B25" t="str">
            <v>EE</v>
          </cell>
          <cell r="C25" t="str">
            <v>El Paso Electric</v>
          </cell>
          <cell r="E25">
            <v>0.66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0.66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42.57</v>
          </cell>
          <cell r="R25">
            <v>39</v>
          </cell>
          <cell r="S25">
            <v>0.51200000000000001</v>
          </cell>
          <cell r="T25">
            <v>0.52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0.111</v>
          </cell>
          <cell r="Z25">
            <v>0.125</v>
          </cell>
          <cell r="AA25">
            <v>0.115</v>
          </cell>
          <cell r="AB25">
            <v>0.115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1.29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1.29</v>
          </cell>
          <cell r="L26">
            <v>1.31</v>
          </cell>
          <cell r="M26">
            <v>1.4</v>
          </cell>
          <cell r="N26">
            <v>33.85</v>
          </cell>
          <cell r="O26">
            <v>35.299999999999997</v>
          </cell>
          <cell r="P26">
            <v>40.25</v>
          </cell>
          <cell r="Q26">
            <v>325.81</v>
          </cell>
          <cell r="R26">
            <v>325.81</v>
          </cell>
          <cell r="S26">
            <v>0.51800000000000002</v>
          </cell>
          <cell r="T26">
            <v>0.53500000000000003</v>
          </cell>
          <cell r="U26">
            <v>0.443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0.08</v>
          </cell>
          <cell r="AA26">
            <v>8.5000000000000006E-2</v>
          </cell>
          <cell r="AB26">
            <v>0.08</v>
          </cell>
          <cell r="AC26">
            <v>-0.01</v>
          </cell>
          <cell r="AD26">
            <v>0.02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6.7</v>
          </cell>
          <cell r="I27">
            <v>6.7</v>
          </cell>
          <cell r="J27">
            <v>7</v>
          </cell>
          <cell r="K27">
            <v>3.32</v>
          </cell>
          <cell r="L27">
            <v>3.32</v>
          </cell>
          <cell r="M27">
            <v>3.6</v>
          </cell>
          <cell r="N27">
            <v>50.6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0.13</v>
          </cell>
          <cell r="AB27">
            <v>0.115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2.1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2.1</v>
          </cell>
          <cell r="L28">
            <v>2.1</v>
          </cell>
          <cell r="M28">
            <v>2.1</v>
          </cell>
          <cell r="N28">
            <v>22.1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0.52</v>
          </cell>
          <cell r="W28">
            <v>25651</v>
          </cell>
          <cell r="X28">
            <v>31100</v>
          </cell>
          <cell r="Y28">
            <v>0.189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418.22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0.1</v>
          </cell>
          <cell r="AC29">
            <v>5.0000000000000001E-3</v>
          </cell>
          <cell r="AD29">
            <v>5.0000000000000001E-3</v>
          </cell>
          <cell r="AE29">
            <v>0.05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135.71</v>
          </cell>
          <cell r="R30">
            <v>155</v>
          </cell>
          <cell r="S30">
            <v>0.502</v>
          </cell>
          <cell r="T30">
            <v>0.51</v>
          </cell>
          <cell r="U30">
            <v>0.49199999999999999</v>
          </cell>
          <cell r="V30">
            <v>0.48499999999999999</v>
          </cell>
          <cell r="W30">
            <v>5867.6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0.02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1.3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1.3</v>
          </cell>
          <cell r="N31">
            <v>16</v>
          </cell>
          <cell r="O31">
            <v>16.05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0.46</v>
          </cell>
          <cell r="U31">
            <v>0.54300000000000004</v>
          </cell>
          <cell r="V31">
            <v>0.53</v>
          </cell>
          <cell r="W31">
            <v>2732.9</v>
          </cell>
          <cell r="X31">
            <v>3700</v>
          </cell>
          <cell r="Y31">
            <v>7.6999999999999999E-2</v>
          </cell>
          <cell r="Z31">
            <v>0.08</v>
          </cell>
          <cell r="AA31">
            <v>0.09</v>
          </cell>
          <cell r="AB31">
            <v>0.105</v>
          </cell>
          <cell r="AC31">
            <v>0.11</v>
          </cell>
          <cell r="AD31">
            <v>0.01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3.1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0.51</v>
          </cell>
          <cell r="W32">
            <v>3020.4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0.04</v>
          </cell>
          <cell r="AD32">
            <v>0.04</v>
          </cell>
          <cell r="AE32">
            <v>0.05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3.85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0.65</v>
          </cell>
          <cell r="U33">
            <v>0.309</v>
          </cell>
          <cell r="V33">
            <v>0.35</v>
          </cell>
          <cell r="W33">
            <v>3614.3</v>
          </cell>
          <cell r="X33">
            <v>5725</v>
          </cell>
          <cell r="Y33">
            <v>0.13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3.6</v>
          </cell>
          <cell r="K34">
            <v>1.7</v>
          </cell>
          <cell r="L34">
            <v>1.8</v>
          </cell>
          <cell r="M34">
            <v>2.1</v>
          </cell>
          <cell r="N34">
            <v>26.45</v>
          </cell>
          <cell r="O34">
            <v>27</v>
          </cell>
          <cell r="P34">
            <v>30.15</v>
          </cell>
          <cell r="Q34">
            <v>110.89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0.11</v>
          </cell>
          <cell r="AA34">
            <v>0.11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1.52</v>
          </cell>
          <cell r="F35">
            <v>50</v>
          </cell>
          <cell r="G35">
            <v>40</v>
          </cell>
          <cell r="H35">
            <v>2.7</v>
          </cell>
          <cell r="I35">
            <v>2.65</v>
          </cell>
          <cell r="J35">
            <v>3</v>
          </cell>
          <cell r="K35">
            <v>1.52</v>
          </cell>
          <cell r="L35">
            <v>1.55</v>
          </cell>
          <cell r="M35">
            <v>1.64</v>
          </cell>
          <cell r="N35">
            <v>25.1</v>
          </cell>
          <cell r="O35">
            <v>27.65</v>
          </cell>
          <cell r="P35">
            <v>26.3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0.38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0.11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0.04</v>
          </cell>
          <cell r="AD35">
            <v>0.02</v>
          </cell>
          <cell r="AE35">
            <v>0.04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0.115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1.83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4278.8</v>
          </cell>
          <cell r="X37">
            <v>4750</v>
          </cell>
          <cell r="Y37">
            <v>0.13300000000000001</v>
          </cell>
          <cell r="Z37">
            <v>0.13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0.54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0.54</v>
          </cell>
          <cell r="U39">
            <v>0.40500000000000003</v>
          </cell>
          <cell r="V39">
            <v>0.46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0.11</v>
          </cell>
          <cell r="AE39">
            <v>0.04</v>
          </cell>
        </row>
        <row r="40">
          <cell r="B40" t="str">
            <v>OGE</v>
          </cell>
          <cell r="C40" t="str">
            <v>OGE Energy Corp.</v>
          </cell>
          <cell r="E40">
            <v>1.52</v>
          </cell>
          <cell r="F40">
            <v>60</v>
          </cell>
          <cell r="G40">
            <v>45</v>
          </cell>
          <cell r="H40">
            <v>3.5</v>
          </cell>
          <cell r="I40">
            <v>3.35</v>
          </cell>
          <cell r="J40">
            <v>4</v>
          </cell>
          <cell r="K40">
            <v>1.52</v>
          </cell>
          <cell r="L40">
            <v>1.58</v>
          </cell>
          <cell r="M40">
            <v>1.8</v>
          </cell>
          <cell r="N40">
            <v>25.55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0.505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0.129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0.04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1.3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0.04</v>
          </cell>
          <cell r="AA41">
            <v>0.05</v>
          </cell>
          <cell r="AB41">
            <v>7.0000000000000007E-2</v>
          </cell>
          <cell r="AC41">
            <v>0.13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1.82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1.82</v>
          </cell>
          <cell r="L42">
            <v>1.82</v>
          </cell>
          <cell r="M42">
            <v>2.2000000000000002</v>
          </cell>
          <cell r="N42">
            <v>29.8</v>
          </cell>
          <cell r="O42">
            <v>32</v>
          </cell>
          <cell r="P42">
            <v>38</v>
          </cell>
          <cell r="Q42">
            <v>395.23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0.11</v>
          </cell>
          <cell r="AB42">
            <v>0.115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1.37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1.37</v>
          </cell>
          <cell r="L43">
            <v>1.37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505.97</v>
          </cell>
          <cell r="R43">
            <v>505.9</v>
          </cell>
          <cell r="S43">
            <v>0.44800000000000001</v>
          </cell>
          <cell r="T43">
            <v>0.45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0.01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3.1</v>
          </cell>
          <cell r="I44">
            <v>3.15</v>
          </cell>
          <cell r="J44">
            <v>3.6</v>
          </cell>
          <cell r="K44">
            <v>2.48</v>
          </cell>
          <cell r="L44">
            <v>2.52</v>
          </cell>
          <cell r="M44">
            <v>2.6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0.53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0.01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0.8</v>
          </cell>
          <cell r="N45">
            <v>17.8</v>
          </cell>
          <cell r="O45">
            <v>18.7</v>
          </cell>
          <cell r="P45">
            <v>22.3</v>
          </cell>
          <cell r="Q45">
            <v>86.67</v>
          </cell>
          <cell r="R45">
            <v>87</v>
          </cell>
          <cell r="S45">
            <v>0.504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3100.3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2.1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2.1</v>
          </cell>
          <cell r="L46">
            <v>2.1</v>
          </cell>
          <cell r="M46">
            <v>2.2999999999999998</v>
          </cell>
          <cell r="N46">
            <v>34.5</v>
          </cell>
          <cell r="O46">
            <v>35.6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0.46</v>
          </cell>
          <cell r="U46">
            <v>0.54700000000000004</v>
          </cell>
          <cell r="V46">
            <v>0.54</v>
          </cell>
          <cell r="W46">
            <v>6729.1</v>
          </cell>
          <cell r="X46">
            <v>8950</v>
          </cell>
          <cell r="Y46">
            <v>0.09</v>
          </cell>
          <cell r="Z46">
            <v>0.08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1.08</v>
          </cell>
          <cell r="L47">
            <v>1.08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225.08</v>
          </cell>
          <cell r="R47">
            <v>250</v>
          </cell>
          <cell r="S47">
            <v>0.49</v>
          </cell>
          <cell r="T47">
            <v>0.48</v>
          </cell>
          <cell r="U47">
            <v>0.51</v>
          </cell>
          <cell r="V47">
            <v>0.52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0.01</v>
          </cell>
          <cell r="AE47">
            <v>0.02</v>
          </cell>
        </row>
        <row r="48">
          <cell r="B48" t="str">
            <v>POR</v>
          </cell>
          <cell r="C48" t="str">
            <v>Portland General Elec.</v>
          </cell>
          <cell r="E48">
            <v>1.06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1.06</v>
          </cell>
          <cell r="L48">
            <v>1.08</v>
          </cell>
          <cell r="M48">
            <v>1.2</v>
          </cell>
          <cell r="N48">
            <v>22.05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0.53</v>
          </cell>
          <cell r="T48">
            <v>0.52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0.13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2.1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0.505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0.1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0.02</v>
          </cell>
          <cell r="AE50">
            <v>0.05</v>
          </cell>
        </row>
        <row r="51">
          <cell r="B51" t="str">
            <v>SO</v>
          </cell>
          <cell r="C51" t="str">
            <v>Southern Company</v>
          </cell>
          <cell r="E51">
            <v>1.87</v>
          </cell>
          <cell r="F51">
            <v>50</v>
          </cell>
          <cell r="G51">
            <v>40</v>
          </cell>
          <cell r="H51">
            <v>2.5499999999999998</v>
          </cell>
          <cell r="I51">
            <v>2.7</v>
          </cell>
          <cell r="J51">
            <v>3.25</v>
          </cell>
          <cell r="K51">
            <v>1.87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843.34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0.13</v>
          </cell>
          <cell r="AC51">
            <v>0.06</v>
          </cell>
          <cell r="AD51">
            <v>0.04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4.2</v>
          </cell>
          <cell r="I52">
            <v>4.5</v>
          </cell>
          <cell r="J52">
            <v>5.5</v>
          </cell>
          <cell r="K52">
            <v>1.92</v>
          </cell>
          <cell r="L52">
            <v>2.08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0.51</v>
          </cell>
          <cell r="W52">
            <v>18186</v>
          </cell>
          <cell r="X52">
            <v>25200</v>
          </cell>
          <cell r="Y52">
            <v>0.111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1.3</v>
          </cell>
          <cell r="I53">
            <v>1.45</v>
          </cell>
          <cell r="J53">
            <v>1.75</v>
          </cell>
          <cell r="K53">
            <v>0.85</v>
          </cell>
          <cell r="L53">
            <v>0.89</v>
          </cell>
          <cell r="M53">
            <v>1.05</v>
          </cell>
          <cell r="N53">
            <v>10.55</v>
          </cell>
          <cell r="O53">
            <v>11.1</v>
          </cell>
          <cell r="P53">
            <v>13.25</v>
          </cell>
          <cell r="Q53">
            <v>214.9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5317.8</v>
          </cell>
          <cell r="X53">
            <v>6125</v>
          </cell>
          <cell r="Y53">
            <v>0.112</v>
          </cell>
          <cell r="Z53">
            <v>0.125</v>
          </cell>
          <cell r="AA53">
            <v>0.13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0.05</v>
          </cell>
        </row>
        <row r="54">
          <cell r="B54" t="str">
            <v>TEG</v>
          </cell>
          <cell r="C54" t="str">
            <v>Integrys Energy Group</v>
          </cell>
          <cell r="E54">
            <v>2.72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2.72</v>
          </cell>
          <cell r="L54">
            <v>2.72</v>
          </cell>
          <cell r="M54">
            <v>2.72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0.45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2.35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24.6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2587.9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2.7</v>
          </cell>
          <cell r="J56">
            <v>3.4</v>
          </cell>
          <cell r="K56">
            <v>1.68</v>
          </cell>
          <cell r="L56">
            <v>1.76</v>
          </cell>
          <cell r="M56">
            <v>2.08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0.315</v>
          </cell>
          <cell r="V56">
            <v>0.38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0.115</v>
          </cell>
          <cell r="AA56">
            <v>0.115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0.05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1.6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81.7</v>
          </cell>
          <cell r="R57">
            <v>85</v>
          </cell>
          <cell r="S57">
            <v>0.499</v>
          </cell>
          <cell r="T57">
            <v>0.5</v>
          </cell>
          <cell r="U57">
            <v>0.501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0.1</v>
          </cell>
          <cell r="AB57">
            <v>0.11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1.04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1.04</v>
          </cell>
          <cell r="L58">
            <v>1.1399999999999999</v>
          </cell>
          <cell r="M58">
            <v>1.65</v>
          </cell>
          <cell r="N58">
            <v>17.05</v>
          </cell>
          <cell r="O58">
            <v>17.600000000000001</v>
          </cell>
          <cell r="P58">
            <v>19.75</v>
          </cell>
          <cell r="Q58">
            <v>233.77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0.13</v>
          </cell>
          <cell r="AA58">
            <v>0.13</v>
          </cell>
          <cell r="AB58">
            <v>0.14000000000000001</v>
          </cell>
          <cell r="AC58">
            <v>8.5000000000000006E-2</v>
          </cell>
          <cell r="AD58">
            <v>0.16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1.28</v>
          </cell>
          <cell r="L59">
            <v>1.32</v>
          </cell>
          <cell r="M59">
            <v>1.44</v>
          </cell>
          <cell r="N59">
            <v>21.6</v>
          </cell>
          <cell r="O59">
            <v>22.1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0.54</v>
          </cell>
          <cell r="U59">
            <v>0.46400000000000002</v>
          </cell>
          <cell r="V59">
            <v>0.46</v>
          </cell>
          <cell r="W59">
            <v>5180.8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0.1</v>
          </cell>
          <cell r="AC59">
            <v>8.5000000000000006E-2</v>
          </cell>
          <cell r="AD59">
            <v>0.03</v>
          </cell>
          <cell r="AE59">
            <v>0.02</v>
          </cell>
        </row>
        <row r="60">
          <cell r="B60" t="str">
            <v>XEL</v>
          </cell>
          <cell r="C60" t="str">
            <v>Xcel Energy, Inc.</v>
          </cell>
          <cell r="E60">
            <v>1.03</v>
          </cell>
          <cell r="F60">
            <v>30</v>
          </cell>
          <cell r="G60">
            <v>20</v>
          </cell>
          <cell r="H60">
            <v>1.75</v>
          </cell>
          <cell r="I60">
            <v>1.85</v>
          </cell>
          <cell r="J60">
            <v>2</v>
          </cell>
          <cell r="K60">
            <v>1.03</v>
          </cell>
          <cell r="L60">
            <v>1.06</v>
          </cell>
          <cell r="M60">
            <v>1.1499999999999999</v>
          </cell>
          <cell r="N60">
            <v>17.5</v>
          </cell>
          <cell r="O60">
            <v>18.3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0.1</v>
          </cell>
          <cell r="AA60">
            <v>0.1</v>
          </cell>
          <cell r="AB60">
            <v>0.1</v>
          </cell>
          <cell r="AC60">
            <v>0.05</v>
          </cell>
          <cell r="AD60">
            <v>0.03</v>
          </cell>
          <cell r="AE60">
            <v>4.4999999999999998E-2</v>
          </cell>
        </row>
      </sheetData>
      <sheetData sheetId="36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13.4</v>
          </cell>
          <cell r="F13">
            <v>771.6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5.181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12.269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693.072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299.548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2885.9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122.572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1.3</v>
          </cell>
          <cell r="F38">
            <v>2703.4</v>
          </cell>
          <cell r="G38">
            <v>243.8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2362.9</v>
          </cell>
          <cell r="G44">
            <v>0</v>
          </cell>
          <cell r="H44">
            <v>110.4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0.9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2905.8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154.114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1435.2</v>
          </cell>
          <cell r="G61">
            <v>0</v>
          </cell>
          <cell r="H61">
            <v>0</v>
          </cell>
          <cell r="I61">
            <v>1438.9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6.07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104.98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edule 2"/>
      <sheetName val=" Schedule 2"/>
      <sheetName val="  Schedule 2"/>
      <sheetName val="Schedule 3"/>
      <sheetName val="Schedule 4"/>
      <sheetName val="Schedule 5"/>
      <sheetName val=" Schedule 5"/>
      <sheetName val="  Schedule 5"/>
      <sheetName val="Schedule 6"/>
      <sheetName val="Schedule 7"/>
      <sheetName val="Schedule 8"/>
      <sheetName val=" Schedule 8"/>
      <sheetName val="  Schedule 8"/>
      <sheetName val="   Schedule 8"/>
      <sheetName val="Schedule 9"/>
      <sheetName val="Schedule 10"/>
      <sheetName val="Schedule 11"/>
      <sheetName val=" Schedule 11"/>
      <sheetName val="Schedule 12"/>
      <sheetName val="Schedule 13"/>
      <sheetName val="Schedule 14"/>
      <sheetName val="Schedule 15"/>
      <sheetName val="Schedule 16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ower_NaturalGas_Coal_cos"/>
    </sheetNames>
    <sheetDataSet>
      <sheetData sheetId="0"/>
      <sheetData sheetId="1">
        <row r="8">
          <cell r="C8" t="str">
            <v>Access Midstream Partners, L.P.</v>
          </cell>
        </row>
        <row r="9">
          <cell r="C9" t="str">
            <v>Adams Resources &amp; Energy, Inc.</v>
          </cell>
        </row>
        <row r="10">
          <cell r="C10" t="str">
            <v>AEP Generating Company</v>
          </cell>
        </row>
        <row r="11">
          <cell r="C11" t="str">
            <v>AEP Texas Central Company</v>
          </cell>
        </row>
        <row r="12">
          <cell r="C12" t="str">
            <v>AEP Texas North Company</v>
          </cell>
        </row>
        <row r="13">
          <cell r="C13" t="str">
            <v>AES Corporation</v>
          </cell>
        </row>
        <row r="14">
          <cell r="C14" t="str">
            <v>AGL Resources Inc.</v>
          </cell>
        </row>
        <row r="15">
          <cell r="C15" t="str">
            <v>Alabama Gas Corporation</v>
          </cell>
        </row>
        <row r="16">
          <cell r="C16" t="str">
            <v>Alabama Power Company</v>
          </cell>
        </row>
        <row r="17">
          <cell r="C17" t="str">
            <v>Algonquin Power &amp; Utilities Corp.</v>
          </cell>
        </row>
        <row r="18">
          <cell r="C18" t="str">
            <v>Allegheny Energy Supply Company, LLC</v>
          </cell>
        </row>
        <row r="19">
          <cell r="C19" t="str">
            <v>Allegheny Generating Company</v>
          </cell>
        </row>
        <row r="20">
          <cell r="C20" t="str">
            <v>ALLETE, Inc.</v>
          </cell>
        </row>
        <row r="21">
          <cell r="C21" t="str">
            <v>Alliance Holdings GP, L.P.</v>
          </cell>
        </row>
        <row r="22">
          <cell r="C22" t="str">
            <v>Alliance Pipeline Limited Partnership</v>
          </cell>
        </row>
        <row r="23">
          <cell r="C23" t="str">
            <v>Alliance Resource Partners, L.P.</v>
          </cell>
        </row>
        <row r="24">
          <cell r="C24" t="str">
            <v>Alliant Energy Corporation</v>
          </cell>
        </row>
        <row r="25">
          <cell r="C25" t="str">
            <v>Alpha Natural Resources, Inc.</v>
          </cell>
        </row>
        <row r="26">
          <cell r="C26" t="str">
            <v>AltaGas Ltd.</v>
          </cell>
        </row>
        <row r="27">
          <cell r="C27" t="str">
            <v>AltaLink, L.P.</v>
          </cell>
        </row>
        <row r="28">
          <cell r="C28" t="str">
            <v>Ameren Corporation</v>
          </cell>
        </row>
        <row r="29">
          <cell r="C29" t="str">
            <v>Ameren Energy Generating Company</v>
          </cell>
        </row>
        <row r="30">
          <cell r="C30" t="str">
            <v>Ameren Illinois Company</v>
          </cell>
        </row>
        <row r="31">
          <cell r="C31" t="str">
            <v>American Electric Power Company, Inc.</v>
          </cell>
        </row>
        <row r="32">
          <cell r="C32" t="str">
            <v>American Midstream Partners, LP</v>
          </cell>
        </row>
        <row r="33">
          <cell r="C33" t="str">
            <v>American Transmission Systems, Incorporated</v>
          </cell>
        </row>
        <row r="34">
          <cell r="C34" t="str">
            <v>AmeriGas Partners, L.P.</v>
          </cell>
        </row>
        <row r="35">
          <cell r="C35" t="str">
            <v>Appalachian Power Company</v>
          </cell>
        </row>
        <row r="36">
          <cell r="C36" t="str">
            <v>Arch Coal, Inc.</v>
          </cell>
        </row>
        <row r="37">
          <cell r="C37" t="str">
            <v>Arch Western Resources, LLC</v>
          </cell>
        </row>
        <row r="38">
          <cell r="C38" t="str">
            <v>Arizona Public Service Company</v>
          </cell>
        </row>
        <row r="39">
          <cell r="C39" t="str">
            <v>ATCO Limited</v>
          </cell>
        </row>
        <row r="40">
          <cell r="C40" t="str">
            <v>Atlantic City Electric Company</v>
          </cell>
        </row>
        <row r="41">
          <cell r="C41" t="str">
            <v>Atlantic Power Corporation</v>
          </cell>
        </row>
        <row r="42">
          <cell r="C42" t="str">
            <v>Atlas Energy, L.P.</v>
          </cell>
        </row>
        <row r="43">
          <cell r="C43" t="str">
            <v>Atlas Pipeline Partners, L.P.</v>
          </cell>
        </row>
        <row r="44">
          <cell r="C44" t="str">
            <v>Atmos Energy Corporation</v>
          </cell>
        </row>
        <row r="45">
          <cell r="C45" t="str">
            <v>Avista Corporation</v>
          </cell>
        </row>
        <row r="46">
          <cell r="C46" t="str">
            <v>Baltimore Gas and Electric Company</v>
          </cell>
        </row>
        <row r="47">
          <cell r="C47" t="str">
            <v>BC Hydro and Power Authority</v>
          </cell>
        </row>
        <row r="48">
          <cell r="C48" t="str">
            <v>Berkshire Gas Company</v>
          </cell>
        </row>
        <row r="49">
          <cell r="C49" t="str">
            <v>Black Hills Corporation</v>
          </cell>
        </row>
        <row r="50">
          <cell r="C50" t="str">
            <v>Black Hills Power, Inc.</v>
          </cell>
        </row>
        <row r="51">
          <cell r="C51" t="str">
            <v>Blueknight Energy Partners, L.P.</v>
          </cell>
        </row>
        <row r="52">
          <cell r="C52" t="str">
            <v>Boardwalk Pipeline Partners, LP</v>
          </cell>
        </row>
        <row r="53">
          <cell r="C53" t="str">
            <v>Bonneville Power Administration</v>
          </cell>
        </row>
        <row r="54">
          <cell r="C54" t="str">
            <v>Boralex Inc.</v>
          </cell>
        </row>
        <row r="55">
          <cell r="C55" t="str">
            <v>BreitBurn Energy Partners L.P.</v>
          </cell>
        </row>
        <row r="56">
          <cell r="C56" t="str">
            <v>Brookfield Renewable Energy Partners L.P.</v>
          </cell>
        </row>
        <row r="57">
          <cell r="C57" t="str">
            <v>Brookfield Renewable Power Inc.</v>
          </cell>
        </row>
        <row r="58">
          <cell r="C58" t="str">
            <v>Buckeye Partners, L.P.</v>
          </cell>
        </row>
        <row r="59">
          <cell r="C59" t="str">
            <v>Calpine Corporation</v>
          </cell>
        </row>
        <row r="60">
          <cell r="C60" t="str">
            <v>Calumet Specialty Products Partners, L.P.</v>
          </cell>
        </row>
        <row r="61">
          <cell r="C61" t="str">
            <v>Canadian Utilities Limited</v>
          </cell>
        </row>
        <row r="62">
          <cell r="C62" t="str">
            <v>Capital Power Corporation</v>
          </cell>
        </row>
        <row r="63">
          <cell r="C63" t="str">
            <v>Capital Power L.P.</v>
          </cell>
        </row>
        <row r="64">
          <cell r="C64" t="str">
            <v>Capstone Infrastructure Corporation</v>
          </cell>
        </row>
        <row r="65">
          <cell r="C65" t="str">
            <v>Caribbean Utilities Company, Ltd.</v>
          </cell>
        </row>
        <row r="66">
          <cell r="C66" t="str">
            <v>Carolina Power &amp; Light Company</v>
          </cell>
        </row>
        <row r="67">
          <cell r="C67" t="str">
            <v>CE Generation, LLC</v>
          </cell>
        </row>
        <row r="68">
          <cell r="C68" t="str">
            <v>CenterPoint Energy Houston Electric, LLC</v>
          </cell>
        </row>
        <row r="69">
          <cell r="C69" t="str">
            <v>CenterPoint Energy Resources Corp.</v>
          </cell>
        </row>
        <row r="70">
          <cell r="C70" t="str">
            <v>CenterPoint Energy, Inc.</v>
          </cell>
        </row>
        <row r="71">
          <cell r="C71" t="str">
            <v>Central Energy Partners LP</v>
          </cell>
        </row>
        <row r="72">
          <cell r="C72" t="str">
            <v>Central Hudson Gas &amp; Electric Corporation</v>
          </cell>
        </row>
        <row r="73">
          <cell r="C73" t="str">
            <v>Central Maine Power Company</v>
          </cell>
        </row>
        <row r="74">
          <cell r="C74" t="str">
            <v>CH Energy Group, Inc.</v>
          </cell>
        </row>
        <row r="75">
          <cell r="C75" t="str">
            <v>Chelan County Public Utility District No. 1</v>
          </cell>
        </row>
        <row r="76">
          <cell r="C76" t="str">
            <v>Cheniere Energy Partners, L.P.</v>
          </cell>
        </row>
        <row r="77">
          <cell r="C77" t="str">
            <v>Cheniere Energy, Inc.</v>
          </cell>
        </row>
        <row r="78">
          <cell r="C78" t="str">
            <v>Chesapeake Utilities Corporation</v>
          </cell>
        </row>
        <row r="79">
          <cell r="C79" t="str">
            <v>Chugach Electric Association, Inc.</v>
          </cell>
        </row>
        <row r="80">
          <cell r="C80" t="str">
            <v>Clark Public Utilities</v>
          </cell>
        </row>
        <row r="81">
          <cell r="C81" t="str">
            <v>Cleco Corporation</v>
          </cell>
        </row>
        <row r="82">
          <cell r="C82" t="str">
            <v>Cleco Power LLC</v>
          </cell>
        </row>
        <row r="83">
          <cell r="C83" t="str">
            <v>Cleveland Electric Illuminating Company</v>
          </cell>
        </row>
        <row r="84">
          <cell r="C84" t="str">
            <v>Cloud Peak Energy Inc.</v>
          </cell>
        </row>
        <row r="85">
          <cell r="C85" t="str">
            <v>CMS Energy Corporation</v>
          </cell>
        </row>
        <row r="86">
          <cell r="C86" t="str">
            <v>Colorado Interstate Gas Company, L.L.C.</v>
          </cell>
        </row>
        <row r="87">
          <cell r="C87" t="str">
            <v>Colorado Springs Utilities</v>
          </cell>
        </row>
        <row r="88">
          <cell r="C88" t="str">
            <v>Commonwealth Edison Company</v>
          </cell>
        </row>
        <row r="89">
          <cell r="C89" t="str">
            <v>Connecticut Light and Power Company</v>
          </cell>
        </row>
        <row r="90">
          <cell r="C90" t="str">
            <v>Connecticut Natural Gas Corporation</v>
          </cell>
        </row>
        <row r="91">
          <cell r="C91" t="str">
            <v>CONSOL Energy Inc.</v>
          </cell>
        </row>
        <row r="92">
          <cell r="C92" t="str">
            <v>Consolidated Edison Company of New York, Inc.</v>
          </cell>
        </row>
        <row r="93">
          <cell r="C93" t="str">
            <v>Consolidated Edison, Inc.</v>
          </cell>
        </row>
        <row r="94">
          <cell r="C94" t="str">
            <v>Constellation Energy Partners LLC</v>
          </cell>
        </row>
        <row r="95">
          <cell r="C95" t="str">
            <v>Consumers Energy Company</v>
          </cell>
        </row>
        <row r="96">
          <cell r="C96" t="str">
            <v>Copano Energy, L.L.C.</v>
          </cell>
        </row>
        <row r="97">
          <cell r="C97" t="str">
            <v>Corning Natural Gas Corporation</v>
          </cell>
        </row>
        <row r="98">
          <cell r="C98" t="str">
            <v>Covanta Holding Corporation</v>
          </cell>
        </row>
        <row r="99">
          <cell r="C99" t="str">
            <v>CPS Energy</v>
          </cell>
        </row>
        <row r="100">
          <cell r="C100" t="str">
            <v>Crestwood Midstream Partners LP</v>
          </cell>
        </row>
        <row r="101">
          <cell r="C101" t="str">
            <v>Crosstex Energy, Inc.</v>
          </cell>
        </row>
        <row r="102">
          <cell r="C102" t="str">
            <v>Crosstex Energy, L.P.</v>
          </cell>
        </row>
        <row r="103">
          <cell r="C103" t="str">
            <v>Dayton Power and Light Company</v>
          </cell>
        </row>
        <row r="104">
          <cell r="C104" t="str">
            <v>DCP Midstream Partners, LP</v>
          </cell>
        </row>
        <row r="105">
          <cell r="C105" t="str">
            <v>Delmarva Power &amp; Light Company</v>
          </cell>
        </row>
        <row r="106">
          <cell r="C106" t="str">
            <v>Delta Natural Gas Company, Inc.</v>
          </cell>
        </row>
        <row r="107">
          <cell r="C107" t="str">
            <v>Dominion Resources, Inc.</v>
          </cell>
        </row>
        <row r="108">
          <cell r="C108" t="str">
            <v>Dorchester Minerals, L.P.</v>
          </cell>
        </row>
        <row r="109">
          <cell r="C109" t="str">
            <v>DPL Inc.</v>
          </cell>
        </row>
        <row r="110">
          <cell r="C110" t="str">
            <v>DTE Electric Company</v>
          </cell>
        </row>
        <row r="111">
          <cell r="C111" t="str">
            <v>DTE Energy Company</v>
          </cell>
        </row>
        <row r="112">
          <cell r="C112" t="str">
            <v>DTE Gas Company</v>
          </cell>
        </row>
        <row r="113">
          <cell r="C113" t="str">
            <v>Duke Energy Carolinas, LLC</v>
          </cell>
        </row>
        <row r="114">
          <cell r="C114" t="str">
            <v>Duke Energy Corporation</v>
          </cell>
        </row>
        <row r="115">
          <cell r="C115" t="str">
            <v>Duke Energy Indiana, Inc.</v>
          </cell>
        </row>
        <row r="116">
          <cell r="C116" t="str">
            <v>Duke Energy Kentucky, Inc.</v>
          </cell>
        </row>
        <row r="117">
          <cell r="C117" t="str">
            <v>Duke Energy Ohio, Inc.</v>
          </cell>
        </row>
        <row r="118">
          <cell r="C118" t="str">
            <v>Dynegy Inc.</v>
          </cell>
        </row>
        <row r="119">
          <cell r="C119" t="str">
            <v>Eagle Rock Energy Partners, L.P.</v>
          </cell>
        </row>
        <row r="120">
          <cell r="C120" t="str">
            <v>Edison International</v>
          </cell>
        </row>
        <row r="121">
          <cell r="C121" t="str">
            <v>Edison Mission Energy</v>
          </cell>
        </row>
        <row r="122">
          <cell r="C122" t="str">
            <v>El Paso Electric Company</v>
          </cell>
        </row>
        <row r="123">
          <cell r="C123" t="str">
            <v>El Paso Natural Gas Company, L.L.C.</v>
          </cell>
        </row>
        <row r="124">
          <cell r="C124" t="str">
            <v>El Paso Pipeline Partners, L.P.</v>
          </cell>
        </row>
        <row r="125">
          <cell r="C125" t="str">
            <v>EME Homer City Generation L.P.</v>
          </cell>
        </row>
        <row r="126">
          <cell r="C126" t="str">
            <v>Emera Incorporated</v>
          </cell>
        </row>
        <row r="127">
          <cell r="C127" t="str">
            <v>Empire District Electric Company</v>
          </cell>
        </row>
        <row r="128">
          <cell r="C128" t="str">
            <v>Enbridge Energy Management, L.L.C.</v>
          </cell>
        </row>
        <row r="129">
          <cell r="C129" t="str">
            <v>Enbridge Energy Partners, L.P.</v>
          </cell>
        </row>
        <row r="130">
          <cell r="C130" t="str">
            <v>Enbridge Gas Distribution Inc.</v>
          </cell>
        </row>
        <row r="131">
          <cell r="C131" t="str">
            <v>Enbridge Inc.</v>
          </cell>
        </row>
        <row r="132">
          <cell r="C132" t="str">
            <v>Enbridge Income Fund</v>
          </cell>
        </row>
        <row r="133">
          <cell r="C133" t="str">
            <v>Enbridge Income Fund Holdings Inc.</v>
          </cell>
        </row>
        <row r="134">
          <cell r="C134" t="str">
            <v>Enbridge Pipelines Inc.</v>
          </cell>
        </row>
        <row r="135">
          <cell r="C135" t="str">
            <v>Energen Corporation</v>
          </cell>
        </row>
        <row r="136">
          <cell r="C136" t="str">
            <v>Energy Future Competitive Holdings Company</v>
          </cell>
        </row>
        <row r="137">
          <cell r="C137" t="str">
            <v>Energy Future Holdings Corp.</v>
          </cell>
        </row>
        <row r="138">
          <cell r="C138" t="str">
            <v>Energy Transfer Equity, L.P.</v>
          </cell>
        </row>
        <row r="139">
          <cell r="C139" t="str">
            <v>Energy Transfer Partners, L.P.</v>
          </cell>
        </row>
        <row r="140">
          <cell r="C140" t="str">
            <v>Enersource Corporation</v>
          </cell>
        </row>
        <row r="141">
          <cell r="C141" t="str">
            <v>ENMAX Corporation</v>
          </cell>
        </row>
        <row r="142">
          <cell r="C142" t="str">
            <v>Entergy Arkansas, Inc.</v>
          </cell>
        </row>
        <row r="143">
          <cell r="C143" t="str">
            <v>Entergy Corporation</v>
          </cell>
        </row>
        <row r="144">
          <cell r="C144" t="str">
            <v>Entergy Gulf States Louisiana, L.L.C.</v>
          </cell>
        </row>
        <row r="145">
          <cell r="C145" t="str">
            <v>Entergy Louisiana, LLC</v>
          </cell>
        </row>
        <row r="146">
          <cell r="C146" t="str">
            <v>Entergy Mississippi, Inc.</v>
          </cell>
        </row>
        <row r="147">
          <cell r="C147" t="str">
            <v>Entergy New Orleans, Inc.</v>
          </cell>
        </row>
        <row r="148">
          <cell r="C148" t="str">
            <v>Entergy Texas, Inc.</v>
          </cell>
        </row>
        <row r="149">
          <cell r="C149" t="str">
            <v>Enterprise Products Partners L.P.</v>
          </cell>
        </row>
        <row r="150">
          <cell r="C150" t="str">
            <v>EPCOR Utilities Inc.</v>
          </cell>
        </row>
        <row r="151">
          <cell r="C151" t="str">
            <v>EQT Corporation</v>
          </cell>
        </row>
        <row r="152">
          <cell r="C152" t="str">
            <v>EQT Midstream Partners, LP</v>
          </cell>
        </row>
        <row r="153">
          <cell r="C153" t="str">
            <v>EV Energy Partners, L.P.</v>
          </cell>
        </row>
        <row r="154">
          <cell r="C154" t="str">
            <v>Exelon Corporation</v>
          </cell>
        </row>
        <row r="155">
          <cell r="C155" t="str">
            <v>Exelon Generation Company, LLC</v>
          </cell>
        </row>
        <row r="156">
          <cell r="C156" t="str">
            <v>Exterran Holdings, Inc.</v>
          </cell>
        </row>
        <row r="157">
          <cell r="C157" t="str">
            <v>Exterran Partners, L.P.</v>
          </cell>
        </row>
        <row r="158">
          <cell r="C158" t="str">
            <v>Ferrellgas Partners, L.P.</v>
          </cell>
        </row>
        <row r="159">
          <cell r="C159" t="str">
            <v>Ferrellgas, L.P.</v>
          </cell>
        </row>
        <row r="160">
          <cell r="C160" t="str">
            <v>FirstEnergy Corp.</v>
          </cell>
        </row>
        <row r="161">
          <cell r="C161" t="str">
            <v>FirstEnergy Solutions Corporation</v>
          </cell>
        </row>
        <row r="162">
          <cell r="C162" t="str">
            <v>FirstEnergy Transmission, LLC</v>
          </cell>
        </row>
        <row r="163">
          <cell r="C163" t="str">
            <v>Florida Power &amp; Light Company</v>
          </cell>
        </row>
        <row r="164">
          <cell r="C164" t="str">
            <v>Florida Power Corporation</v>
          </cell>
        </row>
        <row r="165">
          <cell r="C165" t="str">
            <v>Foresight Energy Partners LP</v>
          </cell>
        </row>
        <row r="166">
          <cell r="C166" t="str">
            <v>Fortis Inc.</v>
          </cell>
        </row>
        <row r="167">
          <cell r="C167" t="str">
            <v>FortisAlberta Inc.</v>
          </cell>
        </row>
        <row r="168">
          <cell r="C168" t="str">
            <v>FortisBC Energy Inc.</v>
          </cell>
        </row>
        <row r="169">
          <cell r="C169" t="str">
            <v>FortisBC Inc.</v>
          </cell>
        </row>
        <row r="170">
          <cell r="C170" t="str">
            <v>Gas Natural Inc.</v>
          </cell>
        </row>
        <row r="171">
          <cell r="C171" t="str">
            <v>Gateway Energy Corporation</v>
          </cell>
        </row>
        <row r="172">
          <cell r="C172" t="str">
            <v>Gaz Métro Limited Partnership</v>
          </cell>
        </row>
        <row r="173">
          <cell r="C173" t="str">
            <v>Genesis Energy, L.P.</v>
          </cell>
        </row>
        <row r="174">
          <cell r="C174" t="str">
            <v>GenOn Americas Generation, LLC</v>
          </cell>
        </row>
        <row r="175">
          <cell r="C175" t="str">
            <v>GenOn Energy, Inc.</v>
          </cell>
        </row>
        <row r="176">
          <cell r="C176" t="str">
            <v>GenOn Mid-Atlantic, LLC</v>
          </cell>
        </row>
        <row r="177">
          <cell r="C177" t="str">
            <v>GenOn REMA, LLC</v>
          </cell>
        </row>
        <row r="178">
          <cell r="C178" t="str">
            <v>Georgia Power Company</v>
          </cell>
        </row>
        <row r="179">
          <cell r="C179" t="str">
            <v>Global Partners LP</v>
          </cell>
        </row>
        <row r="180">
          <cell r="C180" t="str">
            <v>Grande Cache Coal Corporation</v>
          </cell>
        </row>
        <row r="181">
          <cell r="C181" t="str">
            <v>Great Plains Energy Inc.</v>
          </cell>
        </row>
        <row r="182">
          <cell r="C182" t="str">
            <v>Gulf Power Company</v>
          </cell>
        </row>
        <row r="183">
          <cell r="C183" t="str">
            <v>Hallador Energy Company</v>
          </cell>
        </row>
        <row r="184">
          <cell r="C184" t="str">
            <v>Hamilton Utilities Corporation</v>
          </cell>
        </row>
        <row r="185">
          <cell r="C185" t="str">
            <v>Hawaiian Electric Company, Inc.</v>
          </cell>
        </row>
        <row r="186">
          <cell r="C186" t="str">
            <v>Hawaiian Electric Industries, Inc.</v>
          </cell>
        </row>
        <row r="187">
          <cell r="C187" t="str">
            <v>Holly Energy Partners, L.P.</v>
          </cell>
        </row>
        <row r="188">
          <cell r="C188" t="str">
            <v>Hydro One Inc.</v>
          </cell>
        </row>
        <row r="189">
          <cell r="C189" t="str">
            <v>Hydro Ottawa Holding Inc.</v>
          </cell>
        </row>
        <row r="190">
          <cell r="C190" t="str">
            <v>Hydro-Québec</v>
          </cell>
        </row>
        <row r="191">
          <cell r="C191" t="str">
            <v>Iberdrola USA, Inc.</v>
          </cell>
        </row>
        <row r="192">
          <cell r="C192" t="str">
            <v>IDACORP, Inc.</v>
          </cell>
        </row>
        <row r="193">
          <cell r="C193" t="str">
            <v>Idaho Power Co.</v>
          </cell>
        </row>
        <row r="194">
          <cell r="C194" t="str">
            <v>Indiana Gas Company, Inc.</v>
          </cell>
        </row>
        <row r="195">
          <cell r="C195" t="str">
            <v>Indiana Michigan Power Company</v>
          </cell>
        </row>
        <row r="196">
          <cell r="C196" t="str">
            <v>Indianapolis Power &amp; Light Company</v>
          </cell>
        </row>
        <row r="197">
          <cell r="C197" t="str">
            <v>Inergy Midstream, L.P.</v>
          </cell>
        </row>
        <row r="198">
          <cell r="C198" t="str">
            <v>Inergy, L.P.</v>
          </cell>
        </row>
        <row r="199">
          <cell r="C199" t="str">
            <v>Innergex Renewable Energy Inc.</v>
          </cell>
        </row>
        <row r="200">
          <cell r="C200" t="str">
            <v>Integrys Energy Group, Inc.</v>
          </cell>
        </row>
        <row r="201">
          <cell r="C201" t="str">
            <v>Inter Pipeline Fund</v>
          </cell>
        </row>
        <row r="202">
          <cell r="C202" t="str">
            <v>Interstate Power and Light Company</v>
          </cell>
        </row>
        <row r="203">
          <cell r="C203" t="str">
            <v>IPALCO Enterprises, Inc.</v>
          </cell>
        </row>
        <row r="204">
          <cell r="C204" t="str">
            <v>ITC Holdings Corp.</v>
          </cell>
        </row>
        <row r="205">
          <cell r="C205" t="str">
            <v>James River Coal Company</v>
          </cell>
        </row>
        <row r="206">
          <cell r="C206" t="str">
            <v>JEA</v>
          </cell>
        </row>
        <row r="207">
          <cell r="C207" t="str">
            <v>Jersey Central Power &amp; Light Company</v>
          </cell>
        </row>
        <row r="208">
          <cell r="C208" t="str">
            <v>Kansas City Power &amp; Light Company</v>
          </cell>
        </row>
        <row r="209">
          <cell r="C209" t="str">
            <v>Kentucky Power Company</v>
          </cell>
        </row>
        <row r="210">
          <cell r="C210" t="str">
            <v>Kentucky Utilities Company</v>
          </cell>
        </row>
        <row r="211">
          <cell r="C211" t="str">
            <v>Keyera Corp.</v>
          </cell>
        </row>
        <row r="212">
          <cell r="C212" t="str">
            <v>Kinder Morgan Energy Partners, L.P.</v>
          </cell>
        </row>
        <row r="213">
          <cell r="C213" t="str">
            <v>Kinder Morgan Inc.</v>
          </cell>
        </row>
        <row r="214">
          <cell r="C214" t="str">
            <v>Kinder Morgan Management, LLC</v>
          </cell>
        </row>
        <row r="215">
          <cell r="C215" t="str">
            <v>Laclede Gas Company</v>
          </cell>
        </row>
        <row r="216">
          <cell r="C216" t="str">
            <v>Laclede Group, Inc. (The)</v>
          </cell>
        </row>
        <row r="217">
          <cell r="C217" t="str">
            <v>Legacy Reserves LP</v>
          </cell>
        </row>
        <row r="218">
          <cell r="C218" t="str">
            <v>LG&amp;E and KU Energy LLC</v>
          </cell>
        </row>
        <row r="219">
          <cell r="C219" t="str">
            <v>Linn Energy, LLC</v>
          </cell>
        </row>
        <row r="220">
          <cell r="C220" t="str">
            <v>Long Island Power Authority</v>
          </cell>
        </row>
        <row r="221">
          <cell r="C221" t="str">
            <v>Los Angeles Department of Water and Power</v>
          </cell>
        </row>
        <row r="222">
          <cell r="C222" t="str">
            <v>Louisville Gas and Electric Company</v>
          </cell>
        </row>
        <row r="223">
          <cell r="C223" t="str">
            <v>Lower Colorado River Authority</v>
          </cell>
        </row>
        <row r="224">
          <cell r="C224" t="str">
            <v>Madison Gas and Electric Company</v>
          </cell>
        </row>
        <row r="225">
          <cell r="C225" t="str">
            <v>Magellan Midstream Partners, L.P.</v>
          </cell>
        </row>
        <row r="226">
          <cell r="C226" t="str">
            <v>Manitoba Hydro</v>
          </cell>
        </row>
        <row r="227">
          <cell r="C227" t="str">
            <v>MarkWest Energy Partners, L.P.</v>
          </cell>
        </row>
        <row r="228">
          <cell r="C228" t="str">
            <v>Martin Midstream Partners L.P.</v>
          </cell>
        </row>
        <row r="229">
          <cell r="C229" t="str">
            <v>Maxim Power Corporation</v>
          </cell>
        </row>
        <row r="230">
          <cell r="C230" t="str">
            <v>MDU Resources Group, Inc.</v>
          </cell>
        </row>
        <row r="231">
          <cell r="C231" t="str">
            <v>Memphis Light, Gas and Water Division</v>
          </cell>
        </row>
        <row r="232">
          <cell r="C232" t="str">
            <v>Metropolitan Edison Company</v>
          </cell>
        </row>
        <row r="233">
          <cell r="C233" t="str">
            <v>MGE Energy, Inc.</v>
          </cell>
        </row>
        <row r="234">
          <cell r="C234" t="str">
            <v>MidAmerican Energy Company</v>
          </cell>
        </row>
        <row r="235">
          <cell r="C235" t="str">
            <v>MidAmerican Energy Holdings Company</v>
          </cell>
        </row>
        <row r="236">
          <cell r="C236" t="str">
            <v>MidAmerican Funding, LLC</v>
          </cell>
        </row>
        <row r="237">
          <cell r="C237" t="str">
            <v>Midwest Generation, LLC</v>
          </cell>
        </row>
        <row r="238">
          <cell r="C238" t="str">
            <v>Mississippi Power Company</v>
          </cell>
        </row>
        <row r="239">
          <cell r="C239" t="str">
            <v>Monongahela Power Company</v>
          </cell>
        </row>
        <row r="240">
          <cell r="C240" t="str">
            <v>MPLX LP</v>
          </cell>
        </row>
        <row r="241">
          <cell r="C241" t="str">
            <v>Municipal Electric Authority of Georgia</v>
          </cell>
        </row>
        <row r="242">
          <cell r="C242" t="str">
            <v>National Fuel Gas Company</v>
          </cell>
        </row>
        <row r="243">
          <cell r="C243" t="str">
            <v>Natural Resource Partners L.P.</v>
          </cell>
        </row>
        <row r="244">
          <cell r="C244" t="str">
            <v>Nebraska Public Power District</v>
          </cell>
        </row>
        <row r="245">
          <cell r="C245" t="str">
            <v>Nevada Power Company</v>
          </cell>
        </row>
        <row r="246">
          <cell r="C246" t="str">
            <v>New Brunswick Power Holding Corporation</v>
          </cell>
        </row>
        <row r="247">
          <cell r="C247" t="str">
            <v>New Jersey Natural Gas Company</v>
          </cell>
        </row>
        <row r="248">
          <cell r="C248" t="str">
            <v>New Jersey Resources Corporation</v>
          </cell>
        </row>
        <row r="249">
          <cell r="C249" t="str">
            <v>New Source Energy Partners L.P.</v>
          </cell>
        </row>
        <row r="250">
          <cell r="C250" t="str">
            <v>New York Power Authority</v>
          </cell>
        </row>
        <row r="251">
          <cell r="C251" t="str">
            <v>New York State Electric &amp; Gas Corporation</v>
          </cell>
        </row>
        <row r="252">
          <cell r="C252" t="str">
            <v>Newfoundland and Labrador Hydro</v>
          </cell>
        </row>
        <row r="253">
          <cell r="C253" t="str">
            <v>Newfoundland Power Inc.</v>
          </cell>
        </row>
        <row r="254">
          <cell r="C254" t="str">
            <v>NextEra Energy Resources LLC</v>
          </cell>
        </row>
        <row r="255">
          <cell r="C255" t="str">
            <v>NextEra Energy, Inc.</v>
          </cell>
        </row>
        <row r="256">
          <cell r="C256" t="str">
            <v>NGL Energy Partners LP</v>
          </cell>
        </row>
        <row r="257">
          <cell r="C257" t="str">
            <v>Niska Gas Storage Partners LLC</v>
          </cell>
        </row>
        <row r="258">
          <cell r="C258" t="str">
            <v>NiSource Inc.</v>
          </cell>
        </row>
        <row r="259">
          <cell r="C259" t="str">
            <v>North Shore Gas Company</v>
          </cell>
        </row>
        <row r="260">
          <cell r="C260" t="str">
            <v>Northeast Utilities</v>
          </cell>
        </row>
        <row r="261">
          <cell r="C261" t="str">
            <v>Northern Border Pipeline Company</v>
          </cell>
        </row>
        <row r="262">
          <cell r="C262" t="str">
            <v>Northern Illinois Gas Company</v>
          </cell>
        </row>
        <row r="263">
          <cell r="C263" t="str">
            <v>Northern States Power Company - MN</v>
          </cell>
        </row>
        <row r="264">
          <cell r="C264" t="str">
            <v>Northern States Power Company - WI</v>
          </cell>
        </row>
        <row r="265">
          <cell r="C265" t="str">
            <v>Northwest Natural Gas Company</v>
          </cell>
        </row>
        <row r="266">
          <cell r="C266" t="str">
            <v>Northwest Pipeline GP</v>
          </cell>
        </row>
        <row r="267">
          <cell r="C267" t="str">
            <v>Northwest Territories Power Corporation</v>
          </cell>
        </row>
        <row r="268">
          <cell r="C268" t="str">
            <v>NorthWestern Corporation</v>
          </cell>
        </row>
        <row r="269">
          <cell r="C269" t="str">
            <v>NOVA Gas Transmission Ltd.</v>
          </cell>
        </row>
        <row r="270">
          <cell r="C270" t="str">
            <v>Nova Scotia Power Incorporated</v>
          </cell>
        </row>
        <row r="271">
          <cell r="C271" t="str">
            <v>NRG Energy, Inc.</v>
          </cell>
        </row>
        <row r="272">
          <cell r="C272" t="str">
            <v>NSTAR Electric Company</v>
          </cell>
        </row>
        <row r="273">
          <cell r="C273" t="str">
            <v>NuStar Energy L.P.</v>
          </cell>
        </row>
        <row r="274">
          <cell r="C274" t="str">
            <v>NuStar GP Holdings, LLC</v>
          </cell>
        </row>
        <row r="275">
          <cell r="C275" t="str">
            <v>NV Energy, Inc.</v>
          </cell>
        </row>
        <row r="276">
          <cell r="C276" t="str">
            <v>Oakville Hydro Corporation</v>
          </cell>
        </row>
        <row r="277">
          <cell r="C277" t="str">
            <v>OGE Energy Corp.</v>
          </cell>
        </row>
        <row r="278">
          <cell r="C278" t="str">
            <v>Oglethorpe Power Corporation</v>
          </cell>
        </row>
        <row r="279">
          <cell r="C279" t="str">
            <v>Ohio Edison Company</v>
          </cell>
        </row>
        <row r="280">
          <cell r="C280" t="str">
            <v>Ohio Power Company</v>
          </cell>
        </row>
        <row r="281">
          <cell r="C281" t="str">
            <v>Oiltanking Partners, L.P.</v>
          </cell>
        </row>
        <row r="282">
          <cell r="C282" t="str">
            <v>Oklahoma Gas and Electric Company</v>
          </cell>
        </row>
        <row r="283">
          <cell r="C283" t="str">
            <v>Old Dominion Electric Cooperative</v>
          </cell>
        </row>
        <row r="284">
          <cell r="C284" t="str">
            <v>Omaha Public Power District</v>
          </cell>
        </row>
        <row r="285">
          <cell r="C285" t="str">
            <v>Oncor Electric Delivery Company LLC</v>
          </cell>
        </row>
        <row r="286">
          <cell r="C286" t="str">
            <v>ONEOK Partners, L.P.</v>
          </cell>
        </row>
        <row r="287">
          <cell r="C287" t="str">
            <v>ONEOK, Inc.</v>
          </cell>
        </row>
        <row r="288">
          <cell r="C288" t="str">
            <v>Ontario Power Generation, Inc.</v>
          </cell>
        </row>
        <row r="289">
          <cell r="C289" t="str">
            <v>Orange and Rockland Utilities, Inc.</v>
          </cell>
        </row>
        <row r="290">
          <cell r="C290" t="str">
            <v>Orlando Utilities Commission</v>
          </cell>
        </row>
        <row r="291">
          <cell r="C291" t="str">
            <v>Ormat Technologies, Inc.</v>
          </cell>
        </row>
        <row r="292">
          <cell r="C292" t="str">
            <v>Otter Tail Corporation</v>
          </cell>
        </row>
        <row r="293">
          <cell r="C293" t="str">
            <v>Oxford Resource Partners, LP</v>
          </cell>
        </row>
        <row r="294">
          <cell r="C294" t="str">
            <v>PAA Natural Gas Storage, L.P.</v>
          </cell>
        </row>
        <row r="295">
          <cell r="C295" t="str">
            <v>Pacific Gas and Electric Company</v>
          </cell>
        </row>
        <row r="296">
          <cell r="C296" t="str">
            <v>Pacific Northern Gas Ltd.</v>
          </cell>
        </row>
        <row r="297">
          <cell r="C297" t="str">
            <v>PacifiCorp</v>
          </cell>
        </row>
        <row r="298">
          <cell r="C298" t="str">
            <v>Panhandle Eastern Pipe Line Company, LP</v>
          </cell>
        </row>
        <row r="299">
          <cell r="C299" t="str">
            <v>Patriot Coal Corporation</v>
          </cell>
        </row>
        <row r="300">
          <cell r="C300" t="str">
            <v>Peabody Energy Corporation</v>
          </cell>
        </row>
        <row r="301">
          <cell r="C301" t="str">
            <v>PECO Energy Company</v>
          </cell>
        </row>
        <row r="302">
          <cell r="C302" t="str">
            <v>Pembina Pipeline Corporation</v>
          </cell>
        </row>
        <row r="303">
          <cell r="C303" t="str">
            <v>Pennsylvania Electric Company</v>
          </cell>
        </row>
        <row r="304">
          <cell r="C304" t="str">
            <v>Pennsylvania Power Company</v>
          </cell>
        </row>
        <row r="305">
          <cell r="C305" t="str">
            <v>Pepco Holdings, Inc.</v>
          </cell>
        </row>
        <row r="306">
          <cell r="C306" t="str">
            <v>PG&amp;E Corporation</v>
          </cell>
        </row>
        <row r="307">
          <cell r="C307" t="str">
            <v>Piedmont Natural Gas Company, Inc.</v>
          </cell>
        </row>
        <row r="308">
          <cell r="C308" t="str">
            <v>Pinnacle West Capital Corporation</v>
          </cell>
        </row>
        <row r="309">
          <cell r="C309" t="str">
            <v>Plains All American Pipeline, L.P.</v>
          </cell>
        </row>
        <row r="310">
          <cell r="C310" t="str">
            <v>Platte River Power Authority</v>
          </cell>
        </row>
        <row r="311">
          <cell r="C311" t="str">
            <v>PNM Resources, Inc.</v>
          </cell>
        </row>
        <row r="312">
          <cell r="C312" t="str">
            <v>Portland General Electric Company</v>
          </cell>
        </row>
        <row r="313">
          <cell r="C313" t="str">
            <v>PostRock Energy Corporation</v>
          </cell>
        </row>
        <row r="314">
          <cell r="C314" t="str">
            <v>Potomac Edison Company</v>
          </cell>
        </row>
        <row r="315">
          <cell r="C315" t="str">
            <v>Potomac Electric Power Company</v>
          </cell>
        </row>
        <row r="316">
          <cell r="C316" t="str">
            <v>PPL Corporation</v>
          </cell>
        </row>
        <row r="317">
          <cell r="C317" t="str">
            <v>PPL Electric Utilities Corporation</v>
          </cell>
        </row>
        <row r="318">
          <cell r="C318" t="str">
            <v>PPL Energy Supply, LLC</v>
          </cell>
        </row>
        <row r="319">
          <cell r="C319" t="str">
            <v>Progress Energy, Inc.</v>
          </cell>
        </row>
        <row r="320">
          <cell r="C320" t="str">
            <v>PSEG Power LLC</v>
          </cell>
        </row>
        <row r="321">
          <cell r="C321" t="str">
            <v>Public Service Company of Colorado</v>
          </cell>
        </row>
        <row r="322">
          <cell r="C322" t="str">
            <v>Public Service Company of New Hampshire</v>
          </cell>
        </row>
        <row r="323">
          <cell r="C323" t="str">
            <v>Public Service Company of New Mexico</v>
          </cell>
        </row>
        <row r="324">
          <cell r="C324" t="str">
            <v>Public Service Company of North Carolina, Incorporated</v>
          </cell>
        </row>
        <row r="325">
          <cell r="C325" t="str">
            <v>Public Service Company of Oklahoma</v>
          </cell>
        </row>
        <row r="326">
          <cell r="C326" t="str">
            <v>Public Service Electric and Gas Company</v>
          </cell>
        </row>
        <row r="327">
          <cell r="C327" t="str">
            <v>Public Service Enterprise Group Incorporated</v>
          </cell>
        </row>
        <row r="328">
          <cell r="C328" t="str">
            <v>Puget Energy, Inc.</v>
          </cell>
        </row>
        <row r="329">
          <cell r="C329" t="str">
            <v>Puget Sound Energy, Inc.</v>
          </cell>
        </row>
        <row r="330">
          <cell r="C330" t="str">
            <v>PVR Partners, L.P.</v>
          </cell>
        </row>
        <row r="331">
          <cell r="C331" t="str">
            <v>QEP Resources, Inc.</v>
          </cell>
        </row>
        <row r="332">
          <cell r="C332" t="str">
            <v>QR Energy, LP</v>
          </cell>
        </row>
        <row r="333">
          <cell r="C333" t="str">
            <v>Questar Corporation</v>
          </cell>
        </row>
        <row r="334">
          <cell r="C334" t="str">
            <v>Questar Gas Company</v>
          </cell>
        </row>
        <row r="335">
          <cell r="C335" t="str">
            <v>Questar Pipeline Company</v>
          </cell>
        </row>
        <row r="336">
          <cell r="C336" t="str">
            <v>Regency Energy Partners LP</v>
          </cell>
        </row>
        <row r="337">
          <cell r="C337" t="str">
            <v>RGC Resources, Inc.</v>
          </cell>
        </row>
        <row r="338">
          <cell r="C338" t="str">
            <v>Rhino Resource Partners LP</v>
          </cell>
        </row>
        <row r="339">
          <cell r="C339" t="str">
            <v>Rochester Gas and Electric Corporation</v>
          </cell>
        </row>
        <row r="340">
          <cell r="C340" t="str">
            <v>Rose Rock Midstream, L.P.</v>
          </cell>
        </row>
        <row r="341">
          <cell r="C341" t="str">
            <v>Sacramento Municipal Utility District</v>
          </cell>
        </row>
        <row r="342">
          <cell r="C342" t="str">
            <v>Salt River Project</v>
          </cell>
        </row>
        <row r="343">
          <cell r="C343" t="str">
            <v>San Diego Gas &amp; Electric Co.</v>
          </cell>
        </row>
        <row r="344">
          <cell r="C344" t="str">
            <v>Saskatchewan Power Corporation</v>
          </cell>
        </row>
        <row r="345">
          <cell r="C345" t="str">
            <v>SCANA Corporation</v>
          </cell>
        </row>
        <row r="346">
          <cell r="C346" t="str">
            <v>Seattle City Light</v>
          </cell>
        </row>
        <row r="347">
          <cell r="C347" t="str">
            <v>SemGroup Corporation</v>
          </cell>
        </row>
        <row r="348">
          <cell r="C348" t="str">
            <v>Sempra Energy</v>
          </cell>
        </row>
        <row r="349">
          <cell r="C349" t="str">
            <v>Sherritt International Corp.</v>
          </cell>
        </row>
        <row r="350">
          <cell r="C350" t="str">
            <v>Sierra Pacific Power Company</v>
          </cell>
        </row>
        <row r="351">
          <cell r="C351" t="str">
            <v>Snohomish County Public Utility District No. 1</v>
          </cell>
        </row>
        <row r="352">
          <cell r="C352" t="str">
            <v>South Carolina Electric &amp; Gas Co.</v>
          </cell>
        </row>
        <row r="353">
          <cell r="C353" t="str">
            <v>South Carolina Public Service Authority</v>
          </cell>
        </row>
        <row r="354">
          <cell r="C354" t="str">
            <v>South Jersey Gas Company</v>
          </cell>
        </row>
        <row r="355">
          <cell r="C355" t="str">
            <v>South Jersey Industries, Inc.</v>
          </cell>
        </row>
        <row r="356">
          <cell r="C356" t="str">
            <v>Southcross Energy Partners, L.P.</v>
          </cell>
        </row>
        <row r="357">
          <cell r="C357" t="str">
            <v>Southern California Edison Co.</v>
          </cell>
        </row>
        <row r="358">
          <cell r="C358" t="str">
            <v>Southern California Gas Company</v>
          </cell>
        </row>
        <row r="359">
          <cell r="C359" t="str">
            <v>Southern Company</v>
          </cell>
        </row>
        <row r="360">
          <cell r="C360" t="str">
            <v>Southern Connecticut Gas Company</v>
          </cell>
        </row>
        <row r="361">
          <cell r="C361" t="str">
            <v>Southern Indiana Gas and Electric Company, Inc.</v>
          </cell>
        </row>
        <row r="362">
          <cell r="C362" t="str">
            <v>Southern Natural Gas Company, L.L.C.</v>
          </cell>
        </row>
        <row r="363">
          <cell r="C363" t="str">
            <v>Southern Power Company</v>
          </cell>
        </row>
        <row r="364">
          <cell r="C364" t="str">
            <v>Southern Star Central Corp.</v>
          </cell>
        </row>
        <row r="365">
          <cell r="C365" t="str">
            <v>Southern Union Company</v>
          </cell>
        </row>
        <row r="366">
          <cell r="C366" t="str">
            <v>Southwest Gas Corporation</v>
          </cell>
        </row>
        <row r="367">
          <cell r="C367" t="str">
            <v>Southwestern Electric Power Company</v>
          </cell>
        </row>
        <row r="368">
          <cell r="C368" t="str">
            <v>Southwestern Energy Company</v>
          </cell>
        </row>
        <row r="369">
          <cell r="C369" t="str">
            <v>Southwestern Public Service Company</v>
          </cell>
        </row>
        <row r="370">
          <cell r="C370" t="str">
            <v>Spectra Energy Corp</v>
          </cell>
        </row>
        <row r="371">
          <cell r="C371" t="str">
            <v>Spectra Energy Partners, LP</v>
          </cell>
        </row>
        <row r="372">
          <cell r="C372" t="str">
            <v>Star Gas Partners, L.P.</v>
          </cell>
        </row>
        <row r="373">
          <cell r="C373" t="str">
            <v>Suburban Propane Partners, L.P.</v>
          </cell>
        </row>
        <row r="374">
          <cell r="C374" t="str">
            <v>Summit Midstream Partners, LP</v>
          </cell>
        </row>
        <row r="375">
          <cell r="C375" t="str">
            <v>Sunoco Logistics Partners L.P.</v>
          </cell>
        </row>
        <row r="376">
          <cell r="C376" t="str">
            <v>System Energy Resources, Inc.</v>
          </cell>
        </row>
        <row r="377">
          <cell r="C377" t="str">
            <v>Tacoma Public Utilities</v>
          </cell>
        </row>
        <row r="378">
          <cell r="C378" t="str">
            <v>Tampa Electric Company</v>
          </cell>
        </row>
        <row r="379">
          <cell r="C379" t="str">
            <v>Targa Resources Corp.</v>
          </cell>
        </row>
        <row r="380">
          <cell r="C380" t="str">
            <v>Targa Resources Partners LP</v>
          </cell>
        </row>
        <row r="381">
          <cell r="C381" t="str">
            <v>TC Pipelines, LP</v>
          </cell>
        </row>
        <row r="382">
          <cell r="C382" t="str">
            <v>Teck Resources Limited</v>
          </cell>
        </row>
        <row r="383">
          <cell r="C383" t="str">
            <v>TECO Energy, Inc.</v>
          </cell>
        </row>
        <row r="384">
          <cell r="C384" t="str">
            <v>Tennessee Gas Pipeline Company, L.L.C.</v>
          </cell>
        </row>
        <row r="385">
          <cell r="C385" t="str">
            <v>Tennessee Valley Authority</v>
          </cell>
        </row>
        <row r="386">
          <cell r="C386" t="str">
            <v>Tesoro Logistics, L.P.</v>
          </cell>
        </row>
        <row r="387">
          <cell r="C387" t="str">
            <v>Texas Competitive Electric Holdings Company LLC</v>
          </cell>
        </row>
        <row r="388">
          <cell r="C388" t="str">
            <v>Texas Eastern Transmission, LP</v>
          </cell>
        </row>
        <row r="389">
          <cell r="C389" t="str">
            <v>Texas-New Mexico Power Company</v>
          </cell>
        </row>
        <row r="390">
          <cell r="C390" t="str">
            <v>Toledo Edison Company</v>
          </cell>
        </row>
        <row r="391">
          <cell r="C391" t="str">
            <v>Toronto Hydro Corporation</v>
          </cell>
        </row>
        <row r="392">
          <cell r="C392" t="str">
            <v>Trans Québec &amp; Maritimes Pipeline Inc.</v>
          </cell>
        </row>
        <row r="393">
          <cell r="C393" t="str">
            <v>Trans-Allegheny Interstate Line Company</v>
          </cell>
        </row>
        <row r="394">
          <cell r="C394" t="str">
            <v>TransAlta Corporation</v>
          </cell>
        </row>
        <row r="395">
          <cell r="C395" t="str">
            <v>TransCanada Corporation</v>
          </cell>
        </row>
        <row r="396">
          <cell r="C396" t="str">
            <v>TransCanada PipeLines Limited</v>
          </cell>
        </row>
        <row r="397">
          <cell r="C397" t="str">
            <v>Transcontinental Gas Pipe Line Company, LLC</v>
          </cell>
        </row>
        <row r="398">
          <cell r="C398" t="str">
            <v>TransMontaigne Partners L.P.</v>
          </cell>
        </row>
        <row r="399">
          <cell r="C399" t="str">
            <v>TRI Resources, Inc.</v>
          </cell>
        </row>
        <row r="400">
          <cell r="C400" t="str">
            <v>Tucson Electric Power Company</v>
          </cell>
        </row>
        <row r="401">
          <cell r="C401" t="str">
            <v>UGI Corporation</v>
          </cell>
        </row>
        <row r="402">
          <cell r="C402" t="str">
            <v>UGI Utilities, Inc.</v>
          </cell>
        </row>
        <row r="403">
          <cell r="C403" t="str">
            <v>UIL Holdings Corporation</v>
          </cell>
        </row>
        <row r="404">
          <cell r="C404" t="str">
            <v>Union Electric Company</v>
          </cell>
        </row>
        <row r="405">
          <cell r="C405" t="str">
            <v>Union Gas Limited</v>
          </cell>
        </row>
        <row r="406">
          <cell r="C406" t="str">
            <v>United Illuminating Company</v>
          </cell>
        </row>
        <row r="407">
          <cell r="C407" t="str">
            <v>Unitil Corporation</v>
          </cell>
        </row>
        <row r="408">
          <cell r="C408" t="str">
            <v>UNS Energy Corporation</v>
          </cell>
        </row>
        <row r="409">
          <cell r="C409" t="str">
            <v>Valener Inc.</v>
          </cell>
        </row>
        <row r="410">
          <cell r="C410" t="str">
            <v>Vanguard Natural Resources, LLC</v>
          </cell>
        </row>
        <row r="411">
          <cell r="C411" t="str">
            <v>Vectren Corporation</v>
          </cell>
        </row>
        <row r="412">
          <cell r="C412" t="str">
            <v>Vectren Utility Holdings, Inc.</v>
          </cell>
        </row>
        <row r="413">
          <cell r="C413" t="str">
            <v>Veresen Inc.</v>
          </cell>
        </row>
        <row r="414">
          <cell r="C414" t="str">
            <v>Virginia Electric and Power Company</v>
          </cell>
        </row>
        <row r="415">
          <cell r="C415" t="str">
            <v>Walter Energy, Inc.</v>
          </cell>
        </row>
        <row r="416">
          <cell r="C416" t="str">
            <v>Washington Gas Light Company</v>
          </cell>
        </row>
        <row r="417">
          <cell r="C417" t="str">
            <v>West Penn Power Company</v>
          </cell>
        </row>
        <row r="418">
          <cell r="C418" t="str">
            <v>Westar Energy, Inc.</v>
          </cell>
        </row>
        <row r="419">
          <cell r="C419" t="str">
            <v>Westcoast Energy Inc.</v>
          </cell>
        </row>
        <row r="420">
          <cell r="C420" t="str">
            <v>Western Gas Equity Partners, LP</v>
          </cell>
        </row>
        <row r="421">
          <cell r="C421" t="str">
            <v>Western Gas Partners, LP</v>
          </cell>
        </row>
        <row r="422">
          <cell r="C422" t="str">
            <v>Western Massachusetts Electric Company</v>
          </cell>
        </row>
        <row r="423">
          <cell r="C423" t="str">
            <v>Westmoreland Coal Company</v>
          </cell>
        </row>
        <row r="424">
          <cell r="C424" t="str">
            <v>WGL Holdings, Inc.</v>
          </cell>
        </row>
        <row r="425">
          <cell r="C425" t="str">
            <v>Williams Companies, Inc.</v>
          </cell>
        </row>
        <row r="426">
          <cell r="C426" t="str">
            <v>Williams Partners L.P.</v>
          </cell>
        </row>
        <row r="427">
          <cell r="C427" t="str">
            <v>Wisconsin Electric Power Company</v>
          </cell>
        </row>
        <row r="428">
          <cell r="C428" t="str">
            <v>Wisconsin Energy Corporation</v>
          </cell>
        </row>
        <row r="429">
          <cell r="C429" t="str">
            <v>Wisconsin Power and Light Company</v>
          </cell>
        </row>
        <row r="430">
          <cell r="C430" t="str">
            <v>Wisconsin Public Service Corporation</v>
          </cell>
        </row>
        <row r="431">
          <cell r="C431" t="str">
            <v>WPPI Energy</v>
          </cell>
        </row>
        <row r="432">
          <cell r="C432" t="str">
            <v>Xcel Energy Inc.</v>
          </cell>
        </row>
        <row r="433">
          <cell r="C433" t="str">
            <v>Yukon Energy Corporation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COST OF SERVICE"/>
      <sheetName val="SCH K-1"/>
      <sheetName val="FUNCTIONS"/>
      <sheetName val="UNBUNDLED"/>
      <sheetName val="SCH K-2.1"/>
      <sheetName val="SCH K-2.2"/>
      <sheetName val="SCH K-2.3"/>
      <sheetName val="SCH K-2.4"/>
      <sheetName val="SCH K-2.5"/>
      <sheetName val="SCH K-2.6"/>
      <sheetName val="SCH K-2.7"/>
      <sheetName val="SCH K-2.8"/>
      <sheetName val="SCH K-2.9"/>
      <sheetName val="SCH K-2.10"/>
      <sheetName val="SCH L-1"/>
      <sheetName val="SCH L-3"/>
      <sheetName val="SCH L-4"/>
      <sheetName val="COST OF CAPITAL (COC)"/>
      <sheetName val="O&amp;M EXPENSE (OM)"/>
      <sheetName val="MISC EXPENSES (ME)"/>
      <sheetName val="GROSS PLANT (GP)"/>
      <sheetName val="ACCUM DEPR (AD)"/>
      <sheetName val="DEPR EXP (DE)"/>
      <sheetName val="MISC RATE BASE (MRB)"/>
      <sheetName val="REG. ASSET &amp; LIAB"/>
      <sheetName val="SUB &amp; CCT LOADS (S&amp;CL)"/>
      <sheetName val="1CP A&amp;E (CAP1SY)"/>
      <sheetName val="12CP-4CP (CAP3SY)"/>
      <sheetName val="12CP-4CP (SPPCAP)"/>
      <sheetName val="NCP (CAP6OS)"/>
      <sheetName val="NCP (CAP7OS)"/>
      <sheetName val="ENERGY+LOSSES (ENR)"/>
      <sheetName val="SYS PEAK ADJ (SYSA)"/>
      <sheetName val="COINCIDENT PEAKS (CP)"/>
      <sheetName val="NON-COINCIDENT PEAKS (NCP)"/>
      <sheetName val="FUEL &amp; P.PWR"/>
      <sheetName val="CUS(X)OS"/>
      <sheetName val="CUS(X)AS"/>
      <sheetName val="REVENUES"/>
      <sheetName val="BADDEBT"/>
      <sheetName val="DEPOSITS"/>
      <sheetName val="PrtPgDialog"/>
      <sheetName val="PrtSumDialog"/>
      <sheetName val="UtilitiesDialog"/>
      <sheetName val="FCDialog"/>
      <sheetName val="FCPrintSch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735.48</v>
          </cell>
        </row>
        <row r="15">
          <cell r="A15" t="str">
            <v>10509</v>
          </cell>
          <cell r="B15" t="str">
            <v>SILVER DOLLAR SUBSTN 418D</v>
          </cell>
          <cell r="C15">
            <v>1936.46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505.22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3865.15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9188.01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328.48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6002.31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1008.74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638.48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815.2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372.12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6577.01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2907.21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928.61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1280.97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51.03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51.03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1173.22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3983.26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554.46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1551.19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8633.61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1574.73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0.01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421.66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</v>
          </cell>
          <cell r="D333">
            <v>6962.89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</v>
          </cell>
          <cell r="D336">
            <v>651.49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928.46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14.48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13.13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0.01</v>
          </cell>
          <cell r="D447">
            <v>-379.03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3228.57</v>
          </cell>
          <cell r="D449">
            <v>5954.71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16104.1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4093.94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5101.46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129.21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</v>
          </cell>
          <cell r="D637">
            <v>-230.44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1191.43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657.72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135.21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48.82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60.31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1119.67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3253.11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1040.95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11.13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24.46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367.91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5053.09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505.61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3664.55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6977.56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5640.89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3829.01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530.36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5680.51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2430.67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2866.05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4944.67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1594.88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1553.64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5429.68</v>
          </cell>
          <cell r="D1190">
            <v>5429.68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6780.96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1177.73</v>
          </cell>
          <cell r="D1240">
            <v>7066.38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6132.59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7091.09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2557.67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467.85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3932.13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6878.09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7511.63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17990.2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1780.13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4422.05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7548.13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3319.67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3112.28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3054.76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74.84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1829.42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1327.96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2842.28</v>
          </cell>
          <cell r="D1517">
            <v>3633.17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673.21</v>
          </cell>
          <cell r="D1567">
            <v>1635.69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481.06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8742.34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50075.9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1053.42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6797.81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121.68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95325.6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2620.98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9721.02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4055.71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765.37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3154.19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8795.86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24407.9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3365.53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2174.19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8964.69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1162.2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8772.93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132.59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132.59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41.81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41.81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4025.8</v>
          </cell>
          <cell r="D1936">
            <v>4025.8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4859.26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93421.6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824.84</v>
          </cell>
          <cell r="D1962">
            <v>3107.98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7318.01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3557.63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930.24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607.11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1631.96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689.11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907.59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1060.73</v>
          </cell>
          <cell r="D2000">
            <v>1641.65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1389.64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789.34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1343.71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839.95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185.71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4789.38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1141.48</v>
          </cell>
          <cell r="D2056">
            <v>6848.88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1141.48</v>
          </cell>
          <cell r="D2058">
            <v>6848.88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245.99</v>
          </cell>
          <cell r="D2083">
            <v>7793.38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3639.98</v>
          </cell>
          <cell r="D2088">
            <v>9495.77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664.84</v>
          </cell>
          <cell r="D2090">
            <v>3206.57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2680.88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2021.95</v>
          </cell>
        </row>
        <row r="2098">
          <cell r="A2098" t="str">
            <v>59312</v>
          </cell>
          <cell r="B2098" t="str">
            <v>CAPACITOR PATROL</v>
          </cell>
          <cell r="C2098">
            <v>5744.09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1098.18</v>
          </cell>
          <cell r="D2099">
            <v>6624.97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2824.34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744.58</v>
          </cell>
          <cell r="D2119">
            <v>3386.65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1545.72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534.84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7734.63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</v>
          </cell>
          <cell r="D2126">
            <v>254.68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218.62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1051.22</v>
          </cell>
          <cell r="D2167">
            <v>6207.17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1976.64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</v>
          </cell>
          <cell r="D2202">
            <v>1192.7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43.35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938.48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5475.72</v>
          </cell>
          <cell r="D2219">
            <v>6569.18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2184.94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1826.43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1567.96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224.86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198.74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4236.76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61.88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945.96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431.93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96.06</v>
          </cell>
          <cell r="D2258">
            <v>-72.58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1289.95</v>
          </cell>
          <cell r="D2274">
            <v>9481.84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265.3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2197.92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58475.8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2591.94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127.54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1597.74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53403.8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3812.4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3456.98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1598.49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2742.57</v>
          </cell>
          <cell r="D2381">
            <v>2967.57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1328.94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1699.66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218.27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162.59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oody's Bond Yield Data"/>
      <sheetName val="Cover"/>
      <sheetName val="List"/>
      <sheetName val="Discount Rate"/>
      <sheetName val="Prime Rate"/>
      <sheetName val="Inflation"/>
      <sheetName val="Moody's"/>
      <sheetName val="30 Yr. Bonds"/>
      <sheetName val="Discount Chart"/>
      <sheetName val="Inflation Chart"/>
      <sheetName val="Moody's T-Bond Chart"/>
      <sheetName val="Moody's Spread Chart"/>
      <sheetName val="Moody's Baa Bond Yields Chart"/>
      <sheetName val="Econ Est &amp; Proj"/>
      <sheetName val="Hist. Cap Stru Atmos"/>
      <sheetName val="Ratios"/>
      <sheetName val="Cap. Struct."/>
      <sheetName val="LTD Rate"/>
      <sheetName val="STD Rate"/>
      <sheetName val="Comp. Co Criteria"/>
      <sheetName val="Ticker - Distr."/>
      <sheetName val="10-yr. Historical Growth"/>
      <sheetName val="5-yr. historical growth"/>
      <sheetName val="Avg 5-year and 10-year"/>
      <sheetName val="Comparable Projected Growth"/>
      <sheetName val="Comparable Stock Prices"/>
      <sheetName val="Comp DCF"/>
      <sheetName val="Comp CAPM"/>
      <sheetName val="Comp. Ratios"/>
      <sheetName val="RR"/>
      <sheetName val="WACC"/>
    </sheetNames>
    <sheetDataSet>
      <sheetData sheetId="0">
        <row r="30">
          <cell r="B30" t="str">
            <v>82</v>
          </cell>
          <cell r="C30">
            <v>14.22</v>
          </cell>
          <cell r="E30">
            <v>16.73</v>
          </cell>
          <cell r="I30">
            <v>8.4</v>
          </cell>
          <cell r="K30">
            <v>12</v>
          </cell>
          <cell r="O30">
            <v>2.5099999999999998</v>
          </cell>
          <cell r="P30">
            <v>1.5240553745928338</v>
          </cell>
        </row>
        <row r="31">
          <cell r="C31">
            <v>14.22</v>
          </cell>
          <cell r="E31">
            <v>16.72</v>
          </cell>
          <cell r="I31">
            <v>7.6</v>
          </cell>
          <cell r="K31">
            <v>12</v>
          </cell>
          <cell r="O31">
            <v>2.4999999999999982</v>
          </cell>
          <cell r="P31">
            <v>1.5240553745928338</v>
          </cell>
        </row>
        <row r="32">
          <cell r="C32">
            <v>13.53</v>
          </cell>
          <cell r="E32">
            <v>16.07</v>
          </cell>
          <cell r="I32">
            <v>6.8</v>
          </cell>
          <cell r="K32">
            <v>12</v>
          </cell>
          <cell r="O32">
            <v>2.5400000000000009</v>
          </cell>
          <cell r="P32">
            <v>1.5240553745928338</v>
          </cell>
        </row>
        <row r="33">
          <cell r="C33">
            <v>13.37</v>
          </cell>
          <cell r="E33">
            <v>15.82</v>
          </cell>
          <cell r="I33">
            <v>6.5</v>
          </cell>
          <cell r="K33">
            <v>12</v>
          </cell>
          <cell r="O33">
            <v>2.4500000000000011</v>
          </cell>
          <cell r="P33">
            <v>1.5240553745928338</v>
          </cell>
        </row>
        <row r="34">
          <cell r="C34">
            <v>13.24</v>
          </cell>
          <cell r="E34">
            <v>15.6</v>
          </cell>
          <cell r="I34">
            <v>6.7</v>
          </cell>
          <cell r="K34">
            <v>12</v>
          </cell>
          <cell r="O34">
            <v>2.3599999999999994</v>
          </cell>
          <cell r="P34">
            <v>1.5240553745928338</v>
          </cell>
        </row>
        <row r="35">
          <cell r="C35">
            <v>13.92</v>
          </cell>
          <cell r="E35">
            <v>16.18</v>
          </cell>
          <cell r="I35">
            <v>7.1</v>
          </cell>
          <cell r="K35">
            <v>12</v>
          </cell>
          <cell r="O35">
            <v>2.2599999999999998</v>
          </cell>
          <cell r="P35">
            <v>1.5240553745928338</v>
          </cell>
        </row>
        <row r="36">
          <cell r="C36">
            <v>13.55</v>
          </cell>
          <cell r="E36">
            <v>16.04</v>
          </cell>
          <cell r="I36">
            <v>6.4</v>
          </cell>
          <cell r="K36">
            <v>11</v>
          </cell>
          <cell r="O36">
            <v>2.4899999999999984</v>
          </cell>
          <cell r="P36">
            <v>1.5240553745928338</v>
          </cell>
        </row>
        <row r="37">
          <cell r="C37">
            <v>12.77</v>
          </cell>
          <cell r="E37">
            <v>15.22</v>
          </cell>
          <cell r="I37">
            <v>5.9</v>
          </cell>
          <cell r="K37">
            <v>10</v>
          </cell>
          <cell r="O37">
            <v>2.4500000000000011</v>
          </cell>
          <cell r="P37">
            <v>1.5240553745928338</v>
          </cell>
        </row>
        <row r="38">
          <cell r="C38">
            <v>12.07</v>
          </cell>
          <cell r="E38">
            <v>14.56</v>
          </cell>
          <cell r="I38">
            <v>5</v>
          </cell>
          <cell r="K38">
            <v>9.5</v>
          </cell>
          <cell r="O38">
            <v>2.4900000000000002</v>
          </cell>
          <cell r="P38">
            <v>1.5240553745928338</v>
          </cell>
        </row>
        <row r="39">
          <cell r="C39">
            <v>11.17</v>
          </cell>
          <cell r="E39">
            <v>13.88</v>
          </cell>
          <cell r="I39">
            <v>5.0999999999999996</v>
          </cell>
          <cell r="K39">
            <v>9</v>
          </cell>
          <cell r="O39">
            <v>2.7100000000000009</v>
          </cell>
          <cell r="P39">
            <v>1.5240553745928338</v>
          </cell>
        </row>
        <row r="40">
          <cell r="C40">
            <v>10.54</v>
          </cell>
          <cell r="E40">
            <v>13.58</v>
          </cell>
          <cell r="I40">
            <v>4.5999999999999996</v>
          </cell>
          <cell r="K40">
            <v>9</v>
          </cell>
          <cell r="O40">
            <v>3.0400000000000009</v>
          </cell>
          <cell r="P40">
            <v>1.5240553745928338</v>
          </cell>
        </row>
        <row r="41">
          <cell r="C41">
            <v>10.54</v>
          </cell>
          <cell r="E41">
            <v>13.55</v>
          </cell>
          <cell r="I41">
            <v>3.8</v>
          </cell>
          <cell r="K41">
            <v>8.5</v>
          </cell>
          <cell r="O41">
            <v>3.0100000000000016</v>
          </cell>
          <cell r="P41">
            <v>1.5240553745928338</v>
          </cell>
        </row>
        <row r="42">
          <cell r="B42" t="str">
            <v>83</v>
          </cell>
          <cell r="C42">
            <v>10.63</v>
          </cell>
          <cell r="E42">
            <v>13.46</v>
          </cell>
          <cell r="I42">
            <v>3.7</v>
          </cell>
          <cell r="K42">
            <v>8.5</v>
          </cell>
          <cell r="O42">
            <v>2.83</v>
          </cell>
          <cell r="P42">
            <v>1.5240553745928338</v>
          </cell>
        </row>
        <row r="43">
          <cell r="C43">
            <v>10.88</v>
          </cell>
          <cell r="E43">
            <v>13.6</v>
          </cell>
          <cell r="I43">
            <v>3.5</v>
          </cell>
          <cell r="K43">
            <v>8.5</v>
          </cell>
          <cell r="O43">
            <v>2.7199999999999989</v>
          </cell>
          <cell r="P43">
            <v>1.5240553745928338</v>
          </cell>
        </row>
        <row r="44">
          <cell r="C44">
            <v>10.63</v>
          </cell>
          <cell r="E44">
            <v>13.28</v>
          </cell>
          <cell r="I44">
            <v>3.6</v>
          </cell>
          <cell r="K44">
            <v>8.5</v>
          </cell>
          <cell r="O44">
            <v>2.6499999999999986</v>
          </cell>
          <cell r="P44">
            <v>1.5240553745928338</v>
          </cell>
        </row>
        <row r="45">
          <cell r="C45">
            <v>10.48</v>
          </cell>
          <cell r="E45">
            <v>13.03</v>
          </cell>
          <cell r="I45">
            <v>3.9</v>
          </cell>
          <cell r="K45">
            <v>8.5</v>
          </cell>
          <cell r="O45">
            <v>2.5499999999999989</v>
          </cell>
          <cell r="P45">
            <v>1.5240553745928338</v>
          </cell>
        </row>
        <row r="46">
          <cell r="C46">
            <v>10.53</v>
          </cell>
          <cell r="E46">
            <v>13</v>
          </cell>
          <cell r="I46">
            <v>3.5</v>
          </cell>
          <cell r="K46">
            <v>8.5</v>
          </cell>
          <cell r="O46">
            <v>2.4700000000000006</v>
          </cell>
          <cell r="P46">
            <v>1.5240553745928338</v>
          </cell>
        </row>
        <row r="47">
          <cell r="C47">
            <v>10.93</v>
          </cell>
          <cell r="E47">
            <v>13.17</v>
          </cell>
          <cell r="I47">
            <v>2.6</v>
          </cell>
          <cell r="K47">
            <v>8.5</v>
          </cell>
          <cell r="O47">
            <v>2.2400000000000002</v>
          </cell>
          <cell r="P47">
            <v>1.5240553745928338</v>
          </cell>
        </row>
        <row r="48">
          <cell r="C48">
            <v>11.4</v>
          </cell>
          <cell r="E48">
            <v>13.28</v>
          </cell>
          <cell r="I48">
            <v>2.5</v>
          </cell>
          <cell r="K48">
            <v>8.5</v>
          </cell>
          <cell r="O48">
            <v>1.879999999999999</v>
          </cell>
          <cell r="P48">
            <v>1.5240553745928338</v>
          </cell>
        </row>
        <row r="49">
          <cell r="C49">
            <v>11.82</v>
          </cell>
          <cell r="E49">
            <v>13.5</v>
          </cell>
          <cell r="I49">
            <v>2.6</v>
          </cell>
          <cell r="K49">
            <v>8.5</v>
          </cell>
          <cell r="O49">
            <v>1.6799999999999997</v>
          </cell>
          <cell r="P49">
            <v>1.5240553745928338</v>
          </cell>
        </row>
        <row r="50">
          <cell r="C50">
            <v>11.63</v>
          </cell>
          <cell r="E50">
            <v>13.35</v>
          </cell>
          <cell r="I50">
            <v>2.9</v>
          </cell>
          <cell r="K50">
            <v>8.5</v>
          </cell>
          <cell r="O50">
            <v>1.7199999999999989</v>
          </cell>
          <cell r="P50">
            <v>1.5240553745928338</v>
          </cell>
        </row>
        <row r="51">
          <cell r="C51">
            <v>11.58</v>
          </cell>
          <cell r="E51">
            <v>13.19</v>
          </cell>
          <cell r="I51">
            <v>2.9</v>
          </cell>
          <cell r="K51">
            <v>8.5</v>
          </cell>
          <cell r="O51">
            <v>1.6099999999999994</v>
          </cell>
          <cell r="P51">
            <v>1.5240553745928338</v>
          </cell>
        </row>
        <row r="52">
          <cell r="C52">
            <v>11.75</v>
          </cell>
          <cell r="E52">
            <v>13.33</v>
          </cell>
          <cell r="I52">
            <v>3.3</v>
          </cell>
          <cell r="K52">
            <v>8.5</v>
          </cell>
          <cell r="O52">
            <v>1.58</v>
          </cell>
          <cell r="P52">
            <v>1.5240553745928338</v>
          </cell>
        </row>
        <row r="53">
          <cell r="C53">
            <v>11.88</v>
          </cell>
          <cell r="E53">
            <v>13.48</v>
          </cell>
          <cell r="I53">
            <v>3.8</v>
          </cell>
          <cell r="K53">
            <v>8.5</v>
          </cell>
          <cell r="O53">
            <v>1.5999999999999996</v>
          </cell>
          <cell r="P53">
            <v>1.5240553745928338</v>
          </cell>
        </row>
        <row r="54">
          <cell r="B54" t="str">
            <v>84</v>
          </cell>
          <cell r="C54">
            <v>11.75</v>
          </cell>
          <cell r="E54">
            <v>13.4</v>
          </cell>
          <cell r="I54">
            <v>4.2</v>
          </cell>
          <cell r="K54">
            <v>8.5</v>
          </cell>
          <cell r="O54">
            <v>1.6500000000000004</v>
          </cell>
          <cell r="P54">
            <v>1.5240553745928338</v>
          </cell>
        </row>
        <row r="55">
          <cell r="C55">
            <v>11.95</v>
          </cell>
          <cell r="E55">
            <v>13.5</v>
          </cell>
          <cell r="I55">
            <v>4.5999999999999996</v>
          </cell>
          <cell r="K55">
            <v>8.5</v>
          </cell>
          <cell r="O55">
            <v>1.5500000000000007</v>
          </cell>
          <cell r="P55">
            <v>1.5240553745928338</v>
          </cell>
        </row>
        <row r="56">
          <cell r="C56">
            <v>12.38</v>
          </cell>
          <cell r="E56">
            <v>14.03</v>
          </cell>
          <cell r="I56">
            <v>4.8</v>
          </cell>
          <cell r="K56">
            <v>8.5</v>
          </cell>
          <cell r="O56">
            <v>1.6499999999999986</v>
          </cell>
          <cell r="P56">
            <v>1.5240553745928338</v>
          </cell>
        </row>
        <row r="57">
          <cell r="C57">
            <v>12.65</v>
          </cell>
          <cell r="E57">
            <v>14.3</v>
          </cell>
          <cell r="I57">
            <v>4.5999999999999996</v>
          </cell>
          <cell r="K57">
            <v>9</v>
          </cell>
          <cell r="O57">
            <v>1.6500000000000004</v>
          </cell>
          <cell r="P57">
            <v>1.5240553745928338</v>
          </cell>
        </row>
        <row r="58">
          <cell r="C58">
            <v>13.43</v>
          </cell>
          <cell r="E58">
            <v>14.95</v>
          </cell>
          <cell r="I58">
            <v>4.2</v>
          </cell>
          <cell r="K58">
            <v>9</v>
          </cell>
          <cell r="O58">
            <v>1.5199999999999996</v>
          </cell>
          <cell r="P58">
            <v>1.5240553745928338</v>
          </cell>
        </row>
        <row r="59">
          <cell r="C59">
            <v>13.44</v>
          </cell>
          <cell r="E59">
            <v>15.16</v>
          </cell>
          <cell r="I59">
            <v>4.2</v>
          </cell>
          <cell r="K59">
            <v>9</v>
          </cell>
          <cell r="O59">
            <v>1.7200000000000006</v>
          </cell>
          <cell r="P59">
            <v>1.5240553745928338</v>
          </cell>
        </row>
        <row r="60">
          <cell r="C60">
            <v>13.21</v>
          </cell>
          <cell r="E60">
            <v>14.92</v>
          </cell>
          <cell r="I60">
            <v>4.2</v>
          </cell>
          <cell r="K60">
            <v>9</v>
          </cell>
          <cell r="O60">
            <v>1.7099999999999991</v>
          </cell>
          <cell r="P60">
            <v>1.5240553745928338</v>
          </cell>
        </row>
        <row r="61">
          <cell r="C61">
            <v>12.54</v>
          </cell>
          <cell r="E61">
            <v>14.29</v>
          </cell>
          <cell r="I61">
            <v>4.3</v>
          </cell>
          <cell r="K61">
            <v>9</v>
          </cell>
          <cell r="O61">
            <v>1.75</v>
          </cell>
          <cell r="P61">
            <v>1.5240553745928338</v>
          </cell>
        </row>
        <row r="62">
          <cell r="C62">
            <v>12.29</v>
          </cell>
          <cell r="E62">
            <v>14.04</v>
          </cell>
          <cell r="I62">
            <v>4.3</v>
          </cell>
          <cell r="K62">
            <v>9</v>
          </cell>
          <cell r="O62">
            <v>1.75</v>
          </cell>
          <cell r="P62">
            <v>1.5240553745928338</v>
          </cell>
        </row>
        <row r="63">
          <cell r="C63">
            <v>11.98</v>
          </cell>
          <cell r="E63">
            <v>13.68</v>
          </cell>
          <cell r="I63">
            <v>4.3</v>
          </cell>
          <cell r="K63">
            <v>9</v>
          </cell>
          <cell r="O63">
            <v>1.6999999999999993</v>
          </cell>
          <cell r="P63">
            <v>1.5240553745928338</v>
          </cell>
        </row>
        <row r="64">
          <cell r="C64">
            <v>11.56</v>
          </cell>
          <cell r="E64">
            <v>13.15</v>
          </cell>
          <cell r="I64">
            <v>4.0999999999999996</v>
          </cell>
          <cell r="K64">
            <v>8.5</v>
          </cell>
          <cell r="O64">
            <v>1.5899999999999999</v>
          </cell>
          <cell r="P64">
            <v>1.5240553745928338</v>
          </cell>
        </row>
        <row r="65">
          <cell r="C65">
            <v>11.52</v>
          </cell>
          <cell r="E65">
            <v>12.96</v>
          </cell>
          <cell r="I65">
            <v>3.9</v>
          </cell>
          <cell r="K65">
            <v>8</v>
          </cell>
          <cell r="O65">
            <v>1.4400000000000013</v>
          </cell>
          <cell r="P65">
            <v>1.5240553745928338</v>
          </cell>
        </row>
        <row r="66">
          <cell r="B66" t="str">
            <v>85</v>
          </cell>
          <cell r="C66">
            <v>11.45</v>
          </cell>
          <cell r="E66">
            <v>12.88</v>
          </cell>
          <cell r="I66">
            <v>3.5</v>
          </cell>
          <cell r="K66">
            <v>8</v>
          </cell>
          <cell r="O66">
            <v>1.4300000000000015</v>
          </cell>
          <cell r="P66">
            <v>1.5240553745928338</v>
          </cell>
        </row>
        <row r="67">
          <cell r="C67">
            <v>11.47</v>
          </cell>
          <cell r="E67">
            <v>13</v>
          </cell>
          <cell r="I67">
            <v>3.5</v>
          </cell>
          <cell r="K67">
            <v>8</v>
          </cell>
          <cell r="O67">
            <v>1.5299999999999994</v>
          </cell>
          <cell r="P67">
            <v>1.5240553745928338</v>
          </cell>
        </row>
        <row r="68">
          <cell r="C68">
            <v>11.81</v>
          </cell>
          <cell r="E68">
            <v>13.66</v>
          </cell>
          <cell r="I68">
            <v>3.7</v>
          </cell>
          <cell r="K68">
            <v>8</v>
          </cell>
          <cell r="O68">
            <v>1.8499999999999996</v>
          </cell>
          <cell r="P68">
            <v>1.5240553745928338</v>
          </cell>
        </row>
        <row r="69">
          <cell r="C69">
            <v>11.47</v>
          </cell>
          <cell r="E69">
            <v>13.42</v>
          </cell>
          <cell r="I69">
            <v>3.7</v>
          </cell>
          <cell r="K69">
            <v>8</v>
          </cell>
          <cell r="O69">
            <v>1.9499999999999993</v>
          </cell>
          <cell r="P69">
            <v>1.5240553745928338</v>
          </cell>
        </row>
        <row r="70">
          <cell r="C70">
            <v>11.05</v>
          </cell>
          <cell r="E70">
            <v>12.89</v>
          </cell>
          <cell r="I70">
            <v>3.8</v>
          </cell>
          <cell r="K70">
            <v>7.5</v>
          </cell>
          <cell r="O70">
            <v>1.8399999999999999</v>
          </cell>
          <cell r="P70">
            <v>1.5240553745928338</v>
          </cell>
        </row>
        <row r="71">
          <cell r="C71">
            <v>10.44</v>
          </cell>
          <cell r="E71">
            <v>11.91</v>
          </cell>
          <cell r="I71">
            <v>3.8</v>
          </cell>
          <cell r="K71">
            <v>7.5</v>
          </cell>
          <cell r="O71">
            <v>1.4700000000000006</v>
          </cell>
          <cell r="P71">
            <v>1.5240553745928338</v>
          </cell>
        </row>
        <row r="72">
          <cell r="C72">
            <v>10.5</v>
          </cell>
          <cell r="E72">
            <v>11.88</v>
          </cell>
          <cell r="I72">
            <v>3.6</v>
          </cell>
          <cell r="K72">
            <v>7.5</v>
          </cell>
          <cell r="O72">
            <v>1.3800000000000008</v>
          </cell>
          <cell r="P72">
            <v>1.5240553745928338</v>
          </cell>
        </row>
        <row r="73">
          <cell r="C73">
            <v>10.56</v>
          </cell>
          <cell r="E73">
            <v>11.93</v>
          </cell>
          <cell r="I73">
            <v>3.3</v>
          </cell>
          <cell r="K73">
            <v>7.5</v>
          </cell>
          <cell r="O73">
            <v>1.3699999999999992</v>
          </cell>
          <cell r="P73">
            <v>1.5240553745928338</v>
          </cell>
        </row>
        <row r="74">
          <cell r="C74">
            <v>10.61</v>
          </cell>
          <cell r="E74">
            <v>11.95</v>
          </cell>
          <cell r="I74">
            <v>3.1</v>
          </cell>
          <cell r="K74">
            <v>7.5</v>
          </cell>
          <cell r="O74">
            <v>1.3399999999999999</v>
          </cell>
          <cell r="P74">
            <v>1.5240553745928338</v>
          </cell>
        </row>
        <row r="75">
          <cell r="C75">
            <v>10.5</v>
          </cell>
          <cell r="E75">
            <v>11.84</v>
          </cell>
          <cell r="I75">
            <v>3.2</v>
          </cell>
          <cell r="K75">
            <v>7.5</v>
          </cell>
          <cell r="O75">
            <v>1.3399999999999999</v>
          </cell>
          <cell r="P75">
            <v>1.5240553745928338</v>
          </cell>
        </row>
        <row r="76">
          <cell r="C76">
            <v>10.06</v>
          </cell>
          <cell r="E76">
            <v>11.33</v>
          </cell>
          <cell r="I76">
            <v>3.5</v>
          </cell>
          <cell r="K76">
            <v>7.5</v>
          </cell>
          <cell r="O76">
            <v>1.2699999999999996</v>
          </cell>
          <cell r="P76">
            <v>1.5240553745928338</v>
          </cell>
        </row>
        <row r="77">
          <cell r="C77">
            <v>9.5399999999999991</v>
          </cell>
          <cell r="E77">
            <v>10.82</v>
          </cell>
          <cell r="I77">
            <v>3.8</v>
          </cell>
          <cell r="K77">
            <v>7.5</v>
          </cell>
          <cell r="O77">
            <v>1.2800000000000011</v>
          </cell>
          <cell r="P77">
            <v>1.5240553745928338</v>
          </cell>
        </row>
        <row r="78">
          <cell r="B78" t="str">
            <v>86</v>
          </cell>
          <cell r="C78">
            <v>9.4</v>
          </cell>
          <cell r="E78">
            <v>10.66</v>
          </cell>
          <cell r="I78">
            <v>3.9</v>
          </cell>
          <cell r="K78">
            <v>7.5</v>
          </cell>
          <cell r="O78">
            <v>1.2599999999999998</v>
          </cell>
          <cell r="P78">
            <v>1.5240553745928338</v>
          </cell>
        </row>
        <row r="79">
          <cell r="C79">
            <v>8.93</v>
          </cell>
          <cell r="E79">
            <v>10.16</v>
          </cell>
          <cell r="I79">
            <v>3.1</v>
          </cell>
          <cell r="K79">
            <v>7.5</v>
          </cell>
          <cell r="O79">
            <v>1.2300000000000004</v>
          </cell>
          <cell r="P79">
            <v>1.5240553745928338</v>
          </cell>
        </row>
        <row r="80">
          <cell r="C80">
            <v>7.96</v>
          </cell>
          <cell r="E80">
            <v>9.33</v>
          </cell>
          <cell r="I80">
            <v>2.2999999999999998</v>
          </cell>
          <cell r="K80">
            <v>7</v>
          </cell>
          <cell r="O80">
            <v>1.37</v>
          </cell>
          <cell r="P80">
            <v>1.5240553745928338</v>
          </cell>
        </row>
        <row r="81">
          <cell r="C81">
            <v>7.39</v>
          </cell>
          <cell r="E81">
            <v>9.02</v>
          </cell>
          <cell r="I81">
            <v>1.6</v>
          </cell>
          <cell r="K81">
            <v>6.5</v>
          </cell>
          <cell r="O81">
            <v>1.63</v>
          </cell>
          <cell r="P81">
            <v>1.5240553745928338</v>
          </cell>
        </row>
        <row r="82">
          <cell r="C82">
            <v>7.52</v>
          </cell>
          <cell r="E82">
            <v>9.52</v>
          </cell>
          <cell r="I82">
            <v>1.5</v>
          </cell>
          <cell r="K82">
            <v>6.5</v>
          </cell>
          <cell r="O82">
            <v>2</v>
          </cell>
          <cell r="P82">
            <v>1.5240553745928338</v>
          </cell>
        </row>
        <row r="83">
          <cell r="C83">
            <v>7.57</v>
          </cell>
          <cell r="E83">
            <v>9.51</v>
          </cell>
          <cell r="I83">
            <v>1.8</v>
          </cell>
          <cell r="K83">
            <v>6.5</v>
          </cell>
          <cell r="O83">
            <v>1.9399999999999995</v>
          </cell>
          <cell r="P83">
            <v>1.5240553745928338</v>
          </cell>
        </row>
        <row r="84">
          <cell r="C84">
            <v>7.27</v>
          </cell>
          <cell r="E84">
            <v>9.19</v>
          </cell>
          <cell r="I84">
            <v>1.6</v>
          </cell>
          <cell r="K84">
            <v>6</v>
          </cell>
          <cell r="O84">
            <v>1.92</v>
          </cell>
          <cell r="P84">
            <v>1.5240553745928338</v>
          </cell>
        </row>
        <row r="85">
          <cell r="C85">
            <v>7.33</v>
          </cell>
          <cell r="E85">
            <v>9.15</v>
          </cell>
          <cell r="I85">
            <v>1.6</v>
          </cell>
          <cell r="K85">
            <v>5.5</v>
          </cell>
          <cell r="O85">
            <v>1.8200000000000003</v>
          </cell>
          <cell r="P85">
            <v>1.5240553745928338</v>
          </cell>
        </row>
        <row r="86">
          <cell r="C86">
            <v>7.62</v>
          </cell>
          <cell r="E86">
            <v>9.42</v>
          </cell>
          <cell r="I86">
            <v>1.8</v>
          </cell>
          <cell r="K86">
            <v>5.5</v>
          </cell>
          <cell r="O86">
            <v>1.7999999999999998</v>
          </cell>
          <cell r="P86">
            <v>1.5240553745928338</v>
          </cell>
        </row>
        <row r="87">
          <cell r="C87">
            <v>7.7</v>
          </cell>
          <cell r="E87">
            <v>9.39</v>
          </cell>
          <cell r="I87">
            <v>1.5</v>
          </cell>
          <cell r="K87">
            <v>5.5</v>
          </cell>
          <cell r="O87">
            <v>1.6900000000000004</v>
          </cell>
          <cell r="P87">
            <v>1.5240553745928338</v>
          </cell>
        </row>
        <row r="88">
          <cell r="C88">
            <v>7.52</v>
          </cell>
          <cell r="E88">
            <v>9.15</v>
          </cell>
          <cell r="I88">
            <v>1.3</v>
          </cell>
          <cell r="K88">
            <v>5.5</v>
          </cell>
          <cell r="O88">
            <v>1.6300000000000008</v>
          </cell>
          <cell r="P88">
            <v>1.5240553745928338</v>
          </cell>
        </row>
        <row r="89">
          <cell r="C89">
            <v>7.37</v>
          </cell>
          <cell r="E89">
            <v>8.9600000000000009</v>
          </cell>
          <cell r="I89">
            <v>1.1000000000000001</v>
          </cell>
          <cell r="K89">
            <v>5.5</v>
          </cell>
          <cell r="O89">
            <v>1.5900000000000007</v>
          </cell>
          <cell r="P89">
            <v>1.5240553745928338</v>
          </cell>
        </row>
        <row r="90">
          <cell r="B90">
            <v>87</v>
          </cell>
          <cell r="C90">
            <v>7.39</v>
          </cell>
          <cell r="E90">
            <v>8.77</v>
          </cell>
          <cell r="I90">
            <v>1.5</v>
          </cell>
          <cell r="K90">
            <v>5.5</v>
          </cell>
          <cell r="O90">
            <v>1.38</v>
          </cell>
          <cell r="P90">
            <v>1.5240553745928338</v>
          </cell>
        </row>
        <row r="91">
          <cell r="C91">
            <v>7.54</v>
          </cell>
          <cell r="E91">
            <v>8.81</v>
          </cell>
          <cell r="I91">
            <v>2.1</v>
          </cell>
          <cell r="K91">
            <v>5.5</v>
          </cell>
          <cell r="O91">
            <v>1.2700000000000005</v>
          </cell>
          <cell r="P91">
            <v>1.5240553745928338</v>
          </cell>
        </row>
        <row r="92">
          <cell r="C92">
            <v>7.55</v>
          </cell>
          <cell r="E92">
            <v>8.75</v>
          </cell>
          <cell r="I92">
            <v>3</v>
          </cell>
          <cell r="K92">
            <v>5.5</v>
          </cell>
          <cell r="O92">
            <v>1.2000000000000002</v>
          </cell>
          <cell r="P92">
            <v>1.5240553745928338</v>
          </cell>
        </row>
        <row r="93">
          <cell r="C93">
            <v>8.25</v>
          </cell>
          <cell r="E93">
            <v>9.3000000000000007</v>
          </cell>
          <cell r="I93">
            <v>3.8</v>
          </cell>
          <cell r="K93">
            <v>5.5</v>
          </cell>
          <cell r="O93">
            <v>1.0500000000000007</v>
          </cell>
          <cell r="P93">
            <v>1.5240553745928338</v>
          </cell>
        </row>
        <row r="94">
          <cell r="C94">
            <v>8.7799999999999994</v>
          </cell>
          <cell r="E94">
            <v>9.82</v>
          </cell>
          <cell r="I94">
            <v>3.9</v>
          </cell>
          <cell r="K94">
            <v>5.5</v>
          </cell>
          <cell r="O94">
            <v>1.0400000000000009</v>
          </cell>
          <cell r="P94">
            <v>1.5240553745928338</v>
          </cell>
        </row>
        <row r="95">
          <cell r="C95">
            <v>8.57</v>
          </cell>
          <cell r="E95">
            <v>9.8699999999999992</v>
          </cell>
          <cell r="I95">
            <v>3.7</v>
          </cell>
          <cell r="K95">
            <v>5.5</v>
          </cell>
          <cell r="O95">
            <v>1.2999999999999989</v>
          </cell>
          <cell r="P95">
            <v>1.5240553745928338</v>
          </cell>
        </row>
        <row r="96">
          <cell r="C96">
            <v>8.64</v>
          </cell>
          <cell r="E96">
            <v>10.01</v>
          </cell>
          <cell r="I96">
            <v>3.9</v>
          </cell>
          <cell r="K96">
            <v>5.5</v>
          </cell>
          <cell r="O96">
            <v>1.3699999999999992</v>
          </cell>
          <cell r="P96">
            <v>1.5240553745928338</v>
          </cell>
        </row>
        <row r="97">
          <cell r="C97">
            <v>8.9700000000000006</v>
          </cell>
          <cell r="E97">
            <v>10.33</v>
          </cell>
          <cell r="I97">
            <v>4.3</v>
          </cell>
          <cell r="K97">
            <v>5.5</v>
          </cell>
          <cell r="O97">
            <v>1.3599999999999994</v>
          </cell>
          <cell r="P97">
            <v>1.5240553745928338</v>
          </cell>
        </row>
        <row r="98">
          <cell r="C98">
            <v>9.59</v>
          </cell>
          <cell r="E98">
            <v>11</v>
          </cell>
          <cell r="I98">
            <v>4.4000000000000004</v>
          </cell>
          <cell r="K98">
            <v>6</v>
          </cell>
          <cell r="O98">
            <v>1.4100000000000001</v>
          </cell>
          <cell r="P98">
            <v>1.5240553745928338</v>
          </cell>
        </row>
        <row r="99">
          <cell r="C99">
            <v>9.61</v>
          </cell>
          <cell r="E99">
            <v>11.32</v>
          </cell>
          <cell r="I99">
            <v>4.5</v>
          </cell>
          <cell r="K99">
            <v>6</v>
          </cell>
          <cell r="O99">
            <v>1.7100000000000009</v>
          </cell>
          <cell r="P99">
            <v>1.5240553745928338</v>
          </cell>
        </row>
        <row r="100">
          <cell r="C100">
            <v>8.9499999999999993</v>
          </cell>
          <cell r="E100">
            <v>10.82</v>
          </cell>
          <cell r="I100">
            <v>4.5</v>
          </cell>
          <cell r="K100">
            <v>6</v>
          </cell>
          <cell r="O100">
            <v>1.870000000000001</v>
          </cell>
          <cell r="P100">
            <v>1.5240553745928338</v>
          </cell>
        </row>
        <row r="101">
          <cell r="C101">
            <v>9.1199999999999992</v>
          </cell>
          <cell r="E101">
            <v>10.99</v>
          </cell>
          <cell r="I101">
            <v>4.4000000000000004</v>
          </cell>
          <cell r="K101">
            <v>6</v>
          </cell>
          <cell r="O101">
            <v>1.870000000000001</v>
          </cell>
          <cell r="P101">
            <v>1.5240553745928338</v>
          </cell>
        </row>
        <row r="102">
          <cell r="B102" t="str">
            <v>88</v>
          </cell>
          <cell r="C102">
            <v>8.83</v>
          </cell>
          <cell r="E102">
            <v>10.75</v>
          </cell>
          <cell r="I102">
            <v>4</v>
          </cell>
          <cell r="K102">
            <v>6</v>
          </cell>
          <cell r="O102">
            <v>1.92</v>
          </cell>
          <cell r="P102">
            <v>1.5240553745928338</v>
          </cell>
        </row>
        <row r="103">
          <cell r="C103">
            <v>8.43</v>
          </cell>
          <cell r="E103">
            <v>10.11</v>
          </cell>
          <cell r="I103">
            <v>3.9</v>
          </cell>
          <cell r="K103">
            <v>6</v>
          </cell>
          <cell r="O103">
            <v>1.6799999999999997</v>
          </cell>
          <cell r="P103">
            <v>1.5240553745928338</v>
          </cell>
        </row>
        <row r="104">
          <cell r="C104">
            <v>8.6300000000000008</v>
          </cell>
          <cell r="E104">
            <v>10.11</v>
          </cell>
          <cell r="I104">
            <v>3.9</v>
          </cell>
          <cell r="K104">
            <v>6</v>
          </cell>
          <cell r="O104">
            <v>1.4799999999999986</v>
          </cell>
          <cell r="P104">
            <v>1.5240553745928338</v>
          </cell>
        </row>
        <row r="105">
          <cell r="C105">
            <v>8.9499999999999993</v>
          </cell>
          <cell r="E105">
            <v>10.53</v>
          </cell>
          <cell r="I105">
            <v>3.9</v>
          </cell>
          <cell r="K105">
            <v>6</v>
          </cell>
          <cell r="O105">
            <v>1.58</v>
          </cell>
          <cell r="P105">
            <v>1.5240553745928338</v>
          </cell>
        </row>
        <row r="106">
          <cell r="C106">
            <v>9.23</v>
          </cell>
          <cell r="E106">
            <v>10.75</v>
          </cell>
          <cell r="I106">
            <v>3.9</v>
          </cell>
          <cell r="K106">
            <v>6</v>
          </cell>
          <cell r="O106">
            <v>1.5199999999999996</v>
          </cell>
          <cell r="P106">
            <v>1.5240553745928338</v>
          </cell>
        </row>
        <row r="107">
          <cell r="C107">
            <v>9</v>
          </cell>
          <cell r="E107">
            <v>10.71</v>
          </cell>
          <cell r="I107">
            <v>4</v>
          </cell>
          <cell r="K107">
            <v>6</v>
          </cell>
          <cell r="O107">
            <v>1.7100000000000009</v>
          </cell>
          <cell r="P107">
            <v>1.5240553745928338</v>
          </cell>
        </row>
        <row r="108">
          <cell r="C108">
            <v>9.14</v>
          </cell>
          <cell r="E108">
            <v>10.96</v>
          </cell>
          <cell r="I108">
            <v>4.0999999999999996</v>
          </cell>
          <cell r="K108">
            <v>6</v>
          </cell>
          <cell r="O108">
            <v>1.8200000000000003</v>
          </cell>
          <cell r="P108">
            <v>1.5240553745928338</v>
          </cell>
        </row>
        <row r="109">
          <cell r="C109">
            <v>9.32</v>
          </cell>
          <cell r="E109">
            <v>11.09</v>
          </cell>
          <cell r="I109">
            <v>4</v>
          </cell>
          <cell r="K109">
            <v>6.5</v>
          </cell>
          <cell r="O109">
            <v>1.7699999999999996</v>
          </cell>
          <cell r="P109">
            <v>1.5240553745928338</v>
          </cell>
        </row>
        <row r="110">
          <cell r="C110">
            <v>9.06</v>
          </cell>
          <cell r="E110">
            <v>10.56</v>
          </cell>
          <cell r="I110">
            <v>4.2</v>
          </cell>
          <cell r="K110">
            <v>6.5</v>
          </cell>
          <cell r="O110">
            <v>1.5</v>
          </cell>
          <cell r="P110">
            <v>1.5240553745928338</v>
          </cell>
        </row>
        <row r="111">
          <cell r="C111">
            <v>8.89</v>
          </cell>
          <cell r="E111">
            <v>9.92</v>
          </cell>
          <cell r="I111">
            <v>4.2</v>
          </cell>
          <cell r="K111">
            <v>6.5</v>
          </cell>
          <cell r="O111">
            <v>1.0299999999999994</v>
          </cell>
          <cell r="P111">
            <v>1.5240553745928338</v>
          </cell>
        </row>
        <row r="112">
          <cell r="C112">
            <v>9.02</v>
          </cell>
          <cell r="E112">
            <v>9.89</v>
          </cell>
          <cell r="I112">
            <v>4.2</v>
          </cell>
          <cell r="K112">
            <v>6.5</v>
          </cell>
          <cell r="O112">
            <v>0.87000000000000099</v>
          </cell>
          <cell r="P112">
            <v>1.5240553745928338</v>
          </cell>
        </row>
        <row r="113">
          <cell r="C113">
            <v>9.01</v>
          </cell>
          <cell r="E113">
            <v>10.02</v>
          </cell>
          <cell r="I113">
            <v>4.4000000000000004</v>
          </cell>
          <cell r="K113">
            <v>6.5</v>
          </cell>
          <cell r="O113">
            <v>1.0099999999999998</v>
          </cell>
          <cell r="P113">
            <v>1.5240553745928338</v>
          </cell>
        </row>
        <row r="114">
          <cell r="B114" t="str">
            <v>89</v>
          </cell>
          <cell r="C114">
            <v>8.93</v>
          </cell>
          <cell r="E114">
            <v>10.02</v>
          </cell>
          <cell r="I114">
            <v>4.7</v>
          </cell>
          <cell r="K114">
            <v>6.5</v>
          </cell>
          <cell r="O114">
            <v>1.0899999999999999</v>
          </cell>
          <cell r="P114">
            <v>1.5240553745928338</v>
          </cell>
        </row>
        <row r="115">
          <cell r="C115">
            <v>9.01</v>
          </cell>
          <cell r="E115">
            <v>10.02</v>
          </cell>
          <cell r="I115">
            <v>4.8</v>
          </cell>
          <cell r="K115">
            <v>7</v>
          </cell>
          <cell r="O115">
            <v>1.0099999999999998</v>
          </cell>
          <cell r="P115">
            <v>1.5240553745928338</v>
          </cell>
        </row>
        <row r="116">
          <cell r="C116">
            <v>9.17</v>
          </cell>
          <cell r="E116">
            <v>10.16</v>
          </cell>
          <cell r="I116">
            <v>5</v>
          </cell>
          <cell r="K116">
            <v>7</v>
          </cell>
          <cell r="O116">
            <v>0.99000000000000021</v>
          </cell>
          <cell r="P116">
            <v>1.5240553745928338</v>
          </cell>
        </row>
        <row r="117">
          <cell r="C117">
            <v>9.0299999999999994</v>
          </cell>
          <cell r="E117">
            <v>10.14</v>
          </cell>
          <cell r="I117">
            <v>5.0999999999999996</v>
          </cell>
          <cell r="K117">
            <v>7</v>
          </cell>
          <cell r="O117">
            <v>1.1100000000000012</v>
          </cell>
          <cell r="P117">
            <v>1.5240553745928338</v>
          </cell>
        </row>
        <row r="118">
          <cell r="C118">
            <v>8.83</v>
          </cell>
          <cell r="E118">
            <v>9.92</v>
          </cell>
          <cell r="I118">
            <v>5.4</v>
          </cell>
          <cell r="K118">
            <v>7</v>
          </cell>
          <cell r="O118">
            <v>1.0899999999999999</v>
          </cell>
          <cell r="P118">
            <v>1.5240553745928338</v>
          </cell>
        </row>
        <row r="119">
          <cell r="C119">
            <v>8.27</v>
          </cell>
          <cell r="E119">
            <v>9.49</v>
          </cell>
          <cell r="I119">
            <v>5.2</v>
          </cell>
          <cell r="K119">
            <v>7</v>
          </cell>
          <cell r="O119">
            <v>1.2200000000000006</v>
          </cell>
          <cell r="P119">
            <v>1.5240553745928338</v>
          </cell>
        </row>
        <row r="120">
          <cell r="C120">
            <v>8.08</v>
          </cell>
          <cell r="E120">
            <v>9.34</v>
          </cell>
          <cell r="I120">
            <v>5</v>
          </cell>
          <cell r="K120">
            <v>7</v>
          </cell>
          <cell r="O120">
            <v>1.2599999999999998</v>
          </cell>
          <cell r="P120">
            <v>1.5240553745928338</v>
          </cell>
        </row>
        <row r="121">
          <cell r="C121">
            <v>8.1199999999999992</v>
          </cell>
          <cell r="E121">
            <v>9.3699999999999992</v>
          </cell>
          <cell r="I121">
            <v>4.7</v>
          </cell>
          <cell r="K121">
            <v>7</v>
          </cell>
          <cell r="O121">
            <v>1.25</v>
          </cell>
          <cell r="P121">
            <v>1.5240553745928338</v>
          </cell>
        </row>
        <row r="122">
          <cell r="C122">
            <v>8.15</v>
          </cell>
          <cell r="E122">
            <v>9.43</v>
          </cell>
          <cell r="I122">
            <v>4.3</v>
          </cell>
          <cell r="K122">
            <v>7</v>
          </cell>
          <cell r="O122">
            <v>1.2799999999999994</v>
          </cell>
          <cell r="P122">
            <v>1.5240553745928338</v>
          </cell>
        </row>
        <row r="123">
          <cell r="C123">
            <v>8</v>
          </cell>
          <cell r="E123">
            <v>9.3699999999999992</v>
          </cell>
          <cell r="I123">
            <v>4.5</v>
          </cell>
          <cell r="K123">
            <v>7</v>
          </cell>
          <cell r="O123">
            <v>1.3699999999999992</v>
          </cell>
          <cell r="P123">
            <v>1.5240553745928338</v>
          </cell>
        </row>
        <row r="124">
          <cell r="C124">
            <v>7.9</v>
          </cell>
          <cell r="E124">
            <v>9.33</v>
          </cell>
          <cell r="I124">
            <v>4.7</v>
          </cell>
          <cell r="K124">
            <v>7</v>
          </cell>
          <cell r="O124">
            <v>1.4299999999999997</v>
          </cell>
          <cell r="P124">
            <v>1.5240553745928338</v>
          </cell>
        </row>
        <row r="125">
          <cell r="C125">
            <v>7.9</v>
          </cell>
          <cell r="E125">
            <v>9.31</v>
          </cell>
          <cell r="I125">
            <v>4.5999999999999996</v>
          </cell>
          <cell r="K125">
            <v>7</v>
          </cell>
          <cell r="O125">
            <v>1.4100000000000001</v>
          </cell>
          <cell r="P125">
            <v>1.5240553745928338</v>
          </cell>
        </row>
        <row r="126">
          <cell r="B126" t="str">
            <v>90</v>
          </cell>
          <cell r="C126">
            <v>8.26</v>
          </cell>
          <cell r="E126">
            <v>9.44</v>
          </cell>
          <cell r="I126">
            <v>5.2</v>
          </cell>
          <cell r="K126">
            <v>7</v>
          </cell>
          <cell r="O126">
            <v>1.1799999999999997</v>
          </cell>
          <cell r="P126">
            <v>1.5240553745928338</v>
          </cell>
        </row>
        <row r="127">
          <cell r="C127">
            <v>8.5</v>
          </cell>
          <cell r="E127">
            <v>9.66</v>
          </cell>
          <cell r="I127">
            <v>5.3</v>
          </cell>
          <cell r="K127">
            <v>7</v>
          </cell>
          <cell r="O127">
            <v>1.1600000000000001</v>
          </cell>
          <cell r="P127">
            <v>1.5240553745928338</v>
          </cell>
        </row>
        <row r="128">
          <cell r="C128">
            <v>8.56</v>
          </cell>
          <cell r="E128">
            <v>9.75</v>
          </cell>
          <cell r="I128">
            <v>5.2</v>
          </cell>
          <cell r="K128">
            <v>7</v>
          </cell>
          <cell r="O128">
            <v>1.1899999999999995</v>
          </cell>
          <cell r="P128">
            <v>1.5240553745928338</v>
          </cell>
        </row>
        <row r="129">
          <cell r="C129">
            <v>8.76</v>
          </cell>
          <cell r="E129">
            <v>9.8699999999999992</v>
          </cell>
          <cell r="I129">
            <v>4.7</v>
          </cell>
          <cell r="K129">
            <v>7</v>
          </cell>
          <cell r="O129">
            <v>1.1099999999999994</v>
          </cell>
          <cell r="P129">
            <v>1.5240553745928338</v>
          </cell>
        </row>
        <row r="130">
          <cell r="C130">
            <v>8.73</v>
          </cell>
          <cell r="E130">
            <v>9.89</v>
          </cell>
          <cell r="I130">
            <v>4.4000000000000004</v>
          </cell>
          <cell r="K130">
            <v>7</v>
          </cell>
          <cell r="O130">
            <v>1.1600000000000001</v>
          </cell>
          <cell r="P130">
            <v>1.5240553745928338</v>
          </cell>
        </row>
        <row r="131">
          <cell r="C131">
            <v>8.4600000000000009</v>
          </cell>
          <cell r="E131">
            <v>9.69</v>
          </cell>
          <cell r="I131">
            <v>4.7</v>
          </cell>
          <cell r="K131">
            <v>7</v>
          </cell>
          <cell r="O131">
            <v>1.2299999999999986</v>
          </cell>
          <cell r="P131">
            <v>1.5240553745928338</v>
          </cell>
        </row>
        <row r="132">
          <cell r="C132">
            <v>8.5</v>
          </cell>
          <cell r="E132">
            <v>9.66</v>
          </cell>
          <cell r="I132">
            <v>4.8</v>
          </cell>
          <cell r="K132">
            <v>7</v>
          </cell>
          <cell r="O132">
            <v>1.1600000000000001</v>
          </cell>
          <cell r="P132">
            <v>1.5240553745928338</v>
          </cell>
        </row>
        <row r="133">
          <cell r="C133">
            <v>8.86</v>
          </cell>
          <cell r="E133">
            <v>9.84</v>
          </cell>
          <cell r="I133">
            <v>5.6</v>
          </cell>
          <cell r="K133">
            <v>7</v>
          </cell>
          <cell r="O133">
            <v>0.98000000000000043</v>
          </cell>
          <cell r="P133">
            <v>1.5240553745928338</v>
          </cell>
        </row>
        <row r="134">
          <cell r="C134">
            <v>9.0299999999999994</v>
          </cell>
          <cell r="E134">
            <v>10.01</v>
          </cell>
          <cell r="I134">
            <v>6.2</v>
          </cell>
          <cell r="K134">
            <v>7</v>
          </cell>
          <cell r="O134">
            <v>0.98000000000000043</v>
          </cell>
          <cell r="P134">
            <v>1.5240553745928338</v>
          </cell>
        </row>
        <row r="135">
          <cell r="C135">
            <v>8.86</v>
          </cell>
          <cell r="E135">
            <v>9.94</v>
          </cell>
          <cell r="I135">
            <v>6.3</v>
          </cell>
          <cell r="K135">
            <v>7</v>
          </cell>
          <cell r="O135">
            <v>1.08</v>
          </cell>
          <cell r="P135">
            <v>1.5240553745928338</v>
          </cell>
        </row>
        <row r="136">
          <cell r="C136">
            <v>8.5399999999999991</v>
          </cell>
          <cell r="E136">
            <v>9.76</v>
          </cell>
          <cell r="I136">
            <v>6.3</v>
          </cell>
          <cell r="K136">
            <v>7</v>
          </cell>
          <cell r="O136">
            <v>1.2200000000000006</v>
          </cell>
          <cell r="P136">
            <v>1.5240553745928338</v>
          </cell>
        </row>
        <row r="137">
          <cell r="C137">
            <v>8.24</v>
          </cell>
          <cell r="E137">
            <v>9.57</v>
          </cell>
          <cell r="I137">
            <v>6.1</v>
          </cell>
          <cell r="K137">
            <v>6.5</v>
          </cell>
          <cell r="O137">
            <v>1.33</v>
          </cell>
          <cell r="P137">
            <v>1.5240553745928338</v>
          </cell>
        </row>
        <row r="138">
          <cell r="B138" t="str">
            <v>91</v>
          </cell>
          <cell r="C138">
            <v>8.27</v>
          </cell>
          <cell r="E138">
            <v>9.56</v>
          </cell>
          <cell r="I138">
            <v>5.7</v>
          </cell>
          <cell r="K138">
            <v>6.5</v>
          </cell>
          <cell r="O138">
            <v>1.2900000000000009</v>
          </cell>
          <cell r="P138">
            <v>1.5240553745928338</v>
          </cell>
        </row>
        <row r="139">
          <cell r="C139">
            <v>8.0299999999999994</v>
          </cell>
          <cell r="E139">
            <v>9.31</v>
          </cell>
          <cell r="I139">
            <v>5.3</v>
          </cell>
          <cell r="K139">
            <v>6</v>
          </cell>
          <cell r="O139">
            <v>1.2800000000000011</v>
          </cell>
          <cell r="P139">
            <v>1.5240553745928338</v>
          </cell>
        </row>
        <row r="140">
          <cell r="C140">
            <v>8.2899999999999991</v>
          </cell>
          <cell r="E140">
            <v>9.39</v>
          </cell>
          <cell r="I140">
            <v>4.9000000000000004</v>
          </cell>
          <cell r="K140">
            <v>6</v>
          </cell>
          <cell r="O140">
            <v>1.1000000000000014</v>
          </cell>
          <cell r="P140">
            <v>1.5240553745928338</v>
          </cell>
        </row>
        <row r="141">
          <cell r="C141">
            <v>8.2100000000000009</v>
          </cell>
          <cell r="E141">
            <v>9.3000000000000007</v>
          </cell>
          <cell r="I141">
            <v>4.9000000000000004</v>
          </cell>
          <cell r="K141">
            <v>5.5</v>
          </cell>
          <cell r="O141">
            <v>1.0899999999999999</v>
          </cell>
          <cell r="P141">
            <v>1.5240553745928338</v>
          </cell>
        </row>
        <row r="142">
          <cell r="C142">
            <v>8.27</v>
          </cell>
          <cell r="E142">
            <v>9.2899999999999991</v>
          </cell>
          <cell r="I142">
            <v>5</v>
          </cell>
          <cell r="K142">
            <v>5.5</v>
          </cell>
          <cell r="O142">
            <v>1.0199999999999996</v>
          </cell>
          <cell r="P142">
            <v>1.5240553745928338</v>
          </cell>
        </row>
        <row r="143">
          <cell r="C143">
            <v>8.4700000000000006</v>
          </cell>
          <cell r="E143">
            <v>9.44</v>
          </cell>
          <cell r="I143">
            <v>4.7</v>
          </cell>
          <cell r="K143">
            <v>5.5</v>
          </cell>
          <cell r="O143">
            <v>0.96999999999999886</v>
          </cell>
          <cell r="P143">
            <v>1.5240553745928338</v>
          </cell>
        </row>
        <row r="144">
          <cell r="C144">
            <v>8.4499999999999993</v>
          </cell>
          <cell r="E144">
            <v>9.4</v>
          </cell>
          <cell r="I144">
            <v>4.4000000000000004</v>
          </cell>
          <cell r="K144">
            <v>5.5</v>
          </cell>
          <cell r="O144">
            <v>0.95000000000000107</v>
          </cell>
          <cell r="P144">
            <v>1.5240553745928338</v>
          </cell>
        </row>
        <row r="145">
          <cell r="C145">
            <v>8.14</v>
          </cell>
          <cell r="E145">
            <v>9.16</v>
          </cell>
          <cell r="I145">
            <v>3.8</v>
          </cell>
          <cell r="K145">
            <v>5.5</v>
          </cell>
          <cell r="O145">
            <v>1.0199999999999996</v>
          </cell>
          <cell r="P145">
            <v>1.5240553745928338</v>
          </cell>
        </row>
        <row r="146">
          <cell r="C146">
            <v>7.95</v>
          </cell>
          <cell r="E146">
            <v>9.0299999999999994</v>
          </cell>
          <cell r="I146">
            <v>3.4</v>
          </cell>
          <cell r="K146">
            <v>5</v>
          </cell>
          <cell r="O146">
            <v>1.0799999999999992</v>
          </cell>
          <cell r="P146">
            <v>1.5240553745928338</v>
          </cell>
        </row>
        <row r="147">
          <cell r="C147">
            <v>7.93</v>
          </cell>
          <cell r="E147">
            <v>8.99</v>
          </cell>
          <cell r="I147">
            <v>2.9</v>
          </cell>
          <cell r="K147">
            <v>5</v>
          </cell>
          <cell r="O147">
            <v>1.0600000000000005</v>
          </cell>
          <cell r="P147">
            <v>1.5240553745928338</v>
          </cell>
        </row>
        <row r="148">
          <cell r="C148">
            <v>7.92</v>
          </cell>
          <cell r="E148">
            <v>8.93</v>
          </cell>
          <cell r="I148">
            <v>3</v>
          </cell>
          <cell r="K148">
            <v>5</v>
          </cell>
          <cell r="O148">
            <v>1.0099999999999998</v>
          </cell>
          <cell r="P148">
            <v>1.5240553745928338</v>
          </cell>
        </row>
        <row r="149">
          <cell r="C149">
            <v>7.7</v>
          </cell>
          <cell r="E149">
            <v>8.76</v>
          </cell>
          <cell r="I149">
            <v>3.1</v>
          </cell>
          <cell r="K149">
            <v>4.5</v>
          </cell>
          <cell r="O149">
            <v>1.0599999999999996</v>
          </cell>
          <cell r="P149">
            <v>1.5240553745928338</v>
          </cell>
        </row>
        <row r="150">
          <cell r="B150" t="str">
            <v>92</v>
          </cell>
          <cell r="C150">
            <v>7.58</v>
          </cell>
          <cell r="E150">
            <v>8.67</v>
          </cell>
          <cell r="I150">
            <v>2.6</v>
          </cell>
          <cell r="K150">
            <v>3.5</v>
          </cell>
          <cell r="O150">
            <v>1.0899999999999999</v>
          </cell>
          <cell r="P150">
            <v>1.5240553745928338</v>
          </cell>
        </row>
        <row r="151">
          <cell r="C151">
            <v>7.85</v>
          </cell>
          <cell r="E151">
            <v>8.77</v>
          </cell>
          <cell r="I151">
            <v>2.8</v>
          </cell>
          <cell r="K151">
            <v>3.5</v>
          </cell>
          <cell r="O151">
            <v>0.91999999999999993</v>
          </cell>
          <cell r="P151">
            <v>1.5240553745928338</v>
          </cell>
        </row>
        <row r="152">
          <cell r="C152">
            <v>7.97</v>
          </cell>
          <cell r="E152">
            <v>8.84</v>
          </cell>
          <cell r="I152">
            <v>3.2</v>
          </cell>
          <cell r="K152">
            <v>3.5</v>
          </cell>
          <cell r="O152">
            <v>0.87000000000000011</v>
          </cell>
          <cell r="P152">
            <v>1.5240553745928338</v>
          </cell>
        </row>
        <row r="153">
          <cell r="C153">
            <v>7.96</v>
          </cell>
          <cell r="E153">
            <v>8.7899999999999991</v>
          </cell>
          <cell r="I153">
            <v>3.2</v>
          </cell>
          <cell r="K153">
            <v>3.5</v>
          </cell>
          <cell r="O153">
            <v>0.82999999999999918</v>
          </cell>
          <cell r="P153">
            <v>1.5240553745928338</v>
          </cell>
        </row>
        <row r="154">
          <cell r="C154">
            <v>7.89</v>
          </cell>
          <cell r="E154">
            <v>8.7200000000000006</v>
          </cell>
          <cell r="I154">
            <v>3</v>
          </cell>
          <cell r="K154">
            <v>3.5</v>
          </cell>
          <cell r="O154">
            <v>0.83000000000000096</v>
          </cell>
          <cell r="P154">
            <v>1.5240553745928338</v>
          </cell>
        </row>
        <row r="155">
          <cell r="C155">
            <v>7.84</v>
          </cell>
          <cell r="E155">
            <v>8.64</v>
          </cell>
          <cell r="I155">
            <v>3.1</v>
          </cell>
          <cell r="K155">
            <v>3.5</v>
          </cell>
          <cell r="O155">
            <v>0.80000000000000071</v>
          </cell>
          <cell r="P155">
            <v>1.5240553745928338</v>
          </cell>
        </row>
        <row r="156">
          <cell r="C156">
            <v>7.6</v>
          </cell>
          <cell r="E156">
            <v>8.4600000000000009</v>
          </cell>
          <cell r="I156">
            <v>3.2</v>
          </cell>
          <cell r="K156">
            <v>3</v>
          </cell>
          <cell r="O156">
            <v>0.86000000000000121</v>
          </cell>
          <cell r="P156">
            <v>1.5240553745928338</v>
          </cell>
        </row>
        <row r="157">
          <cell r="C157">
            <v>7.39</v>
          </cell>
          <cell r="E157">
            <v>8.34</v>
          </cell>
          <cell r="I157">
            <v>3.1</v>
          </cell>
          <cell r="K157">
            <v>3</v>
          </cell>
          <cell r="O157">
            <v>0.95000000000000018</v>
          </cell>
          <cell r="P157">
            <v>1.5240553745928338</v>
          </cell>
        </row>
        <row r="158">
          <cell r="C158">
            <v>7.34</v>
          </cell>
          <cell r="E158">
            <v>8.32</v>
          </cell>
          <cell r="I158">
            <v>3</v>
          </cell>
          <cell r="K158">
            <v>3</v>
          </cell>
          <cell r="O158">
            <v>0.98000000000000043</v>
          </cell>
          <cell r="P158">
            <v>1.5240553745928338</v>
          </cell>
        </row>
        <row r="159">
          <cell r="C159">
            <v>7.53</v>
          </cell>
          <cell r="E159">
            <v>8.44</v>
          </cell>
          <cell r="I159">
            <v>3.2</v>
          </cell>
          <cell r="K159">
            <v>3</v>
          </cell>
          <cell r="O159">
            <v>0.90999999999999925</v>
          </cell>
          <cell r="P159">
            <v>1.5240553745928338</v>
          </cell>
        </row>
        <row r="160">
          <cell r="C160">
            <v>7.61</v>
          </cell>
          <cell r="E160">
            <v>8.5299999999999994</v>
          </cell>
          <cell r="I160">
            <v>3</v>
          </cell>
          <cell r="K160">
            <v>3</v>
          </cell>
          <cell r="O160">
            <v>0.91999999999999904</v>
          </cell>
          <cell r="P160">
            <v>1.5240553745928338</v>
          </cell>
        </row>
        <row r="161">
          <cell r="C161">
            <v>7.44</v>
          </cell>
          <cell r="E161">
            <v>8.36</v>
          </cell>
          <cell r="I161">
            <v>2.9</v>
          </cell>
          <cell r="K161">
            <v>3</v>
          </cell>
          <cell r="O161">
            <v>0.91999999999999904</v>
          </cell>
          <cell r="P161">
            <v>1.5240553745928338</v>
          </cell>
        </row>
        <row r="162">
          <cell r="B162" t="str">
            <v>93</v>
          </cell>
          <cell r="C162">
            <v>7.34</v>
          </cell>
          <cell r="E162">
            <v>8.23</v>
          </cell>
          <cell r="I162">
            <v>3.3</v>
          </cell>
          <cell r="K162">
            <v>3</v>
          </cell>
          <cell r="O162">
            <v>0.89000000000000057</v>
          </cell>
          <cell r="P162">
            <v>1.5240553745928338</v>
          </cell>
        </row>
        <row r="163">
          <cell r="C163">
            <v>7.09</v>
          </cell>
          <cell r="E163">
            <v>8</v>
          </cell>
          <cell r="I163">
            <v>3.2</v>
          </cell>
          <cell r="K163">
            <v>3</v>
          </cell>
          <cell r="O163">
            <v>0.91000000000000014</v>
          </cell>
          <cell r="P163">
            <v>1.5240553745928338</v>
          </cell>
        </row>
        <row r="164">
          <cell r="C164">
            <v>6.82</v>
          </cell>
          <cell r="E164">
            <v>7.85</v>
          </cell>
          <cell r="I164">
            <v>3.1</v>
          </cell>
          <cell r="K164">
            <v>3</v>
          </cell>
          <cell r="O164">
            <v>1.0299999999999994</v>
          </cell>
          <cell r="P164">
            <v>1.5240553745928338</v>
          </cell>
        </row>
        <row r="165">
          <cell r="C165">
            <v>6.85</v>
          </cell>
          <cell r="E165">
            <v>7.76</v>
          </cell>
          <cell r="I165">
            <v>3.2</v>
          </cell>
          <cell r="K165">
            <v>3</v>
          </cell>
          <cell r="O165">
            <v>0.91000000000000014</v>
          </cell>
          <cell r="P165">
            <v>1.5240553745928338</v>
          </cell>
        </row>
        <row r="166">
          <cell r="C166">
            <v>6.92</v>
          </cell>
          <cell r="E166">
            <v>7.78</v>
          </cell>
          <cell r="I166">
            <v>3.2</v>
          </cell>
          <cell r="K166">
            <v>3</v>
          </cell>
          <cell r="O166">
            <v>0.86000000000000032</v>
          </cell>
          <cell r="P166">
            <v>1.5240553745928338</v>
          </cell>
        </row>
        <row r="167">
          <cell r="C167">
            <v>6.81</v>
          </cell>
          <cell r="E167">
            <v>7.68</v>
          </cell>
          <cell r="I167">
            <v>3</v>
          </cell>
          <cell r="K167">
            <v>3</v>
          </cell>
          <cell r="O167">
            <v>0.87000000000000011</v>
          </cell>
          <cell r="P167">
            <v>1.5240553745928338</v>
          </cell>
        </row>
        <row r="168">
          <cell r="C168">
            <v>6.63</v>
          </cell>
          <cell r="E168">
            <v>7.53</v>
          </cell>
          <cell r="I168">
            <v>2.8</v>
          </cell>
          <cell r="K168">
            <v>3</v>
          </cell>
          <cell r="O168">
            <v>0.90000000000000036</v>
          </cell>
          <cell r="P168">
            <v>1.5240553745928338</v>
          </cell>
        </row>
        <row r="169">
          <cell r="C169">
            <v>6.32</v>
          </cell>
          <cell r="E169">
            <v>7.21</v>
          </cell>
          <cell r="I169">
            <v>2.8</v>
          </cell>
          <cell r="K169">
            <v>3</v>
          </cell>
          <cell r="O169">
            <v>0.88999999999999968</v>
          </cell>
          <cell r="P169">
            <v>1.5240553745928338</v>
          </cell>
        </row>
        <row r="170">
          <cell r="C170">
            <v>6</v>
          </cell>
          <cell r="E170">
            <v>7.01</v>
          </cell>
          <cell r="I170">
            <v>2.7</v>
          </cell>
          <cell r="K170">
            <v>3</v>
          </cell>
          <cell r="O170">
            <v>1.0099999999999998</v>
          </cell>
          <cell r="P170">
            <v>1.5240553745928338</v>
          </cell>
        </row>
        <row r="171">
          <cell r="C171">
            <v>5.94</v>
          </cell>
          <cell r="E171">
            <v>6.99</v>
          </cell>
          <cell r="I171">
            <v>2.8</v>
          </cell>
          <cell r="K171">
            <v>3</v>
          </cell>
          <cell r="O171">
            <v>1.0499999999999998</v>
          </cell>
          <cell r="P171">
            <v>1.5240553745928338</v>
          </cell>
        </row>
        <row r="172">
          <cell r="C172">
            <v>6.21</v>
          </cell>
          <cell r="E172">
            <v>7.3</v>
          </cell>
          <cell r="I172">
            <v>2.7</v>
          </cell>
          <cell r="K172">
            <v>3</v>
          </cell>
          <cell r="O172">
            <v>1.0899999999999999</v>
          </cell>
          <cell r="P172">
            <v>1.5240553745928338</v>
          </cell>
        </row>
        <row r="173">
          <cell r="C173">
            <v>6.25</v>
          </cell>
          <cell r="E173">
            <v>7.33</v>
          </cell>
          <cell r="I173">
            <v>2.7</v>
          </cell>
          <cell r="K173">
            <v>3</v>
          </cell>
          <cell r="O173">
            <v>1.08</v>
          </cell>
          <cell r="P173">
            <v>1.5240553745928338</v>
          </cell>
        </row>
        <row r="174">
          <cell r="B174" t="str">
            <v>94</v>
          </cell>
          <cell r="C174">
            <v>6.29</v>
          </cell>
          <cell r="E174">
            <v>7.31</v>
          </cell>
          <cell r="I174">
            <v>2.5</v>
          </cell>
          <cell r="K174">
            <v>3</v>
          </cell>
          <cell r="O174">
            <v>1.0199999999999996</v>
          </cell>
          <cell r="P174">
            <v>1.5240553745928338</v>
          </cell>
        </row>
        <row r="175">
          <cell r="C175">
            <v>6.49</v>
          </cell>
          <cell r="E175">
            <v>7.44</v>
          </cell>
          <cell r="I175">
            <v>2.5</v>
          </cell>
          <cell r="K175">
            <v>3</v>
          </cell>
          <cell r="O175">
            <v>0.95000000000000018</v>
          </cell>
          <cell r="P175">
            <v>1.5240553745928338</v>
          </cell>
        </row>
        <row r="176">
          <cell r="C176">
            <v>6.91</v>
          </cell>
          <cell r="E176">
            <v>7.83</v>
          </cell>
          <cell r="I176">
            <v>2.5</v>
          </cell>
          <cell r="K176">
            <v>3</v>
          </cell>
          <cell r="O176">
            <v>0.91999999999999993</v>
          </cell>
          <cell r="P176">
            <v>1.5240553745928338</v>
          </cell>
        </row>
        <row r="177">
          <cell r="C177">
            <v>7.27</v>
          </cell>
          <cell r="E177">
            <v>8.1999999999999993</v>
          </cell>
          <cell r="I177">
            <v>2.4</v>
          </cell>
          <cell r="K177">
            <v>3</v>
          </cell>
          <cell r="O177">
            <v>0.92999999999999972</v>
          </cell>
          <cell r="P177">
            <v>1.5240553745928338</v>
          </cell>
        </row>
        <row r="178">
          <cell r="C178">
            <v>7.41</v>
          </cell>
          <cell r="E178">
            <v>8.32</v>
          </cell>
          <cell r="I178">
            <v>2.2999999999999998</v>
          </cell>
          <cell r="K178">
            <v>3</v>
          </cell>
          <cell r="O178">
            <v>0.91000000000000014</v>
          </cell>
          <cell r="P178">
            <v>1.5240553745928338</v>
          </cell>
        </row>
        <row r="179">
          <cell r="C179">
            <v>7.4</v>
          </cell>
          <cell r="E179">
            <v>8.31</v>
          </cell>
          <cell r="I179">
            <v>2.5</v>
          </cell>
          <cell r="K179">
            <v>3.5</v>
          </cell>
          <cell r="O179">
            <v>0.91000000000000014</v>
          </cell>
          <cell r="P179">
            <v>1.5240553745928338</v>
          </cell>
        </row>
        <row r="180">
          <cell r="C180">
            <v>7.58</v>
          </cell>
          <cell r="E180">
            <v>8.4700000000000006</v>
          </cell>
          <cell r="I180">
            <v>2.9</v>
          </cell>
          <cell r="K180">
            <v>3.5</v>
          </cell>
          <cell r="O180">
            <v>0.89000000000000057</v>
          </cell>
          <cell r="P180">
            <v>1.5240553745928338</v>
          </cell>
        </row>
        <row r="181">
          <cell r="C181">
            <v>7.49</v>
          </cell>
          <cell r="E181">
            <v>8.41</v>
          </cell>
          <cell r="I181">
            <v>3</v>
          </cell>
          <cell r="K181">
            <v>3.5</v>
          </cell>
          <cell r="O181">
            <v>0.91999999999999993</v>
          </cell>
          <cell r="P181">
            <v>1.5240553745928338</v>
          </cell>
        </row>
        <row r="182">
          <cell r="C182">
            <v>7.71</v>
          </cell>
          <cell r="E182">
            <v>8.65</v>
          </cell>
          <cell r="I182">
            <v>2.6</v>
          </cell>
          <cell r="K182">
            <v>4</v>
          </cell>
          <cell r="O182">
            <v>0.94000000000000039</v>
          </cell>
          <cell r="P182">
            <v>1.5240553745928338</v>
          </cell>
        </row>
        <row r="183">
          <cell r="C183">
            <v>7.94</v>
          </cell>
          <cell r="E183">
            <v>8.8800000000000008</v>
          </cell>
          <cell r="I183">
            <v>2.7</v>
          </cell>
          <cell r="K183">
            <v>4</v>
          </cell>
          <cell r="O183">
            <v>0.94000000000000039</v>
          </cell>
          <cell r="P183">
            <v>1.5240553745928338</v>
          </cell>
        </row>
        <row r="184">
          <cell r="C184">
            <v>8.08</v>
          </cell>
          <cell r="E184">
            <v>9</v>
          </cell>
          <cell r="I184">
            <v>2.7</v>
          </cell>
          <cell r="K184">
            <v>4.75</v>
          </cell>
          <cell r="O184">
            <v>0.91999999999999993</v>
          </cell>
          <cell r="P184">
            <v>1.5240553745928338</v>
          </cell>
        </row>
        <row r="185">
          <cell r="C185">
            <v>7.87</v>
          </cell>
          <cell r="E185">
            <v>8.7899999999999991</v>
          </cell>
          <cell r="I185">
            <v>2.8</v>
          </cell>
          <cell r="K185">
            <v>4.75</v>
          </cell>
          <cell r="O185">
            <v>0.91999999999999904</v>
          </cell>
          <cell r="P185">
            <v>1.5240553745928338</v>
          </cell>
        </row>
        <row r="186">
          <cell r="B186" t="str">
            <v>95</v>
          </cell>
          <cell r="C186">
            <v>7.85</v>
          </cell>
          <cell r="E186">
            <v>8.77</v>
          </cell>
          <cell r="I186">
            <v>2.9</v>
          </cell>
          <cell r="K186">
            <v>4.75</v>
          </cell>
          <cell r="O186">
            <v>0.91999999999999993</v>
          </cell>
          <cell r="P186">
            <v>1.5240553745928338</v>
          </cell>
        </row>
        <row r="187">
          <cell r="C187">
            <v>7.61</v>
          </cell>
          <cell r="E187">
            <v>8.56</v>
          </cell>
          <cell r="I187">
            <v>2.9</v>
          </cell>
          <cell r="K187">
            <v>5.25</v>
          </cell>
          <cell r="O187">
            <v>0.95000000000000018</v>
          </cell>
          <cell r="P187">
            <v>1.5240553745928338</v>
          </cell>
        </row>
        <row r="188">
          <cell r="C188">
            <v>7.45</v>
          </cell>
          <cell r="E188">
            <v>8.41</v>
          </cell>
          <cell r="I188">
            <v>3.1</v>
          </cell>
          <cell r="K188">
            <v>5.25</v>
          </cell>
          <cell r="O188">
            <v>0.96</v>
          </cell>
          <cell r="P188">
            <v>1.5240553745928338</v>
          </cell>
        </row>
        <row r="189">
          <cell r="C189">
            <v>7.36</v>
          </cell>
          <cell r="E189">
            <v>8.3000000000000007</v>
          </cell>
          <cell r="I189">
            <v>2.4</v>
          </cell>
          <cell r="K189">
            <v>5.25</v>
          </cell>
          <cell r="O189">
            <v>0.94000000000000039</v>
          </cell>
          <cell r="P189">
            <v>1.5240553745928338</v>
          </cell>
        </row>
        <row r="190">
          <cell r="C190">
            <v>6.95</v>
          </cell>
          <cell r="E190">
            <v>7.93</v>
          </cell>
          <cell r="I190">
            <v>3.2</v>
          </cell>
          <cell r="K190">
            <v>5.25</v>
          </cell>
          <cell r="O190">
            <v>0.97999999999999954</v>
          </cell>
          <cell r="P190">
            <v>1.5240553745928338</v>
          </cell>
        </row>
        <row r="191">
          <cell r="C191">
            <v>6.57</v>
          </cell>
          <cell r="E191">
            <v>7.62</v>
          </cell>
          <cell r="I191">
            <v>3</v>
          </cell>
          <cell r="K191">
            <v>5.25</v>
          </cell>
          <cell r="O191">
            <v>1.0499999999999998</v>
          </cell>
          <cell r="P191">
            <v>1.5240553745928338</v>
          </cell>
        </row>
        <row r="192">
          <cell r="C192">
            <v>6.72</v>
          </cell>
          <cell r="E192">
            <v>7.73</v>
          </cell>
          <cell r="I192">
            <v>2.8</v>
          </cell>
          <cell r="K192">
            <v>5.25</v>
          </cell>
          <cell r="O192">
            <v>1.0100000000000007</v>
          </cell>
          <cell r="P192">
            <v>1.5240553745928338</v>
          </cell>
        </row>
        <row r="193">
          <cell r="C193">
            <v>6.86</v>
          </cell>
          <cell r="E193">
            <v>7.86</v>
          </cell>
          <cell r="I193">
            <v>2.6</v>
          </cell>
          <cell r="K193">
            <v>5.25</v>
          </cell>
          <cell r="O193">
            <v>1</v>
          </cell>
          <cell r="P193">
            <v>1.5240553745928338</v>
          </cell>
        </row>
        <row r="194">
          <cell r="C194">
            <v>6.55</v>
          </cell>
          <cell r="E194">
            <v>7.62</v>
          </cell>
          <cell r="I194">
            <v>2.5</v>
          </cell>
          <cell r="K194">
            <v>5.25</v>
          </cell>
          <cell r="O194">
            <v>1.0700000000000003</v>
          </cell>
          <cell r="P194">
            <v>1.5240553745928338</v>
          </cell>
        </row>
        <row r="195">
          <cell r="C195">
            <v>6.37</v>
          </cell>
          <cell r="E195">
            <v>7.46</v>
          </cell>
          <cell r="I195">
            <v>2.8</v>
          </cell>
          <cell r="K195">
            <v>5.25</v>
          </cell>
          <cell r="O195">
            <v>1.0899999999999999</v>
          </cell>
          <cell r="P195">
            <v>1.5240553745928338</v>
          </cell>
        </row>
        <row r="196">
          <cell r="C196">
            <v>6.26</v>
          </cell>
          <cell r="E196">
            <v>7.4</v>
          </cell>
          <cell r="I196">
            <v>2.6</v>
          </cell>
          <cell r="K196">
            <v>5.25</v>
          </cell>
          <cell r="O196">
            <v>1.1400000000000006</v>
          </cell>
          <cell r="P196">
            <v>1.5240553745928338</v>
          </cell>
        </row>
        <row r="197">
          <cell r="C197">
            <v>6.06</v>
          </cell>
          <cell r="E197">
            <v>7.21</v>
          </cell>
          <cell r="I197">
            <v>2.5</v>
          </cell>
          <cell r="K197">
            <v>5.25</v>
          </cell>
          <cell r="O197">
            <v>1.1500000000000004</v>
          </cell>
          <cell r="P197">
            <v>1.5240553745928338</v>
          </cell>
        </row>
        <row r="198">
          <cell r="B198" t="str">
            <v>96</v>
          </cell>
          <cell r="C198">
            <v>6.05</v>
          </cell>
          <cell r="E198">
            <v>7.2</v>
          </cell>
          <cell r="I198">
            <v>2.7</v>
          </cell>
          <cell r="K198">
            <v>5.25</v>
          </cell>
          <cell r="O198">
            <v>1.1500000000000004</v>
          </cell>
          <cell r="P198">
            <v>1.5240553745928338</v>
          </cell>
        </row>
        <row r="199">
          <cell r="C199">
            <v>6.24</v>
          </cell>
          <cell r="E199">
            <v>7.37</v>
          </cell>
          <cell r="I199">
            <v>2.7</v>
          </cell>
          <cell r="K199">
            <v>5</v>
          </cell>
          <cell r="O199">
            <v>1.1299999999999999</v>
          </cell>
          <cell r="P199">
            <v>1.5240553745928338</v>
          </cell>
        </row>
        <row r="200">
          <cell r="C200">
            <v>6.6</v>
          </cell>
          <cell r="E200">
            <v>7.72</v>
          </cell>
          <cell r="I200">
            <v>2.8</v>
          </cell>
          <cell r="K200">
            <v>5</v>
          </cell>
          <cell r="O200">
            <v>1.1200000000000001</v>
          </cell>
          <cell r="P200">
            <v>1.5240553745928338</v>
          </cell>
        </row>
        <row r="201">
          <cell r="C201">
            <v>6.79</v>
          </cell>
          <cell r="E201">
            <v>7.88</v>
          </cell>
          <cell r="I201">
            <v>2.9</v>
          </cell>
          <cell r="K201">
            <v>5</v>
          </cell>
          <cell r="O201">
            <v>1.0899999999999999</v>
          </cell>
          <cell r="P201">
            <v>1.5240553745928338</v>
          </cell>
        </row>
        <row r="202">
          <cell r="C202">
            <v>6.93</v>
          </cell>
          <cell r="E202">
            <v>7.99</v>
          </cell>
          <cell r="I202">
            <v>2.9</v>
          </cell>
          <cell r="K202">
            <v>5</v>
          </cell>
          <cell r="O202">
            <v>1.0600000000000005</v>
          </cell>
          <cell r="P202">
            <v>1.5240553745928338</v>
          </cell>
        </row>
        <row r="203">
          <cell r="C203">
            <v>7.06</v>
          </cell>
          <cell r="E203">
            <v>8.07</v>
          </cell>
          <cell r="I203">
            <v>2.8</v>
          </cell>
          <cell r="K203">
            <v>5</v>
          </cell>
          <cell r="O203">
            <v>1.0100000000000007</v>
          </cell>
          <cell r="P203">
            <v>1.5240553745928338</v>
          </cell>
        </row>
        <row r="204">
          <cell r="C204">
            <v>7.03</v>
          </cell>
          <cell r="E204">
            <v>8.02</v>
          </cell>
          <cell r="I204">
            <v>3</v>
          </cell>
          <cell r="K204">
            <v>5</v>
          </cell>
          <cell r="O204">
            <v>0.98999999999999932</v>
          </cell>
          <cell r="P204">
            <v>1.5240553745928338</v>
          </cell>
        </row>
        <row r="205">
          <cell r="C205">
            <v>6.84</v>
          </cell>
          <cell r="E205">
            <v>7.84</v>
          </cell>
          <cell r="I205">
            <v>2.9</v>
          </cell>
          <cell r="K205">
            <v>5</v>
          </cell>
          <cell r="O205">
            <v>1</v>
          </cell>
          <cell r="P205">
            <v>1.5240553745928338</v>
          </cell>
        </row>
        <row r="206">
          <cell r="C206">
            <v>7.03</v>
          </cell>
          <cell r="E206">
            <v>8.01</v>
          </cell>
          <cell r="I206">
            <v>3</v>
          </cell>
          <cell r="K206">
            <v>5</v>
          </cell>
          <cell r="O206">
            <v>0.97999999999999954</v>
          </cell>
          <cell r="P206">
            <v>1.5240553745928338</v>
          </cell>
        </row>
        <row r="207">
          <cell r="C207">
            <v>6.81</v>
          </cell>
          <cell r="E207">
            <v>7.76</v>
          </cell>
          <cell r="I207">
            <v>3</v>
          </cell>
          <cell r="K207">
            <v>5</v>
          </cell>
          <cell r="O207">
            <v>0.95000000000000018</v>
          </cell>
          <cell r="P207">
            <v>1.5240553745928338</v>
          </cell>
        </row>
        <row r="208">
          <cell r="C208">
            <v>6.48</v>
          </cell>
          <cell r="E208">
            <v>7.48</v>
          </cell>
          <cell r="I208">
            <v>3.3</v>
          </cell>
          <cell r="K208">
            <v>5</v>
          </cell>
          <cell r="O208">
            <v>1</v>
          </cell>
          <cell r="P208">
            <v>1.5240553745928338</v>
          </cell>
        </row>
        <row r="209">
          <cell r="C209">
            <v>6.55</v>
          </cell>
          <cell r="E209">
            <v>7.58</v>
          </cell>
          <cell r="I209">
            <v>3.3</v>
          </cell>
          <cell r="K209">
            <v>5</v>
          </cell>
          <cell r="O209">
            <v>1.0300000000000002</v>
          </cell>
          <cell r="P209">
            <v>1.5240553745928338</v>
          </cell>
        </row>
        <row r="210">
          <cell r="B210" t="str">
            <v>97</v>
          </cell>
          <cell r="C210">
            <v>6.83</v>
          </cell>
          <cell r="E210">
            <v>7.79</v>
          </cell>
          <cell r="I210">
            <v>3</v>
          </cell>
          <cell r="K210">
            <v>5</v>
          </cell>
          <cell r="O210">
            <v>0.96</v>
          </cell>
          <cell r="P210">
            <v>1.5240553745928338</v>
          </cell>
        </row>
        <row r="211">
          <cell r="C211">
            <v>6.69</v>
          </cell>
          <cell r="E211">
            <v>7.68</v>
          </cell>
          <cell r="I211">
            <v>3</v>
          </cell>
          <cell r="K211">
            <v>5</v>
          </cell>
          <cell r="O211">
            <v>0.98999999999999932</v>
          </cell>
          <cell r="P211">
            <v>1.5240553745928338</v>
          </cell>
        </row>
        <row r="212">
          <cell r="C212">
            <v>6.93</v>
          </cell>
          <cell r="E212">
            <v>7.92</v>
          </cell>
          <cell r="I212">
            <v>2.8</v>
          </cell>
          <cell r="K212">
            <v>5</v>
          </cell>
          <cell r="O212">
            <v>0.99000000000000021</v>
          </cell>
          <cell r="P212">
            <v>1.5240553745928338</v>
          </cell>
        </row>
        <row r="213">
          <cell r="C213">
            <v>7.09</v>
          </cell>
          <cell r="E213">
            <v>8.08</v>
          </cell>
          <cell r="I213">
            <v>2.5</v>
          </cell>
          <cell r="K213">
            <v>5</v>
          </cell>
          <cell r="O213">
            <v>0.99000000000000021</v>
          </cell>
          <cell r="P213">
            <v>1.5240553745928338</v>
          </cell>
        </row>
        <row r="214">
          <cell r="C214">
            <v>6.94</v>
          </cell>
          <cell r="E214">
            <v>7.94</v>
          </cell>
          <cell r="I214">
            <v>2.2000000000000002</v>
          </cell>
          <cell r="K214">
            <v>5</v>
          </cell>
          <cell r="O214">
            <v>1</v>
          </cell>
          <cell r="P214">
            <v>1.5240553745928338</v>
          </cell>
        </row>
        <row r="215">
          <cell r="C215">
            <v>6.77</v>
          </cell>
          <cell r="E215">
            <v>7.77</v>
          </cell>
          <cell r="I215">
            <v>2.2999999999999998</v>
          </cell>
          <cell r="K215">
            <v>5</v>
          </cell>
          <cell r="O215">
            <v>1</v>
          </cell>
          <cell r="P215">
            <v>1.5240553745928338</v>
          </cell>
        </row>
        <row r="216">
          <cell r="C216">
            <v>6.51</v>
          </cell>
          <cell r="E216">
            <v>7.52</v>
          </cell>
          <cell r="I216">
            <v>2.2000000000000002</v>
          </cell>
          <cell r="K216">
            <v>5</v>
          </cell>
          <cell r="O216">
            <v>1.0099999999999998</v>
          </cell>
          <cell r="P216">
            <v>1.5240553745928338</v>
          </cell>
        </row>
        <row r="217">
          <cell r="C217">
            <v>6.58</v>
          </cell>
          <cell r="E217">
            <v>7.57</v>
          </cell>
          <cell r="I217">
            <v>2.2000000000000002</v>
          </cell>
          <cell r="K217">
            <v>5</v>
          </cell>
          <cell r="O217">
            <v>0.99000000000000021</v>
          </cell>
          <cell r="P217">
            <v>1.5240553745928338</v>
          </cell>
        </row>
        <row r="218">
          <cell r="C218">
            <v>6.5</v>
          </cell>
          <cell r="E218">
            <v>7.5</v>
          </cell>
          <cell r="I218">
            <v>2.2000000000000002</v>
          </cell>
          <cell r="K218">
            <v>5</v>
          </cell>
          <cell r="O218">
            <v>1</v>
          </cell>
          <cell r="P218">
            <v>1.5240553745928338</v>
          </cell>
        </row>
        <row r="219">
          <cell r="C219">
            <v>6.33</v>
          </cell>
          <cell r="E219">
            <v>7.37</v>
          </cell>
          <cell r="I219">
            <v>2.1</v>
          </cell>
          <cell r="K219">
            <v>5</v>
          </cell>
          <cell r="O219">
            <v>1.04</v>
          </cell>
          <cell r="P219">
            <v>1.5240553745928338</v>
          </cell>
        </row>
        <row r="220">
          <cell r="C220">
            <v>6.11</v>
          </cell>
          <cell r="E220">
            <v>7.24</v>
          </cell>
          <cell r="I220">
            <v>1.8</v>
          </cell>
          <cell r="K220">
            <v>5</v>
          </cell>
          <cell r="O220">
            <v>1.1299999999999999</v>
          </cell>
          <cell r="P220">
            <v>1.5240553745928338</v>
          </cell>
        </row>
        <row r="221">
          <cell r="C221">
            <v>5.99</v>
          </cell>
          <cell r="E221">
            <v>7.16</v>
          </cell>
          <cell r="I221">
            <v>1.7</v>
          </cell>
          <cell r="K221">
            <v>5</v>
          </cell>
          <cell r="O221">
            <v>1.17</v>
          </cell>
          <cell r="P221">
            <v>1.5240553745928338</v>
          </cell>
        </row>
        <row r="222">
          <cell r="B222" t="str">
            <v>98</v>
          </cell>
          <cell r="C222">
            <v>5.81</v>
          </cell>
          <cell r="E222">
            <v>7.03</v>
          </cell>
          <cell r="I222">
            <v>1.6</v>
          </cell>
          <cell r="K222">
            <v>5</v>
          </cell>
          <cell r="O222">
            <v>1.2200000000000006</v>
          </cell>
          <cell r="P222">
            <v>1.5240553745928338</v>
          </cell>
        </row>
        <row r="223">
          <cell r="C223">
            <v>5.89</v>
          </cell>
          <cell r="E223">
            <v>7.09</v>
          </cell>
          <cell r="I223">
            <v>1.4</v>
          </cell>
          <cell r="K223">
            <v>5</v>
          </cell>
          <cell r="O223">
            <v>1.2000000000000002</v>
          </cell>
          <cell r="P223">
            <v>1.5240553745928338</v>
          </cell>
        </row>
        <row r="224">
          <cell r="C224">
            <v>5.95</v>
          </cell>
          <cell r="E224">
            <v>7.13</v>
          </cell>
          <cell r="I224">
            <v>1.4</v>
          </cell>
          <cell r="K224">
            <v>5</v>
          </cell>
          <cell r="O224">
            <v>1.1799999999999997</v>
          </cell>
          <cell r="P224">
            <v>1.5240553745928338</v>
          </cell>
        </row>
        <row r="225">
          <cell r="C225">
            <v>5.92</v>
          </cell>
          <cell r="E225">
            <v>7.12</v>
          </cell>
          <cell r="I225">
            <v>1.4</v>
          </cell>
          <cell r="K225">
            <v>5</v>
          </cell>
          <cell r="O225">
            <v>1.2000000000000002</v>
          </cell>
          <cell r="P225">
            <v>1.5240553745928338</v>
          </cell>
        </row>
        <row r="226">
          <cell r="C226">
            <v>5.93</v>
          </cell>
          <cell r="E226">
            <v>7.11</v>
          </cell>
          <cell r="I226">
            <v>1.7</v>
          </cell>
          <cell r="K226">
            <v>5</v>
          </cell>
          <cell r="O226">
            <v>1.1800000000000006</v>
          </cell>
          <cell r="P226">
            <v>1.5240553745928338</v>
          </cell>
        </row>
        <row r="227">
          <cell r="C227">
            <v>5.7</v>
          </cell>
          <cell r="E227">
            <v>6.99</v>
          </cell>
          <cell r="I227">
            <v>1.7</v>
          </cell>
          <cell r="K227">
            <v>5</v>
          </cell>
          <cell r="P227">
            <v>1.5240553745928338</v>
          </cell>
        </row>
        <row r="228">
          <cell r="C228">
            <v>5.68</v>
          </cell>
          <cell r="E228">
            <v>6.99</v>
          </cell>
          <cell r="I228">
            <v>1.7</v>
          </cell>
          <cell r="K228">
            <v>5</v>
          </cell>
          <cell r="P228">
            <v>1.5240553745928338</v>
          </cell>
        </row>
        <row r="229">
          <cell r="C229">
            <v>5.54</v>
          </cell>
          <cell r="E229">
            <v>6.96</v>
          </cell>
          <cell r="P229">
            <v>1.5240553745928338</v>
          </cell>
        </row>
        <row r="230">
          <cell r="C230">
            <v>5.2</v>
          </cell>
          <cell r="E230">
            <v>6.88</v>
          </cell>
        </row>
        <row r="231">
          <cell r="C231">
            <v>5.01</v>
          </cell>
          <cell r="E231">
            <v>6.88</v>
          </cell>
        </row>
        <row r="232">
          <cell r="C232">
            <v>5.25</v>
          </cell>
          <cell r="E232">
            <v>6.96</v>
          </cell>
        </row>
        <row r="233">
          <cell r="C233">
            <v>5.0599999999999996</v>
          </cell>
          <cell r="E233">
            <v>6.84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List"/>
      <sheetName val="Inputs"/>
      <sheetName val="CapStruct Raw"/>
      <sheetName val="CapStruct"/>
      <sheetName val="EOY Raw"/>
      <sheetName val="EOY"/>
      <sheetName val="CapWksht Template"/>
      <sheetName val="IBES Prices Raw"/>
      <sheetName val="IBES"/>
      <sheetName val="Dividends Raw"/>
      <sheetName val="Dividends"/>
      <sheetName val="Bond Ratings Data"/>
      <sheetName val="IBES Data Raw"/>
      <sheetName val="VLine Data Raw"/>
      <sheetName val="lnt"/>
      <sheetName val="aee"/>
      <sheetName val="cnl"/>
      <sheetName val="ede"/>
      <sheetName val="gxp"/>
      <sheetName val="he"/>
      <sheetName val="pgn"/>
      <sheetName val="psd"/>
      <sheetName val="ALK2"/>
      <sheetName val="WP1 ALK2"/>
      <sheetName val="ALK3"/>
      <sheetName val="ALK4"/>
      <sheetName val="ALK5"/>
      <sheetName val="WP1 ALK5"/>
      <sheetName val="WP2 ALK5"/>
      <sheetName val="WP3 ALK5"/>
      <sheetName val="ALK6"/>
      <sheetName val="WP1 ALK6"/>
      <sheetName val="WP2 ALK6"/>
      <sheetName val="WP3 ALK6"/>
      <sheetName val="ALK7"/>
      <sheetName val="WP1 ALK7"/>
      <sheetName val="ALK8"/>
    </sheetNames>
    <sheetDataSet>
      <sheetData sheetId="0">
        <row r="16">
          <cell r="D16" t="str">
            <v>2002 Electric Sample</v>
          </cell>
        </row>
      </sheetData>
      <sheetData sheetId="1">
        <row r="6">
          <cell r="G6">
            <v>7.6600000000000001E-2</v>
          </cell>
        </row>
      </sheetData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 refreshError="1">
        <row r="15">
          <cell r="A15">
            <v>0.25</v>
          </cell>
          <cell r="B15">
            <v>0.26</v>
          </cell>
          <cell r="C15">
            <v>0.27707843216140582</v>
          </cell>
          <cell r="E15">
            <v>0.13500000000000001</v>
          </cell>
          <cell r="F15">
            <v>0.14499999999999999</v>
          </cell>
          <cell r="G15">
            <v>0.15979287064959577</v>
          </cell>
        </row>
        <row r="16">
          <cell r="A16">
            <v>0.25</v>
          </cell>
          <cell r="B16">
            <v>0.26</v>
          </cell>
          <cell r="C16">
            <v>0.2722612678017049</v>
          </cell>
          <cell r="E16">
            <v>0.13500000000000001</v>
          </cell>
          <cell r="F16">
            <v>0.14499999999999999</v>
          </cell>
          <cell r="G16">
            <v>0.15557028100787743</v>
          </cell>
        </row>
        <row r="17">
          <cell r="A17">
            <v>0.25</v>
          </cell>
          <cell r="B17">
            <v>0.26</v>
          </cell>
          <cell r="C17">
            <v>0.2675278525533562</v>
          </cell>
          <cell r="E17">
            <v>0.13500000000000001</v>
          </cell>
          <cell r="F17">
            <v>0.14499999999999999</v>
          </cell>
          <cell r="G17">
            <v>0.151459274963161</v>
          </cell>
        </row>
        <row r="18">
          <cell r="A18">
            <v>0.26</v>
          </cell>
          <cell r="B18" t="e">
            <v>#REF!</v>
          </cell>
          <cell r="C18" t="e">
            <v>#REF!</v>
          </cell>
          <cell r="E18">
            <v>0.14499999999999999</v>
          </cell>
          <cell r="F18" t="e">
            <v>#REF!</v>
          </cell>
          <cell r="G18" t="e">
            <v>#REF!</v>
          </cell>
        </row>
        <row r="22">
          <cell r="B22" t="str">
            <v>Artesian Resources</v>
          </cell>
          <cell r="F22" t="str">
            <v>California Water Service</v>
          </cell>
        </row>
        <row r="24">
          <cell r="B24">
            <v>17.23</v>
          </cell>
          <cell r="F24">
            <v>36.22</v>
          </cell>
        </row>
        <row r="25">
          <cell r="B25" t="e">
            <v>#REF!</v>
          </cell>
          <cell r="F25" t="e">
            <v>#REF!</v>
          </cell>
        </row>
        <row r="26">
          <cell r="B26">
            <v>40228</v>
          </cell>
          <cell r="F26">
            <v>40228</v>
          </cell>
        </row>
        <row r="27">
          <cell r="B27" t="e">
            <v>#REF!</v>
          </cell>
          <cell r="F27" t="e">
            <v>#REF!</v>
          </cell>
        </row>
        <row r="31">
          <cell r="B31" t="str">
            <v>divid1</v>
          </cell>
          <cell r="F31" t="str">
            <v>divid1</v>
          </cell>
        </row>
        <row r="33">
          <cell r="A33">
            <v>0.1784</v>
          </cell>
          <cell r="B33">
            <v>0.18729999999999999</v>
          </cell>
          <cell r="C33">
            <v>0.20590802945286618</v>
          </cell>
          <cell r="E33">
            <v>0.29499999999999998</v>
          </cell>
          <cell r="F33">
            <v>0.29780000000000001</v>
          </cell>
          <cell r="G33">
            <v>0.32592780067353139</v>
          </cell>
        </row>
        <row r="34">
          <cell r="A34">
            <v>0.1784</v>
          </cell>
          <cell r="B34">
            <v>0.18729999999999999</v>
          </cell>
          <cell r="C34">
            <v>0.20075465037664719</v>
          </cell>
          <cell r="E34">
            <v>0.29499999999999998</v>
          </cell>
          <cell r="F34">
            <v>0.29780000000000001</v>
          </cell>
          <cell r="G34">
            <v>0.31815045573731737</v>
          </cell>
        </row>
        <row r="35">
          <cell r="A35">
            <v>0.1784</v>
          </cell>
          <cell r="B35">
            <v>0.18729999999999999</v>
          </cell>
          <cell r="C35">
            <v>0.19573024789242305</v>
          </cell>
          <cell r="E35">
            <v>0.29499999999999998</v>
          </cell>
          <cell r="F35">
            <v>0.29780000000000001</v>
          </cell>
          <cell r="G35">
            <v>0.31055869513644346</v>
          </cell>
        </row>
        <row r="36">
          <cell r="A36">
            <v>0.18729999999999999</v>
          </cell>
          <cell r="B36" t="e">
            <v>#REF!</v>
          </cell>
          <cell r="C36" t="e">
            <v>#REF!</v>
          </cell>
          <cell r="E36">
            <v>0.29499999999999998</v>
          </cell>
          <cell r="F36">
            <v>0.29780000000000001</v>
          </cell>
          <cell r="G36">
            <v>0.30314809042575175</v>
          </cell>
        </row>
        <row r="40">
          <cell r="B40" t="str">
            <v>Conecticut Water Service</v>
          </cell>
          <cell r="F40" t="str">
            <v>Middlesex Water Co.</v>
          </cell>
        </row>
        <row r="42">
          <cell r="B42">
            <v>22.24</v>
          </cell>
          <cell r="F42">
            <v>17.11</v>
          </cell>
        </row>
        <row r="43">
          <cell r="B43" t="e">
            <v>#REF!</v>
          </cell>
          <cell r="F43" t="e">
            <v>#REF!</v>
          </cell>
        </row>
        <row r="44">
          <cell r="B44">
            <v>40252</v>
          </cell>
          <cell r="F44">
            <v>40238</v>
          </cell>
        </row>
        <row r="45">
          <cell r="B45" t="e">
            <v>#REF!</v>
          </cell>
          <cell r="F45" t="e">
            <v>#REF!</v>
          </cell>
        </row>
        <row r="49">
          <cell r="B49" t="str">
            <v>divid1</v>
          </cell>
          <cell r="F49" t="str">
            <v>divid1</v>
          </cell>
        </row>
        <row r="51">
          <cell r="A51">
            <v>0.2225</v>
          </cell>
          <cell r="B51">
            <v>0.22750000000000001</v>
          </cell>
          <cell r="C51">
            <v>0.25404368837507518</v>
          </cell>
          <cell r="E51">
            <v>0.17749999999999999</v>
          </cell>
          <cell r="F51">
            <v>0.18</v>
          </cell>
          <cell r="G51">
            <v>0.2020701837833315</v>
          </cell>
        </row>
        <row r="52">
          <cell r="A52">
            <v>0.2225</v>
          </cell>
          <cell r="B52">
            <v>0.22750000000000001</v>
          </cell>
          <cell r="C52">
            <v>0.2461004374933311</v>
          </cell>
          <cell r="E52">
            <v>0.17749999999999999</v>
          </cell>
          <cell r="F52">
            <v>0.18</v>
          </cell>
          <cell r="G52">
            <v>0.19572888237416528</v>
          </cell>
        </row>
        <row r="53">
          <cell r="A53">
            <v>0.22750000000000001</v>
          </cell>
          <cell r="B53" t="e">
            <v>#REF!</v>
          </cell>
          <cell r="C53" t="e">
            <v>#REF!</v>
          </cell>
          <cell r="E53">
            <v>0.17749999999999999</v>
          </cell>
          <cell r="F53">
            <v>0.18</v>
          </cell>
          <cell r="G53">
            <v>0.18958658164292699</v>
          </cell>
        </row>
        <row r="54">
          <cell r="A54">
            <v>0.22750000000000001</v>
          </cell>
          <cell r="B54" t="e">
            <v>#REF!</v>
          </cell>
          <cell r="C54" t="e">
            <v>#REF!</v>
          </cell>
          <cell r="E54">
            <v>0.18</v>
          </cell>
          <cell r="F54" t="e">
            <v>#REF!</v>
          </cell>
          <cell r="G54" t="e">
            <v>#REF!</v>
          </cell>
        </row>
        <row r="58">
          <cell r="B58" t="str">
            <v>York Water Co.</v>
          </cell>
          <cell r="F58">
            <v>0</v>
          </cell>
        </row>
        <row r="60">
          <cell r="B60">
            <v>13.22</v>
          </cell>
          <cell r="F60">
            <v>0</v>
          </cell>
        </row>
        <row r="61">
          <cell r="B61" t="e">
            <v>#REF!</v>
          </cell>
          <cell r="F61" t="e">
            <v>#REF!</v>
          </cell>
        </row>
        <row r="62">
          <cell r="B62">
            <v>40283</v>
          </cell>
          <cell r="F62">
            <v>0</v>
          </cell>
        </row>
        <row r="63">
          <cell r="B63" t="e">
            <v>#REF!</v>
          </cell>
          <cell r="F63" t="e">
            <v>#REF!</v>
          </cell>
        </row>
        <row r="67">
          <cell r="B67" t="str">
            <v>divid1</v>
          </cell>
          <cell r="F67" t="str">
            <v>divid1</v>
          </cell>
        </row>
        <row r="69">
          <cell r="A69">
            <v>0.126</v>
          </cell>
          <cell r="B69" t="e">
            <v>#REF!</v>
          </cell>
          <cell r="C69" t="e">
            <v>#REF!</v>
          </cell>
          <cell r="E69">
            <v>0</v>
          </cell>
          <cell r="F69" t="e">
            <v>#REF!</v>
          </cell>
          <cell r="G69" t="e">
            <v>#REF!</v>
          </cell>
        </row>
        <row r="70">
          <cell r="A70">
            <v>0.126</v>
          </cell>
          <cell r="B70" t="e">
            <v>#REF!</v>
          </cell>
          <cell r="C70" t="e">
            <v>#REF!</v>
          </cell>
          <cell r="E70">
            <v>0</v>
          </cell>
          <cell r="F70" t="e">
            <v>#REF!</v>
          </cell>
          <cell r="G70" t="e">
            <v>#REF!</v>
          </cell>
        </row>
        <row r="71">
          <cell r="A71">
            <v>0.126</v>
          </cell>
          <cell r="B71" t="e">
            <v>#REF!</v>
          </cell>
          <cell r="C71" t="e">
            <v>#REF!</v>
          </cell>
          <cell r="E71">
            <v>0</v>
          </cell>
          <cell r="F71" t="e">
            <v>#REF!</v>
          </cell>
          <cell r="G71" t="e">
            <v>#REF!</v>
          </cell>
        </row>
        <row r="72">
          <cell r="A72">
            <v>0.126</v>
          </cell>
          <cell r="B72" t="e">
            <v>#REF!</v>
          </cell>
          <cell r="C72" t="e">
            <v>#REF!</v>
          </cell>
          <cell r="E72">
            <v>0</v>
          </cell>
          <cell r="F72" t="e">
            <v>#REF!</v>
          </cell>
          <cell r="G72" t="e">
            <v>#REF!</v>
          </cell>
        </row>
        <row r="76">
          <cell r="B76">
            <v>0</v>
          </cell>
          <cell r="F76">
            <v>0</v>
          </cell>
        </row>
        <row r="78">
          <cell r="B78">
            <v>0</v>
          </cell>
          <cell r="F78">
            <v>0</v>
          </cell>
        </row>
        <row r="79">
          <cell r="B79" t="e">
            <v>#REF!</v>
          </cell>
          <cell r="F79" t="e">
            <v>#REF!</v>
          </cell>
        </row>
        <row r="80">
          <cell r="B80">
            <v>0</v>
          </cell>
          <cell r="F80">
            <v>0</v>
          </cell>
        </row>
        <row r="81">
          <cell r="B81" t="e">
            <v>#REF!</v>
          </cell>
          <cell r="F81" t="e">
            <v>#REF!</v>
          </cell>
        </row>
        <row r="85">
          <cell r="B85" t="str">
            <v>divid1</v>
          </cell>
          <cell r="F85" t="str">
            <v>divid1</v>
          </cell>
        </row>
        <row r="87">
          <cell r="B87" t="e">
            <v>#REF!</v>
          </cell>
          <cell r="F87" t="e">
            <v>#REF!</v>
          </cell>
        </row>
        <row r="88">
          <cell r="B88" t="e">
            <v>#REF!</v>
          </cell>
          <cell r="F88" t="e">
            <v>#REF!</v>
          </cell>
        </row>
        <row r="89">
          <cell r="B89" t="e">
            <v>#REF!</v>
          </cell>
          <cell r="F89" t="e">
            <v>#REF!</v>
          </cell>
        </row>
        <row r="90">
          <cell r="B90" t="e">
            <v>#REF!</v>
          </cell>
          <cell r="F90" t="e">
            <v>#REF!</v>
          </cell>
        </row>
        <row r="94">
          <cell r="B94">
            <v>0</v>
          </cell>
          <cell r="F94">
            <v>0</v>
          </cell>
        </row>
        <row r="96">
          <cell r="B96">
            <v>0</v>
          </cell>
          <cell r="F96">
            <v>0</v>
          </cell>
        </row>
        <row r="97">
          <cell r="B97" t="e">
            <v>#REF!</v>
          </cell>
          <cell r="F97" t="e">
            <v>#REF!</v>
          </cell>
        </row>
        <row r="98">
          <cell r="B98">
            <v>0</v>
          </cell>
          <cell r="F98">
            <v>0</v>
          </cell>
        </row>
        <row r="99">
          <cell r="B99" t="e">
            <v>#REF!</v>
          </cell>
          <cell r="F99">
            <v>0</v>
          </cell>
        </row>
        <row r="103">
          <cell r="B103" t="str">
            <v>divid1</v>
          </cell>
          <cell r="F103" t="str">
            <v>divid1</v>
          </cell>
        </row>
        <row r="105">
          <cell r="B105" t="e">
            <v>#REF!</v>
          </cell>
          <cell r="F105">
            <v>0</v>
          </cell>
        </row>
        <row r="106">
          <cell r="B106" t="e">
            <v>#REF!</v>
          </cell>
          <cell r="F106">
            <v>0</v>
          </cell>
        </row>
        <row r="107">
          <cell r="B107" t="e">
            <v>#REF!</v>
          </cell>
          <cell r="F107">
            <v>0</v>
          </cell>
        </row>
        <row r="108">
          <cell r="B108" t="e">
            <v>#REF!</v>
          </cell>
          <cell r="F108">
            <v>0</v>
          </cell>
        </row>
        <row r="112">
          <cell r="B112">
            <v>0</v>
          </cell>
          <cell r="F112">
            <v>0</v>
          </cell>
        </row>
        <row r="114">
          <cell r="B114">
            <v>0</v>
          </cell>
          <cell r="F114">
            <v>0</v>
          </cell>
        </row>
        <row r="115">
          <cell r="B115" t="e">
            <v>#REF!</v>
          </cell>
          <cell r="F115" t="e">
            <v>#REF!</v>
          </cell>
        </row>
        <row r="116">
          <cell r="B116">
            <v>0</v>
          </cell>
          <cell r="F116">
            <v>0</v>
          </cell>
        </row>
        <row r="117">
          <cell r="B117" t="e">
            <v>#REF!</v>
          </cell>
          <cell r="F117" t="e">
            <v>#REF!</v>
          </cell>
        </row>
        <row r="121">
          <cell r="B121" t="str">
            <v>divid1</v>
          </cell>
          <cell r="F121" t="str">
            <v>divid1</v>
          </cell>
        </row>
        <row r="123">
          <cell r="B123" t="e">
            <v>#REF!</v>
          </cell>
          <cell r="F123" t="e">
            <v>#REF!</v>
          </cell>
        </row>
        <row r="124">
          <cell r="B124" t="e">
            <v>#REF!</v>
          </cell>
          <cell r="F124" t="e">
            <v>#REF!</v>
          </cell>
        </row>
        <row r="125">
          <cell r="B125" t="e">
            <v>#REF!</v>
          </cell>
          <cell r="F125" t="e">
            <v>#REF!</v>
          </cell>
        </row>
        <row r="126">
          <cell r="B126" t="e">
            <v>#REF!</v>
          </cell>
          <cell r="F126" t="e">
            <v>#REF!</v>
          </cell>
        </row>
        <row r="130">
          <cell r="B130">
            <v>0</v>
          </cell>
          <cell r="F130">
            <v>0</v>
          </cell>
        </row>
        <row r="132">
          <cell r="B132">
            <v>0</v>
          </cell>
          <cell r="F132">
            <v>0</v>
          </cell>
        </row>
        <row r="133">
          <cell r="B133" t="e">
            <v>#REF!</v>
          </cell>
          <cell r="F133" t="e">
            <v>#REF!</v>
          </cell>
        </row>
        <row r="134">
          <cell r="B134">
            <v>0</v>
          </cell>
          <cell r="F134">
            <v>0</v>
          </cell>
        </row>
        <row r="135">
          <cell r="B135" t="e">
            <v>#REF!</v>
          </cell>
          <cell r="F135" t="e">
            <v>#REF!</v>
          </cell>
        </row>
        <row r="139">
          <cell r="B139" t="str">
            <v>divid1</v>
          </cell>
          <cell r="F139" t="str">
            <v>divid1</v>
          </cell>
        </row>
        <row r="141">
          <cell r="B141" t="e">
            <v>#REF!</v>
          </cell>
          <cell r="F141" t="e">
            <v>#REF!</v>
          </cell>
        </row>
        <row r="142">
          <cell r="B142" t="e">
            <v>#REF!</v>
          </cell>
          <cell r="F142" t="e">
            <v>#REF!</v>
          </cell>
        </row>
        <row r="143">
          <cell r="B143" t="e">
            <v>#REF!</v>
          </cell>
          <cell r="F143" t="e">
            <v>#REF!</v>
          </cell>
        </row>
        <row r="144">
          <cell r="B144" t="e">
            <v>#REF!</v>
          </cell>
          <cell r="F144" t="e">
            <v>#REF!</v>
          </cell>
        </row>
        <row r="148">
          <cell r="B148">
            <v>0</v>
          </cell>
          <cell r="F148">
            <v>0</v>
          </cell>
        </row>
        <row r="150">
          <cell r="B150">
            <v>0</v>
          </cell>
          <cell r="F150">
            <v>0</v>
          </cell>
        </row>
        <row r="151">
          <cell r="B151" t="e">
            <v>#REF!</v>
          </cell>
          <cell r="F151" t="e">
            <v>#REF!</v>
          </cell>
        </row>
        <row r="152">
          <cell r="B152">
            <v>0</v>
          </cell>
          <cell r="F152">
            <v>0</v>
          </cell>
        </row>
        <row r="153">
          <cell r="B153" t="e">
            <v>#REF!</v>
          </cell>
          <cell r="F153" t="e">
            <v>#REF!</v>
          </cell>
        </row>
        <row r="157">
          <cell r="B157" t="str">
            <v>divid1</v>
          </cell>
          <cell r="F157" t="str">
            <v>divid1</v>
          </cell>
        </row>
        <row r="159">
          <cell r="B159" t="e">
            <v>#REF!</v>
          </cell>
          <cell r="F159" t="e">
            <v>#REF!</v>
          </cell>
        </row>
        <row r="160">
          <cell r="B160" t="e">
            <v>#REF!</v>
          </cell>
          <cell r="F160" t="e">
            <v>#REF!</v>
          </cell>
        </row>
        <row r="161">
          <cell r="B161" t="e">
            <v>#REF!</v>
          </cell>
          <cell r="F161" t="e">
            <v>#REF!</v>
          </cell>
        </row>
        <row r="162">
          <cell r="B162" t="e">
            <v>#REF!</v>
          </cell>
          <cell r="F162" t="e">
            <v>#REF!</v>
          </cell>
        </row>
        <row r="166">
          <cell r="B166">
            <v>0</v>
          </cell>
          <cell r="F166">
            <v>0</v>
          </cell>
        </row>
        <row r="168">
          <cell r="B168">
            <v>0</v>
          </cell>
          <cell r="F168">
            <v>0</v>
          </cell>
        </row>
        <row r="169">
          <cell r="B169" t="e">
            <v>#REF!</v>
          </cell>
          <cell r="F169" t="e">
            <v>#REF!</v>
          </cell>
        </row>
        <row r="170">
          <cell r="B170">
            <v>0</v>
          </cell>
          <cell r="F170">
            <v>0</v>
          </cell>
        </row>
        <row r="171">
          <cell r="B171" t="e">
            <v>#REF!</v>
          </cell>
          <cell r="F171" t="e">
            <v>#REF!</v>
          </cell>
        </row>
        <row r="175">
          <cell r="B175" t="str">
            <v>divid1</v>
          </cell>
          <cell r="F175" t="str">
            <v>divid1</v>
          </cell>
        </row>
        <row r="177">
          <cell r="B177" t="e">
            <v>#REF!</v>
          </cell>
          <cell r="F177" t="e">
            <v>#REF!</v>
          </cell>
        </row>
        <row r="178">
          <cell r="B178" t="e">
            <v>#REF!</v>
          </cell>
          <cell r="F178" t="e">
            <v>#REF!</v>
          </cell>
        </row>
        <row r="179">
          <cell r="B179" t="e">
            <v>#REF!</v>
          </cell>
          <cell r="F179" t="e">
            <v>#REF!</v>
          </cell>
        </row>
        <row r="180">
          <cell r="B180" t="e">
            <v>#REF!</v>
          </cell>
          <cell r="F180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omp Group Scenarios"/>
      <sheetName val="Schd 1_DCF Results"/>
      <sheetName val="Screening"/>
      <sheetName val="All Value Line"/>
      <sheetName val="Growth Rate"/>
      <sheetName val="Prices"/>
      <sheetName val="Dividends"/>
      <sheetName val="Business Segment"/>
      <sheetName val="Checklist"/>
      <sheetName val="Other"/>
      <sheetName val="Schd 2_CAPM Results"/>
    </sheetNames>
    <sheetDataSet>
      <sheetData sheetId="0">
        <row r="2">
          <cell r="B2">
            <v>1</v>
          </cell>
        </row>
      </sheetData>
      <sheetData sheetId="1">
        <row r="70">
          <cell r="A70" t="str">
            <v>y</v>
          </cell>
        </row>
      </sheetData>
      <sheetData sheetId="2"/>
      <sheetData sheetId="3"/>
      <sheetData sheetId="4"/>
      <sheetData sheetId="5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</row>
        <row r="3">
          <cell r="B3" t="str">
            <v>Updated:</v>
          </cell>
          <cell r="C3" t="str">
            <v>11.30.2011</v>
          </cell>
          <cell r="D3" t="str">
            <v>11.18.2011</v>
          </cell>
          <cell r="E3" t="str">
            <v>11.18.2011</v>
          </cell>
          <cell r="F3" t="str">
            <v>11.18.2011</v>
          </cell>
          <cell r="G3" t="str">
            <v>11.30.2011</v>
          </cell>
          <cell r="I3" t="str">
            <v>11.18.2011</v>
          </cell>
          <cell r="J3" t="str">
            <v>11.18.2011</v>
          </cell>
          <cell r="K3" t="str">
            <v>11.18.2011</v>
          </cell>
          <cell r="M3" t="str">
            <v>11.18.2011</v>
          </cell>
          <cell r="N3" t="str">
            <v>11.18.2011</v>
          </cell>
          <cell r="O3" t="str">
            <v>11.18.2011</v>
          </cell>
          <cell r="R3" t="str">
            <v>11.18.2011</v>
          </cell>
          <cell r="S3" t="str">
            <v>11.18.2011</v>
          </cell>
          <cell r="U3" t="str">
            <v>11.18.2011</v>
          </cell>
          <cell r="V3" t="str">
            <v>11.18.2011</v>
          </cell>
          <cell r="X3" t="str">
            <v>11.18.2011</v>
          </cell>
          <cell r="AD3" t="str">
            <v>11.18.2011</v>
          </cell>
          <cell r="AE3" t="str">
            <v>11.18.2011</v>
          </cell>
          <cell r="AF3" t="str">
            <v>11.18.2011</v>
          </cell>
        </row>
        <row r="4">
          <cell r="B4" t="str">
            <v>Ticker</v>
          </cell>
          <cell r="C4" t="str">
            <v xml:space="preserve">Zacks </v>
          </cell>
          <cell r="D4" t="str">
            <v>Value Line Book Value Growth</v>
          </cell>
          <cell r="E4" t="str">
            <v>Value Line EPS Growth</v>
          </cell>
          <cell r="F4" t="str">
            <v>Valueline Dividend Growth rate</v>
          </cell>
          <cell r="G4" t="str">
            <v>Yahoo/ First Call</v>
          </cell>
          <cell r="I4" t="str">
            <v>Payout Ratio1 ("All Div'ds to Net Prof" Projection Year 1)</v>
          </cell>
          <cell r="J4" t="str">
            <v>Payout Ratio2 ("All Div'ds to Net Prof" Projection Year 2)</v>
          </cell>
          <cell r="K4" t="str">
            <v>Payout Ratio3 ("All Div'ds to Net Prof" Projection Years 3-5)</v>
          </cell>
          <cell r="L4" t="str">
            <v>Average Retention Ratio</v>
          </cell>
          <cell r="M4" t="str">
            <v>Value Line Return on Book Value 1 ("Return on Com Eq" Projection Year 1)</v>
          </cell>
          <cell r="N4" t="str">
            <v>Value Line Return on Book Value 2 ("Return on Com Eq" Projection Year 2)</v>
          </cell>
          <cell r="O4" t="str">
            <v>Value Line Return on Book Value 3 ("Return on Com Eq" Projection Years 3-5)</v>
          </cell>
          <cell r="P4" t="str">
            <v>Average Return on Book Value</v>
          </cell>
          <cell r="Q4" t="str">
            <v>B*R</v>
          </cell>
          <cell r="R4" t="str">
            <v>Common Shares O/S Projection Year 2</v>
          </cell>
          <cell r="S4" t="str">
            <v>Common Shares O/S Projection Years 3-5</v>
          </cell>
          <cell r="T4" t="str">
            <v>Common Shares Growth Rate</v>
          </cell>
          <cell r="U4" t="str">
            <v>Est. Projection Year 1 High</v>
          </cell>
          <cell r="V4" t="str">
            <v>Est. Projection Year 1 Low</v>
          </cell>
          <cell r="W4" t="str">
            <v>Est. 2007 Mid</v>
          </cell>
          <cell r="X4" t="str">
            <v>Projection Year 2 Book Value per sh</v>
          </cell>
          <cell r="Y4" t="str">
            <v>Market/   Book Ratio</v>
          </cell>
          <cell r="Z4" t="str">
            <v>"S"</v>
          </cell>
          <cell r="AA4" t="str">
            <v>"V"</v>
          </cell>
          <cell r="AB4" t="str">
            <v>S x V</v>
          </cell>
          <cell r="AC4" t="str">
            <v>BR + SV</v>
          </cell>
          <cell r="AD4" t="str">
            <v>Earnings per share 13-15</v>
          </cell>
          <cell r="AE4" t="str">
            <v>Div'd Dec'd per share 13-15</v>
          </cell>
          <cell r="AF4" t="str">
            <v>Book value per share 13-15</v>
          </cell>
          <cell r="AG4" t="str">
            <v>"Hadaway" B</v>
          </cell>
          <cell r="AH4" t="str">
            <v>"Hadaway" R</v>
          </cell>
          <cell r="AI4" t="str">
            <v>"Hadaway" BxR</v>
          </cell>
        </row>
        <row r="6">
          <cell r="B6" t="str">
            <v>ALE</v>
          </cell>
          <cell r="C6">
            <v>0.05</v>
          </cell>
          <cell r="D6">
            <v>0.03</v>
          </cell>
          <cell r="E6">
            <v>4.4999999999999998E-2</v>
          </cell>
          <cell r="F6">
            <v>0.02</v>
          </cell>
          <cell r="G6">
            <v>6.5000000000000002E-2</v>
          </cell>
          <cell r="I6">
            <v>0.67</v>
          </cell>
          <cell r="J6">
            <v>0.68</v>
          </cell>
          <cell r="K6">
            <v>0.62</v>
          </cell>
          <cell r="L6">
            <v>0.34333333333333327</v>
          </cell>
          <cell r="M6">
            <v>0.09</v>
          </cell>
          <cell r="N6">
            <v>0.09</v>
          </cell>
          <cell r="O6">
            <v>9.5000000000000001E-2</v>
          </cell>
          <cell r="P6">
            <v>9.1666666666666674E-2</v>
          </cell>
          <cell r="Q6">
            <v>3.1472222222222221E-2</v>
          </cell>
          <cell r="R6">
            <v>38.200000000000003</v>
          </cell>
          <cell r="S6">
            <v>40</v>
          </cell>
          <cell r="T6">
            <v>9.2513190395118183E-3</v>
          </cell>
          <cell r="U6">
            <v>42.1</v>
          </cell>
          <cell r="V6">
            <v>35.5</v>
          </cell>
          <cell r="W6">
            <v>38.799999999999997</v>
          </cell>
          <cell r="X6">
            <v>29.55</v>
          </cell>
          <cell r="Y6">
            <v>1.3130287648054144</v>
          </cell>
          <cell r="Z6">
            <v>1.2147248011271016E-2</v>
          </cell>
          <cell r="AA6">
            <v>0.23840206185567003</v>
          </cell>
          <cell r="AB6">
            <v>2.8959289717591977E-3</v>
          </cell>
          <cell r="AC6">
            <v>3.4368151193981421E-2</v>
          </cell>
          <cell r="AD6">
            <v>3.25</v>
          </cell>
          <cell r="AE6">
            <v>1.95</v>
          </cell>
          <cell r="AF6">
            <v>32.75</v>
          </cell>
          <cell r="AG6">
            <v>0.4</v>
          </cell>
          <cell r="AH6">
            <v>9.9236641221374045E-2</v>
          </cell>
          <cell r="AI6">
            <v>3.9694656488549619E-2</v>
          </cell>
        </row>
        <row r="7">
          <cell r="B7" t="str">
            <v>LNT</v>
          </cell>
          <cell r="C7">
            <v>0.06</v>
          </cell>
          <cell r="D7">
            <v>0.03</v>
          </cell>
          <cell r="E7">
            <v>7.0000000000000007E-2</v>
          </cell>
          <cell r="F7">
            <v>0.06</v>
          </cell>
          <cell r="G7">
            <v>4.9000000000000002E-2</v>
          </cell>
          <cell r="I7">
            <v>0.63</v>
          </cell>
          <cell r="J7">
            <v>0.64</v>
          </cell>
          <cell r="K7">
            <v>0.61</v>
          </cell>
          <cell r="L7">
            <v>0.37333333333333341</v>
          </cell>
          <cell r="M7">
            <v>0.11</v>
          </cell>
          <cell r="N7">
            <v>0.11</v>
          </cell>
          <cell r="O7">
            <v>0.12</v>
          </cell>
          <cell r="P7">
            <v>0.11333333333333333</v>
          </cell>
          <cell r="Q7">
            <v>4.2311111111111119E-2</v>
          </cell>
          <cell r="R7">
            <v>113</v>
          </cell>
          <cell r="S7">
            <v>116</v>
          </cell>
          <cell r="T7">
            <v>5.2542297827959938E-3</v>
          </cell>
          <cell r="U7">
            <v>42.1</v>
          </cell>
          <cell r="V7">
            <v>33.9</v>
          </cell>
          <cell r="W7">
            <v>38</v>
          </cell>
          <cell r="X7">
            <v>27</v>
          </cell>
          <cell r="Y7">
            <v>1.4074074074074074</v>
          </cell>
          <cell r="Z7">
            <v>7.394841916527695E-3</v>
          </cell>
          <cell r="AA7">
            <v>0.28947368421052633</v>
          </cell>
          <cell r="AB7">
            <v>2.1406121337317011E-3</v>
          </cell>
          <cell r="AC7">
            <v>4.4451723244842818E-2</v>
          </cell>
          <cell r="AD7">
            <v>3.6</v>
          </cell>
          <cell r="AE7">
            <v>2.1</v>
          </cell>
          <cell r="AF7">
            <v>30.15</v>
          </cell>
          <cell r="AG7">
            <v>0.41666666666666663</v>
          </cell>
          <cell r="AH7">
            <v>0.11940298507462688</v>
          </cell>
          <cell r="AI7">
            <v>4.975124378109453E-2</v>
          </cell>
        </row>
        <row r="8">
          <cell r="B8" t="str">
            <v>AEE</v>
          </cell>
          <cell r="C8">
            <v>0.04</v>
          </cell>
          <cell r="D8">
            <v>1.4999999999999999E-2</v>
          </cell>
          <cell r="E8" t="str">
            <v>NA</v>
          </cell>
          <cell r="F8" t="str">
            <v>NA</v>
          </cell>
          <cell r="G8" t="str">
            <v>NA</v>
          </cell>
          <cell r="I8">
            <v>0.64</v>
          </cell>
          <cell r="J8">
            <v>0.65</v>
          </cell>
          <cell r="K8">
            <v>0.61</v>
          </cell>
          <cell r="L8">
            <v>0.3666666666666667</v>
          </cell>
          <cell r="M8">
            <v>7.0000000000000007E-2</v>
          </cell>
          <cell r="N8">
            <v>7.0000000000000007E-2</v>
          </cell>
          <cell r="O8">
            <v>7.0000000000000007E-2</v>
          </cell>
          <cell r="P8">
            <v>7.0000000000000007E-2</v>
          </cell>
          <cell r="Q8">
            <v>2.5666666666666671E-2</v>
          </cell>
          <cell r="R8">
            <v>247</v>
          </cell>
          <cell r="S8">
            <v>256</v>
          </cell>
          <cell r="T8">
            <v>7.1835000057907106E-3</v>
          </cell>
          <cell r="U8">
            <v>30.5</v>
          </cell>
          <cell r="V8">
            <v>25.5</v>
          </cell>
          <cell r="W8">
            <v>28</v>
          </cell>
          <cell r="X8">
            <v>33.450000000000003</v>
          </cell>
          <cell r="Y8">
            <v>0.83707025411061275</v>
          </cell>
          <cell r="Z8">
            <v>6.0130941752508183E-3</v>
          </cell>
          <cell r="AA8">
            <v>-0.19464285714285734</v>
          </cell>
          <cell r="AB8">
            <v>-1.1704058305398925E-3</v>
          </cell>
          <cell r="AC8">
            <v>2.4496260836126778E-2</v>
          </cell>
          <cell r="AD8">
            <v>2.5</v>
          </cell>
          <cell r="AE8">
            <v>1.54</v>
          </cell>
          <cell r="AF8">
            <v>36</v>
          </cell>
          <cell r="AG8">
            <v>0.38400000000000001</v>
          </cell>
          <cell r="AH8">
            <v>6.9444444444444448E-2</v>
          </cell>
          <cell r="AI8">
            <v>2.6666666666666668E-2</v>
          </cell>
        </row>
        <row r="9">
          <cell r="B9" t="str">
            <v>AEP</v>
          </cell>
          <cell r="C9">
            <v>0.04</v>
          </cell>
          <cell r="D9">
            <v>4.4999999999999998E-2</v>
          </cell>
          <cell r="E9">
            <v>4.4999999999999998E-2</v>
          </cell>
          <cell r="F9">
            <v>0.04</v>
          </cell>
          <cell r="G9">
            <v>3.3599999999999998E-2</v>
          </cell>
          <cell r="I9">
            <v>0.59</v>
          </cell>
          <cell r="J9">
            <v>0.57999999999999996</v>
          </cell>
          <cell r="K9">
            <v>0.55000000000000004</v>
          </cell>
          <cell r="L9">
            <v>0.42666666666666664</v>
          </cell>
          <cell r="M9">
            <v>0.105</v>
          </cell>
          <cell r="N9">
            <v>0.105</v>
          </cell>
          <cell r="O9">
            <v>0.105</v>
          </cell>
          <cell r="P9">
            <v>0.105</v>
          </cell>
          <cell r="Q9">
            <v>4.4799999999999993E-2</v>
          </cell>
          <cell r="R9">
            <v>489</v>
          </cell>
          <cell r="S9">
            <v>500</v>
          </cell>
          <cell r="T9">
            <v>4.4590338263139628E-3</v>
          </cell>
          <cell r="U9">
            <v>39</v>
          </cell>
          <cell r="V9">
            <v>33.1</v>
          </cell>
          <cell r="W9">
            <v>36.049999999999997</v>
          </cell>
          <cell r="X9">
            <v>31.05</v>
          </cell>
          <cell r="Y9">
            <v>1.1610305958132043</v>
          </cell>
          <cell r="Z9">
            <v>5.1770747001165327E-3</v>
          </cell>
          <cell r="AA9">
            <v>0.1386962552011094</v>
          </cell>
          <cell r="AB9">
            <v>7.1804087380256956E-4</v>
          </cell>
          <cell r="AC9">
            <v>4.5518040873802561E-2</v>
          </cell>
          <cell r="AD9">
            <v>3.75</v>
          </cell>
          <cell r="AE9">
            <v>2.1</v>
          </cell>
          <cell r="AF9">
            <v>36</v>
          </cell>
          <cell r="AG9">
            <v>0.43999999999999995</v>
          </cell>
          <cell r="AH9">
            <v>0.10416666666666667</v>
          </cell>
          <cell r="AI9">
            <v>4.583333333333333E-2</v>
          </cell>
        </row>
        <row r="10">
          <cell r="B10" t="str">
            <v>AVA</v>
          </cell>
          <cell r="C10">
            <v>4.7E-2</v>
          </cell>
          <cell r="D10">
            <v>0.03</v>
          </cell>
          <cell r="E10">
            <v>4.4999999999999998E-2</v>
          </cell>
          <cell r="F10">
            <v>0.09</v>
          </cell>
          <cell r="G10">
            <v>4.4999999999999998E-2</v>
          </cell>
          <cell r="I10">
            <v>0.6</v>
          </cell>
          <cell r="J10">
            <v>0.64</v>
          </cell>
          <cell r="K10">
            <v>0.68</v>
          </cell>
          <cell r="L10">
            <v>0.36</v>
          </cell>
          <cell r="M10">
            <v>0.09</v>
          </cell>
          <cell r="N10">
            <v>8.5000000000000006E-2</v>
          </cell>
          <cell r="O10">
            <v>0.09</v>
          </cell>
          <cell r="P10">
            <v>8.8333333333333333E-2</v>
          </cell>
          <cell r="Q10">
            <v>3.1800000000000002E-2</v>
          </cell>
          <cell r="R10">
            <v>59</v>
          </cell>
          <cell r="S10">
            <v>60.5</v>
          </cell>
          <cell r="T10">
            <v>5.0338114975041481E-3</v>
          </cell>
          <cell r="U10">
            <v>26.5</v>
          </cell>
          <cell r="V10">
            <v>21.1</v>
          </cell>
          <cell r="W10">
            <v>23.8</v>
          </cell>
          <cell r="X10">
            <v>21</v>
          </cell>
          <cell r="Y10">
            <v>1.1333333333333333</v>
          </cell>
          <cell r="Z10">
            <v>5.7049863638380348E-3</v>
          </cell>
          <cell r="AA10">
            <v>0.11764705882352944</v>
          </cell>
          <cell r="AB10">
            <v>6.7117486633388654E-4</v>
          </cell>
          <cell r="AC10">
            <v>3.2471174866333885E-2</v>
          </cell>
          <cell r="AD10">
            <v>2</v>
          </cell>
          <cell r="AE10">
            <v>1.4</v>
          </cell>
          <cell r="AF10">
            <v>22.75</v>
          </cell>
          <cell r="AG10">
            <v>0.30000000000000004</v>
          </cell>
          <cell r="AH10">
            <v>8.7912087912087919E-2</v>
          </cell>
          <cell r="AI10">
            <v>2.6373626373626381E-2</v>
          </cell>
        </row>
        <row r="11">
          <cell r="B11" t="str">
            <v>BKH</v>
          </cell>
          <cell r="C11">
            <v>0.05</v>
          </cell>
          <cell r="D11">
            <v>1.4999999999999999E-2</v>
          </cell>
          <cell r="E11">
            <v>8.5000000000000006E-2</v>
          </cell>
          <cell r="F11">
            <v>1.4999999999999999E-2</v>
          </cell>
          <cell r="G11">
            <v>0.04</v>
          </cell>
          <cell r="I11">
            <v>0.82</v>
          </cell>
          <cell r="J11">
            <v>0.74</v>
          </cell>
          <cell r="K11">
            <v>0.7</v>
          </cell>
          <cell r="L11">
            <v>0.2466666666666667</v>
          </cell>
          <cell r="M11">
            <v>0.06</v>
          </cell>
          <cell r="N11">
            <v>7.0000000000000007E-2</v>
          </cell>
          <cell r="O11">
            <v>7.4999999999999997E-2</v>
          </cell>
          <cell r="P11">
            <v>6.8333333333333343E-2</v>
          </cell>
          <cell r="Q11">
            <v>1.6855555555555561E-2</v>
          </cell>
          <cell r="R11">
            <v>44.25</v>
          </cell>
          <cell r="S11">
            <v>45</v>
          </cell>
          <cell r="T11">
            <v>3.3670795833371514E-3</v>
          </cell>
          <cell r="U11">
            <v>34.799999999999997</v>
          </cell>
          <cell r="V11">
            <v>25.8</v>
          </cell>
          <cell r="W11">
            <v>30.299999999999997</v>
          </cell>
          <cell r="X11">
            <v>28.6</v>
          </cell>
          <cell r="Y11">
            <v>1.0594405594405594</v>
          </cell>
          <cell r="Z11">
            <v>3.5672206774515973E-3</v>
          </cell>
          <cell r="AA11">
            <v>5.6105610561056007E-2</v>
          </cell>
          <cell r="AB11">
            <v>2.0014109411444571E-4</v>
          </cell>
          <cell r="AC11">
            <v>1.7055696649670007E-2</v>
          </cell>
          <cell r="AD11">
            <v>2.25</v>
          </cell>
          <cell r="AE11">
            <v>1.55</v>
          </cell>
          <cell r="AF11">
            <v>30.5</v>
          </cell>
          <cell r="AG11">
            <v>0.31111111111111112</v>
          </cell>
          <cell r="AH11">
            <v>7.3770491803278687E-2</v>
          </cell>
          <cell r="AI11">
            <v>2.2950819672131147E-2</v>
          </cell>
        </row>
        <row r="12">
          <cell r="B12" t="str">
            <v>CNP</v>
          </cell>
          <cell r="C12">
            <v>5.8999999999999997E-2</v>
          </cell>
          <cell r="D12">
            <v>0.1</v>
          </cell>
          <cell r="E12">
            <v>0.03</v>
          </cell>
          <cell r="F12">
            <v>0.03</v>
          </cell>
          <cell r="G12">
            <v>6.1899999999999997E-2</v>
          </cell>
          <cell r="I12">
            <v>0.66</v>
          </cell>
          <cell r="J12">
            <v>0.66</v>
          </cell>
          <cell r="K12">
            <v>0.65</v>
          </cell>
          <cell r="L12">
            <v>0.34333333333333327</v>
          </cell>
          <cell r="M12">
            <v>0.12</v>
          </cell>
          <cell r="N12">
            <v>0.12</v>
          </cell>
          <cell r="O12">
            <v>0.115</v>
          </cell>
          <cell r="P12">
            <v>0.11833333333333333</v>
          </cell>
          <cell r="Q12">
            <v>4.062777777777777E-2</v>
          </cell>
          <cell r="R12">
            <v>427</v>
          </cell>
          <cell r="S12">
            <v>430</v>
          </cell>
          <cell r="T12">
            <v>1.401219884281657E-3</v>
          </cell>
          <cell r="U12">
            <v>20.399999999999999</v>
          </cell>
          <cell r="V12">
            <v>15.1</v>
          </cell>
          <cell r="W12">
            <v>17.75</v>
          </cell>
          <cell r="X12">
            <v>10.35</v>
          </cell>
          <cell r="Y12">
            <v>1.7149758454106281</v>
          </cell>
          <cell r="Z12">
            <v>2.4030582556521171E-3</v>
          </cell>
          <cell r="AA12">
            <v>0.41690140845070423</v>
          </cell>
          <cell r="AB12">
            <v>1.0018383713704601E-3</v>
          </cell>
          <cell r="AC12">
            <v>4.162961614914823E-2</v>
          </cell>
          <cell r="AD12">
            <v>1.35</v>
          </cell>
          <cell r="AE12">
            <v>0.9</v>
          </cell>
          <cell r="AF12">
            <v>12</v>
          </cell>
          <cell r="AG12">
            <v>0.33333333333333337</v>
          </cell>
          <cell r="AH12">
            <v>0.1125</v>
          </cell>
          <cell r="AI12">
            <v>3.7500000000000006E-2</v>
          </cell>
        </row>
        <row r="13">
          <cell r="B13" t="str">
            <v>CV</v>
          </cell>
          <cell r="C13" t="str">
            <v>NA</v>
          </cell>
          <cell r="D13">
            <v>0.03</v>
          </cell>
          <cell r="E13">
            <v>0.02</v>
          </cell>
          <cell r="F13">
            <v>1.4999999999999999E-2</v>
          </cell>
          <cell r="G13">
            <v>8.8999999999999996E-2</v>
          </cell>
          <cell r="I13" t="str">
            <v>NMF</v>
          </cell>
          <cell r="J13">
            <v>0.52</v>
          </cell>
          <cell r="K13">
            <v>0.54</v>
          </cell>
          <cell r="L13">
            <v>0.47</v>
          </cell>
          <cell r="M13" t="str">
            <v>NMF</v>
          </cell>
          <cell r="N13">
            <v>0.08</v>
          </cell>
          <cell r="O13">
            <v>0.08</v>
          </cell>
          <cell r="P13">
            <v>0.08</v>
          </cell>
          <cell r="Q13">
            <v>3.7600000000000001E-2</v>
          </cell>
          <cell r="R13">
            <v>13.4</v>
          </cell>
          <cell r="S13">
            <v>13.4</v>
          </cell>
          <cell r="T13">
            <v>0</v>
          </cell>
          <cell r="U13">
            <v>36.4</v>
          </cell>
          <cell r="V13">
            <v>21</v>
          </cell>
          <cell r="W13">
            <v>28.7</v>
          </cell>
          <cell r="X13">
            <v>22</v>
          </cell>
          <cell r="Y13">
            <v>1.3045454545454545</v>
          </cell>
          <cell r="Z13">
            <v>0</v>
          </cell>
          <cell r="AA13">
            <v>0.23344947735191635</v>
          </cell>
          <cell r="AB13">
            <v>0</v>
          </cell>
          <cell r="AC13">
            <v>3.7600000000000001E-2</v>
          </cell>
          <cell r="AD13">
            <v>1.85</v>
          </cell>
          <cell r="AE13">
            <v>1</v>
          </cell>
          <cell r="AF13">
            <v>23.5</v>
          </cell>
          <cell r="AG13">
            <v>0.45945945945945954</v>
          </cell>
          <cell r="AH13">
            <v>7.8723404255319152E-2</v>
          </cell>
          <cell r="AI13">
            <v>3.6170212765957457E-2</v>
          </cell>
        </row>
        <row r="14">
          <cell r="B14" t="str">
            <v>CHG</v>
          </cell>
          <cell r="C14">
            <v>0.04</v>
          </cell>
          <cell r="D14">
            <v>0.02</v>
          </cell>
          <cell r="E14">
            <v>0.04</v>
          </cell>
          <cell r="F14">
            <v>0.01</v>
          </cell>
          <cell r="G14" t="str">
            <v>N/A</v>
          </cell>
          <cell r="I14">
            <v>0.74</v>
          </cell>
          <cell r="J14">
            <v>0.72</v>
          </cell>
          <cell r="K14">
            <v>0.67</v>
          </cell>
          <cell r="L14">
            <v>0.29000000000000004</v>
          </cell>
          <cell r="M14">
            <v>8.5000000000000006E-2</v>
          </cell>
          <cell r="N14">
            <v>8.5000000000000006E-2</v>
          </cell>
          <cell r="O14">
            <v>0.09</v>
          </cell>
          <cell r="P14">
            <v>8.666666666666667E-2</v>
          </cell>
          <cell r="Q14">
            <v>2.5133333333333337E-2</v>
          </cell>
          <cell r="R14">
            <v>15</v>
          </cell>
          <cell r="S14">
            <v>15</v>
          </cell>
          <cell r="T14">
            <v>0</v>
          </cell>
          <cell r="U14">
            <v>57.1</v>
          </cell>
          <cell r="V14">
            <v>47.4</v>
          </cell>
          <cell r="W14">
            <v>52.25</v>
          </cell>
          <cell r="X14">
            <v>35.75</v>
          </cell>
          <cell r="Y14">
            <v>1.4615384615384615</v>
          </cell>
          <cell r="Z14">
            <v>0</v>
          </cell>
          <cell r="AA14">
            <v>0.31578947368421051</v>
          </cell>
          <cell r="AB14">
            <v>0</v>
          </cell>
          <cell r="AC14">
            <v>2.5133333333333337E-2</v>
          </cell>
          <cell r="AD14">
            <v>3.35</v>
          </cell>
          <cell r="AE14">
            <v>2.2400000000000002</v>
          </cell>
          <cell r="AF14">
            <v>37.5</v>
          </cell>
          <cell r="AG14">
            <v>0.33134328358208953</v>
          </cell>
          <cell r="AH14">
            <v>8.9333333333333334E-2</v>
          </cell>
          <cell r="AI14">
            <v>2.9599999999999998E-2</v>
          </cell>
        </row>
        <row r="15">
          <cell r="B15" t="str">
            <v>CNL</v>
          </cell>
          <cell r="C15">
            <v>7.0000000000000007E-2</v>
          </cell>
          <cell r="D15">
            <v>6.5000000000000002E-2</v>
          </cell>
          <cell r="E15">
            <v>0.06</v>
          </cell>
          <cell r="F15">
            <v>9.5000000000000001E-2</v>
          </cell>
          <cell r="G15">
            <v>0.03</v>
          </cell>
          <cell r="I15">
            <v>0.45</v>
          </cell>
          <cell r="J15">
            <v>0.5</v>
          </cell>
          <cell r="K15">
            <v>0.57999999999999996</v>
          </cell>
          <cell r="L15">
            <v>0.4900000000000001</v>
          </cell>
          <cell r="M15">
            <v>0.1</v>
          </cell>
          <cell r="N15">
            <v>0.1</v>
          </cell>
          <cell r="O15">
            <v>9.5000000000000001E-2</v>
          </cell>
          <cell r="P15">
            <v>9.8333333333333342E-2</v>
          </cell>
          <cell r="Q15">
            <v>4.8183333333333349E-2</v>
          </cell>
          <cell r="R15">
            <v>60.7</v>
          </cell>
          <cell r="S15">
            <v>60.7</v>
          </cell>
          <cell r="T15">
            <v>0</v>
          </cell>
          <cell r="U15">
            <v>36.1</v>
          </cell>
          <cell r="V15">
            <v>30.1</v>
          </cell>
          <cell r="W15">
            <v>33.1</v>
          </cell>
          <cell r="X15">
            <v>24.9</v>
          </cell>
          <cell r="Y15">
            <v>1.3293172690763053</v>
          </cell>
          <cell r="Z15">
            <v>0</v>
          </cell>
          <cell r="AA15">
            <v>0.24773413897280971</v>
          </cell>
          <cell r="AB15">
            <v>0</v>
          </cell>
          <cell r="AC15">
            <v>4.8183333333333349E-2</v>
          </cell>
          <cell r="AD15">
            <v>2.75</v>
          </cell>
          <cell r="AE15">
            <v>1.6</v>
          </cell>
          <cell r="AF15">
            <v>28.5</v>
          </cell>
          <cell r="AG15">
            <v>0.4181818181818181</v>
          </cell>
          <cell r="AH15">
            <v>9.6491228070175433E-2</v>
          </cell>
          <cell r="AI15">
            <v>4.0350877192982443E-2</v>
          </cell>
        </row>
        <row r="16">
          <cell r="B16" t="str">
            <v>CMS</v>
          </cell>
          <cell r="C16">
            <v>5.5E-2</v>
          </cell>
          <cell r="D16">
            <v>0.05</v>
          </cell>
          <cell r="E16">
            <v>7.0000000000000007E-2</v>
          </cell>
          <cell r="F16">
            <v>0.14000000000000001</v>
          </cell>
          <cell r="G16">
            <v>5.9299999999999999E-2</v>
          </cell>
          <cell r="I16">
            <v>0.56000000000000005</v>
          </cell>
          <cell r="J16">
            <v>0.56999999999999995</v>
          </cell>
          <cell r="K16">
            <v>0.59</v>
          </cell>
          <cell r="L16">
            <v>0.42666666666666675</v>
          </cell>
          <cell r="M16">
            <v>0.125</v>
          </cell>
          <cell r="N16">
            <v>0.125</v>
          </cell>
          <cell r="O16">
            <v>0.125</v>
          </cell>
          <cell r="P16">
            <v>0.125</v>
          </cell>
          <cell r="Q16">
            <v>5.3333333333333344E-2</v>
          </cell>
          <cell r="R16">
            <v>254</v>
          </cell>
          <cell r="S16">
            <v>260</v>
          </cell>
          <cell r="T16">
            <v>4.6803917761835123E-3</v>
          </cell>
          <cell r="U16">
            <v>20.5</v>
          </cell>
          <cell r="V16">
            <v>17</v>
          </cell>
          <cell r="W16">
            <v>18.75</v>
          </cell>
          <cell r="X16">
            <v>12.7</v>
          </cell>
          <cell r="Y16">
            <v>1.4763779527559056</v>
          </cell>
          <cell r="Z16">
            <v>6.9100272286173907E-3</v>
          </cell>
          <cell r="AA16">
            <v>0.32266666666666666</v>
          </cell>
          <cell r="AB16">
            <v>2.2296354524338779E-3</v>
          </cell>
          <cell r="AC16">
            <v>5.5562968785767219E-2</v>
          </cell>
          <cell r="AD16">
            <v>1.75</v>
          </cell>
          <cell r="AE16">
            <v>1.1000000000000001</v>
          </cell>
          <cell r="AF16">
            <v>15</v>
          </cell>
          <cell r="AG16">
            <v>0.37142857142857133</v>
          </cell>
          <cell r="AH16">
            <v>0.11666666666666667</v>
          </cell>
          <cell r="AI16">
            <v>4.3333333333333321E-2</v>
          </cell>
        </row>
        <row r="17">
          <cell r="B17" t="str">
            <v>ED</v>
          </cell>
          <cell r="C17">
            <v>3.3000000000000002E-2</v>
          </cell>
          <cell r="D17">
            <v>2.5000000000000001E-2</v>
          </cell>
          <cell r="E17">
            <v>0.03</v>
          </cell>
          <cell r="F17">
            <v>0.01</v>
          </cell>
          <cell r="G17">
            <v>3.6900000000000002E-2</v>
          </cell>
          <cell r="I17">
            <v>0.68</v>
          </cell>
          <cell r="J17">
            <v>0.66</v>
          </cell>
          <cell r="K17">
            <v>0.63</v>
          </cell>
          <cell r="L17">
            <v>0.34333333333333327</v>
          </cell>
          <cell r="M17">
            <v>9.5000000000000001E-2</v>
          </cell>
          <cell r="N17">
            <v>0.09</v>
          </cell>
          <cell r="O17">
            <v>9.5000000000000001E-2</v>
          </cell>
          <cell r="P17">
            <v>9.3333333333333338E-2</v>
          </cell>
          <cell r="Q17">
            <v>3.2044444444444438E-2</v>
          </cell>
          <cell r="R17">
            <v>298</v>
          </cell>
          <cell r="S17">
            <v>310</v>
          </cell>
          <cell r="T17">
            <v>7.9270159282724961E-3</v>
          </cell>
          <cell r="U17">
            <v>59.9</v>
          </cell>
          <cell r="V17">
            <v>48.6</v>
          </cell>
          <cell r="W17">
            <v>54.25</v>
          </cell>
          <cell r="X17">
            <v>40.950000000000003</v>
          </cell>
          <cell r="Y17">
            <v>1.3247863247863247</v>
          </cell>
          <cell r="Z17">
            <v>1.0501602298138776E-2</v>
          </cell>
          <cell r="AA17">
            <v>0.24516129032258061</v>
          </cell>
          <cell r="AB17">
            <v>2.5745863698662802E-3</v>
          </cell>
          <cell r="AC17">
            <v>3.4619030814310718E-2</v>
          </cell>
          <cell r="AD17">
            <v>3.95</v>
          </cell>
          <cell r="AE17">
            <v>2.48</v>
          </cell>
          <cell r="AF17">
            <v>42.6</v>
          </cell>
          <cell r="AG17">
            <v>0.3721518987341772</v>
          </cell>
          <cell r="AH17">
            <v>9.2723004694835687E-2</v>
          </cell>
          <cell r="AI17">
            <v>3.4507042253521129E-2</v>
          </cell>
        </row>
        <row r="18">
          <cell r="B18" t="str">
            <v>CEG</v>
          </cell>
          <cell r="C18">
            <v>3.6999999999999998E-2</v>
          </cell>
          <cell r="D18">
            <v>6.5000000000000002E-2</v>
          </cell>
          <cell r="E18">
            <v>0.18</v>
          </cell>
          <cell r="F18" t="str">
            <v>NA</v>
          </cell>
          <cell r="G18">
            <v>3.7699999999999997E-2</v>
          </cell>
          <cell r="I18">
            <v>0.43</v>
          </cell>
          <cell r="J18">
            <v>0.43</v>
          </cell>
          <cell r="K18">
            <v>0.28999999999999998</v>
          </cell>
          <cell r="L18">
            <v>0.6166666666666667</v>
          </cell>
          <cell r="M18">
            <v>0.06</v>
          </cell>
          <cell r="N18">
            <v>5.5E-2</v>
          </cell>
          <cell r="O18">
            <v>7.4999999999999997E-2</v>
          </cell>
          <cell r="P18">
            <v>6.3333333333333339E-2</v>
          </cell>
          <cell r="Q18">
            <v>3.9055555555555559E-2</v>
          </cell>
          <cell r="R18">
            <v>202</v>
          </cell>
          <cell r="S18">
            <v>205</v>
          </cell>
          <cell r="T18">
            <v>2.952807320023787E-3</v>
          </cell>
          <cell r="U18">
            <v>40.200000000000003</v>
          </cell>
          <cell r="V18">
            <v>29.7</v>
          </cell>
          <cell r="W18">
            <v>34.950000000000003</v>
          </cell>
          <cell r="X18">
            <v>41.65</v>
          </cell>
          <cell r="Y18">
            <v>0.83913565426170478</v>
          </cell>
          <cell r="Z18">
            <v>2.4778059023969116E-3</v>
          </cell>
          <cell r="AA18">
            <v>-0.19170243204577964</v>
          </cell>
          <cell r="AB18">
            <v>-4.7500141762687564E-4</v>
          </cell>
          <cell r="AC18">
            <v>3.8580554137928685E-2</v>
          </cell>
          <cell r="AD18">
            <v>3.5</v>
          </cell>
          <cell r="AE18">
            <v>1</v>
          </cell>
          <cell r="AF18">
            <v>48</v>
          </cell>
          <cell r="AG18">
            <v>0.7142857142857143</v>
          </cell>
          <cell r="AH18">
            <v>7.2916666666666671E-2</v>
          </cell>
          <cell r="AI18">
            <v>5.2083333333333336E-2</v>
          </cell>
        </row>
        <row r="19">
          <cell r="B19" t="str">
            <v>D</v>
          </cell>
          <cell r="C19">
            <v>0.05</v>
          </cell>
          <cell r="D19">
            <v>0.06</v>
          </cell>
          <cell r="E19">
            <v>4.4999999999999998E-2</v>
          </cell>
          <cell r="F19">
            <v>0.06</v>
          </cell>
          <cell r="G19">
            <v>3.2000000000000001E-2</v>
          </cell>
          <cell r="I19">
            <v>0.71</v>
          </cell>
          <cell r="J19">
            <v>0.65</v>
          </cell>
          <cell r="K19">
            <v>0.65</v>
          </cell>
          <cell r="L19">
            <v>0.33000000000000007</v>
          </cell>
          <cell r="M19">
            <v>0.13500000000000001</v>
          </cell>
          <cell r="N19">
            <v>0.15</v>
          </cell>
          <cell r="O19">
            <v>0.14000000000000001</v>
          </cell>
          <cell r="P19">
            <v>0.14166666666666669</v>
          </cell>
          <cell r="Q19">
            <v>4.6750000000000021E-2</v>
          </cell>
          <cell r="R19">
            <v>570</v>
          </cell>
          <cell r="S19">
            <v>585</v>
          </cell>
          <cell r="T19">
            <v>5.2086151973560479E-3</v>
          </cell>
          <cell r="U19">
            <v>52.7</v>
          </cell>
          <cell r="V19">
            <v>42.1</v>
          </cell>
          <cell r="W19">
            <v>47.400000000000006</v>
          </cell>
          <cell r="X19">
            <v>22.05</v>
          </cell>
          <cell r="Y19">
            <v>2.1496598639455784</v>
          </cell>
          <cell r="Z19">
            <v>1.1196751036493273E-2</v>
          </cell>
          <cell r="AA19">
            <v>0.53481012658227844</v>
          </cell>
          <cell r="AB19">
            <v>5.9881358391372244E-3</v>
          </cell>
          <cell r="AC19">
            <v>5.2738135839137244E-2</v>
          </cell>
          <cell r="AD19">
            <v>3.75</v>
          </cell>
          <cell r="AE19">
            <v>2.4500000000000002</v>
          </cell>
          <cell r="AF19">
            <v>26.5</v>
          </cell>
          <cell r="AG19">
            <v>0.34666666666666657</v>
          </cell>
          <cell r="AH19">
            <v>0.14150943396226415</v>
          </cell>
          <cell r="AI19">
            <v>4.9056603773584888E-2</v>
          </cell>
        </row>
        <row r="20">
          <cell r="B20" t="str">
            <v>DPL</v>
          </cell>
          <cell r="C20" t="str">
            <v>NA</v>
          </cell>
          <cell r="D20">
            <v>7.0000000000000007E-2</v>
          </cell>
          <cell r="E20">
            <v>5.5E-2</v>
          </cell>
          <cell r="F20">
            <v>5.5E-2</v>
          </cell>
          <cell r="G20">
            <v>7.0000000000000007E-2</v>
          </cell>
          <cell r="I20">
            <v>0.57999999999999996</v>
          </cell>
          <cell r="J20">
            <v>0.57999999999999996</v>
          </cell>
          <cell r="K20">
            <v>0.53</v>
          </cell>
          <cell r="L20">
            <v>0.43666666666666665</v>
          </cell>
          <cell r="M20">
            <v>0.21</v>
          </cell>
          <cell r="N20">
            <v>0.21</v>
          </cell>
          <cell r="O20">
            <v>0.22</v>
          </cell>
          <cell r="P20">
            <v>0.21333333333333335</v>
          </cell>
          <cell r="Q20">
            <v>9.3155555555555561E-2</v>
          </cell>
          <cell r="R20">
            <v>115</v>
          </cell>
          <cell r="S20">
            <v>110</v>
          </cell>
          <cell r="T20">
            <v>-8.8509501835801752E-3</v>
          </cell>
          <cell r="U20">
            <v>30.5</v>
          </cell>
          <cell r="V20">
            <v>25.4</v>
          </cell>
          <cell r="W20">
            <v>27.95</v>
          </cell>
          <cell r="X20">
            <v>11.5</v>
          </cell>
          <cell r="Y20">
            <v>2.4304347826086956</v>
          </cell>
          <cell r="Z20">
            <v>-2.1511657185310076E-2</v>
          </cell>
          <cell r="AA20">
            <v>0.58855098389982108</v>
          </cell>
          <cell r="AB20">
            <v>-1.2660707001729901E-2</v>
          </cell>
          <cell r="AC20">
            <v>8.049484855382566E-2</v>
          </cell>
          <cell r="AD20">
            <v>3.05</v>
          </cell>
          <cell r="AE20">
            <v>1.6</v>
          </cell>
          <cell r="AF20">
            <v>14.1</v>
          </cell>
          <cell r="AG20">
            <v>0.47540983606557374</v>
          </cell>
          <cell r="AH20">
            <v>0.21631205673758863</v>
          </cell>
          <cell r="AI20">
            <v>0.1028368794326241</v>
          </cell>
        </row>
        <row r="21">
          <cell r="B21" t="str">
            <v>DTE</v>
          </cell>
          <cell r="C21">
            <v>4.2000000000000003E-2</v>
          </cell>
          <cell r="D21">
            <v>3.5000000000000003E-2</v>
          </cell>
          <cell r="E21">
            <v>4.4999999999999998E-2</v>
          </cell>
          <cell r="F21">
            <v>0.04</v>
          </cell>
          <cell r="G21">
            <v>3.44E-2</v>
          </cell>
          <cell r="I21">
            <v>0.63</v>
          </cell>
          <cell r="J21">
            <v>0.63</v>
          </cell>
          <cell r="K21">
            <v>0.63</v>
          </cell>
          <cell r="L21">
            <v>0.37</v>
          </cell>
          <cell r="M21">
            <v>0.09</v>
          </cell>
          <cell r="N21">
            <v>0.09</v>
          </cell>
          <cell r="O21">
            <v>0.09</v>
          </cell>
          <cell r="P21">
            <v>9.0000000000000011E-2</v>
          </cell>
          <cell r="Q21">
            <v>3.3300000000000003E-2</v>
          </cell>
          <cell r="R21">
            <v>170</v>
          </cell>
          <cell r="S21">
            <v>174</v>
          </cell>
          <cell r="T21">
            <v>4.6622068574093678E-3</v>
          </cell>
          <cell r="U21">
            <v>52.8</v>
          </cell>
          <cell r="V21">
            <v>43.2</v>
          </cell>
          <cell r="W21">
            <v>48</v>
          </cell>
          <cell r="X21">
            <v>42.3</v>
          </cell>
          <cell r="Y21">
            <v>1.1347517730496455</v>
          </cell>
          <cell r="Z21">
            <v>5.290447497769496E-3</v>
          </cell>
          <cell r="AA21">
            <v>0.11875000000000002</v>
          </cell>
          <cell r="AB21">
            <v>6.2824064036012773E-4</v>
          </cell>
          <cell r="AC21">
            <v>3.3928240640360131E-2</v>
          </cell>
          <cell r="AD21">
            <v>4.25</v>
          </cell>
          <cell r="AE21">
            <v>2.7</v>
          </cell>
          <cell r="AF21">
            <v>46.5</v>
          </cell>
          <cell r="AG21">
            <v>0.3647058823529411</v>
          </cell>
          <cell r="AH21">
            <v>9.1397849462365593E-2</v>
          </cell>
          <cell r="AI21">
            <v>3.3333333333333326E-2</v>
          </cell>
        </row>
        <row r="22">
          <cell r="B22" t="str">
            <v>DUK</v>
          </cell>
          <cell r="C22">
            <v>4.4999999999999998E-2</v>
          </cell>
          <cell r="D22">
            <v>2.5000000000000001E-2</v>
          </cell>
          <cell r="E22">
            <v>0.06</v>
          </cell>
          <cell r="F22">
            <v>0.02</v>
          </cell>
          <cell r="G22">
            <v>4.0500000000000001E-2</v>
          </cell>
          <cell r="I22">
            <v>0.7</v>
          </cell>
          <cell r="J22">
            <v>0.69</v>
          </cell>
          <cell r="K22">
            <v>0.65</v>
          </cell>
          <cell r="L22">
            <v>0.31999999999999995</v>
          </cell>
          <cell r="M22">
            <v>0.08</v>
          </cell>
          <cell r="N22">
            <v>8.5000000000000006E-2</v>
          </cell>
          <cell r="O22">
            <v>8.5000000000000006E-2</v>
          </cell>
          <cell r="P22">
            <v>8.3333333333333329E-2</v>
          </cell>
          <cell r="Q22">
            <v>2.6666666666666661E-2</v>
          </cell>
          <cell r="R22">
            <v>1336</v>
          </cell>
          <cell r="S22">
            <v>1339</v>
          </cell>
          <cell r="T22">
            <v>4.4869895418986339E-4</v>
          </cell>
          <cell r="U22">
            <v>21</v>
          </cell>
          <cell r="V22">
            <v>16.899999999999999</v>
          </cell>
          <cell r="W22">
            <v>18.95</v>
          </cell>
          <cell r="X22">
            <v>17.7</v>
          </cell>
          <cell r="Y22">
            <v>1.0706214689265536</v>
          </cell>
          <cell r="Z22">
            <v>4.8038673344055993E-4</v>
          </cell>
          <cell r="AA22">
            <v>6.5963060686015762E-2</v>
          </cell>
          <cell r="AB22">
            <v>3.1687779250696532E-5</v>
          </cell>
          <cell r="AC22">
            <v>2.6698354445917359E-2</v>
          </cell>
          <cell r="AD22">
            <v>1.65</v>
          </cell>
          <cell r="AE22">
            <v>1.07</v>
          </cell>
          <cell r="AF22">
            <v>19.25</v>
          </cell>
          <cell r="AG22">
            <v>0.35151515151515145</v>
          </cell>
          <cell r="AH22">
            <v>8.5714285714285715E-2</v>
          </cell>
          <cell r="AI22">
            <v>3.0129870129870125E-2</v>
          </cell>
        </row>
        <row r="23">
          <cell r="B23" t="str">
            <v>EIX</v>
          </cell>
          <cell r="C23">
            <v>0.05</v>
          </cell>
          <cell r="D23">
            <v>4.4999999999999998E-2</v>
          </cell>
          <cell r="E23" t="str">
            <v>NA</v>
          </cell>
          <cell r="F23">
            <v>0.02</v>
          </cell>
          <cell r="G23">
            <v>2.9000000000000001E-2</v>
          </cell>
          <cell r="I23">
            <v>0.5</v>
          </cell>
          <cell r="J23">
            <v>0.49</v>
          </cell>
          <cell r="K23">
            <v>0.46</v>
          </cell>
          <cell r="L23">
            <v>0.51666666666666661</v>
          </cell>
          <cell r="M23">
            <v>0.08</v>
          </cell>
          <cell r="N23">
            <v>8.5000000000000006E-2</v>
          </cell>
          <cell r="O23">
            <v>0.08</v>
          </cell>
          <cell r="P23">
            <v>8.1666666666666665E-2</v>
          </cell>
          <cell r="Q23">
            <v>4.2194444444444437E-2</v>
          </cell>
          <cell r="R23">
            <v>325.81</v>
          </cell>
          <cell r="S23">
            <v>325.81</v>
          </cell>
          <cell r="T23">
            <v>0</v>
          </cell>
          <cell r="U23">
            <v>40.200000000000003</v>
          </cell>
          <cell r="V23">
            <v>32.6</v>
          </cell>
          <cell r="W23">
            <v>36.400000000000006</v>
          </cell>
          <cell r="X23">
            <v>35.299999999999997</v>
          </cell>
          <cell r="Y23">
            <v>1.0311614730878189</v>
          </cell>
          <cell r="Z23">
            <v>0</v>
          </cell>
          <cell r="AA23">
            <v>3.0219780219780445E-2</v>
          </cell>
          <cell r="AB23">
            <v>0</v>
          </cell>
          <cell r="AC23">
            <v>4.2194444444444437E-2</v>
          </cell>
          <cell r="AD23">
            <v>3.25</v>
          </cell>
          <cell r="AE23">
            <v>1.4</v>
          </cell>
          <cell r="AF23">
            <v>40.25</v>
          </cell>
          <cell r="AG23">
            <v>0.56923076923076921</v>
          </cell>
          <cell r="AH23">
            <v>8.0745341614906832E-2</v>
          </cell>
          <cell r="AI23">
            <v>4.5962732919254658E-2</v>
          </cell>
        </row>
        <row r="24">
          <cell r="B24" t="str">
            <v>EE</v>
          </cell>
          <cell r="C24" t="str">
            <v>NA</v>
          </cell>
          <cell r="D24">
            <v>7.0000000000000007E-2</v>
          </cell>
          <cell r="E24">
            <v>7.4999999999999997E-2</v>
          </cell>
          <cell r="F24" t="str">
            <v>NMF</v>
          </cell>
          <cell r="G24">
            <v>3.6999999999999998E-2</v>
          </cell>
          <cell r="I24">
            <v>0.26</v>
          </cell>
          <cell r="J24">
            <v>0.39</v>
          </cell>
          <cell r="K24">
            <v>0.42</v>
          </cell>
          <cell r="L24">
            <v>0.64333333333333331</v>
          </cell>
          <cell r="M24">
            <v>0.125</v>
          </cell>
          <cell r="N24">
            <v>0.115</v>
          </cell>
          <cell r="O24">
            <v>0.115</v>
          </cell>
          <cell r="P24">
            <v>0.11833333333333333</v>
          </cell>
          <cell r="Q24">
            <v>7.612777777777778E-2</v>
          </cell>
          <cell r="R24">
            <v>40.5</v>
          </cell>
          <cell r="S24">
            <v>39</v>
          </cell>
          <cell r="T24">
            <v>-7.5196504874270875E-3</v>
          </cell>
          <cell r="U24">
            <v>35.700000000000003</v>
          </cell>
          <cell r="V24">
            <v>26.7</v>
          </cell>
          <cell r="W24">
            <v>31.200000000000003</v>
          </cell>
          <cell r="X24">
            <v>25.5</v>
          </cell>
          <cell r="Y24">
            <v>1.223529411764706</v>
          </cell>
          <cell r="Z24">
            <v>-9.2005135375578494E-3</v>
          </cell>
          <cell r="AA24">
            <v>0.18269230769230771</v>
          </cell>
          <cell r="AB24">
            <v>-1.6808630501307612E-3</v>
          </cell>
          <cell r="AC24">
            <v>7.4446914727647015E-2</v>
          </cell>
          <cell r="AD24">
            <v>2.75</v>
          </cell>
          <cell r="AE24">
            <v>1.2</v>
          </cell>
          <cell r="AF24">
            <v>25.5</v>
          </cell>
          <cell r="AG24">
            <v>0.56363636363636371</v>
          </cell>
          <cell r="AH24">
            <v>0.10784313725490197</v>
          </cell>
          <cell r="AI24">
            <v>6.0784313725490209E-2</v>
          </cell>
        </row>
        <row r="25">
          <cell r="B25" t="str">
            <v>EDE</v>
          </cell>
          <cell r="C25">
            <v>8.8999999999999996E-2</v>
          </cell>
          <cell r="D25">
            <v>0.02</v>
          </cell>
          <cell r="E25">
            <v>7.0000000000000007E-2</v>
          </cell>
          <cell r="F25" t="str">
            <v>NA</v>
          </cell>
          <cell r="G25">
            <v>0.10199999999999999</v>
          </cell>
          <cell r="I25">
            <v>0.51</v>
          </cell>
          <cell r="J25">
            <v>0.87</v>
          </cell>
          <cell r="K25">
            <v>0.7</v>
          </cell>
          <cell r="L25">
            <v>0.30666666666666664</v>
          </cell>
          <cell r="M25">
            <v>7.4999999999999997E-2</v>
          </cell>
          <cell r="N25">
            <v>7.0000000000000007E-2</v>
          </cell>
          <cell r="O25">
            <v>9.5000000000000001E-2</v>
          </cell>
          <cell r="P25">
            <v>0.08</v>
          </cell>
          <cell r="Q25">
            <v>2.4533333333333331E-2</v>
          </cell>
          <cell r="R25">
            <v>42.25</v>
          </cell>
          <cell r="S25">
            <v>43</v>
          </cell>
          <cell r="T25">
            <v>3.5253518649858151E-3</v>
          </cell>
          <cell r="U25">
            <v>23.3</v>
          </cell>
          <cell r="V25">
            <v>18</v>
          </cell>
          <cell r="W25">
            <v>20.65</v>
          </cell>
          <cell r="X25">
            <v>16.55</v>
          </cell>
          <cell r="Y25">
            <v>1.2477341389728096</v>
          </cell>
          <cell r="Z25">
            <v>4.3987018738342641E-3</v>
          </cell>
          <cell r="AA25">
            <v>0.198547215496368</v>
          </cell>
          <cell r="AB25">
            <v>8.7335000884844938E-4</v>
          </cell>
          <cell r="AC25">
            <v>2.5406683342181779E-2</v>
          </cell>
          <cell r="AD25">
            <v>1.75</v>
          </cell>
          <cell r="AE25">
            <v>1.2</v>
          </cell>
          <cell r="AF25">
            <v>17.75</v>
          </cell>
          <cell r="AG25">
            <v>0.31428571428571428</v>
          </cell>
          <cell r="AH25">
            <v>9.8591549295774641E-2</v>
          </cell>
          <cell r="AI25">
            <v>3.0985915492957743E-2</v>
          </cell>
        </row>
        <row r="26">
          <cell r="B26" t="str">
            <v>ETR</v>
          </cell>
          <cell r="C26" t="str">
            <v>NA</v>
          </cell>
          <cell r="D26">
            <v>6.5000000000000002E-2</v>
          </cell>
          <cell r="E26">
            <v>1.4999999999999999E-2</v>
          </cell>
          <cell r="F26">
            <v>2.5000000000000001E-2</v>
          </cell>
          <cell r="G26" t="str">
            <v>NA</v>
          </cell>
          <cell r="I26">
            <v>0.5</v>
          </cell>
          <cell r="J26">
            <v>0.49</v>
          </cell>
          <cell r="K26">
            <v>0.5</v>
          </cell>
          <cell r="L26">
            <v>0.50333333333333341</v>
          </cell>
          <cell r="M26">
            <v>0.13500000000000001</v>
          </cell>
          <cell r="N26">
            <v>0.13</v>
          </cell>
          <cell r="O26">
            <v>0.115</v>
          </cell>
          <cell r="P26">
            <v>0.12666666666666668</v>
          </cell>
          <cell r="Q26">
            <v>6.3755555555555565E-2</v>
          </cell>
          <cell r="R26">
            <v>172</v>
          </cell>
          <cell r="S26">
            <v>172</v>
          </cell>
          <cell r="T26">
            <v>0</v>
          </cell>
          <cell r="U26">
            <v>74.5</v>
          </cell>
          <cell r="V26">
            <v>57.6</v>
          </cell>
          <cell r="W26">
            <v>66.05</v>
          </cell>
          <cell r="X26">
            <v>53.8</v>
          </cell>
          <cell r="Y26">
            <v>1.2276951672862453</v>
          </cell>
          <cell r="Z26">
            <v>0</v>
          </cell>
          <cell r="AA26">
            <v>0.18546555639666917</v>
          </cell>
          <cell r="AB26">
            <v>0</v>
          </cell>
          <cell r="AC26">
            <v>6.3755555555555565E-2</v>
          </cell>
          <cell r="AD26">
            <v>7</v>
          </cell>
          <cell r="AE26">
            <v>3.6</v>
          </cell>
          <cell r="AF26">
            <v>65</v>
          </cell>
          <cell r="AG26">
            <v>0.48571428571428565</v>
          </cell>
          <cell r="AH26">
            <v>0.1076923076923077</v>
          </cell>
          <cell r="AI26">
            <v>5.2307692307692305E-2</v>
          </cell>
        </row>
        <row r="27">
          <cell r="B27" t="str">
            <v>EXC</v>
          </cell>
          <cell r="C27" t="str">
            <v>NA</v>
          </cell>
          <cell r="D27">
            <v>5.5E-2</v>
          </cell>
          <cell r="E27" t="str">
            <v>NA</v>
          </cell>
          <cell r="F27" t="str">
            <v>Nil</v>
          </cell>
          <cell r="G27" t="str">
            <v>NA</v>
          </cell>
          <cell r="I27">
            <v>0.56999999999999995</v>
          </cell>
          <cell r="J27">
            <v>0.72</v>
          </cell>
          <cell r="K27">
            <v>0.55000000000000004</v>
          </cell>
          <cell r="L27">
            <v>0.3866666666666666</v>
          </cell>
          <cell r="M27">
            <v>0.16500000000000001</v>
          </cell>
          <cell r="N27">
            <v>0.125</v>
          </cell>
          <cell r="O27">
            <v>0.15</v>
          </cell>
          <cell r="P27">
            <v>0.1466666666666667</v>
          </cell>
          <cell r="Q27">
            <v>5.6711111111111115E-2</v>
          </cell>
          <cell r="R27">
            <v>664</v>
          </cell>
          <cell r="S27">
            <v>630</v>
          </cell>
          <cell r="T27">
            <v>-1.0457403164982559E-2</v>
          </cell>
          <cell r="U27">
            <v>45.4</v>
          </cell>
          <cell r="V27">
            <v>39.1</v>
          </cell>
          <cell r="W27">
            <v>42.25</v>
          </cell>
          <cell r="X27">
            <v>22.9</v>
          </cell>
          <cell r="Y27">
            <v>1.8449781659388647</v>
          </cell>
          <cell r="Z27">
            <v>-1.9293680511812801E-2</v>
          </cell>
          <cell r="AA27">
            <v>0.4579881656804734</v>
          </cell>
          <cell r="AB27">
            <v>-8.8362773468302416E-3</v>
          </cell>
          <cell r="AC27">
            <v>4.7874833764280873E-2</v>
          </cell>
          <cell r="AD27">
            <v>3.75</v>
          </cell>
          <cell r="AE27">
            <v>2.1</v>
          </cell>
          <cell r="AF27">
            <v>25.75</v>
          </cell>
          <cell r="AG27">
            <v>0.43999999999999995</v>
          </cell>
          <cell r="AH27">
            <v>0.14563106796116504</v>
          </cell>
          <cell r="AI27">
            <v>6.407766990291261E-2</v>
          </cell>
        </row>
        <row r="28">
          <cell r="B28" t="str">
            <v>FE</v>
          </cell>
          <cell r="C28">
            <v>0.01</v>
          </cell>
          <cell r="D28">
            <v>0.05</v>
          </cell>
          <cell r="E28">
            <v>5.0000000000000001E-3</v>
          </cell>
          <cell r="F28">
            <v>5.0000000000000001E-3</v>
          </cell>
          <cell r="G28">
            <v>1.3299999999999999E-2</v>
          </cell>
          <cell r="I28">
            <v>0.9</v>
          </cell>
          <cell r="J28">
            <v>0.65</v>
          </cell>
          <cell r="K28">
            <v>0.63</v>
          </cell>
          <cell r="L28">
            <v>0.27333333333333332</v>
          </cell>
          <cell r="M28">
            <v>7.4999999999999997E-2</v>
          </cell>
          <cell r="N28">
            <v>0.105</v>
          </cell>
          <cell r="O28">
            <v>0.1</v>
          </cell>
          <cell r="P28">
            <v>9.3333333333333338E-2</v>
          </cell>
          <cell r="Q28">
            <v>2.5511111111111109E-2</v>
          </cell>
          <cell r="R28">
            <v>418.22</v>
          </cell>
          <cell r="S28">
            <v>418.22</v>
          </cell>
          <cell r="T28">
            <v>0</v>
          </cell>
          <cell r="U28">
            <v>46.5</v>
          </cell>
          <cell r="V28">
            <v>36.1</v>
          </cell>
          <cell r="W28">
            <v>41.3</v>
          </cell>
          <cell r="X28">
            <v>33.299999999999997</v>
          </cell>
          <cell r="Y28">
            <v>1.2402402402402402</v>
          </cell>
          <cell r="Z28">
            <v>0</v>
          </cell>
          <cell r="AA28">
            <v>0.19370460048426141</v>
          </cell>
          <cell r="AB28">
            <v>0</v>
          </cell>
          <cell r="AC28">
            <v>2.5511111111111109E-2</v>
          </cell>
          <cell r="AD28">
            <v>3.75</v>
          </cell>
          <cell r="AE28">
            <v>2.2999999999999998</v>
          </cell>
          <cell r="AF28">
            <v>37.25</v>
          </cell>
          <cell r="AG28">
            <v>0.38666666666666671</v>
          </cell>
          <cell r="AH28">
            <v>0.10067114093959731</v>
          </cell>
          <cell r="AI28">
            <v>3.8926174496644296E-2</v>
          </cell>
        </row>
        <row r="29">
          <cell r="B29" t="str">
            <v>GXP</v>
          </cell>
          <cell r="C29">
            <v>6.5000000000000002E-2</v>
          </cell>
          <cell r="D29">
            <v>0.02</v>
          </cell>
          <cell r="E29">
            <v>0.06</v>
          </cell>
          <cell r="F29" t="str">
            <v>Nil</v>
          </cell>
          <cell r="G29">
            <v>4.1000000000000002E-2</v>
          </cell>
          <cell r="I29">
            <v>0.68</v>
          </cell>
          <cell r="J29">
            <v>0.56999999999999995</v>
          </cell>
          <cell r="K29">
            <v>0.62</v>
          </cell>
          <cell r="L29">
            <v>0.37666666666666659</v>
          </cell>
          <cell r="M29">
            <v>5.5E-2</v>
          </cell>
          <cell r="N29">
            <v>6.5000000000000002E-2</v>
          </cell>
          <cell r="O29">
            <v>7.4999999999999997E-2</v>
          </cell>
          <cell r="P29">
            <v>6.5000000000000002E-2</v>
          </cell>
          <cell r="Q29">
            <v>2.4483333333333329E-2</v>
          </cell>
          <cell r="R29">
            <v>155</v>
          </cell>
          <cell r="S29">
            <v>155</v>
          </cell>
          <cell r="T29">
            <v>0</v>
          </cell>
          <cell r="U29">
            <v>21.3</v>
          </cell>
          <cell r="V29">
            <v>16.3</v>
          </cell>
          <cell r="W29">
            <v>18.8</v>
          </cell>
          <cell r="X29">
            <v>21.5</v>
          </cell>
          <cell r="Y29">
            <v>0.87441860465116283</v>
          </cell>
          <cell r="Z29">
            <v>0</v>
          </cell>
          <cell r="AA29">
            <v>-0.1436170212765957</v>
          </cell>
          <cell r="AB29">
            <v>0</v>
          </cell>
          <cell r="AC29">
            <v>2.4483333333333329E-2</v>
          </cell>
          <cell r="AD29">
            <v>1.75</v>
          </cell>
          <cell r="AE29">
            <v>1.1000000000000001</v>
          </cell>
          <cell r="AF29">
            <v>23.5</v>
          </cell>
          <cell r="AG29">
            <v>0.37142857142857133</v>
          </cell>
          <cell r="AH29">
            <v>7.4468085106382975E-2</v>
          </cell>
          <cell r="AI29">
            <v>2.7659574468085098E-2</v>
          </cell>
        </row>
        <row r="30">
          <cell r="B30" t="str">
            <v>HE</v>
          </cell>
          <cell r="C30">
            <v>8.5999999999999993E-2</v>
          </cell>
          <cell r="D30">
            <v>2.5000000000000001E-2</v>
          </cell>
          <cell r="E30">
            <v>0.11</v>
          </cell>
          <cell r="F30">
            <v>0.01</v>
          </cell>
          <cell r="G30">
            <v>0.13469999999999999</v>
          </cell>
          <cell r="I30">
            <v>0.95</v>
          </cell>
          <cell r="J30">
            <v>0.86</v>
          </cell>
          <cell r="K30">
            <v>0.67</v>
          </cell>
          <cell r="L30">
            <v>0.17333333333333334</v>
          </cell>
          <cell r="M30">
            <v>0.08</v>
          </cell>
          <cell r="N30">
            <v>0.09</v>
          </cell>
          <cell r="O30">
            <v>0.105</v>
          </cell>
          <cell r="P30">
            <v>9.166666666666666E-2</v>
          </cell>
          <cell r="Q30">
            <v>1.588888888888889E-2</v>
          </cell>
          <cell r="R30">
            <v>96</v>
          </cell>
          <cell r="S30">
            <v>108</v>
          </cell>
          <cell r="T30">
            <v>2.3836255539609663E-2</v>
          </cell>
          <cell r="U30">
            <v>26.4</v>
          </cell>
          <cell r="V30">
            <v>20.6</v>
          </cell>
          <cell r="W30">
            <v>23.5</v>
          </cell>
          <cell r="X30">
            <v>16.05</v>
          </cell>
          <cell r="Y30">
            <v>1.4641744548286604</v>
          </cell>
          <cell r="Z30">
            <v>3.4900436459864612E-2</v>
          </cell>
          <cell r="AA30">
            <v>0.31702127659574464</v>
          </cell>
          <cell r="AB30">
            <v>1.106418092025495E-2</v>
          </cell>
          <cell r="AC30">
            <v>2.6953069809143838E-2</v>
          </cell>
          <cell r="AD30">
            <v>2</v>
          </cell>
          <cell r="AE30">
            <v>1.3</v>
          </cell>
          <cell r="AF30">
            <v>18</v>
          </cell>
          <cell r="AG30">
            <v>0.35</v>
          </cell>
          <cell r="AH30">
            <v>0.1111111111111111</v>
          </cell>
          <cell r="AI30">
            <v>3.8888888888888883E-2</v>
          </cell>
        </row>
        <row r="31">
          <cell r="B31" t="str">
            <v>IDA</v>
          </cell>
          <cell r="C31">
            <v>4.7E-2</v>
          </cell>
          <cell r="D31">
            <v>0.05</v>
          </cell>
          <cell r="E31">
            <v>0.04</v>
          </cell>
          <cell r="F31">
            <v>0.04</v>
          </cell>
          <cell r="G31">
            <v>4.4999999999999998E-2</v>
          </cell>
          <cell r="I31">
            <v>0.39</v>
          </cell>
          <cell r="J31">
            <v>0.39</v>
          </cell>
          <cell r="K31">
            <v>0.45</v>
          </cell>
          <cell r="L31">
            <v>0.59000000000000008</v>
          </cell>
          <cell r="M31">
            <v>9.5000000000000001E-2</v>
          </cell>
          <cell r="N31">
            <v>0.09</v>
          </cell>
          <cell r="O31">
            <v>8.5000000000000006E-2</v>
          </cell>
          <cell r="P31">
            <v>9.0000000000000011E-2</v>
          </cell>
          <cell r="Q31">
            <v>5.3100000000000015E-2</v>
          </cell>
          <cell r="R31">
            <v>50.5</v>
          </cell>
          <cell r="S31">
            <v>51</v>
          </cell>
          <cell r="T31">
            <v>1.9724019192550735E-3</v>
          </cell>
          <cell r="U31">
            <v>40.700000000000003</v>
          </cell>
          <cell r="V31">
            <v>33.9</v>
          </cell>
          <cell r="W31">
            <v>37.299999999999997</v>
          </cell>
          <cell r="X31">
            <v>33.65</v>
          </cell>
          <cell r="Y31">
            <v>1.1084695393759287</v>
          </cell>
          <cell r="Z31">
            <v>2.1863474469008691E-3</v>
          </cell>
          <cell r="AA31">
            <v>9.7855227882037599E-2</v>
          </cell>
          <cell r="AB31">
            <v>2.1394552764579565E-4</v>
          </cell>
          <cell r="AC31">
            <v>5.331394552764581E-2</v>
          </cell>
          <cell r="AD31">
            <v>3.3</v>
          </cell>
          <cell r="AE31">
            <v>1.5</v>
          </cell>
          <cell r="AF31">
            <v>39.200000000000003</v>
          </cell>
          <cell r="AG31">
            <v>0.54545454545454541</v>
          </cell>
          <cell r="AH31">
            <v>8.4183673469387738E-2</v>
          </cell>
          <cell r="AI31">
            <v>4.5918367346938764E-2</v>
          </cell>
        </row>
        <row r="32">
          <cell r="B32" t="str">
            <v>TEG</v>
          </cell>
          <cell r="C32">
            <v>4.4999999999999998E-2</v>
          </cell>
          <cell r="D32">
            <v>1.4999999999999999E-2</v>
          </cell>
          <cell r="E32">
            <v>0.09</v>
          </cell>
          <cell r="F32" t="str">
            <v>Nil</v>
          </cell>
          <cell r="G32">
            <v>9.4E-2</v>
          </cell>
          <cell r="I32">
            <v>0.81</v>
          </cell>
          <cell r="J32">
            <v>0.77</v>
          </cell>
          <cell r="K32">
            <v>0.69</v>
          </cell>
          <cell r="L32">
            <v>0.24333333333333329</v>
          </cell>
          <cell r="M32">
            <v>0.09</v>
          </cell>
          <cell r="N32">
            <v>0.09</v>
          </cell>
          <cell r="O32">
            <v>9.5000000000000001E-2</v>
          </cell>
          <cell r="P32">
            <v>9.1666666666666674E-2</v>
          </cell>
          <cell r="Q32">
            <v>2.2305555555555554E-2</v>
          </cell>
          <cell r="R32">
            <v>78.3</v>
          </cell>
          <cell r="S32">
            <v>78.3</v>
          </cell>
          <cell r="T32">
            <v>0</v>
          </cell>
          <cell r="U32">
            <v>54</v>
          </cell>
          <cell r="V32">
            <v>42.8</v>
          </cell>
          <cell r="W32">
            <v>48.4</v>
          </cell>
          <cell r="X32">
            <v>38.65</v>
          </cell>
          <cell r="Y32">
            <v>1.2522639068564037</v>
          </cell>
          <cell r="Z32">
            <v>0</v>
          </cell>
          <cell r="AA32">
            <v>0.20144628099173556</v>
          </cell>
          <cell r="AB32">
            <v>0</v>
          </cell>
          <cell r="AC32">
            <v>2.2305555555555554E-2</v>
          </cell>
          <cell r="AD32">
            <v>4</v>
          </cell>
          <cell r="AE32">
            <v>2.72</v>
          </cell>
          <cell r="AF32">
            <v>41.75</v>
          </cell>
          <cell r="AG32">
            <v>0.31999999999999995</v>
          </cell>
          <cell r="AH32">
            <v>9.580838323353294E-2</v>
          </cell>
          <cell r="AI32">
            <v>3.0658682634730535E-2</v>
          </cell>
        </row>
        <row r="33">
          <cell r="B33" t="str">
            <v>ITC</v>
          </cell>
          <cell r="C33">
            <v>0.16500000000000001</v>
          </cell>
          <cell r="D33">
            <v>0.105</v>
          </cell>
          <cell r="E33">
            <v>0.14000000000000001</v>
          </cell>
          <cell r="F33">
            <v>5.5E-2</v>
          </cell>
          <cell r="G33">
            <v>0.18759999999999999</v>
          </cell>
          <cell r="I33">
            <v>0.41</v>
          </cell>
          <cell r="J33">
            <v>0.37</v>
          </cell>
          <cell r="K33">
            <v>0.3</v>
          </cell>
          <cell r="L33">
            <v>0.6399999999999999</v>
          </cell>
          <cell r="M33">
            <v>0.13500000000000001</v>
          </cell>
          <cell r="N33">
            <v>0.14499999999999999</v>
          </cell>
          <cell r="O33">
            <v>0.155</v>
          </cell>
          <cell r="P33">
            <v>0.14500000000000002</v>
          </cell>
          <cell r="Q33">
            <v>9.2799999999999994E-2</v>
          </cell>
          <cell r="R33">
            <v>52.75</v>
          </cell>
          <cell r="S33">
            <v>55</v>
          </cell>
          <cell r="T33">
            <v>8.3888736214607906E-3</v>
          </cell>
          <cell r="U33">
            <v>77.3</v>
          </cell>
          <cell r="V33">
            <v>61.8</v>
          </cell>
          <cell r="W33">
            <v>69.55</v>
          </cell>
          <cell r="X33">
            <v>26.4</v>
          </cell>
          <cell r="Y33">
            <v>2.6344696969696968</v>
          </cell>
          <cell r="Z33">
            <v>2.2100233347446891E-2</v>
          </cell>
          <cell r="AA33">
            <v>0.62041696621135878</v>
          </cell>
          <cell r="AB33">
            <v>1.3711359725986102E-2</v>
          </cell>
          <cell r="AC33">
            <v>0.10651135972598609</v>
          </cell>
          <cell r="AD33">
            <v>5.5</v>
          </cell>
          <cell r="AE33">
            <v>1.7</v>
          </cell>
          <cell r="AF33">
            <v>35.75</v>
          </cell>
          <cell r="AG33">
            <v>0.69090909090909092</v>
          </cell>
          <cell r="AH33">
            <v>0.15384615384615385</v>
          </cell>
          <cell r="AI33">
            <v>0.1062937062937063</v>
          </cell>
        </row>
        <row r="34">
          <cell r="B34" t="str">
            <v>MGEE</v>
          </cell>
          <cell r="C34">
            <v>0.03</v>
          </cell>
          <cell r="D34">
            <v>0.04</v>
          </cell>
          <cell r="E34">
            <v>0.04</v>
          </cell>
          <cell r="F34">
            <v>0.02</v>
          </cell>
          <cell r="G34">
            <v>0.04</v>
          </cell>
          <cell r="I34">
            <v>0.61</v>
          </cell>
          <cell r="J34">
            <v>0.6</v>
          </cell>
          <cell r="K34">
            <v>0.55000000000000004</v>
          </cell>
          <cell r="L34">
            <v>0.41333333333333333</v>
          </cell>
          <cell r="M34">
            <v>0.105</v>
          </cell>
          <cell r="N34">
            <v>9.5000000000000001E-2</v>
          </cell>
          <cell r="O34">
            <v>0.12</v>
          </cell>
          <cell r="P34">
            <v>0.10666666666666667</v>
          </cell>
          <cell r="Q34">
            <v>4.4088888888888893E-2</v>
          </cell>
          <cell r="R34">
            <v>23.2</v>
          </cell>
          <cell r="S34">
            <v>23.5</v>
          </cell>
          <cell r="T34">
            <v>2.572932820562146E-3</v>
          </cell>
          <cell r="U34">
            <v>43.5</v>
          </cell>
          <cell r="V34">
            <v>37.1</v>
          </cell>
          <cell r="W34">
            <v>40.299999999999997</v>
          </cell>
          <cell r="X34">
            <v>27.65</v>
          </cell>
          <cell r="Y34">
            <v>1.4575045207956601</v>
          </cell>
          <cell r="Z34">
            <v>3.7500612176728566E-3</v>
          </cell>
          <cell r="AA34">
            <v>0.31389578163771714</v>
          </cell>
          <cell r="AB34">
            <v>1.1771283971107106E-3</v>
          </cell>
          <cell r="AC34">
            <v>4.5266017285999605E-2</v>
          </cell>
          <cell r="AD34">
            <v>3</v>
          </cell>
          <cell r="AE34">
            <v>1.64</v>
          </cell>
          <cell r="AF34">
            <v>26.3</v>
          </cell>
          <cell r="AG34">
            <v>0.45333333333333337</v>
          </cell>
          <cell r="AH34">
            <v>0.11406844106463879</v>
          </cell>
          <cell r="AI34">
            <v>5.1711026615969588E-2</v>
          </cell>
        </row>
        <row r="35">
          <cell r="B35" t="str">
            <v>NEE</v>
          </cell>
          <cell r="C35">
            <v>6.4000000000000001E-2</v>
          </cell>
          <cell r="D35">
            <v>6.5000000000000002E-2</v>
          </cell>
          <cell r="E35">
            <v>4.4999999999999998E-2</v>
          </cell>
          <cell r="F35">
            <v>5.5E-2</v>
          </cell>
          <cell r="G35">
            <v>5.79E-2</v>
          </cell>
          <cell r="I35">
            <v>0.53</v>
          </cell>
          <cell r="J35">
            <v>0.51</v>
          </cell>
          <cell r="K35">
            <v>0.47</v>
          </cell>
          <cell r="L35">
            <v>0.4966666666666667</v>
          </cell>
          <cell r="M35">
            <v>0.115</v>
          </cell>
          <cell r="N35">
            <v>0.12</v>
          </cell>
          <cell r="O35">
            <v>0.12</v>
          </cell>
          <cell r="P35">
            <v>0.11833333333333333</v>
          </cell>
          <cell r="Q35">
            <v>5.8772222222222226E-2</v>
          </cell>
          <cell r="R35">
            <v>425</v>
          </cell>
          <cell r="S35">
            <v>420</v>
          </cell>
          <cell r="T35">
            <v>-2.3640926502944692E-3</v>
          </cell>
          <cell r="U35">
            <v>59</v>
          </cell>
          <cell r="V35">
            <v>49</v>
          </cell>
          <cell r="W35">
            <v>54</v>
          </cell>
          <cell r="X35">
            <v>38.450000000000003</v>
          </cell>
          <cell r="Y35">
            <v>1.4044213263979193</v>
          </cell>
          <cell r="Z35">
            <v>-3.3201821356541308E-3</v>
          </cell>
          <cell r="AA35">
            <v>0.28796296296296287</v>
          </cell>
          <cell r="AB35">
            <v>-9.5608948535966145E-4</v>
          </cell>
          <cell r="AC35">
            <v>5.7816132736862563E-2</v>
          </cell>
          <cell r="AD35">
            <v>5.5</v>
          </cell>
          <cell r="AE35">
            <v>2.6</v>
          </cell>
          <cell r="AF35">
            <v>46.25</v>
          </cell>
          <cell r="AG35">
            <v>0.52727272727272734</v>
          </cell>
          <cell r="AH35">
            <v>0.11891891891891893</v>
          </cell>
          <cell r="AI35">
            <v>6.2702702702702715E-2</v>
          </cell>
        </row>
        <row r="36">
          <cell r="B36" t="str">
            <v>NU</v>
          </cell>
          <cell r="C36">
            <v>7.4999999999999997E-2</v>
          </cell>
          <cell r="D36">
            <v>0.06</v>
          </cell>
          <cell r="E36">
            <v>7.4999999999999997E-2</v>
          </cell>
          <cell r="F36">
            <v>7.0000000000000007E-2</v>
          </cell>
          <cell r="G36">
            <v>7.4300000000000005E-2</v>
          </cell>
          <cell r="I36">
            <v>0.51</v>
          </cell>
          <cell r="J36">
            <v>0.48</v>
          </cell>
          <cell r="K36">
            <v>0.47</v>
          </cell>
          <cell r="L36">
            <v>0.51333333333333342</v>
          </cell>
          <cell r="M36">
            <v>9.5000000000000001E-2</v>
          </cell>
          <cell r="N36">
            <v>0.105</v>
          </cell>
          <cell r="O36">
            <v>0.105</v>
          </cell>
          <cell r="P36">
            <v>0.10166666666666667</v>
          </cell>
          <cell r="Q36">
            <v>5.2188888888888896E-2</v>
          </cell>
          <cell r="R36">
            <v>177</v>
          </cell>
          <cell r="S36">
            <v>183</v>
          </cell>
          <cell r="T36">
            <v>6.6895598707255033E-3</v>
          </cell>
          <cell r="U36">
            <v>36.5</v>
          </cell>
          <cell r="V36">
            <v>30</v>
          </cell>
          <cell r="W36">
            <v>33.25</v>
          </cell>
          <cell r="X36">
            <v>23.95</v>
          </cell>
          <cell r="Y36">
            <v>1.3883089770354906</v>
          </cell>
          <cell r="Z36">
            <v>9.2871760209445927E-3</v>
          </cell>
          <cell r="AA36">
            <v>0.27969924812030078</v>
          </cell>
          <cell r="AB36">
            <v>2.5976161502190894E-3</v>
          </cell>
          <cell r="AC36">
            <v>5.4786505039107987E-2</v>
          </cell>
          <cell r="AD36">
            <v>3</v>
          </cell>
          <cell r="AE36">
            <v>1.4</v>
          </cell>
          <cell r="AF36">
            <v>28.75</v>
          </cell>
          <cell r="AG36">
            <v>0.53333333333333344</v>
          </cell>
          <cell r="AH36">
            <v>0.10434782608695652</v>
          </cell>
          <cell r="AI36">
            <v>5.5652173913043487E-2</v>
          </cell>
        </row>
        <row r="37">
          <cell r="B37" t="str">
            <v>NST</v>
          </cell>
          <cell r="C37">
            <v>5.7000000000000002E-2</v>
          </cell>
          <cell r="D37">
            <v>5.5E-2</v>
          </cell>
          <cell r="E37">
            <v>7.0000000000000007E-2</v>
          </cell>
          <cell r="F37">
            <v>0.06</v>
          </cell>
          <cell r="G37">
            <v>4.82E-2</v>
          </cell>
          <cell r="I37">
            <v>0.68</v>
          </cell>
          <cell r="J37">
            <v>0.66</v>
          </cell>
          <cell r="K37">
            <v>0.6</v>
          </cell>
          <cell r="L37">
            <v>0.35333333333333339</v>
          </cell>
          <cell r="M37">
            <v>0.13</v>
          </cell>
          <cell r="N37">
            <v>0.14000000000000001</v>
          </cell>
          <cell r="O37">
            <v>0.15</v>
          </cell>
          <cell r="P37">
            <v>0.14000000000000001</v>
          </cell>
          <cell r="Q37">
            <v>4.946666666666668E-2</v>
          </cell>
          <cell r="R37">
            <v>101</v>
          </cell>
          <cell r="S37">
            <v>101</v>
          </cell>
          <cell r="T37">
            <v>0</v>
          </cell>
          <cell r="U37">
            <v>47.4</v>
          </cell>
          <cell r="V37">
            <v>38.9</v>
          </cell>
          <cell r="W37">
            <v>43.15</v>
          </cell>
          <cell r="X37">
            <v>20.2</v>
          </cell>
          <cell r="Y37">
            <v>2.136138613861386</v>
          </cell>
          <cell r="Z37">
            <v>0</v>
          </cell>
          <cell r="AA37">
            <v>0.53186558516801852</v>
          </cell>
          <cell r="AB37">
            <v>0</v>
          </cell>
          <cell r="AC37">
            <v>4.946666666666668E-2</v>
          </cell>
          <cell r="AD37">
            <v>3.5</v>
          </cell>
          <cell r="AE37">
            <v>2.15</v>
          </cell>
          <cell r="AF37">
            <v>24.25</v>
          </cell>
          <cell r="AG37">
            <v>0.38571428571428579</v>
          </cell>
          <cell r="AH37">
            <v>0.14432989690721648</v>
          </cell>
          <cell r="AI37">
            <v>5.5670103092783509E-2</v>
          </cell>
        </row>
        <row r="38">
          <cell r="B38" t="str">
            <v>NVE</v>
          </cell>
          <cell r="C38">
            <v>8.7999999999999995E-2</v>
          </cell>
          <cell r="D38">
            <v>0.04</v>
          </cell>
          <cell r="E38">
            <v>9.5000000000000001E-2</v>
          </cell>
          <cell r="F38">
            <v>0.11</v>
          </cell>
          <cell r="G38">
            <v>0.1048</v>
          </cell>
          <cell r="I38">
            <v>0.63</v>
          </cell>
          <cell r="J38">
            <v>0.49</v>
          </cell>
          <cell r="K38">
            <v>0.49</v>
          </cell>
          <cell r="L38">
            <v>0.46333333333333326</v>
          </cell>
          <cell r="M38">
            <v>5.5E-2</v>
          </cell>
          <cell r="N38">
            <v>7.0000000000000007E-2</v>
          </cell>
          <cell r="O38">
            <v>0.09</v>
          </cell>
          <cell r="P38">
            <v>7.166666666666667E-2</v>
          </cell>
          <cell r="Q38">
            <v>3.3205555555555551E-2</v>
          </cell>
          <cell r="R38">
            <v>242</v>
          </cell>
          <cell r="S38">
            <v>250</v>
          </cell>
          <cell r="T38">
            <v>6.5258394446618961E-3</v>
          </cell>
          <cell r="U38">
            <v>16</v>
          </cell>
          <cell r="V38">
            <v>12.3</v>
          </cell>
          <cell r="W38">
            <v>14.15</v>
          </cell>
          <cell r="X38">
            <v>15.1</v>
          </cell>
          <cell r="Y38">
            <v>0.9370860927152318</v>
          </cell>
          <cell r="Z38">
            <v>6.1152733868851542E-3</v>
          </cell>
          <cell r="AA38">
            <v>-6.7137809187279185E-2</v>
          </cell>
          <cell r="AB38">
            <v>-4.1056605777674201E-4</v>
          </cell>
          <cell r="AC38">
            <v>3.2794989497778808E-2</v>
          </cell>
          <cell r="AD38">
            <v>1.5</v>
          </cell>
          <cell r="AE38">
            <v>0.75</v>
          </cell>
          <cell r="AF38">
            <v>17.25</v>
          </cell>
          <cell r="AG38">
            <v>0.5</v>
          </cell>
          <cell r="AH38">
            <v>8.6956521739130432E-2</v>
          </cell>
          <cell r="AI38">
            <v>4.3478260869565216E-2</v>
          </cell>
        </row>
        <row r="39">
          <cell r="B39" t="str">
            <v>OGE</v>
          </cell>
          <cell r="C39">
            <v>6.8000000000000005E-2</v>
          </cell>
          <cell r="D39">
            <v>7.4999999999999997E-2</v>
          </cell>
          <cell r="E39">
            <v>6.5000000000000002E-2</v>
          </cell>
          <cell r="F39">
            <v>0.04</v>
          </cell>
          <cell r="G39">
            <v>8.2500000000000004E-2</v>
          </cell>
          <cell r="I39">
            <v>0.41</v>
          </cell>
          <cell r="J39">
            <v>0.44</v>
          </cell>
          <cell r="K39">
            <v>0.42</v>
          </cell>
          <cell r="L39">
            <v>0.57666666666666666</v>
          </cell>
          <cell r="M39">
            <v>0.14000000000000001</v>
          </cell>
          <cell r="N39">
            <v>0.125</v>
          </cell>
          <cell r="O39">
            <v>0.12</v>
          </cell>
          <cell r="P39">
            <v>0.12833333333333333</v>
          </cell>
          <cell r="Q39">
            <v>7.4005555555555547E-2</v>
          </cell>
          <cell r="R39">
            <v>98.5</v>
          </cell>
          <cell r="S39">
            <v>100</v>
          </cell>
          <cell r="T39">
            <v>3.0273006094980737E-3</v>
          </cell>
          <cell r="U39">
            <v>53.5</v>
          </cell>
          <cell r="V39">
            <v>40.6</v>
          </cell>
          <cell r="W39">
            <v>47.05</v>
          </cell>
          <cell r="X39">
            <v>27.4</v>
          </cell>
          <cell r="Y39">
            <v>1.7171532846715329</v>
          </cell>
          <cell r="Z39">
            <v>5.198339185287751E-3</v>
          </cell>
          <cell r="AA39">
            <v>0.41764080765143463</v>
          </cell>
          <cell r="AB39">
            <v>2.1710385757896769E-3</v>
          </cell>
          <cell r="AC39">
            <v>7.6176594131345227E-2</v>
          </cell>
          <cell r="AD39">
            <v>4</v>
          </cell>
          <cell r="AE39">
            <v>1.8</v>
          </cell>
          <cell r="AF39">
            <v>33.75</v>
          </cell>
          <cell r="AG39">
            <v>0.55000000000000004</v>
          </cell>
          <cell r="AH39">
            <v>0.11851851851851852</v>
          </cell>
          <cell r="AI39">
            <v>6.5185185185185193E-2</v>
          </cell>
        </row>
        <row r="40">
          <cell r="B40" t="str">
            <v>OTTR</v>
          </cell>
          <cell r="C40">
            <v>0.05</v>
          </cell>
          <cell r="D40">
            <v>1.4999999999999999E-2</v>
          </cell>
          <cell r="E40">
            <v>0.13</v>
          </cell>
          <cell r="F40">
            <v>1.4999999999999999E-2</v>
          </cell>
          <cell r="G40">
            <v>0.05</v>
          </cell>
          <cell r="I40" t="str">
            <v>NMF</v>
          </cell>
          <cell r="J40" t="str">
            <v>NMF</v>
          </cell>
          <cell r="K40">
            <v>0.92</v>
          </cell>
          <cell r="L40">
            <v>7.999999999999996E-2</v>
          </cell>
          <cell r="M40">
            <v>0.04</v>
          </cell>
          <cell r="N40">
            <v>0.05</v>
          </cell>
          <cell r="O40">
            <v>7.0000000000000007E-2</v>
          </cell>
          <cell r="P40">
            <v>5.3333333333333337E-2</v>
          </cell>
          <cell r="Q40">
            <v>4.2666666666666651E-3</v>
          </cell>
          <cell r="R40">
            <v>38</v>
          </cell>
          <cell r="S40">
            <v>42</v>
          </cell>
          <cell r="T40">
            <v>2.0218369075211573E-2</v>
          </cell>
          <cell r="U40">
            <v>23.5</v>
          </cell>
          <cell r="V40">
            <v>18.7</v>
          </cell>
          <cell r="W40">
            <v>21.1</v>
          </cell>
          <cell r="X40">
            <v>18.399999999999999</v>
          </cell>
          <cell r="Y40">
            <v>1.1467391304347827</v>
          </cell>
          <cell r="Z40">
            <v>2.3185194972117622E-2</v>
          </cell>
          <cell r="AA40">
            <v>0.12796208530805697</v>
          </cell>
          <cell r="AB40">
            <v>2.9668258969060488E-3</v>
          </cell>
          <cell r="AC40">
            <v>7.2334925635727139E-3</v>
          </cell>
          <cell r="AD40">
            <v>1.5</v>
          </cell>
          <cell r="AE40">
            <v>1.3</v>
          </cell>
          <cell r="AF40">
            <v>20.25</v>
          </cell>
          <cell r="AG40">
            <v>0.1333333333333333</v>
          </cell>
          <cell r="AH40">
            <v>7.407407407407407E-2</v>
          </cell>
          <cell r="AI40">
            <v>9.8765432098765413E-3</v>
          </cell>
        </row>
        <row r="41">
          <cell r="B41" t="str">
            <v>POM</v>
          </cell>
          <cell r="C41">
            <v>0.04</v>
          </cell>
          <cell r="D41">
            <v>0.02</v>
          </cell>
          <cell r="E41">
            <v>2.5000000000000001E-2</v>
          </cell>
          <cell r="F41">
            <v>0.01</v>
          </cell>
          <cell r="G41">
            <v>7.4999999999999997E-2</v>
          </cell>
          <cell r="I41">
            <v>0.85</v>
          </cell>
          <cell r="J41">
            <v>0.91</v>
          </cell>
          <cell r="K41">
            <v>0.71</v>
          </cell>
          <cell r="L41">
            <v>0.17666666666666675</v>
          </cell>
          <cell r="M41">
            <v>6.5000000000000002E-2</v>
          </cell>
          <cell r="N41">
            <v>0.06</v>
          </cell>
          <cell r="O41">
            <v>7.4999999999999997E-2</v>
          </cell>
          <cell r="P41">
            <v>6.6666666666666666E-2</v>
          </cell>
          <cell r="Q41">
            <v>1.1777777777777783E-2</v>
          </cell>
          <cell r="R41">
            <v>235</v>
          </cell>
          <cell r="S41">
            <v>250</v>
          </cell>
          <cell r="T41">
            <v>1.2451968893662624E-2</v>
          </cell>
          <cell r="U41">
            <v>20.399999999999999</v>
          </cell>
          <cell r="V41">
            <v>16.600000000000001</v>
          </cell>
          <cell r="W41">
            <v>18.5</v>
          </cell>
          <cell r="X41">
            <v>20</v>
          </cell>
          <cell r="Y41">
            <v>0.92500000000000004</v>
          </cell>
          <cell r="Z41">
            <v>1.1518071226637928E-2</v>
          </cell>
          <cell r="AA41">
            <v>-8.1081081081080919E-2</v>
          </cell>
          <cell r="AB41">
            <v>-9.3389766702469507E-4</v>
          </cell>
          <cell r="AC41">
            <v>1.0843880110753087E-2</v>
          </cell>
          <cell r="AD41">
            <v>1.65</v>
          </cell>
          <cell r="AE41">
            <v>1.1599999999999999</v>
          </cell>
          <cell r="AF41">
            <v>21.2</v>
          </cell>
          <cell r="AG41">
            <v>0.29696969696969699</v>
          </cell>
          <cell r="AH41">
            <v>7.783018867924528E-2</v>
          </cell>
          <cell r="AI41">
            <v>2.3113207547169813E-2</v>
          </cell>
        </row>
        <row r="42">
          <cell r="B42" t="str">
            <v>PCG</v>
          </cell>
          <cell r="C42">
            <v>0.04</v>
          </cell>
          <cell r="D42">
            <v>5.5E-2</v>
          </cell>
          <cell r="E42">
            <v>0.06</v>
          </cell>
          <cell r="F42">
            <v>4.4999999999999998E-2</v>
          </cell>
          <cell r="G42">
            <v>1.43E-2</v>
          </cell>
          <cell r="I42">
            <v>0.66</v>
          </cell>
          <cell r="J42">
            <v>0.51</v>
          </cell>
          <cell r="K42">
            <v>0.52</v>
          </cell>
          <cell r="L42">
            <v>0.43666666666666665</v>
          </cell>
          <cell r="M42">
            <v>0.09</v>
          </cell>
          <cell r="N42">
            <v>0.11</v>
          </cell>
          <cell r="O42">
            <v>0.115</v>
          </cell>
          <cell r="P42">
            <v>0.105</v>
          </cell>
          <cell r="Q42">
            <v>4.5849999999999995E-2</v>
          </cell>
          <cell r="R42">
            <v>420</v>
          </cell>
          <cell r="S42">
            <v>425</v>
          </cell>
          <cell r="T42">
            <v>2.3696948284217534E-3</v>
          </cell>
          <cell r="U42">
            <v>48</v>
          </cell>
          <cell r="V42">
            <v>37.6</v>
          </cell>
          <cell r="W42">
            <v>42.8</v>
          </cell>
          <cell r="X42">
            <v>32</v>
          </cell>
          <cell r="Y42">
            <v>1.3374999999999999</v>
          </cell>
          <cell r="Z42">
            <v>3.1694668330140949E-3</v>
          </cell>
          <cell r="AA42">
            <v>0.25233644859813076</v>
          </cell>
          <cell r="AB42">
            <v>7.997720045923414E-4</v>
          </cell>
          <cell r="AC42">
            <v>4.6649772004592339E-2</v>
          </cell>
          <cell r="AD42">
            <v>4.25</v>
          </cell>
          <cell r="AE42">
            <v>2.2000000000000002</v>
          </cell>
          <cell r="AF42">
            <v>38</v>
          </cell>
          <cell r="AG42">
            <v>0.48235294117647054</v>
          </cell>
          <cell r="AH42">
            <v>0.1118421052631579</v>
          </cell>
          <cell r="AI42">
            <v>5.3947368421052626E-2</v>
          </cell>
        </row>
        <row r="43">
          <cell r="B43" t="str">
            <v>PNW</v>
          </cell>
          <cell r="C43">
            <v>5.2999999999999999E-2</v>
          </cell>
          <cell r="D43">
            <v>2.5000000000000001E-2</v>
          </cell>
          <cell r="E43">
            <v>0.06</v>
          </cell>
          <cell r="F43">
            <v>1.4999999999999999E-2</v>
          </cell>
          <cell r="G43">
            <v>5.5800000000000002E-2</v>
          </cell>
          <cell r="I43">
            <v>0.76</v>
          </cell>
          <cell r="J43">
            <v>0.64</v>
          </cell>
          <cell r="K43">
            <v>0.65</v>
          </cell>
          <cell r="L43">
            <v>0.31666666666666676</v>
          </cell>
          <cell r="M43">
            <v>0.08</v>
          </cell>
          <cell r="N43">
            <v>0.09</v>
          </cell>
          <cell r="O43">
            <v>0.09</v>
          </cell>
          <cell r="P43">
            <v>8.666666666666667E-2</v>
          </cell>
          <cell r="Q43">
            <v>2.7444444444444455E-2</v>
          </cell>
          <cell r="R43">
            <v>110</v>
          </cell>
          <cell r="S43">
            <v>123</v>
          </cell>
          <cell r="T43">
            <v>2.2592222391916383E-2</v>
          </cell>
          <cell r="U43">
            <v>46.4</v>
          </cell>
          <cell r="V43">
            <v>37.299999999999997</v>
          </cell>
          <cell r="W43">
            <v>41.849999999999994</v>
          </cell>
          <cell r="X43">
            <v>35.6</v>
          </cell>
          <cell r="Y43">
            <v>1.1755617977528088</v>
          </cell>
          <cell r="Z43">
            <v>2.6558553570272484E-2</v>
          </cell>
          <cell r="AA43">
            <v>0.14934289127837497</v>
          </cell>
          <cell r="AB43">
            <v>3.9663311783561007E-3</v>
          </cell>
          <cell r="AC43">
            <v>3.1410775622800556E-2</v>
          </cell>
          <cell r="AD43">
            <v>3.5</v>
          </cell>
          <cell r="AE43">
            <v>2.2999999999999998</v>
          </cell>
          <cell r="AF43">
            <v>39.25</v>
          </cell>
          <cell r="AG43">
            <v>0.34285714285714286</v>
          </cell>
          <cell r="AH43">
            <v>8.9171974522292988E-2</v>
          </cell>
          <cell r="AI43">
            <v>3.0573248407643309E-2</v>
          </cell>
        </row>
        <row r="44">
          <cell r="B44" t="str">
            <v>PNM</v>
          </cell>
          <cell r="C44">
            <v>0.16700000000000001</v>
          </cell>
          <cell r="D44">
            <v>0.03</v>
          </cell>
          <cell r="E44">
            <v>0.19500000000000001</v>
          </cell>
          <cell r="F44">
            <v>7.0000000000000007E-2</v>
          </cell>
          <cell r="G44">
            <v>0.12429999999999999</v>
          </cell>
          <cell r="I44">
            <v>0.51</v>
          </cell>
          <cell r="J44">
            <v>0.5</v>
          </cell>
          <cell r="K44">
            <v>0.54</v>
          </cell>
          <cell r="L44">
            <v>0.48333333333333328</v>
          </cell>
          <cell r="M44">
            <v>5.5E-2</v>
          </cell>
          <cell r="N44">
            <v>6.5000000000000002E-2</v>
          </cell>
          <cell r="O44">
            <v>6.5000000000000002E-2</v>
          </cell>
          <cell r="P44">
            <v>6.1666666666666668E-2</v>
          </cell>
          <cell r="Q44">
            <v>2.9805555555555554E-2</v>
          </cell>
          <cell r="R44">
            <v>87</v>
          </cell>
          <cell r="S44">
            <v>87</v>
          </cell>
          <cell r="T44">
            <v>0</v>
          </cell>
          <cell r="U44">
            <v>18.100000000000001</v>
          </cell>
          <cell r="V44">
            <v>12.8</v>
          </cell>
          <cell r="W44">
            <v>15.450000000000001</v>
          </cell>
          <cell r="X44">
            <v>18.7</v>
          </cell>
          <cell r="Y44">
            <v>0.82620320855614982</v>
          </cell>
          <cell r="Z44">
            <v>0</v>
          </cell>
          <cell r="AA44">
            <v>-0.21035598705501601</v>
          </cell>
          <cell r="AB44">
            <v>0</v>
          </cell>
          <cell r="AC44">
            <v>2.9805555555555554E-2</v>
          </cell>
          <cell r="AD44">
            <v>1.5</v>
          </cell>
          <cell r="AE44">
            <v>0.8</v>
          </cell>
          <cell r="AF44">
            <v>22.3</v>
          </cell>
          <cell r="AG44">
            <v>0.46666666666666667</v>
          </cell>
          <cell r="AH44">
            <v>6.726457399103139E-2</v>
          </cell>
          <cell r="AI44">
            <v>3.1390134529147982E-2</v>
          </cell>
        </row>
        <row r="45">
          <cell r="B45" t="str">
            <v>POR</v>
          </cell>
          <cell r="C45">
            <v>0.05</v>
          </cell>
          <cell r="D45">
            <v>3.5000000000000003E-2</v>
          </cell>
          <cell r="E45">
            <v>7.4999999999999997E-2</v>
          </cell>
          <cell r="F45">
            <v>0.03</v>
          </cell>
          <cell r="G45">
            <v>5.8799999999999998E-2</v>
          </cell>
          <cell r="I45">
            <v>0.53</v>
          </cell>
          <cell r="J45">
            <v>0.52</v>
          </cell>
          <cell r="K45">
            <v>0.52</v>
          </cell>
          <cell r="L45">
            <v>0.47666666666666668</v>
          </cell>
          <cell r="M45">
            <v>0.09</v>
          </cell>
          <cell r="N45">
            <v>0.09</v>
          </cell>
          <cell r="O45">
            <v>0.09</v>
          </cell>
          <cell r="P45">
            <v>9.0000000000000011E-2</v>
          </cell>
          <cell r="Q45">
            <v>4.2900000000000008E-2</v>
          </cell>
          <cell r="R45">
            <v>75.75</v>
          </cell>
          <cell r="S45">
            <v>76.5</v>
          </cell>
          <cell r="T45">
            <v>1.9724019192550735E-3</v>
          </cell>
          <cell r="U45">
            <v>26</v>
          </cell>
          <cell r="V45">
            <v>21.3</v>
          </cell>
          <cell r="W45">
            <v>23.65</v>
          </cell>
          <cell r="X45">
            <v>22.95</v>
          </cell>
          <cell r="Y45">
            <v>1.0305010893246187</v>
          </cell>
          <cell r="Z45">
            <v>2.0325623263783218E-3</v>
          </cell>
          <cell r="AA45">
            <v>2.9598308668076112E-2</v>
          </cell>
          <cell r="AB45">
            <v>6.016040712324843E-5</v>
          </cell>
          <cell r="AC45">
            <v>4.2960160407123256E-2</v>
          </cell>
          <cell r="AD45">
            <v>2.25</v>
          </cell>
          <cell r="AE45">
            <v>1.2</v>
          </cell>
          <cell r="AF45">
            <v>25.75</v>
          </cell>
          <cell r="AG45">
            <v>0.46666666666666667</v>
          </cell>
          <cell r="AH45">
            <v>8.7378640776699032E-2</v>
          </cell>
          <cell r="AI45">
            <v>4.0776699029126215E-2</v>
          </cell>
        </row>
        <row r="46">
          <cell r="B46" t="str">
            <v>PPL</v>
          </cell>
          <cell r="C46">
            <v>0.122</v>
          </cell>
          <cell r="D46">
            <v>9.5000000000000001E-2</v>
          </cell>
          <cell r="E46">
            <v>7.0000000000000007E-2</v>
          </cell>
          <cell r="F46">
            <v>3.5000000000000003E-2</v>
          </cell>
          <cell r="G46">
            <v>3.3799999999999997E-2</v>
          </cell>
          <cell r="I46">
            <v>0.53</v>
          </cell>
          <cell r="J46">
            <v>0.52</v>
          </cell>
          <cell r="K46">
            <v>0.55000000000000004</v>
          </cell>
          <cell r="L46">
            <v>0.46666666666666667</v>
          </cell>
          <cell r="M46">
            <v>0.125</v>
          </cell>
          <cell r="N46">
            <v>0.13</v>
          </cell>
          <cell r="O46">
            <v>0.12</v>
          </cell>
          <cell r="P46">
            <v>0.125</v>
          </cell>
          <cell r="Q46">
            <v>5.8333333333333334E-2</v>
          </cell>
          <cell r="R46">
            <v>580</v>
          </cell>
          <cell r="S46">
            <v>680</v>
          </cell>
          <cell r="T46">
            <v>3.2324379535307868E-2</v>
          </cell>
          <cell r="U46">
            <v>30.3</v>
          </cell>
          <cell r="V46">
            <v>24.1</v>
          </cell>
          <cell r="W46">
            <v>27.200000000000003</v>
          </cell>
          <cell r="X46">
            <v>20.7</v>
          </cell>
          <cell r="Y46">
            <v>1.3140096618357491</v>
          </cell>
          <cell r="Z46">
            <v>4.2474547022240301E-2</v>
          </cell>
          <cell r="AA46">
            <v>0.23897058823529427</v>
          </cell>
          <cell r="AB46">
            <v>1.0150167486932432E-2</v>
          </cell>
          <cell r="AC46">
            <v>6.8483500820265761E-2</v>
          </cell>
          <cell r="AD46">
            <v>3</v>
          </cell>
          <cell r="AE46">
            <v>1.7</v>
          </cell>
          <cell r="AF46">
            <v>26</v>
          </cell>
          <cell r="AG46">
            <v>0.43333333333333335</v>
          </cell>
          <cell r="AH46">
            <v>0.11538461538461539</v>
          </cell>
          <cell r="AI46">
            <v>0.05</v>
          </cell>
        </row>
        <row r="47">
          <cell r="B47" t="str">
            <v>PGN</v>
          </cell>
          <cell r="C47">
            <v>0.04</v>
          </cell>
          <cell r="D47">
            <v>3.5000000000000003E-2</v>
          </cell>
          <cell r="E47">
            <v>3.5000000000000003E-2</v>
          </cell>
          <cell r="F47">
            <v>0.01</v>
          </cell>
          <cell r="G47">
            <v>3.2599999999999997E-2</v>
          </cell>
          <cell r="I47">
            <v>0.8</v>
          </cell>
          <cell r="J47">
            <v>0.8</v>
          </cell>
          <cell r="K47">
            <v>0.72</v>
          </cell>
          <cell r="L47">
            <v>0.22666666666666657</v>
          </cell>
          <cell r="M47">
            <v>8.5000000000000006E-2</v>
          </cell>
          <cell r="N47">
            <v>8.5000000000000006E-2</v>
          </cell>
          <cell r="O47">
            <v>0.09</v>
          </cell>
          <cell r="P47">
            <v>8.666666666666667E-2</v>
          </cell>
          <cell r="Q47">
            <v>1.9644444444444437E-2</v>
          </cell>
          <cell r="R47">
            <v>296</v>
          </cell>
          <cell r="S47">
            <v>300</v>
          </cell>
          <cell r="T47">
            <v>2.6882108427914719E-3</v>
          </cell>
          <cell r="U47">
            <v>53.8</v>
          </cell>
          <cell r="V47">
            <v>42.1</v>
          </cell>
          <cell r="W47">
            <v>47.95</v>
          </cell>
          <cell r="X47">
            <v>36.9</v>
          </cell>
          <cell r="Y47">
            <v>1.2994579945799458</v>
          </cell>
          <cell r="Z47">
            <v>3.493217070781872E-3</v>
          </cell>
          <cell r="AA47">
            <v>0.23044838373305532</v>
          </cell>
          <cell r="AB47">
            <v>8.0500622799040025E-4</v>
          </cell>
          <cell r="AC47">
            <v>2.0449450672434838E-2</v>
          </cell>
          <cell r="AD47">
            <v>3.6</v>
          </cell>
          <cell r="AE47">
            <v>2.6</v>
          </cell>
          <cell r="AF47">
            <v>40.5</v>
          </cell>
          <cell r="AG47">
            <v>0.27777777777777779</v>
          </cell>
          <cell r="AH47">
            <v>8.8888888888888892E-2</v>
          </cell>
          <cell r="AI47">
            <v>2.469135802469136E-2</v>
          </cell>
        </row>
        <row r="48">
          <cell r="B48" t="str">
            <v>PEG</v>
          </cell>
          <cell r="C48">
            <v>0.02</v>
          </cell>
          <cell r="D48">
            <v>7.4999999999999997E-2</v>
          </cell>
          <cell r="E48">
            <v>0.01</v>
          </cell>
          <cell r="F48">
            <v>1.4999999999999999E-2</v>
          </cell>
          <cell r="G48">
            <v>1.4E-2</v>
          </cell>
          <cell r="I48">
            <v>0.49</v>
          </cell>
          <cell r="J48">
            <v>0.54</v>
          </cell>
          <cell r="K48">
            <v>0.45</v>
          </cell>
          <cell r="L48">
            <v>0.5066666666666666</v>
          </cell>
          <cell r="M48">
            <v>0.13500000000000001</v>
          </cell>
          <cell r="N48">
            <v>0.12</v>
          </cell>
          <cell r="O48">
            <v>0.125</v>
          </cell>
          <cell r="P48">
            <v>0.12666666666666668</v>
          </cell>
          <cell r="Q48">
            <v>6.4177777777777778E-2</v>
          </cell>
          <cell r="R48">
            <v>505.9</v>
          </cell>
          <cell r="S48">
            <v>505.9</v>
          </cell>
          <cell r="T48">
            <v>0</v>
          </cell>
          <cell r="U48">
            <v>35.5</v>
          </cell>
          <cell r="V48">
            <v>28</v>
          </cell>
          <cell r="W48">
            <v>31.75</v>
          </cell>
          <cell r="X48">
            <v>21.45</v>
          </cell>
          <cell r="Y48">
            <v>1.4801864801864801</v>
          </cell>
          <cell r="Z48">
            <v>0</v>
          </cell>
          <cell r="AA48">
            <v>0.32440944881889766</v>
          </cell>
          <cell r="AB48">
            <v>0</v>
          </cell>
          <cell r="AC48">
            <v>6.4177777777777778E-2</v>
          </cell>
          <cell r="AD48">
            <v>3.25</v>
          </cell>
          <cell r="AE48">
            <v>1.45</v>
          </cell>
          <cell r="AF48">
            <v>26</v>
          </cell>
          <cell r="AG48">
            <v>0.55384615384615388</v>
          </cell>
          <cell r="AH48">
            <v>0.125</v>
          </cell>
          <cell r="AI48">
            <v>6.9230769230769235E-2</v>
          </cell>
        </row>
        <row r="49">
          <cell r="B49" t="str">
            <v>SCG</v>
          </cell>
          <cell r="C49">
            <v>4.2000000000000003E-2</v>
          </cell>
          <cell r="D49">
            <v>0.05</v>
          </cell>
          <cell r="E49">
            <v>0.03</v>
          </cell>
          <cell r="F49">
            <v>0.02</v>
          </cell>
          <cell r="G49">
            <v>4.5499999999999999E-2</v>
          </cell>
          <cell r="I49">
            <v>0.64</v>
          </cell>
          <cell r="J49">
            <v>0.63</v>
          </cell>
          <cell r="K49">
            <v>0.6</v>
          </cell>
          <cell r="L49">
            <v>0.37666666666666659</v>
          </cell>
          <cell r="M49">
            <v>0.1</v>
          </cell>
          <cell r="N49">
            <v>9.5000000000000001E-2</v>
          </cell>
          <cell r="O49">
            <v>0.09</v>
          </cell>
          <cell r="P49">
            <v>9.5000000000000015E-2</v>
          </cell>
          <cell r="Q49">
            <v>3.5783333333333334E-2</v>
          </cell>
          <cell r="R49">
            <v>137</v>
          </cell>
          <cell r="S49">
            <v>155</v>
          </cell>
          <cell r="T49">
            <v>2.4996131275850209E-2</v>
          </cell>
          <cell r="U49">
            <v>43.2</v>
          </cell>
          <cell r="V49">
            <v>34.6</v>
          </cell>
          <cell r="W49">
            <v>38.900000000000006</v>
          </cell>
          <cell r="X49">
            <v>32.049999999999997</v>
          </cell>
          <cell r="Y49">
            <v>1.213728549141966</v>
          </cell>
          <cell r="Z49">
            <v>3.0338518147599795E-2</v>
          </cell>
          <cell r="AA49">
            <v>0.17609254498714677</v>
          </cell>
          <cell r="AB49">
            <v>5.3423868717495859E-3</v>
          </cell>
          <cell r="AC49">
            <v>4.112572020508292E-2</v>
          </cell>
          <cell r="AD49">
            <v>3.5</v>
          </cell>
          <cell r="AE49">
            <v>2.1</v>
          </cell>
          <cell r="AF49">
            <v>37.25</v>
          </cell>
          <cell r="AG49">
            <v>0.4</v>
          </cell>
          <cell r="AH49">
            <v>9.3959731543624164E-2</v>
          </cell>
          <cell r="AI49">
            <v>3.7583892617449668E-2</v>
          </cell>
        </row>
        <row r="50">
          <cell r="B50" t="str">
            <v>SRE</v>
          </cell>
          <cell r="C50">
            <v>7.0000000000000007E-2</v>
          </cell>
          <cell r="D50">
            <v>6.5000000000000002E-2</v>
          </cell>
          <cell r="E50">
            <v>3.5000000000000003E-2</v>
          </cell>
          <cell r="F50">
            <v>0.09</v>
          </cell>
          <cell r="G50">
            <v>7.3300000000000004E-2</v>
          </cell>
          <cell r="I50">
            <v>0.45</v>
          </cell>
          <cell r="J50">
            <v>0.46</v>
          </cell>
          <cell r="K50">
            <v>0.45</v>
          </cell>
          <cell r="L50">
            <v>0.54666666666666663</v>
          </cell>
          <cell r="M50">
            <v>0.105</v>
          </cell>
          <cell r="N50">
            <v>0.105</v>
          </cell>
          <cell r="O50">
            <v>0.105</v>
          </cell>
          <cell r="P50">
            <v>0.105</v>
          </cell>
          <cell r="Q50">
            <v>5.7399999999999993E-2</v>
          </cell>
          <cell r="R50">
            <v>242</v>
          </cell>
          <cell r="S50">
            <v>246</v>
          </cell>
          <cell r="T50">
            <v>3.2841429745344985E-3</v>
          </cell>
          <cell r="U50">
            <v>56</v>
          </cell>
          <cell r="V50">
            <v>44.8</v>
          </cell>
          <cell r="W50">
            <v>50.4</v>
          </cell>
          <cell r="X50">
            <v>43.5</v>
          </cell>
          <cell r="Y50">
            <v>1.1586206896551723</v>
          </cell>
          <cell r="Z50">
            <v>3.8050759980813495E-3</v>
          </cell>
          <cell r="AA50">
            <v>0.13690476190476186</v>
          </cell>
          <cell r="AB50">
            <v>5.2093302354685122E-4</v>
          </cell>
          <cell r="AC50">
            <v>5.7920933023546846E-2</v>
          </cell>
          <cell r="AD50">
            <v>5.5</v>
          </cell>
          <cell r="AE50">
            <v>2.5</v>
          </cell>
          <cell r="AF50">
            <v>52.25</v>
          </cell>
          <cell r="AG50">
            <v>0.54545454545454541</v>
          </cell>
          <cell r="AH50">
            <v>0.10526315789473684</v>
          </cell>
          <cell r="AI50">
            <v>5.7416267942583726E-2</v>
          </cell>
        </row>
        <row r="51">
          <cell r="B51" t="str">
            <v>SO</v>
          </cell>
          <cell r="C51">
            <v>5.0999999999999997E-2</v>
          </cell>
          <cell r="D51">
            <v>5.5E-2</v>
          </cell>
          <cell r="E51">
            <v>0.06</v>
          </cell>
          <cell r="F51">
            <v>0.04</v>
          </cell>
          <cell r="G51">
            <v>5.9200000000000003E-2</v>
          </cell>
          <cell r="I51">
            <v>0.73</v>
          </cell>
          <cell r="J51">
            <v>0.72</v>
          </cell>
          <cell r="K51">
            <v>0.68</v>
          </cell>
          <cell r="L51">
            <v>0.29000000000000004</v>
          </cell>
          <cell r="M51">
            <v>0.125</v>
          </cell>
          <cell r="N51">
            <v>0.125</v>
          </cell>
          <cell r="O51">
            <v>0.13</v>
          </cell>
          <cell r="P51">
            <v>0.12666666666666668</v>
          </cell>
          <cell r="Q51">
            <v>3.673333333333334E-2</v>
          </cell>
          <cell r="R51">
            <v>870</v>
          </cell>
          <cell r="S51">
            <v>910</v>
          </cell>
          <cell r="T51">
            <v>9.0308114972208475E-3</v>
          </cell>
          <cell r="U51">
            <v>44</v>
          </cell>
          <cell r="V51">
            <v>35.700000000000003</v>
          </cell>
          <cell r="W51">
            <v>39.85</v>
          </cell>
          <cell r="X51">
            <v>21.25</v>
          </cell>
          <cell r="Y51">
            <v>1.875294117647059</v>
          </cell>
          <cell r="Z51">
            <v>1.6935427678317686E-2</v>
          </cell>
          <cell r="AA51">
            <v>0.46675031367628617</v>
          </cell>
          <cell r="AB51">
            <v>7.9046161810968386E-3</v>
          </cell>
          <cell r="AC51">
            <v>4.4637949514430175E-2</v>
          </cell>
          <cell r="AD51">
            <v>3.25</v>
          </cell>
          <cell r="AE51">
            <v>2.2000000000000002</v>
          </cell>
          <cell r="AF51">
            <v>25</v>
          </cell>
          <cell r="AG51">
            <v>0.32307692307692304</v>
          </cell>
          <cell r="AH51">
            <v>0.13</v>
          </cell>
          <cell r="AI51">
            <v>4.1999999999999996E-2</v>
          </cell>
        </row>
        <row r="52">
          <cell r="B52" t="str">
            <v>TE</v>
          </cell>
          <cell r="C52">
            <v>4.7E-2</v>
          </cell>
          <cell r="D52">
            <v>0.05</v>
          </cell>
          <cell r="E52">
            <v>0.105</v>
          </cell>
          <cell r="F52">
            <v>4.4999999999999998E-2</v>
          </cell>
          <cell r="G52">
            <v>5.4100000000000002E-2</v>
          </cell>
          <cell r="I52">
            <v>0.65</v>
          </cell>
          <cell r="J52">
            <v>0.61</v>
          </cell>
          <cell r="K52">
            <v>0.56999999999999995</v>
          </cell>
          <cell r="L52">
            <v>0.39</v>
          </cell>
          <cell r="M52">
            <v>0.125</v>
          </cell>
          <cell r="N52">
            <v>0.13</v>
          </cell>
          <cell r="O52">
            <v>0.14000000000000001</v>
          </cell>
          <cell r="P52">
            <v>0.13166666666666668</v>
          </cell>
          <cell r="Q52">
            <v>5.1350000000000007E-2</v>
          </cell>
          <cell r="R52">
            <v>217</v>
          </cell>
          <cell r="S52">
            <v>220</v>
          </cell>
          <cell r="T52">
            <v>2.7498123798321839E-3</v>
          </cell>
          <cell r="U52">
            <v>19.7</v>
          </cell>
          <cell r="V52">
            <v>15.8</v>
          </cell>
          <cell r="W52">
            <v>17.75</v>
          </cell>
          <cell r="X52">
            <v>11.1</v>
          </cell>
          <cell r="Y52">
            <v>1.5990990990990992</v>
          </cell>
          <cell r="Z52">
            <v>4.3972224992811955E-3</v>
          </cell>
          <cell r="AA52">
            <v>0.37464788732394372</v>
          </cell>
          <cell r="AB52">
            <v>1.6474101194490114E-3</v>
          </cell>
          <cell r="AC52">
            <v>5.2997410119449015E-2</v>
          </cell>
          <cell r="AD52">
            <v>1.75</v>
          </cell>
          <cell r="AE52">
            <v>1.05</v>
          </cell>
          <cell r="AF52">
            <v>13.25</v>
          </cell>
          <cell r="AG52">
            <v>0.4</v>
          </cell>
          <cell r="AH52">
            <v>0.13207547169811321</v>
          </cell>
          <cell r="AI52">
            <v>5.2830188679245285E-2</v>
          </cell>
        </row>
        <row r="53">
          <cell r="B53" t="str">
            <v>UIL</v>
          </cell>
          <cell r="C53">
            <v>0.04</v>
          </cell>
          <cell r="D53">
            <v>5.5E-2</v>
          </cell>
          <cell r="E53">
            <v>0.03</v>
          </cell>
          <cell r="F53" t="str">
            <v>Nil</v>
          </cell>
          <cell r="G53">
            <v>0.04</v>
          </cell>
          <cell r="I53">
            <v>0.87</v>
          </cell>
          <cell r="J53">
            <v>0.79</v>
          </cell>
          <cell r="K53">
            <v>0.73</v>
          </cell>
          <cell r="L53">
            <v>0.20333333333333325</v>
          </cell>
          <cell r="M53">
            <v>8.5000000000000006E-2</v>
          </cell>
          <cell r="N53">
            <v>0.09</v>
          </cell>
          <cell r="O53">
            <v>0.09</v>
          </cell>
          <cell r="P53">
            <v>8.8333333333333333E-2</v>
          </cell>
          <cell r="Q53">
            <v>1.7961111111111105E-2</v>
          </cell>
          <cell r="R53">
            <v>50</v>
          </cell>
          <cell r="S53">
            <v>50</v>
          </cell>
          <cell r="T53">
            <v>0</v>
          </cell>
          <cell r="U53">
            <v>34.9</v>
          </cell>
          <cell r="V53">
            <v>28.6</v>
          </cell>
          <cell r="W53">
            <v>31.75</v>
          </cell>
          <cell r="X53">
            <v>24.6</v>
          </cell>
          <cell r="Y53">
            <v>1.2906504065040649</v>
          </cell>
          <cell r="Z53">
            <v>0</v>
          </cell>
          <cell r="AA53">
            <v>0.22519685039370074</v>
          </cell>
          <cell r="AB53">
            <v>0</v>
          </cell>
          <cell r="AC53">
            <v>1.7961111111111105E-2</v>
          </cell>
          <cell r="AD53">
            <v>2.35</v>
          </cell>
          <cell r="AE53">
            <v>1.73</v>
          </cell>
          <cell r="AF53">
            <v>27</v>
          </cell>
          <cell r="AG53">
            <v>0.2638297872340426</v>
          </cell>
          <cell r="AH53">
            <v>8.7037037037037038E-2</v>
          </cell>
          <cell r="AI53">
            <v>2.2962962962962966E-2</v>
          </cell>
        </row>
        <row r="54">
          <cell r="B54" t="str">
            <v>UNS</v>
          </cell>
          <cell r="C54">
            <v>0.03</v>
          </cell>
          <cell r="D54">
            <v>0.05</v>
          </cell>
          <cell r="E54">
            <v>9.5000000000000001E-2</v>
          </cell>
          <cell r="F54">
            <v>0.09</v>
          </cell>
          <cell r="G54">
            <v>0.03</v>
          </cell>
          <cell r="I54">
            <v>0.62</v>
          </cell>
          <cell r="J54">
            <v>0.65</v>
          </cell>
          <cell r="K54">
            <v>0.61</v>
          </cell>
          <cell r="L54">
            <v>0.37333333333333341</v>
          </cell>
          <cell r="M54">
            <v>0.115</v>
          </cell>
          <cell r="N54">
            <v>0.115</v>
          </cell>
          <cell r="O54">
            <v>0.125</v>
          </cell>
          <cell r="P54">
            <v>0.11833333333333333</v>
          </cell>
          <cell r="Q54">
            <v>4.4177777777777788E-2</v>
          </cell>
          <cell r="R54">
            <v>37</v>
          </cell>
          <cell r="S54">
            <v>38</v>
          </cell>
          <cell r="T54">
            <v>5.3478986466832801E-3</v>
          </cell>
          <cell r="U54">
            <v>38.700000000000003</v>
          </cell>
          <cell r="V54">
            <v>33</v>
          </cell>
          <cell r="W54">
            <v>35.85</v>
          </cell>
          <cell r="X54">
            <v>24.45</v>
          </cell>
          <cell r="Y54">
            <v>1.4662576687116566</v>
          </cell>
          <cell r="Z54">
            <v>7.8413974021920504E-3</v>
          </cell>
          <cell r="AA54">
            <v>0.31799163179916323</v>
          </cell>
          <cell r="AB54">
            <v>2.4934987555087695E-3</v>
          </cell>
          <cell r="AC54">
            <v>4.6671276533286558E-2</v>
          </cell>
          <cell r="AD54">
            <v>3.4</v>
          </cell>
          <cell r="AE54">
            <v>2.08</v>
          </cell>
          <cell r="AF54">
            <v>27.65</v>
          </cell>
          <cell r="AG54">
            <v>0.38823529411764701</v>
          </cell>
          <cell r="AH54">
            <v>0.12296564195298373</v>
          </cell>
          <cell r="AI54">
            <v>4.7739602169981916E-2</v>
          </cell>
        </row>
        <row r="55">
          <cell r="B55" t="str">
            <v>VVC</v>
          </cell>
          <cell r="C55">
            <v>4.7E-2</v>
          </cell>
          <cell r="D55">
            <v>3.5000000000000003E-2</v>
          </cell>
          <cell r="E55">
            <v>5.5E-2</v>
          </cell>
          <cell r="F55">
            <v>0.03</v>
          </cell>
          <cell r="G55">
            <v>0.06</v>
          </cell>
          <cell r="I55">
            <v>0.82</v>
          </cell>
          <cell r="J55">
            <v>0.76</v>
          </cell>
          <cell r="K55">
            <v>0.7</v>
          </cell>
          <cell r="L55">
            <v>0.23999999999999988</v>
          </cell>
          <cell r="M55">
            <v>9.5000000000000001E-2</v>
          </cell>
          <cell r="N55">
            <v>0.1</v>
          </cell>
          <cell r="O55">
            <v>0.11</v>
          </cell>
          <cell r="P55">
            <v>0.10166666666666667</v>
          </cell>
          <cell r="Q55">
            <v>2.4399999999999988E-2</v>
          </cell>
          <cell r="R55">
            <v>83</v>
          </cell>
          <cell r="S55">
            <v>85</v>
          </cell>
          <cell r="T55">
            <v>4.7734866991846481E-3</v>
          </cell>
          <cell r="U55">
            <v>28.8</v>
          </cell>
          <cell r="V55">
            <v>23.7</v>
          </cell>
          <cell r="W55">
            <v>26.25</v>
          </cell>
          <cell r="X55">
            <v>18.649999999999999</v>
          </cell>
          <cell r="Y55">
            <v>1.4075067024128687</v>
          </cell>
          <cell r="Z55">
            <v>6.7187145229810731E-3</v>
          </cell>
          <cell r="AA55">
            <v>0.28952380952380952</v>
          </cell>
          <cell r="AB55">
            <v>1.9452278237964248E-3</v>
          </cell>
          <cell r="AC55">
            <v>2.6345227823796412E-2</v>
          </cell>
          <cell r="AD55">
            <v>2.2999999999999998</v>
          </cell>
          <cell r="AE55">
            <v>1.6</v>
          </cell>
          <cell r="AF55">
            <v>21.2</v>
          </cell>
          <cell r="AG55">
            <v>0.30434782608695643</v>
          </cell>
          <cell r="AH55">
            <v>0.10849056603773584</v>
          </cell>
          <cell r="AI55">
            <v>3.3018867924528288E-2</v>
          </cell>
        </row>
        <row r="56">
          <cell r="B56" t="str">
            <v>WR</v>
          </cell>
          <cell r="C56">
            <v>6.0999999999999999E-2</v>
          </cell>
          <cell r="D56">
            <v>0.02</v>
          </cell>
          <cell r="E56">
            <v>8.5000000000000006E-2</v>
          </cell>
          <cell r="F56">
            <v>0.03</v>
          </cell>
          <cell r="G56">
            <v>5.0799999999999998E-2</v>
          </cell>
          <cell r="I56">
            <v>0.76</v>
          </cell>
          <cell r="J56">
            <v>0.7</v>
          </cell>
          <cell r="K56">
            <v>0.59</v>
          </cell>
          <cell r="L56">
            <v>0.31666666666666676</v>
          </cell>
          <cell r="M56">
            <v>7.4999999999999997E-2</v>
          </cell>
          <cell r="N56">
            <v>8.5000000000000006E-2</v>
          </cell>
          <cell r="O56">
            <v>0.1</v>
          </cell>
          <cell r="P56">
            <v>8.666666666666667E-2</v>
          </cell>
          <cell r="Q56">
            <v>2.7444444444444455E-2</v>
          </cell>
          <cell r="R56">
            <v>120</v>
          </cell>
          <cell r="S56">
            <v>128</v>
          </cell>
          <cell r="T56">
            <v>1.299136822423641E-2</v>
          </cell>
          <cell r="U56">
            <v>28</v>
          </cell>
          <cell r="V56">
            <v>22.6</v>
          </cell>
          <cell r="W56">
            <v>25.3</v>
          </cell>
          <cell r="X56">
            <v>22.1</v>
          </cell>
          <cell r="Y56">
            <v>1.1447963800904977</v>
          </cell>
          <cell r="Z56">
            <v>1.487247131552856E-2</v>
          </cell>
          <cell r="AA56">
            <v>0.12648221343873511</v>
          </cell>
          <cell r="AB56">
            <v>1.8811030912921488E-3</v>
          </cell>
          <cell r="AC56">
            <v>2.9325547535736605E-2</v>
          </cell>
          <cell r="AD56">
            <v>2.4</v>
          </cell>
          <cell r="AE56">
            <v>1.44</v>
          </cell>
          <cell r="AF56">
            <v>23.45</v>
          </cell>
          <cell r="AG56">
            <v>0.4</v>
          </cell>
          <cell r="AH56">
            <v>0.1023454157782516</v>
          </cell>
          <cell r="AI56">
            <v>4.0938166311300643E-2</v>
          </cell>
        </row>
        <row r="57">
          <cell r="B57" t="str">
            <v>WEC</v>
          </cell>
          <cell r="C57">
            <v>7.4999999999999997E-2</v>
          </cell>
          <cell r="D57">
            <v>4.4999999999999998E-2</v>
          </cell>
          <cell r="E57">
            <v>8.5000000000000006E-2</v>
          </cell>
          <cell r="F57">
            <v>0.16</v>
          </cell>
          <cell r="G57">
            <v>7.8E-2</v>
          </cell>
          <cell r="I57">
            <v>0.48</v>
          </cell>
          <cell r="J57">
            <v>0.5</v>
          </cell>
          <cell r="K57">
            <v>0.59</v>
          </cell>
          <cell r="L57">
            <v>0.47666666666666668</v>
          </cell>
          <cell r="M57">
            <v>0.13</v>
          </cell>
          <cell r="N57">
            <v>0.13</v>
          </cell>
          <cell r="O57">
            <v>0.14000000000000001</v>
          </cell>
          <cell r="P57">
            <v>0.13333333333333333</v>
          </cell>
          <cell r="Q57">
            <v>6.355555555555556E-2</v>
          </cell>
          <cell r="R57">
            <v>228</v>
          </cell>
          <cell r="S57">
            <v>224</v>
          </cell>
          <cell r="T57">
            <v>-3.5336573058661891E-3</v>
          </cell>
          <cell r="U57">
            <v>32.1</v>
          </cell>
          <cell r="V57">
            <v>27</v>
          </cell>
          <cell r="W57">
            <v>29.55</v>
          </cell>
          <cell r="X57">
            <v>17.600000000000001</v>
          </cell>
          <cell r="Y57">
            <v>1.6789772727272727</v>
          </cell>
          <cell r="Z57">
            <v>-5.9329303061560167E-3</v>
          </cell>
          <cell r="AA57">
            <v>0.4043993231810491</v>
          </cell>
          <cell r="AB57">
            <v>-2.3992730002898276E-3</v>
          </cell>
          <cell r="AC57">
            <v>6.1156282555265729E-2</v>
          </cell>
          <cell r="AD57">
            <v>2.75</v>
          </cell>
          <cell r="AE57">
            <v>1.65</v>
          </cell>
          <cell r="AF57">
            <v>19.75</v>
          </cell>
          <cell r="AG57">
            <v>0.4</v>
          </cell>
          <cell r="AH57">
            <v>0.13924050632911392</v>
          </cell>
          <cell r="AI57">
            <v>5.5696202531645568E-2</v>
          </cell>
        </row>
        <row r="58">
          <cell r="B58" t="str">
            <v>XEL</v>
          </cell>
          <cell r="C58">
            <v>5.0999999999999997E-2</v>
          </cell>
          <cell r="D58">
            <v>4.4999999999999998E-2</v>
          </cell>
          <cell r="E58">
            <v>0.05</v>
          </cell>
          <cell r="F58">
            <v>0.03</v>
          </cell>
          <cell r="G58">
            <v>5.2600000000000001E-2</v>
          </cell>
          <cell r="I58">
            <v>0.59</v>
          </cell>
          <cell r="J58">
            <v>0.57999999999999996</v>
          </cell>
          <cell r="K58">
            <v>0.56000000000000005</v>
          </cell>
          <cell r="L58">
            <v>0.42333333333333334</v>
          </cell>
          <cell r="M58">
            <v>0.1</v>
          </cell>
          <cell r="N58">
            <v>0.1</v>
          </cell>
          <cell r="O58">
            <v>0.1</v>
          </cell>
          <cell r="P58">
            <v>0.10000000000000002</v>
          </cell>
          <cell r="Q58">
            <v>4.2333333333333341E-2</v>
          </cell>
          <cell r="R58">
            <v>489</v>
          </cell>
          <cell r="S58">
            <v>498</v>
          </cell>
          <cell r="T58">
            <v>3.654177797325131E-3</v>
          </cell>
          <cell r="U58">
            <v>25.8</v>
          </cell>
          <cell r="V58">
            <v>21.2</v>
          </cell>
          <cell r="W58">
            <v>23.5</v>
          </cell>
          <cell r="X58">
            <v>18.3</v>
          </cell>
          <cell r="Y58">
            <v>1.2841530054644807</v>
          </cell>
          <cell r="Z58">
            <v>4.6925234009366429E-3</v>
          </cell>
          <cell r="AA58">
            <v>0.22127659574468073</v>
          </cell>
          <cell r="AB58">
            <v>1.0383456036115119E-3</v>
          </cell>
          <cell r="AC58">
            <v>4.3371678936944852E-2</v>
          </cell>
          <cell r="AD58">
            <v>2</v>
          </cell>
          <cell r="AE58">
            <v>1.1499999999999999</v>
          </cell>
          <cell r="AF58">
            <v>21</v>
          </cell>
          <cell r="AG58">
            <v>0.42500000000000004</v>
          </cell>
          <cell r="AH58">
            <v>9.5238095238095233E-2</v>
          </cell>
          <cell r="AI58">
            <v>4.0476190476190478E-2</v>
          </cell>
        </row>
      </sheetData>
      <sheetData sheetId="6"/>
      <sheetData sheetId="7"/>
      <sheetData sheetId="8"/>
      <sheetData sheetId="9"/>
      <sheetData sheetId="10">
        <row r="7">
          <cell r="B7" t="str">
            <v>AAA</v>
          </cell>
        </row>
        <row r="8">
          <cell r="B8" t="str">
            <v>AAA-</v>
          </cell>
        </row>
        <row r="9">
          <cell r="B9" t="str">
            <v>AA+</v>
          </cell>
        </row>
        <row r="10">
          <cell r="B10" t="str">
            <v>AA</v>
          </cell>
        </row>
        <row r="11">
          <cell r="B11" t="str">
            <v>AA-</v>
          </cell>
        </row>
        <row r="12">
          <cell r="B12" t="str">
            <v>A+</v>
          </cell>
        </row>
        <row r="13">
          <cell r="B13" t="str">
            <v>A</v>
          </cell>
        </row>
        <row r="14">
          <cell r="B14" t="str">
            <v>A-</v>
          </cell>
        </row>
        <row r="15">
          <cell r="B15" t="str">
            <v>BBB+</v>
          </cell>
        </row>
        <row r="16">
          <cell r="B16" t="str">
            <v>BBB</v>
          </cell>
        </row>
        <row r="17">
          <cell r="B17" t="str">
            <v>BBB-</v>
          </cell>
        </row>
      </sheetData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Instructions"/>
      <sheetName val="Inputs"/>
      <sheetName val="Log"/>
      <sheetName val="Constant_DCF"/>
      <sheetName val="Multi-Stage_DCF_2"/>
      <sheetName val="CAPM_New_Format"/>
      <sheetName val="CAPM"/>
      <sheetName val="Company_Data"/>
      <sheetName val="Growth_Rates"/>
      <sheetName val="Expected_Earnings"/>
      <sheetName val="CapEx"/>
      <sheetName val="Value_Line_Data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FERC Form 1_2 Data"/>
      <sheetName val="Screening"/>
      <sheetName val="Price"/>
      <sheetName val="Price_Download"/>
      <sheetName val="Dividend"/>
      <sheetName val="Dividend_Download"/>
      <sheetName val="B_Beta"/>
      <sheetName val="B_Beta_Download"/>
      <sheetName val="SNL Data"/>
    </sheetNames>
    <sheetDataSet>
      <sheetData sheetId="0"/>
      <sheetData sheetId="1"/>
      <sheetData sheetId="2">
        <row r="92">
          <cell r="C92" t="str">
            <v>ATO</v>
          </cell>
          <cell r="R92" t="str">
            <v/>
          </cell>
        </row>
        <row r="93">
          <cell r="C93" t="str">
            <v>CPK</v>
          </cell>
          <cell r="R93" t="str">
            <v/>
          </cell>
        </row>
        <row r="94">
          <cell r="C94" t="str">
            <v>NJR</v>
          </cell>
          <cell r="R94" t="str">
            <v/>
          </cell>
        </row>
        <row r="95">
          <cell r="C95" t="str">
            <v>NI</v>
          </cell>
          <cell r="R95" t="str">
            <v/>
          </cell>
        </row>
        <row r="96">
          <cell r="C96" t="str">
            <v>NWN</v>
          </cell>
          <cell r="R96" t="str">
            <v/>
          </cell>
        </row>
        <row r="97">
          <cell r="C97" t="str">
            <v>OGS</v>
          </cell>
          <cell r="R97" t="str">
            <v/>
          </cell>
        </row>
        <row r="98">
          <cell r="C98" t="str">
            <v>SJI</v>
          </cell>
          <cell r="R98" t="str">
            <v/>
          </cell>
        </row>
        <row r="99">
          <cell r="C99" t="str">
            <v>SWX</v>
          </cell>
          <cell r="R99" t="str">
            <v/>
          </cell>
        </row>
        <row r="100">
          <cell r="C100" t="str">
            <v>SR</v>
          </cell>
          <cell r="R100" t="str">
            <v/>
          </cell>
        </row>
        <row r="101">
          <cell r="C101" t="str">
            <v>UGI</v>
          </cell>
          <cell r="R101" t="str">
            <v/>
          </cell>
        </row>
        <row r="102">
          <cell r="C102" t="str">
            <v>ALE</v>
          </cell>
          <cell r="R102">
            <v>1</v>
          </cell>
        </row>
        <row r="103">
          <cell r="C103" t="str">
            <v>LNT</v>
          </cell>
          <cell r="R103">
            <v>1</v>
          </cell>
        </row>
        <row r="104">
          <cell r="C104" t="str">
            <v>AEE</v>
          </cell>
          <cell r="R104">
            <v>1</v>
          </cell>
        </row>
        <row r="105">
          <cell r="C105" t="str">
            <v>AEP</v>
          </cell>
          <cell r="R105">
            <v>1</v>
          </cell>
        </row>
        <row r="106">
          <cell r="C106" t="str">
            <v>AGR</v>
          </cell>
          <cell r="R106" t="str">
            <v/>
          </cell>
        </row>
        <row r="107">
          <cell r="C107" t="str">
            <v>AVA</v>
          </cell>
          <cell r="R107" t="str">
            <v/>
          </cell>
        </row>
        <row r="108">
          <cell r="C108" t="str">
            <v>BKH</v>
          </cell>
          <cell r="R108" t="str">
            <v/>
          </cell>
        </row>
        <row r="109">
          <cell r="C109" t="str">
            <v>CNP</v>
          </cell>
          <cell r="R109" t="str">
            <v/>
          </cell>
        </row>
        <row r="110">
          <cell r="C110" t="str">
            <v>CMS</v>
          </cell>
          <cell r="R110" t="str">
            <v/>
          </cell>
        </row>
        <row r="111">
          <cell r="C111" t="str">
            <v>ED</v>
          </cell>
          <cell r="R111" t="str">
            <v/>
          </cell>
        </row>
        <row r="112">
          <cell r="C112" t="str">
            <v>D</v>
          </cell>
          <cell r="R112" t="str">
            <v/>
          </cell>
        </row>
        <row r="113">
          <cell r="C113" t="str">
            <v>DTE</v>
          </cell>
          <cell r="R113" t="str">
            <v/>
          </cell>
        </row>
        <row r="114">
          <cell r="C114" t="str">
            <v>DUK</v>
          </cell>
          <cell r="R114">
            <v>1</v>
          </cell>
        </row>
        <row r="115">
          <cell r="C115" t="str">
            <v>EIX</v>
          </cell>
          <cell r="R115">
            <v>1</v>
          </cell>
        </row>
        <row r="116">
          <cell r="C116" t="str">
            <v>EE</v>
          </cell>
          <cell r="R116" t="str">
            <v/>
          </cell>
        </row>
        <row r="117">
          <cell r="C117" t="str">
            <v>ETR</v>
          </cell>
          <cell r="R117">
            <v>1</v>
          </cell>
        </row>
        <row r="118">
          <cell r="C118" t="str">
            <v>ES</v>
          </cell>
          <cell r="R118" t="str">
            <v/>
          </cell>
        </row>
        <row r="119">
          <cell r="C119" t="str">
            <v>EXC</v>
          </cell>
          <cell r="R119" t="str">
            <v/>
          </cell>
        </row>
        <row r="120">
          <cell r="C120" t="str">
            <v>FE</v>
          </cell>
          <cell r="R120" t="str">
            <v/>
          </cell>
        </row>
        <row r="121">
          <cell r="C121" t="str">
            <v>EVRG</v>
          </cell>
          <cell r="R121">
            <v>1</v>
          </cell>
        </row>
        <row r="122">
          <cell r="C122" t="str">
            <v>HE</v>
          </cell>
          <cell r="R122">
            <v>1</v>
          </cell>
        </row>
        <row r="123">
          <cell r="C123" t="str">
            <v>IDA</v>
          </cell>
          <cell r="R123">
            <v>1</v>
          </cell>
        </row>
        <row r="124">
          <cell r="C124" t="str">
            <v>MGEE</v>
          </cell>
          <cell r="R124" t="str">
            <v/>
          </cell>
        </row>
        <row r="125">
          <cell r="C125" t="str">
            <v>NEE</v>
          </cell>
          <cell r="R125" t="str">
            <v/>
          </cell>
        </row>
        <row r="126">
          <cell r="C126" t="str">
            <v>NWE</v>
          </cell>
          <cell r="R126" t="str">
            <v/>
          </cell>
        </row>
        <row r="127">
          <cell r="C127" t="str">
            <v>OGE</v>
          </cell>
          <cell r="R127">
            <v>1</v>
          </cell>
        </row>
        <row r="128">
          <cell r="C128" t="str">
            <v>OTTR</v>
          </cell>
          <cell r="R128" t="str">
            <v/>
          </cell>
        </row>
        <row r="129">
          <cell r="C129" t="str">
            <v>PCG</v>
          </cell>
          <cell r="R129" t="str">
            <v/>
          </cell>
        </row>
        <row r="130">
          <cell r="C130" t="str">
            <v>PNW</v>
          </cell>
          <cell r="R130">
            <v>1</v>
          </cell>
        </row>
        <row r="131">
          <cell r="C131" t="str">
            <v>PNM</v>
          </cell>
          <cell r="R131" t="str">
            <v/>
          </cell>
        </row>
        <row r="132">
          <cell r="C132" t="str">
            <v>POR</v>
          </cell>
          <cell r="R132">
            <v>1</v>
          </cell>
        </row>
        <row r="133">
          <cell r="C133" t="str">
            <v>PPL</v>
          </cell>
          <cell r="R133" t="str">
            <v/>
          </cell>
        </row>
        <row r="134">
          <cell r="C134" t="str">
            <v>PEG</v>
          </cell>
          <cell r="R134" t="str">
            <v/>
          </cell>
        </row>
        <row r="135">
          <cell r="C135" t="str">
            <v>SRE</v>
          </cell>
          <cell r="R135" t="str">
            <v/>
          </cell>
        </row>
        <row r="136">
          <cell r="C136" t="str">
            <v>SO</v>
          </cell>
          <cell r="R136" t="str">
            <v/>
          </cell>
        </row>
        <row r="137">
          <cell r="C137" t="str">
            <v>WEC</v>
          </cell>
          <cell r="R137" t="str">
            <v/>
          </cell>
        </row>
        <row r="138">
          <cell r="C138" t="str">
            <v>XEL</v>
          </cell>
          <cell r="R138">
            <v>1</v>
          </cell>
        </row>
        <row r="139">
          <cell r="C139" t="str">
            <v>AQN</v>
          </cell>
          <cell r="R139" t="str">
            <v/>
          </cell>
        </row>
        <row r="140">
          <cell r="C140" t="str">
            <v>ALA</v>
          </cell>
          <cell r="R140" t="str">
            <v/>
          </cell>
        </row>
        <row r="141">
          <cell r="C141" t="str">
            <v>CU</v>
          </cell>
          <cell r="R141" t="str">
            <v/>
          </cell>
        </row>
        <row r="142">
          <cell r="C142" t="str">
            <v>EMA</v>
          </cell>
          <cell r="R142" t="str">
            <v/>
          </cell>
        </row>
        <row r="143">
          <cell r="C143" t="str">
            <v>ENB</v>
          </cell>
          <cell r="R143" t="str">
            <v/>
          </cell>
        </row>
        <row r="144">
          <cell r="C144" t="str">
            <v>FTS</v>
          </cell>
          <cell r="R144" t="str">
            <v/>
          </cell>
        </row>
        <row r="145">
          <cell r="C145" t="str">
            <v>H</v>
          </cell>
          <cell r="R145" t="str">
            <v/>
          </cell>
        </row>
        <row r="146">
          <cell r="C146" t="str">
            <v>TRP</v>
          </cell>
          <cell r="R146" t="str">
            <v/>
          </cell>
        </row>
        <row r="147">
          <cell r="C147" t="str">
            <v>AWK</v>
          </cell>
          <cell r="R147" t="str">
            <v/>
          </cell>
        </row>
        <row r="148">
          <cell r="C148" t="str">
            <v>AWR</v>
          </cell>
          <cell r="R148" t="str">
            <v/>
          </cell>
        </row>
        <row r="149">
          <cell r="C149" t="str">
            <v>CWT</v>
          </cell>
          <cell r="R149" t="str">
            <v/>
          </cell>
        </row>
        <row r="150">
          <cell r="C150" t="str">
            <v>MSEX</v>
          </cell>
          <cell r="R150" t="str">
            <v/>
          </cell>
        </row>
        <row r="151">
          <cell r="C151" t="str">
            <v>SJW</v>
          </cell>
          <cell r="R151" t="str">
            <v/>
          </cell>
        </row>
        <row r="152">
          <cell r="C152" t="str">
            <v>WTRG</v>
          </cell>
          <cell r="R152" t="str">
            <v/>
          </cell>
        </row>
        <row r="153">
          <cell r="C153" t="str">
            <v>YORW</v>
          </cell>
          <cell r="R15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  <cell r="K1" t="str">
            <v>Difference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ROR - (Sc 1 - p. 1)"/>
      <sheetName val="Summary of ROE (Sc 1 - p. 2)"/>
      <sheetName val="Risk Adjustment (Sc 1 - p. 3)"/>
      <sheetName val="Market Cap. (Sc 1 - p. 5)"/>
      <sheetName val="Bond Ratings"/>
      <sheetName val="Yield spreads"/>
      <sheetName val="5 yr IL Amer"/>
      <sheetName val="H2O Cap And Fin Stats (Sch4)"/>
      <sheetName val="awr 5yr"/>
      <sheetName val="wtr 5yr"/>
      <sheetName val="cwt 5yr"/>
      <sheetName val="msex 5yr"/>
      <sheetName val="sjw 5yr"/>
      <sheetName val="yorw 5yr"/>
      <sheetName val="H20 STD "/>
      <sheetName val="H20 No STD "/>
      <sheetName val="Utility Sample Fin Stats"/>
      <sheetName val="AGL 5yr"/>
      <sheetName val="LNT 5yr"/>
      <sheetName val="AEP 5yr"/>
      <sheetName val="ATO 5yr"/>
      <sheetName val="CNL 5yr"/>
      <sheetName val="ED 5yr"/>
      <sheetName val="DPL 5yr"/>
      <sheetName val="FPL 5yr"/>
      <sheetName val="HE 5yr"/>
      <sheetName val="TEG 5yr"/>
      <sheetName val="LG 5yr"/>
      <sheetName val="NJR 5yr"/>
      <sheetName val="GAS 5yr"/>
      <sheetName val="NU 5yr"/>
      <sheetName val="NWN 5yr"/>
      <sheetName val="NST 5yr"/>
      <sheetName val="PNY 5yr"/>
      <sheetName val="PNW 5yr"/>
      <sheetName val="PGN 5yr"/>
      <sheetName val="SCG 5yr"/>
      <sheetName val="SO 5yr"/>
      <sheetName val="SWX 5yr"/>
      <sheetName val="VVC 5yr"/>
      <sheetName val="WGL 5yr"/>
      <sheetName val="WEC 5yr"/>
      <sheetName val="XEL 5yr"/>
      <sheetName val="Utility Cap Struct (incl STD)"/>
      <sheetName val="DCF Summary"/>
      <sheetName val="Qtrly growth DCF"/>
      <sheetName val="Qtrly Cash Flow DCF"/>
      <sheetName val="Two-Stage DCF"/>
      <sheetName val="Three-Stage DCF"/>
      <sheetName val="EIA Ann. Outlook Table 20"/>
      <sheetName val="Market Premium (S&amp;P 500 DCF)"/>
      <sheetName val="CAPM Backup (Sc 12 - p. 2)"/>
      <sheetName val="Risk-Free Rate (Sc 12 - WP)"/>
      <sheetName val="Calculate"/>
      <sheetName val="GDP Growth"/>
      <sheetName val="Zachs Data"/>
      <sheetName val="AGL"/>
      <sheetName val="LNT"/>
      <sheetName val="AEP"/>
      <sheetName val="ATO"/>
      <sheetName val="CNL"/>
      <sheetName val="ED"/>
      <sheetName val="DPL"/>
      <sheetName val="EGN"/>
      <sheetName val="FPL"/>
      <sheetName val="HE"/>
      <sheetName val="TEG"/>
      <sheetName val="LG"/>
      <sheetName val="NJR"/>
      <sheetName val="GAS"/>
      <sheetName val="NU"/>
      <sheetName val="NWN"/>
      <sheetName val="NST"/>
      <sheetName val="PNY"/>
      <sheetName val="PNW"/>
      <sheetName val="PGN"/>
      <sheetName val="SCG"/>
      <sheetName val="SO"/>
      <sheetName val="SWX"/>
      <sheetName val="VVC"/>
      <sheetName val="WGL"/>
      <sheetName val="WEC"/>
      <sheetName val="XEL"/>
      <sheetName val="AWR"/>
      <sheetName val="WTR"/>
      <sheetName val="CWT"/>
      <sheetName val="MSEX"/>
      <sheetName val="SJW"/>
      <sheetName val="YORW"/>
      <sheetName val="Return Data"/>
      <sheetName val="S&amp;P 500 Stats"/>
      <sheetName val="DCF Goal Seek"/>
      <sheetName val="NCDCF Goal Se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C11">
            <v>0.1452</v>
          </cell>
          <cell r="G11">
            <v>0.1095</v>
          </cell>
        </row>
        <row r="29">
          <cell r="C29">
            <v>0.1191</v>
          </cell>
          <cell r="G29">
            <v>0.1348</v>
          </cell>
        </row>
        <row r="47">
          <cell r="C47">
            <v>0.1583</v>
          </cell>
          <cell r="G47">
            <v>0.12870000000000001</v>
          </cell>
        </row>
        <row r="65">
          <cell r="C65">
            <v>0.11409999999999999</v>
          </cell>
          <cell r="G65">
            <v>0.12670000000000001</v>
          </cell>
        </row>
        <row r="83">
          <cell r="C83">
            <v>0.1182</v>
          </cell>
          <cell r="G83">
            <v>0.1183</v>
          </cell>
        </row>
        <row r="101">
          <cell r="C101">
            <v>0.20910000000000001</v>
          </cell>
          <cell r="G101">
            <v>0.1019</v>
          </cell>
        </row>
        <row r="119">
          <cell r="C119">
            <v>0.1686</v>
          </cell>
        </row>
        <row r="137">
          <cell r="C137">
            <v>0.1258</v>
          </cell>
          <cell r="G137">
            <v>0.1177</v>
          </cell>
        </row>
        <row r="155">
          <cell r="C155">
            <v>0.2132</v>
          </cell>
          <cell r="G155">
            <v>0.14219999999999999</v>
          </cell>
        </row>
        <row r="173">
          <cell r="C173">
            <v>0.11559999999999999</v>
          </cell>
          <cell r="G173">
            <v>0.13189999999999999</v>
          </cell>
        </row>
        <row r="191">
          <cell r="C191">
            <v>0.14269999999999999</v>
          </cell>
          <cell r="G191">
            <v>0.1089</v>
          </cell>
        </row>
        <row r="209">
          <cell r="C209">
            <v>0.122</v>
          </cell>
          <cell r="G209">
            <v>0.1242</v>
          </cell>
        </row>
        <row r="227">
          <cell r="C227">
            <v>0.14419999999999999</v>
          </cell>
          <cell r="G227">
            <v>0.1227</v>
          </cell>
        </row>
        <row r="245">
          <cell r="C245">
            <v>0.11409999999999999</v>
          </cell>
          <cell r="G245">
            <v>0.1096</v>
          </cell>
        </row>
        <row r="263">
          <cell r="C263">
            <v>0.128</v>
          </cell>
          <cell r="G263">
            <v>0.1341</v>
          </cell>
        </row>
        <row r="281">
          <cell r="C281">
            <v>0.1154</v>
          </cell>
          <cell r="G281">
            <v>0.1202</v>
          </cell>
        </row>
        <row r="299">
          <cell r="C299">
            <v>0.12590000000000001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. Info."/>
      <sheetName val="Gen. Info."/>
      <sheetName val="Mngrs &amp; Offcrs"/>
      <sheetName val="Directors"/>
      <sheetName val="Long Term Debt"/>
      <sheetName val="Dividends"/>
      <sheetName val="Plant in Ser"/>
      <sheetName val="Depr."/>
      <sheetName val="Inc Stmnt"/>
      <sheetName val="Taxes Other"/>
      <sheetName val="Balance Sheet"/>
      <sheetName val="Liability Ins"/>
      <sheetName val="Miles of Line"/>
      <sheetName val="Gas Purchased &amp; Sold"/>
      <sheetName val="Dedication Res."/>
      <sheetName val="Emer. Curt. &amp; IRP"/>
      <sheetName val="Imprt Chngs"/>
      <sheetName val="Plnt Add-Ret-17a"/>
      <sheetName val="Fin Chngs (pg 17b)"/>
      <sheetName val="Oa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t H - pg 9"/>
      <sheetName val="Summary"/>
      <sheetName val="MT Rate Sum"/>
      <sheetName val="Rate 60"/>
      <sheetName val="Rate70"/>
      <sheetName val="Rate 71"/>
      <sheetName val="Rate 85"/>
      <sheetName val="Bill Comp - 60"/>
      <sheetName val="Bill Comp - 70"/>
      <sheetName val="Bill Comp - 70 _71"/>
      <sheetName val="Electric Compare"/>
      <sheetName val="Comp to NWE"/>
      <sheetName val="Comp to Energy West"/>
      <sheetName val="ROR Graph"/>
      <sheetName val="Margin Graph"/>
      <sheetName val="Margins"/>
    </sheetNames>
    <sheetDataSet>
      <sheetData sheetId="0"/>
      <sheetData sheetId="1">
        <row r="4">
          <cell r="A4" t="str">
            <v>Pro Forma 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snloffice"/>
      <sheetName val="SNL Data"/>
      <sheetName val="Parent Companies"/>
      <sheetName val="NWE"/>
      <sheetName val="CNP Balance Sheet (As-Reported)"/>
    </sheetNames>
    <sheetDataSet>
      <sheetData sheetId="0"/>
      <sheetData sheetId="1"/>
      <sheetData sheetId="2">
        <row r="1">
          <cell r="A1" t="str">
            <v>ALLETE, Inc.</v>
          </cell>
        </row>
        <row r="2">
          <cell r="A2" t="str">
            <v>Alliant Energy Corporation</v>
          </cell>
        </row>
        <row r="3">
          <cell r="A3" t="str">
            <v>Ameren Corporation</v>
          </cell>
        </row>
        <row r="4">
          <cell r="A4" t="str">
            <v>American Electric Power Company, Inc.</v>
          </cell>
        </row>
        <row r="5">
          <cell r="A5" t="str">
            <v>Avista Corporation</v>
          </cell>
        </row>
        <row r="6">
          <cell r="A6" t="str">
            <v>Black Hills Corporation</v>
          </cell>
        </row>
        <row r="7">
          <cell r="A7" t="str">
            <v>CenterPoint Energy, Inc.</v>
          </cell>
        </row>
        <row r="8">
          <cell r="A8" t="str">
            <v>CMS Energy Corporation</v>
          </cell>
        </row>
        <row r="9">
          <cell r="A9" t="str">
            <v>Consolidated Edison, Inc.</v>
          </cell>
        </row>
        <row r="10">
          <cell r="A10" t="str">
            <v>Dominion Resources, Inc.</v>
          </cell>
        </row>
        <row r="11">
          <cell r="A11" t="str">
            <v>DTE Energy Company</v>
          </cell>
        </row>
        <row r="12">
          <cell r="A12" t="str">
            <v>Duke Energy Corporation</v>
          </cell>
        </row>
        <row r="13">
          <cell r="A13" t="str">
            <v>Empire District Electric Company</v>
          </cell>
        </row>
        <row r="14">
          <cell r="A14" t="str">
            <v>FirstEnergy Corp.</v>
          </cell>
        </row>
        <row r="15">
          <cell r="A15" t="str">
            <v>Great Plains Energy Inc.</v>
          </cell>
        </row>
        <row r="16">
          <cell r="A16" t="str">
            <v>IDACORP, Inc.</v>
          </cell>
        </row>
        <row r="17">
          <cell r="A17" t="str">
            <v>Northwestern Corporation</v>
          </cell>
        </row>
        <row r="18">
          <cell r="A18" t="str">
            <v>Eversource Energy</v>
          </cell>
        </row>
        <row r="19">
          <cell r="A19" t="str">
            <v>OGE Energy Corp.</v>
          </cell>
        </row>
        <row r="20">
          <cell r="A20" t="str">
            <v>Otter Tail Corporation</v>
          </cell>
        </row>
        <row r="21">
          <cell r="A21" t="str">
            <v>PG&amp;E Corporation</v>
          </cell>
        </row>
        <row r="22">
          <cell r="A22" t="str">
            <v>Pinnacle West Capital Corporation</v>
          </cell>
        </row>
        <row r="23">
          <cell r="A23" t="str">
            <v>Portland General Electric Company</v>
          </cell>
        </row>
        <row r="24">
          <cell r="A24" t="str">
            <v>SCANA Corporation</v>
          </cell>
        </row>
        <row r="25">
          <cell r="A25" t="str">
            <v>Southern Company</v>
          </cell>
        </row>
        <row r="26">
          <cell r="A26" t="str">
            <v>TECO Energy, Inc.</v>
          </cell>
        </row>
        <row r="27">
          <cell r="A27" t="str">
            <v>Westar Energy, Inc.</v>
          </cell>
        </row>
        <row r="28">
          <cell r="A28" t="str">
            <v>Xcel Energy Inc.</v>
          </cell>
        </row>
      </sheetData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Groups"/>
      <sheetName val="Company Data Inputs"/>
      <sheetName val="Sch 2, p 1"/>
      <sheetName val="Sch 2, p 2 "/>
      <sheetName val="Sch 2, p 3"/>
      <sheetName val="Sch 3"/>
      <sheetName val="Sch 4, p1"/>
      <sheetName val="Sch 4, p 2"/>
      <sheetName val="Sch 4, p 3"/>
      <sheetName val="Sch 5"/>
      <sheetName val="Sch 6"/>
      <sheetName val="Sch 7, p1"/>
      <sheetName val="Sch 7, p 2"/>
      <sheetName val="Sch 7, p 3"/>
      <sheetName val="Sch 7, p 4"/>
      <sheetName val="Sch 8"/>
      <sheetName val="Sch 9"/>
      <sheetName val="Sch 10, p 1"/>
      <sheetName val="Sch 10, p 2"/>
      <sheetName val="Sch 11"/>
      <sheetName val="Sch 12 WP"/>
      <sheetName val="Sch 12"/>
      <sheetName val="Sch 13"/>
      <sheetName val="Sch 14"/>
      <sheetName val="p. 1"/>
    </sheetNames>
    <sheetDataSet>
      <sheetData sheetId="0">
        <row r="3">
          <cell r="B3" t="str">
            <v>UNISOURCE ENERGY CONSOLIDATED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 pres fuel"/>
      <sheetName val="proposed fuel"/>
      <sheetName val="G"/>
      <sheetName val="RES AVG"/>
      <sheetName val="RES"/>
      <sheetName val="RTM"/>
      <sheetName val="GS"/>
      <sheetName val="not used"/>
      <sheetName val="MGTLV "/>
      <sheetName val="MGTLV (a)"/>
      <sheetName val="MGT 3A"/>
      <sheetName val="MGT 3A (a)"/>
      <sheetName val="GT LV Dist"/>
      <sheetName val="GT 3A Dist"/>
      <sheetName val="GT 3B Dist"/>
      <sheetName val="MGTLV  (MAX)"/>
      <sheetName val="MGTLV (MAX) (a)"/>
      <sheetName val="MGT 3A (MAX)"/>
      <sheetName val="MGT 3A (MAX) (a)"/>
      <sheetName val="GT LV Dist (Max)"/>
      <sheetName val="GT 3A Dist (MAX)"/>
      <sheetName val="GT 3B Dist (MAX)"/>
      <sheetName val="MGTLV  (2 Part)"/>
      <sheetName val="MGTLV (2 Part) (a)"/>
      <sheetName val="MGT 3A (2 Part)"/>
      <sheetName val="MGT 3A (2 Part) (a)"/>
      <sheetName val="GT LV Dist (2 Part)"/>
      <sheetName val="GT 3A Dist (2 Part)"/>
      <sheetName val="TM RT Dist"/>
      <sheetName val="GT 3B Dist (2 Part)"/>
      <sheetName val="Surcharg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O49">
            <v>7.2959171999999999</v>
          </cell>
          <cell r="Q49">
            <v>7.2959171999999999</v>
          </cell>
          <cell r="U49">
            <v>8.642855759999998</v>
          </cell>
          <cell r="V49">
            <v>8.642855759999998</v>
          </cell>
        </row>
        <row r="53">
          <cell r="O53">
            <v>0.14915880000000001</v>
          </cell>
          <cell r="Q53">
            <v>0.12606880000000001</v>
          </cell>
          <cell r="U53">
            <v>0.1566988</v>
          </cell>
          <cell r="V53">
            <v>0.1305588</v>
          </cell>
        </row>
        <row r="54">
          <cell r="Q54">
            <v>0.12606880000000001</v>
          </cell>
          <cell r="V54">
            <v>0.1305588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s"/>
      <sheetName val="Prices &amp; Dividends"/>
      <sheetName val="Calculate"/>
      <sheetName val="E(Dividends)"/>
      <sheetName val="Cost of Equity"/>
      <sheetName val="Sample COE"/>
      <sheetName val="NCDCF Calculate"/>
      <sheetName val="NCDCF Cost of Equity"/>
      <sheetName val="DCF Goal Seek"/>
      <sheetName val="NCDCF Goal Seek"/>
    </sheetNames>
    <sheetDataSet>
      <sheetData sheetId="0" refreshError="1"/>
      <sheetData sheetId="1" refreshError="1"/>
      <sheetData sheetId="2">
        <row r="87">
          <cell r="A87">
            <v>0.27</v>
          </cell>
          <cell r="B87" t="e">
            <v>#REF!</v>
          </cell>
          <cell r="C87" t="e">
            <v>#REF!</v>
          </cell>
          <cell r="E87">
            <v>0.62</v>
          </cell>
          <cell r="F87" t="e">
            <v>#REF!</v>
          </cell>
          <cell r="G87" t="e">
            <v>#REF!</v>
          </cell>
        </row>
        <row r="88">
          <cell r="A88">
            <v>0.27</v>
          </cell>
          <cell r="B88" t="e">
            <v>#REF!</v>
          </cell>
          <cell r="C88" t="e">
            <v>#REF!</v>
          </cell>
          <cell r="E88">
            <v>0.62</v>
          </cell>
          <cell r="F88" t="e">
            <v>#REF!</v>
          </cell>
          <cell r="G88" t="e">
            <v>#REF!</v>
          </cell>
        </row>
        <row r="89">
          <cell r="A89">
            <v>0.27</v>
          </cell>
          <cell r="B89" t="e">
            <v>#REF!</v>
          </cell>
          <cell r="C89" t="e">
            <v>#REF!</v>
          </cell>
          <cell r="E89">
            <v>0.62</v>
          </cell>
          <cell r="F89" t="e">
            <v>#REF!</v>
          </cell>
          <cell r="G89" t="e">
            <v>#REF!</v>
          </cell>
        </row>
        <row r="90">
          <cell r="A90">
            <v>0.27</v>
          </cell>
          <cell r="B90" t="e">
            <v>#REF!</v>
          </cell>
          <cell r="C90" t="e">
            <v>#REF!</v>
          </cell>
          <cell r="E90">
            <v>0.62</v>
          </cell>
          <cell r="F90" t="e">
            <v>#REF!</v>
          </cell>
          <cell r="G90" t="e">
            <v>#REF!</v>
          </cell>
        </row>
        <row r="105">
          <cell r="A105">
            <v>0.47</v>
          </cell>
          <cell r="B105" t="e">
            <v>#REF!</v>
          </cell>
          <cell r="C105" t="e">
            <v>#REF!</v>
          </cell>
          <cell r="E105">
            <v>0.33500000000000002</v>
          </cell>
          <cell r="F105">
            <v>0.34</v>
          </cell>
          <cell r="G105">
            <v>0.38095279950307515</v>
          </cell>
        </row>
        <row r="106">
          <cell r="A106">
            <v>0.47</v>
          </cell>
          <cell r="B106" t="e">
            <v>#REF!</v>
          </cell>
          <cell r="C106" t="e">
            <v>#REF!</v>
          </cell>
          <cell r="E106">
            <v>0.33500000000000002</v>
          </cell>
          <cell r="F106">
            <v>0.34</v>
          </cell>
          <cell r="G106">
            <v>0.36943388121172338</v>
          </cell>
        </row>
        <row r="107">
          <cell r="A107">
            <v>0.47</v>
          </cell>
          <cell r="B107" t="e">
            <v>#REF!</v>
          </cell>
          <cell r="C107" t="e">
            <v>#REF!</v>
          </cell>
          <cell r="E107">
            <v>0.33500000000000002</v>
          </cell>
          <cell r="F107">
            <v>0.34</v>
          </cell>
          <cell r="G107">
            <v>0.35826326191902946</v>
          </cell>
        </row>
        <row r="108">
          <cell r="A108">
            <v>0.47</v>
          </cell>
          <cell r="B108" t="e">
            <v>#REF!</v>
          </cell>
          <cell r="C108" t="e">
            <v>#REF!</v>
          </cell>
          <cell r="E108">
            <v>0.34</v>
          </cell>
          <cell r="F108">
            <v>0.36312000000000005</v>
          </cell>
          <cell r="G108">
            <v>0.37105567794817562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JH-1"/>
      <sheetName val="FJH-3 p 1"/>
      <sheetName val="ATO (WP)"/>
      <sheetName val="LG (WP)"/>
      <sheetName val="NJR (WP)"/>
      <sheetName val="NWN (WP)"/>
      <sheetName val="PNY (WP)"/>
      <sheetName val="SJI (WP)"/>
      <sheetName val="SWX (WP)"/>
      <sheetName val="WGL (WP)"/>
      <sheetName val="FJH-3 p 2"/>
      <sheetName val="FJH-4 p 1"/>
      <sheetName val="FJH-4 p 2"/>
      <sheetName val="FJH-4 p 3"/>
      <sheetName val="FJH-4 p 4"/>
      <sheetName val="FJH-4 p 5"/>
      <sheetName val="FJH-4 p 6"/>
      <sheetName val="FJH-4 p 7"/>
      <sheetName val="FJH-4 p 8"/>
      <sheetName val="FJH-4 p 9"/>
      <sheetName val="FJH-5"/>
      <sheetName val="FJH-6"/>
      <sheetName val="FJH-7"/>
      <sheetName val="Spot &amp; Mnthly Cl. Pr. (WP)"/>
      <sheetName val="FJH-8"/>
      <sheetName val="FJH-9 p 1"/>
      <sheetName val="FJH-10 p 1"/>
      <sheetName val="FJH-10 p 2"/>
      <sheetName val="FJH-10 p 4"/>
      <sheetName val="FJH-10 p 5"/>
      <sheetName val="FJH-10 p 6"/>
      <sheetName val="FJH-10 p 8"/>
      <sheetName val="FJH-10 p 9"/>
      <sheetName val="Annual Bond Yields (WP)"/>
      <sheetName val="AUS RPM Study p 1"/>
      <sheetName val="AUS RPM Study p 2"/>
      <sheetName val="AUS RPM Study p 3"/>
      <sheetName val="AUS RPM Study p 4"/>
      <sheetName val="AUS RPM Study p 5"/>
      <sheetName val="AUS RPM Study p 6"/>
      <sheetName val="AUS RPM Study p 7"/>
      <sheetName val="AUS RPM Study p 8"/>
      <sheetName val="AUS RPM Study p 9"/>
      <sheetName val="AUS RPM Study p 10"/>
      <sheetName val="AUS RPM Study p 11"/>
      <sheetName val="AUS RPM Study p 12"/>
      <sheetName val="FJH-11 p 1"/>
      <sheetName val="FJH-11 pp 2-6"/>
      <sheetName val="FJH-13 p 1"/>
      <sheetName val="FJH-13 p 2"/>
      <sheetName val="VL Appr Potential (WP)"/>
      <sheetName val="FJH-14 p 1"/>
      <sheetName val="FJH-14 p 2"/>
      <sheetName val="FJH-15 p 1"/>
      <sheetName val="FJH-15 p 2 and p 7"/>
      <sheetName val="CEM Div ylds (WP)"/>
      <sheetName val="FJH-15 p 3"/>
      <sheetName val="FJH-15 p 4"/>
      <sheetName val="FJH-15 p 5"/>
      <sheetName val="FJH-15 p 6"/>
      <sheetName val="FJH-16 p 1"/>
      <sheetName val="FJH-16 p 2"/>
      <sheetName val="Set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>
            <v>40394</v>
          </cell>
        </row>
        <row r="2">
          <cell r="D2" t="str">
            <v>Average Annual Yields, "Aa" Public Utility Bonds</v>
          </cell>
          <cell r="G2" t="str">
            <v>Average Annual Yields, "A" Public Utility Bonds</v>
          </cell>
          <cell r="J2" t="str">
            <v>Average Annual Yields, "Baa" Public Utility Bonds</v>
          </cell>
        </row>
        <row r="7">
          <cell r="B7">
            <v>2009</v>
          </cell>
          <cell r="D7">
            <v>5.75</v>
          </cell>
          <cell r="G7">
            <v>6.04</v>
          </cell>
          <cell r="J7">
            <v>7.06</v>
          </cell>
        </row>
        <row r="8">
          <cell r="B8">
            <v>2008</v>
          </cell>
          <cell r="D8">
            <v>6.18</v>
          </cell>
          <cell r="G8">
            <v>6.53</v>
          </cell>
          <cell r="J8">
            <v>7.25</v>
          </cell>
        </row>
        <row r="9">
          <cell r="B9">
            <v>2007</v>
          </cell>
          <cell r="D9">
            <v>5.94</v>
          </cell>
          <cell r="G9">
            <v>6.07</v>
          </cell>
          <cell r="J9">
            <v>6.33</v>
          </cell>
        </row>
        <row r="10">
          <cell r="B10">
            <v>2006</v>
          </cell>
          <cell r="D10">
            <v>5.84</v>
          </cell>
          <cell r="G10">
            <v>6.07</v>
          </cell>
          <cell r="J10">
            <v>6.32</v>
          </cell>
        </row>
        <row r="11">
          <cell r="B11">
            <v>2005</v>
          </cell>
          <cell r="D11">
            <v>5.44</v>
          </cell>
          <cell r="G11">
            <v>5.65</v>
          </cell>
          <cell r="J11">
            <v>5.93</v>
          </cell>
        </row>
        <row r="12">
          <cell r="B12">
            <v>2004</v>
          </cell>
          <cell r="D12">
            <v>6.04</v>
          </cell>
          <cell r="G12">
            <v>6.16</v>
          </cell>
          <cell r="J12">
            <v>6.4</v>
          </cell>
        </row>
        <row r="13">
          <cell r="B13">
            <v>2003</v>
          </cell>
          <cell r="D13">
            <v>6.4</v>
          </cell>
          <cell r="G13">
            <v>6.58</v>
          </cell>
          <cell r="J13">
            <v>6.84</v>
          </cell>
        </row>
        <row r="14">
          <cell r="B14">
            <v>2002</v>
          </cell>
          <cell r="D14">
            <v>7.19</v>
          </cell>
          <cell r="G14">
            <v>7.37</v>
          </cell>
          <cell r="J14">
            <v>8.02</v>
          </cell>
        </row>
        <row r="15">
          <cell r="B15">
            <v>2001</v>
          </cell>
          <cell r="D15">
            <v>7.58</v>
          </cell>
          <cell r="G15">
            <v>7.76</v>
          </cell>
          <cell r="J15">
            <v>8.0299999999999994</v>
          </cell>
        </row>
        <row r="16">
          <cell r="B16">
            <v>2000</v>
          </cell>
          <cell r="D16">
            <v>8.06</v>
          </cell>
          <cell r="G16">
            <v>8.24</v>
          </cell>
          <cell r="J16">
            <v>8.36</v>
          </cell>
        </row>
        <row r="17">
          <cell r="B17">
            <v>1999</v>
          </cell>
          <cell r="D17">
            <v>7.51</v>
          </cell>
          <cell r="G17">
            <v>7.62</v>
          </cell>
          <cell r="J17">
            <v>7.88</v>
          </cell>
        </row>
        <row r="18">
          <cell r="B18">
            <v>1998</v>
          </cell>
          <cell r="D18">
            <v>6.91</v>
          </cell>
          <cell r="G18">
            <v>7.05</v>
          </cell>
          <cell r="J18">
            <v>7.26</v>
          </cell>
        </row>
        <row r="19">
          <cell r="B19">
            <v>1997</v>
          </cell>
          <cell r="D19">
            <v>7.54</v>
          </cell>
          <cell r="G19">
            <v>7.6</v>
          </cell>
          <cell r="J19">
            <v>7.95</v>
          </cell>
        </row>
        <row r="20">
          <cell r="B20">
            <v>1996</v>
          </cell>
          <cell r="D20">
            <v>7.57</v>
          </cell>
          <cell r="G20">
            <v>7.75</v>
          </cell>
          <cell r="J20">
            <v>8.16</v>
          </cell>
        </row>
        <row r="21">
          <cell r="B21">
            <v>1995</v>
          </cell>
          <cell r="D21">
            <v>7.77</v>
          </cell>
          <cell r="G21">
            <v>7.89</v>
          </cell>
          <cell r="J21">
            <v>8.31</v>
          </cell>
        </row>
        <row r="22">
          <cell r="B22">
            <v>1994</v>
          </cell>
          <cell r="D22">
            <v>8.2100000000000009</v>
          </cell>
          <cell r="G22">
            <v>8.31</v>
          </cell>
          <cell r="J22">
            <v>8.6300000000000008</v>
          </cell>
        </row>
        <row r="23">
          <cell r="B23">
            <v>1993</v>
          </cell>
          <cell r="D23">
            <v>7.44</v>
          </cell>
          <cell r="G23">
            <v>7.59</v>
          </cell>
          <cell r="J23">
            <v>7.91</v>
          </cell>
        </row>
        <row r="24">
          <cell r="B24">
            <v>1992</v>
          </cell>
          <cell r="D24">
            <v>8.5500000000000007</v>
          </cell>
          <cell r="G24">
            <v>8.69</v>
          </cell>
          <cell r="J24">
            <v>8.86</v>
          </cell>
        </row>
        <row r="25">
          <cell r="B25">
            <v>1991</v>
          </cell>
          <cell r="D25">
            <v>9.09</v>
          </cell>
          <cell r="G25">
            <v>9.36</v>
          </cell>
          <cell r="J25">
            <v>9.5500000000000007</v>
          </cell>
        </row>
        <row r="26">
          <cell r="B26">
            <v>1990</v>
          </cell>
          <cell r="D26">
            <v>9.65</v>
          </cell>
          <cell r="G26">
            <v>9.86</v>
          </cell>
          <cell r="J26">
            <v>10.06</v>
          </cell>
        </row>
        <row r="27">
          <cell r="B27">
            <v>1989</v>
          </cell>
          <cell r="D27">
            <v>9.56</v>
          </cell>
          <cell r="G27">
            <v>9.77</v>
          </cell>
          <cell r="J27">
            <v>9.9700000000000006</v>
          </cell>
        </row>
        <row r="28">
          <cell r="B28">
            <v>1988</v>
          </cell>
          <cell r="D28">
            <v>10.26</v>
          </cell>
          <cell r="G28">
            <v>10.49</v>
          </cell>
          <cell r="J28">
            <v>11</v>
          </cell>
        </row>
        <row r="29">
          <cell r="B29">
            <v>1987</v>
          </cell>
          <cell r="D29">
            <v>9.77</v>
          </cell>
          <cell r="G29">
            <v>10.1</v>
          </cell>
          <cell r="J29">
            <v>10.53</v>
          </cell>
        </row>
        <row r="30">
          <cell r="B30">
            <v>1986</v>
          </cell>
          <cell r="D30">
            <v>9.3000000000000007</v>
          </cell>
          <cell r="G30">
            <v>9.58</v>
          </cell>
          <cell r="J30">
            <v>10</v>
          </cell>
        </row>
        <row r="31">
          <cell r="B31">
            <v>1985</v>
          </cell>
          <cell r="D31">
            <v>12.06</v>
          </cell>
          <cell r="G31">
            <v>12.47</v>
          </cell>
          <cell r="J31">
            <v>12.96</v>
          </cell>
        </row>
        <row r="32">
          <cell r="B32">
            <v>1984</v>
          </cell>
          <cell r="D32">
            <v>13.66</v>
          </cell>
          <cell r="G32">
            <v>14.03</v>
          </cell>
          <cell r="J32">
            <v>14.53</v>
          </cell>
        </row>
        <row r="33">
          <cell r="B33">
            <v>1983</v>
          </cell>
          <cell r="D33">
            <v>12.83</v>
          </cell>
          <cell r="G33">
            <v>13.66</v>
          </cell>
          <cell r="J33">
            <v>14.2</v>
          </cell>
        </row>
        <row r="34">
          <cell r="B34">
            <v>1982</v>
          </cell>
          <cell r="D34">
            <v>14.79</v>
          </cell>
          <cell r="G34">
            <v>15.86</v>
          </cell>
          <cell r="J34">
            <v>16.45</v>
          </cell>
        </row>
        <row r="35">
          <cell r="B35">
            <v>1981</v>
          </cell>
          <cell r="D35">
            <v>15.3</v>
          </cell>
          <cell r="G35">
            <v>15.95</v>
          </cell>
          <cell r="J35">
            <v>16.600000000000001</v>
          </cell>
        </row>
        <row r="36">
          <cell r="B36">
            <v>1980</v>
          </cell>
          <cell r="D36">
            <v>13</v>
          </cell>
          <cell r="G36">
            <v>13.34</v>
          </cell>
          <cell r="J36">
            <v>13.95</v>
          </cell>
        </row>
        <row r="37">
          <cell r="B37">
            <v>1979</v>
          </cell>
          <cell r="D37">
            <v>10.220000000000001</v>
          </cell>
          <cell r="G37">
            <v>10.49</v>
          </cell>
          <cell r="J37">
            <v>10.96</v>
          </cell>
        </row>
        <row r="38">
          <cell r="B38">
            <v>1978</v>
          </cell>
          <cell r="D38">
            <v>9.1</v>
          </cell>
          <cell r="G38">
            <v>9.2899999999999991</v>
          </cell>
          <cell r="J38">
            <v>9.6199999999999992</v>
          </cell>
        </row>
        <row r="39">
          <cell r="B39">
            <v>1977</v>
          </cell>
          <cell r="D39">
            <v>8.43</v>
          </cell>
          <cell r="G39">
            <v>8.61</v>
          </cell>
          <cell r="J39">
            <v>9.06</v>
          </cell>
        </row>
        <row r="40">
          <cell r="B40">
            <v>1976</v>
          </cell>
          <cell r="D40">
            <v>8.92</v>
          </cell>
          <cell r="G40">
            <v>9.2899999999999991</v>
          </cell>
          <cell r="J40">
            <v>9.82</v>
          </cell>
        </row>
        <row r="41">
          <cell r="B41">
            <v>1975</v>
          </cell>
          <cell r="D41">
            <v>9.44</v>
          </cell>
          <cell r="G41">
            <v>10.09</v>
          </cell>
          <cell r="J41">
            <v>10.96</v>
          </cell>
        </row>
        <row r="42">
          <cell r="B42">
            <v>1974</v>
          </cell>
          <cell r="D42">
            <v>9.0399999999999991</v>
          </cell>
          <cell r="G42">
            <v>9.5</v>
          </cell>
          <cell r="J42">
            <v>9.84</v>
          </cell>
        </row>
        <row r="43">
          <cell r="B43">
            <v>1973</v>
          </cell>
          <cell r="D43">
            <v>7.72</v>
          </cell>
          <cell r="G43">
            <v>7.84</v>
          </cell>
          <cell r="J43">
            <v>8.17</v>
          </cell>
        </row>
        <row r="44">
          <cell r="B44">
            <v>1972</v>
          </cell>
          <cell r="D44">
            <v>7.6</v>
          </cell>
          <cell r="G44">
            <v>7.72</v>
          </cell>
          <cell r="J44">
            <v>8.17</v>
          </cell>
        </row>
        <row r="45">
          <cell r="B45">
            <v>1971</v>
          </cell>
          <cell r="D45">
            <v>8</v>
          </cell>
          <cell r="G45">
            <v>8.16</v>
          </cell>
          <cell r="J45">
            <v>8.6300000000000008</v>
          </cell>
        </row>
        <row r="46">
          <cell r="B46">
            <v>1970</v>
          </cell>
          <cell r="D46">
            <v>8.52</v>
          </cell>
          <cell r="G46">
            <v>8.69</v>
          </cell>
          <cell r="J46">
            <v>9.18</v>
          </cell>
        </row>
        <row r="47">
          <cell r="B47">
            <v>1969</v>
          </cell>
          <cell r="D47">
            <v>7.34</v>
          </cell>
          <cell r="G47">
            <v>7.54</v>
          </cell>
          <cell r="J47">
            <v>7.93</v>
          </cell>
        </row>
        <row r="48">
          <cell r="B48">
            <v>1968</v>
          </cell>
          <cell r="D48">
            <v>6.35</v>
          </cell>
          <cell r="G48">
            <v>6.51</v>
          </cell>
          <cell r="J48">
            <v>6.87</v>
          </cell>
        </row>
        <row r="49">
          <cell r="B49">
            <v>1967</v>
          </cell>
          <cell r="D49">
            <v>5.66</v>
          </cell>
          <cell r="G49">
            <v>5.87</v>
          </cell>
          <cell r="J49">
            <v>6.15</v>
          </cell>
        </row>
        <row r="50">
          <cell r="B50">
            <v>1966</v>
          </cell>
          <cell r="D50">
            <v>5.25</v>
          </cell>
          <cell r="G50">
            <v>5.39</v>
          </cell>
          <cell r="J50">
            <v>5.6</v>
          </cell>
        </row>
        <row r="51">
          <cell r="B51">
            <v>1965</v>
          </cell>
          <cell r="D51">
            <v>4.5199999999999996</v>
          </cell>
          <cell r="G51">
            <v>4.58</v>
          </cell>
          <cell r="J51">
            <v>4.78</v>
          </cell>
        </row>
        <row r="52">
          <cell r="B52">
            <v>1964</v>
          </cell>
          <cell r="D52">
            <v>4.4400000000000004</v>
          </cell>
          <cell r="G52">
            <v>4.5199999999999996</v>
          </cell>
          <cell r="J52">
            <v>4.74</v>
          </cell>
        </row>
        <row r="53">
          <cell r="B53">
            <v>1963</v>
          </cell>
          <cell r="D53">
            <v>4.32</v>
          </cell>
          <cell r="G53">
            <v>4.3899999999999997</v>
          </cell>
          <cell r="J53">
            <v>4.67</v>
          </cell>
        </row>
        <row r="54">
          <cell r="B54">
            <v>1962</v>
          </cell>
          <cell r="D54">
            <v>4.41</v>
          </cell>
          <cell r="G54">
            <v>4.54</v>
          </cell>
          <cell r="J54">
            <v>4.75</v>
          </cell>
        </row>
        <row r="55">
          <cell r="B55">
            <v>1961</v>
          </cell>
          <cell r="D55">
            <v>4.46</v>
          </cell>
          <cell r="G55">
            <v>4.62</v>
          </cell>
          <cell r="J55">
            <v>4.83</v>
          </cell>
        </row>
        <row r="56">
          <cell r="B56">
            <v>1960</v>
          </cell>
          <cell r="D56">
            <v>4.53</v>
          </cell>
          <cell r="G56">
            <v>4.78</v>
          </cell>
          <cell r="J56">
            <v>4.97</v>
          </cell>
        </row>
        <row r="57">
          <cell r="B57">
            <v>1959</v>
          </cell>
          <cell r="D57">
            <v>4.5599999999999996</v>
          </cell>
          <cell r="G57">
            <v>4.78</v>
          </cell>
          <cell r="J57">
            <v>4.96</v>
          </cell>
        </row>
        <row r="58">
          <cell r="B58">
            <v>1958</v>
          </cell>
          <cell r="D58">
            <v>3.92</v>
          </cell>
          <cell r="G58">
            <v>4.2</v>
          </cell>
          <cell r="J58">
            <v>4.43</v>
          </cell>
        </row>
        <row r="59">
          <cell r="B59">
            <v>1957</v>
          </cell>
          <cell r="D59">
            <v>4.03</v>
          </cell>
          <cell r="G59">
            <v>4.24</v>
          </cell>
          <cell r="J59">
            <v>4.46</v>
          </cell>
        </row>
        <row r="60">
          <cell r="B60">
            <v>1956</v>
          </cell>
          <cell r="D60">
            <v>3.43</v>
          </cell>
          <cell r="G60">
            <v>3.56</v>
          </cell>
          <cell r="J60">
            <v>3.78</v>
          </cell>
        </row>
        <row r="61">
          <cell r="B61">
            <v>1955</v>
          </cell>
          <cell r="D61">
            <v>3.13</v>
          </cell>
          <cell r="G61">
            <v>3.22</v>
          </cell>
          <cell r="J61">
            <v>3.43</v>
          </cell>
        </row>
        <row r="62">
          <cell r="B62">
            <v>1954</v>
          </cell>
          <cell r="D62">
            <v>3</v>
          </cell>
          <cell r="G62">
            <v>3.16</v>
          </cell>
          <cell r="J62">
            <v>3.51</v>
          </cell>
        </row>
        <row r="63">
          <cell r="B63">
            <v>1953</v>
          </cell>
          <cell r="D63">
            <v>3.32</v>
          </cell>
          <cell r="G63">
            <v>3.49</v>
          </cell>
          <cell r="J63">
            <v>3.73</v>
          </cell>
        </row>
        <row r="64">
          <cell r="B64">
            <v>1952</v>
          </cell>
          <cell r="D64">
            <v>3.05</v>
          </cell>
          <cell r="G64">
            <v>3.24</v>
          </cell>
          <cell r="J64">
            <v>3.53</v>
          </cell>
        </row>
        <row r="65">
          <cell r="B65">
            <v>1951</v>
          </cell>
          <cell r="D65">
            <v>2.95</v>
          </cell>
          <cell r="G65">
            <v>3.11</v>
          </cell>
          <cell r="J65">
            <v>3.39</v>
          </cell>
        </row>
        <row r="66">
          <cell r="B66">
            <v>1950</v>
          </cell>
          <cell r="D66">
            <v>2.68</v>
          </cell>
          <cell r="G66">
            <v>2.79</v>
          </cell>
          <cell r="J66">
            <v>3.18</v>
          </cell>
        </row>
        <row r="67">
          <cell r="B67">
            <v>1949</v>
          </cell>
          <cell r="D67">
            <v>2.76</v>
          </cell>
          <cell r="G67">
            <v>2.9</v>
          </cell>
          <cell r="J67">
            <v>3.28</v>
          </cell>
        </row>
        <row r="68">
          <cell r="B68">
            <v>1948</v>
          </cell>
          <cell r="D68">
            <v>2.92</v>
          </cell>
          <cell r="G68">
            <v>3.02</v>
          </cell>
          <cell r="J68">
            <v>3.36</v>
          </cell>
        </row>
        <row r="69">
          <cell r="B69">
            <v>1947</v>
          </cell>
          <cell r="D69">
            <v>2.67</v>
          </cell>
          <cell r="G69">
            <v>2.78</v>
          </cell>
          <cell r="J69">
            <v>3.08</v>
          </cell>
        </row>
        <row r="70">
          <cell r="B70">
            <v>1946</v>
          </cell>
          <cell r="D70">
            <v>2.58</v>
          </cell>
          <cell r="G70">
            <v>2.71</v>
          </cell>
          <cell r="J70">
            <v>3.03</v>
          </cell>
        </row>
        <row r="71">
          <cell r="B71">
            <v>1945</v>
          </cell>
          <cell r="D71">
            <v>2.67</v>
          </cell>
          <cell r="G71">
            <v>2.87</v>
          </cell>
          <cell r="J71">
            <v>3.39</v>
          </cell>
        </row>
        <row r="72">
          <cell r="B72">
            <v>1944</v>
          </cell>
          <cell r="D72">
            <v>2.72</v>
          </cell>
          <cell r="G72">
            <v>2.97</v>
          </cell>
          <cell r="J72">
            <v>3.52</v>
          </cell>
        </row>
        <row r="73">
          <cell r="B73">
            <v>1943</v>
          </cell>
          <cell r="D73">
            <v>2.73</v>
          </cell>
          <cell r="G73">
            <v>2.99</v>
          </cell>
          <cell r="J73">
            <v>3.58</v>
          </cell>
        </row>
        <row r="74">
          <cell r="B74">
            <v>1942</v>
          </cell>
          <cell r="D74">
            <v>2.87</v>
          </cell>
          <cell r="G74">
            <v>3.09</v>
          </cell>
          <cell r="J74">
            <v>3.73</v>
          </cell>
        </row>
        <row r="75">
          <cell r="B75">
            <v>1941</v>
          </cell>
          <cell r="D75">
            <v>2.83</v>
          </cell>
          <cell r="G75">
            <v>3.07</v>
          </cell>
          <cell r="J75">
            <v>3.84</v>
          </cell>
        </row>
        <row r="76">
          <cell r="B76">
            <v>1940</v>
          </cell>
          <cell r="D76">
            <v>2.92</v>
          </cell>
          <cell r="G76">
            <v>3.24</v>
          </cell>
          <cell r="J76">
            <v>4.05</v>
          </cell>
        </row>
        <row r="77">
          <cell r="B77">
            <v>1939</v>
          </cell>
          <cell r="D77">
            <v>3.03</v>
          </cell>
          <cell r="G77">
            <v>3.52</v>
          </cell>
          <cell r="J77">
            <v>4.5</v>
          </cell>
        </row>
        <row r="78">
          <cell r="B78">
            <v>1938</v>
          </cell>
          <cell r="D78">
            <v>3.28</v>
          </cell>
          <cell r="G78">
            <v>3.9</v>
          </cell>
          <cell r="J78">
            <v>5.26</v>
          </cell>
        </row>
        <row r="79">
          <cell r="B79">
            <v>1937</v>
          </cell>
          <cell r="D79">
            <v>3.45</v>
          </cell>
          <cell r="G79">
            <v>3.98</v>
          </cell>
          <cell r="J79">
            <v>5.09</v>
          </cell>
        </row>
        <row r="80">
          <cell r="B80">
            <v>1936</v>
          </cell>
          <cell r="D80">
            <v>3.57</v>
          </cell>
          <cell r="G80">
            <v>4.08</v>
          </cell>
          <cell r="J80">
            <v>4.67</v>
          </cell>
        </row>
        <row r="81">
          <cell r="B81">
            <v>1935</v>
          </cell>
          <cell r="D81">
            <v>4.0199999999999996</v>
          </cell>
          <cell r="G81">
            <v>4.6100000000000003</v>
          </cell>
          <cell r="J81">
            <v>5.56</v>
          </cell>
        </row>
        <row r="82">
          <cell r="B82">
            <v>1934</v>
          </cell>
          <cell r="D82">
            <v>4.66</v>
          </cell>
          <cell r="G82">
            <v>5.55</v>
          </cell>
          <cell r="J82">
            <v>7.49</v>
          </cell>
        </row>
        <row r="83">
          <cell r="B83">
            <v>1933</v>
          </cell>
          <cell r="D83">
            <v>5.0199999999999996</v>
          </cell>
          <cell r="G83">
            <v>6.32</v>
          </cell>
          <cell r="J83">
            <v>9.3800000000000008</v>
          </cell>
        </row>
        <row r="84">
          <cell r="B84">
            <v>1932</v>
          </cell>
          <cell r="D84">
            <v>5.32</v>
          </cell>
          <cell r="G84">
            <v>6.46</v>
          </cell>
          <cell r="J84">
            <v>8.7799999999999994</v>
          </cell>
        </row>
        <row r="85">
          <cell r="B85">
            <v>1931</v>
          </cell>
          <cell r="D85">
            <v>4.68</v>
          </cell>
          <cell r="G85">
            <v>5.12</v>
          </cell>
          <cell r="J85">
            <v>6.9</v>
          </cell>
        </row>
        <row r="86">
          <cell r="B86">
            <v>1930</v>
          </cell>
          <cell r="D86">
            <v>4.75</v>
          </cell>
          <cell r="G86">
            <v>5.0599999999999996</v>
          </cell>
          <cell r="J86">
            <v>5.88</v>
          </cell>
        </row>
        <row r="87">
          <cell r="B87">
            <v>1929</v>
          </cell>
          <cell r="D87">
            <v>4.91</v>
          </cell>
          <cell r="G87">
            <v>5.22</v>
          </cell>
          <cell r="J87">
            <v>5.76</v>
          </cell>
        </row>
        <row r="88">
          <cell r="B88">
            <v>1928</v>
          </cell>
          <cell r="D88">
            <v>4.68</v>
          </cell>
          <cell r="G88">
            <v>4.95</v>
          </cell>
          <cell r="J88">
            <v>5.33</v>
          </cell>
        </row>
        <row r="90">
          <cell r="B90" t="str">
            <v>Averages:</v>
          </cell>
        </row>
        <row r="92">
          <cell r="B92" t="str">
            <v>1928-2009</v>
          </cell>
          <cell r="D92">
            <v>6.3</v>
          </cell>
          <cell r="E92" t="str">
            <v>%</v>
          </cell>
          <cell r="G92">
            <v>6.59</v>
          </cell>
          <cell r="H92" t="str">
            <v>%</v>
          </cell>
          <cell r="J92">
            <v>7.11</v>
          </cell>
          <cell r="K92" t="str">
            <v>%</v>
          </cell>
        </row>
        <row r="94">
          <cell r="B94" t="str">
            <v>Std Dev:</v>
          </cell>
        </row>
        <row r="96">
          <cell r="B96" t="str">
            <v>1928-2009</v>
          </cell>
          <cell r="D96">
            <v>3.09</v>
          </cell>
          <cell r="E96" t="str">
            <v>%</v>
          </cell>
          <cell r="G96">
            <v>3.15</v>
          </cell>
          <cell r="H96" t="str">
            <v>%</v>
          </cell>
          <cell r="J96">
            <v>3.18</v>
          </cell>
          <cell r="K96" t="str">
            <v>%</v>
          </cell>
        </row>
      </sheetData>
      <sheetData sheetId="36">
        <row r="2">
          <cell r="CG2" t="str">
            <v>TOTAL</v>
          </cell>
        </row>
        <row r="3">
          <cell r="CG3" t="str">
            <v>RETURN</v>
          </cell>
        </row>
        <row r="4">
          <cell r="A4" t="str">
            <v xml:space="preserve"> S &amp; P PUBLIC UTILITY STOCKS:MONTHLY AVERAGES OF DAILY INDEXES P. 38</v>
          </cell>
          <cell r="O4" t="str">
            <v>YIELD OF THE S &amp; P PUBLIC UTILITY STOCKS</v>
          </cell>
          <cell r="AC4" t="str">
            <v>S &amp; P PUBLIC UTILITY STOCKS : MONTH ENDING PRICE INDEX P. 38</v>
          </cell>
          <cell r="AQ4" t="str">
            <v>PUBLIC UTILITY STOCKS : INCOME</v>
          </cell>
          <cell r="BE4" t="str">
            <v>PUBLIC UTILITY STOCKS : CAPITAL APPRECIATION</v>
          </cell>
          <cell r="BS4" t="str">
            <v>PUBLIC UTILITY STOCKS : TOTAL RETURNS</v>
          </cell>
          <cell r="CG4" t="str">
            <v>SUMMARY</v>
          </cell>
        </row>
        <row r="5">
          <cell r="A5" t="str">
            <v>(1941- 1943 = 10)</v>
          </cell>
          <cell r="O5" t="str">
            <v>MONTHLY AVERAGES OF WEEKLY INDEXES (PERCENT) P. 35</v>
          </cell>
          <cell r="AC5" t="str">
            <v>(1941- 1943 = 10)</v>
          </cell>
        </row>
        <row r="6">
          <cell r="CH6" t="str">
            <v>JAN</v>
          </cell>
        </row>
        <row r="7">
          <cell r="A7" t="str">
            <v>YEAR</v>
          </cell>
          <cell r="B7" t="str">
            <v>JAN</v>
          </cell>
          <cell r="C7" t="str">
            <v>FEB</v>
          </cell>
          <cell r="D7" t="str">
            <v>MAR</v>
          </cell>
          <cell r="E7" t="str">
            <v>APR</v>
          </cell>
          <cell r="F7" t="str">
            <v>MAY</v>
          </cell>
          <cell r="G7" t="str">
            <v>JUN</v>
          </cell>
          <cell r="H7" t="str">
            <v>JUL</v>
          </cell>
          <cell r="I7" t="str">
            <v>AUG</v>
          </cell>
          <cell r="J7" t="str">
            <v>SEP</v>
          </cell>
          <cell r="K7" t="str">
            <v>OCT</v>
          </cell>
          <cell r="L7" t="str">
            <v>NOV</v>
          </cell>
          <cell r="M7" t="str">
            <v>DEC</v>
          </cell>
          <cell r="O7" t="str">
            <v>YEAR</v>
          </cell>
          <cell r="P7" t="str">
            <v>JAN</v>
          </cell>
          <cell r="Q7" t="str">
            <v>FEB</v>
          </cell>
          <cell r="R7" t="str">
            <v>MAR</v>
          </cell>
          <cell r="S7" t="str">
            <v>APR</v>
          </cell>
          <cell r="T7" t="str">
            <v>MAY</v>
          </cell>
          <cell r="U7" t="str">
            <v>JUN</v>
          </cell>
          <cell r="V7" t="str">
            <v>JUL</v>
          </cell>
          <cell r="W7" t="str">
            <v>AUG</v>
          </cell>
          <cell r="X7" t="str">
            <v>SEP</v>
          </cell>
          <cell r="Y7" t="str">
            <v>OCT</v>
          </cell>
          <cell r="Z7" t="str">
            <v>NOV</v>
          </cell>
          <cell r="AA7" t="str">
            <v>DEC</v>
          </cell>
          <cell r="AC7" t="str">
            <v>YEAR</v>
          </cell>
          <cell r="AD7" t="str">
            <v>JAN</v>
          </cell>
          <cell r="AE7" t="str">
            <v>FEB</v>
          </cell>
          <cell r="AF7" t="str">
            <v>MAR</v>
          </cell>
          <cell r="AG7" t="str">
            <v>APR</v>
          </cell>
          <cell r="AH7" t="str">
            <v>MAY</v>
          </cell>
          <cell r="AI7" t="str">
            <v>JUN</v>
          </cell>
          <cell r="AJ7" t="str">
            <v>JUL</v>
          </cell>
          <cell r="AK7" t="str">
            <v>AUG</v>
          </cell>
          <cell r="AL7" t="str">
            <v>SEP</v>
          </cell>
          <cell r="AM7" t="str">
            <v>OCT</v>
          </cell>
          <cell r="AN7" t="str">
            <v>NOV</v>
          </cell>
          <cell r="AO7" t="str">
            <v>DEC</v>
          </cell>
          <cell r="AQ7" t="str">
            <v>YEAR</v>
          </cell>
          <cell r="AR7" t="str">
            <v>JAN</v>
          </cell>
          <cell r="AS7" t="str">
            <v>FEB</v>
          </cell>
          <cell r="AT7" t="str">
            <v>MAR</v>
          </cell>
          <cell r="AU7" t="str">
            <v>APR</v>
          </cell>
          <cell r="AV7" t="str">
            <v>MAY</v>
          </cell>
          <cell r="AW7" t="str">
            <v>JUN</v>
          </cell>
          <cell r="AX7" t="str">
            <v>JUL</v>
          </cell>
          <cell r="AY7" t="str">
            <v>AUG</v>
          </cell>
          <cell r="AZ7" t="str">
            <v>SEP</v>
          </cell>
          <cell r="BA7" t="str">
            <v>OCT</v>
          </cell>
          <cell r="BB7" t="str">
            <v>NOV</v>
          </cell>
          <cell r="BC7" t="str">
            <v>DEC</v>
          </cell>
          <cell r="BE7" t="str">
            <v>YEAR</v>
          </cell>
          <cell r="BF7" t="str">
            <v>JAN</v>
          </cell>
          <cell r="BG7" t="str">
            <v>FEB</v>
          </cell>
          <cell r="BH7" t="str">
            <v>MAR</v>
          </cell>
          <cell r="BI7" t="str">
            <v>APR</v>
          </cell>
          <cell r="BJ7" t="str">
            <v>MAY</v>
          </cell>
          <cell r="BK7" t="str">
            <v>JUN</v>
          </cell>
          <cell r="BL7" t="str">
            <v>JUL</v>
          </cell>
          <cell r="BM7" t="str">
            <v>AUG</v>
          </cell>
          <cell r="BN7" t="str">
            <v>SEP</v>
          </cell>
          <cell r="BO7" t="str">
            <v>OCT</v>
          </cell>
          <cell r="BP7" t="str">
            <v>NOV</v>
          </cell>
          <cell r="BQ7" t="str">
            <v>DEC</v>
          </cell>
          <cell r="BS7" t="str">
            <v>YEAR</v>
          </cell>
          <cell r="BT7" t="str">
            <v>JAN</v>
          </cell>
          <cell r="BU7" t="str">
            <v>FEB</v>
          </cell>
          <cell r="BV7" t="str">
            <v>MAR</v>
          </cell>
          <cell r="BW7" t="str">
            <v>APR</v>
          </cell>
          <cell r="BX7" t="str">
            <v>MAY</v>
          </cell>
          <cell r="BY7" t="str">
            <v>JUN</v>
          </cell>
          <cell r="BZ7" t="str">
            <v>JUL</v>
          </cell>
          <cell r="CA7" t="str">
            <v>AUG</v>
          </cell>
          <cell r="CB7" t="str">
            <v>SEP</v>
          </cell>
          <cell r="CC7" t="str">
            <v>OCT</v>
          </cell>
          <cell r="CD7" t="str">
            <v>NOV</v>
          </cell>
          <cell r="CE7" t="str">
            <v>DEC</v>
          </cell>
          <cell r="CG7" t="str">
            <v>YEAR</v>
          </cell>
          <cell r="CH7" t="str">
            <v>-DEC</v>
          </cell>
        </row>
        <row r="9">
          <cell r="A9">
            <v>1928</v>
          </cell>
          <cell r="B9">
            <v>3110</v>
          </cell>
          <cell r="C9">
            <v>3181</v>
          </cell>
          <cell r="D9">
            <v>3278</v>
          </cell>
          <cell r="E9">
            <v>3531</v>
          </cell>
          <cell r="F9">
            <v>3807</v>
          </cell>
          <cell r="G9">
            <v>3584</v>
          </cell>
          <cell r="H9">
            <v>3578</v>
          </cell>
          <cell r="I9">
            <v>3660</v>
          </cell>
          <cell r="J9">
            <v>3917</v>
          </cell>
          <cell r="K9">
            <v>3881</v>
          </cell>
          <cell r="L9">
            <v>4214</v>
          </cell>
          <cell r="M9">
            <v>4486</v>
          </cell>
          <cell r="O9">
            <v>1928</v>
          </cell>
          <cell r="P9">
            <v>390</v>
          </cell>
          <cell r="Q9">
            <v>385</v>
          </cell>
          <cell r="R9">
            <v>373</v>
          </cell>
          <cell r="S9">
            <v>346</v>
          </cell>
          <cell r="T9">
            <v>322</v>
          </cell>
          <cell r="U9">
            <v>343</v>
          </cell>
          <cell r="V9">
            <v>348</v>
          </cell>
          <cell r="W9">
            <v>339</v>
          </cell>
          <cell r="X9">
            <v>314</v>
          </cell>
          <cell r="Y9">
            <v>319</v>
          </cell>
          <cell r="Z9">
            <v>301</v>
          </cell>
          <cell r="AA9">
            <v>294</v>
          </cell>
          <cell r="AC9">
            <v>1928</v>
          </cell>
          <cell r="AD9">
            <v>3207</v>
          </cell>
          <cell r="AE9">
            <v>3171</v>
          </cell>
          <cell r="AF9">
            <v>3390</v>
          </cell>
          <cell r="AG9">
            <v>3714</v>
          </cell>
          <cell r="AH9">
            <v>3781</v>
          </cell>
          <cell r="AI9">
            <v>3619</v>
          </cell>
          <cell r="AJ9">
            <v>3581</v>
          </cell>
          <cell r="AK9">
            <v>3815</v>
          </cell>
          <cell r="AL9">
            <v>3914</v>
          </cell>
          <cell r="AM9">
            <v>3868</v>
          </cell>
          <cell r="AN9">
            <v>4688</v>
          </cell>
          <cell r="AO9">
            <v>4724</v>
          </cell>
          <cell r="AQ9">
            <v>1928</v>
          </cell>
          <cell r="AR9">
            <v>3.3E-3</v>
          </cell>
          <cell r="AS9">
            <v>3.1823225236461907E-3</v>
          </cell>
          <cell r="AT9">
            <v>3.2132187532849786E-3</v>
          </cell>
          <cell r="AU9">
            <v>3.003259587020649E-3</v>
          </cell>
          <cell r="AV9">
            <v>2.750525040387722E-3</v>
          </cell>
          <cell r="AW9">
            <v>2.7094066825354849E-3</v>
          </cell>
          <cell r="AX9">
            <v>2.8671456203371096E-3</v>
          </cell>
          <cell r="AY9">
            <v>2.8873219771013686E-3</v>
          </cell>
          <cell r="AZ9">
            <v>2.686627348186981E-3</v>
          </cell>
          <cell r="BA9">
            <v>2.6359202009879068E-3</v>
          </cell>
          <cell r="BB9">
            <v>2.7327085487762839E-3</v>
          </cell>
          <cell r="BC9">
            <v>2.3444325938566553E-3</v>
          </cell>
          <cell r="BE9">
            <v>1928</v>
          </cell>
          <cell r="BF9">
            <v>3.4200000000000001E-2</v>
          </cell>
          <cell r="BG9">
            <v>-1.1225444340505097E-2</v>
          </cell>
          <cell r="BH9">
            <v>6.9063386944181682E-2</v>
          </cell>
          <cell r="BI9">
            <v>9.5575221238938024E-2</v>
          </cell>
          <cell r="BJ9">
            <v>1.8039849219170678E-2</v>
          </cell>
          <cell r="BK9">
            <v>-4.2845807987304974E-2</v>
          </cell>
          <cell r="BL9">
            <v>-1.0500138159712624E-2</v>
          </cell>
          <cell r="BM9">
            <v>6.534487573303549E-2</v>
          </cell>
          <cell r="BN9">
            <v>2.59501965923985E-2</v>
          </cell>
          <cell r="BO9">
            <v>-1.1752682677567683E-2</v>
          </cell>
          <cell r="BP9">
            <v>0.21199586349534649</v>
          </cell>
          <cell r="BQ9">
            <v>7.6791808873719614E-3</v>
          </cell>
          <cell r="BS9">
            <v>1928</v>
          </cell>
          <cell r="BT9">
            <v>3.7499999999999999E-2</v>
          </cell>
          <cell r="BU9">
            <v>-8.0431218168589072E-3</v>
          </cell>
          <cell r="BV9">
            <v>7.2276605697466662E-2</v>
          </cell>
          <cell r="BW9">
            <v>9.8578480825958673E-2</v>
          </cell>
          <cell r="BX9">
            <v>2.0790374259558399E-2</v>
          </cell>
          <cell r="BY9">
            <v>-4.013640130476949E-2</v>
          </cell>
          <cell r="BZ9">
            <v>-7.6329925393755146E-3</v>
          </cell>
          <cell r="CA9">
            <v>6.823219771013686E-2</v>
          </cell>
          <cell r="CB9">
            <v>2.863682394058548E-2</v>
          </cell>
          <cell r="CC9">
            <v>-9.1167624765797761E-3</v>
          </cell>
          <cell r="CD9">
            <v>0.21472857204412277</v>
          </cell>
          <cell r="CE9">
            <v>1.0023613481228617E-2</v>
          </cell>
          <cell r="CG9">
            <v>1928</v>
          </cell>
          <cell r="CH9">
            <v>0.57470138586367736</v>
          </cell>
        </row>
        <row r="10">
          <cell r="A10">
            <v>1929</v>
          </cell>
          <cell r="B10">
            <v>4900</v>
          </cell>
          <cell r="C10">
            <v>5121</v>
          </cell>
          <cell r="D10">
            <v>5132</v>
          </cell>
          <cell r="E10">
            <v>5068</v>
          </cell>
          <cell r="F10">
            <v>5424</v>
          </cell>
          <cell r="G10">
            <v>6011</v>
          </cell>
          <cell r="H10">
            <v>6998</v>
          </cell>
          <cell r="I10">
            <v>7702</v>
          </cell>
          <cell r="J10">
            <v>8212</v>
          </cell>
          <cell r="K10">
            <v>6989</v>
          </cell>
          <cell r="L10">
            <v>4652</v>
          </cell>
          <cell r="M10">
            <v>4982</v>
          </cell>
          <cell r="O10">
            <v>1929</v>
          </cell>
          <cell r="P10">
            <v>266</v>
          </cell>
          <cell r="Q10">
            <v>258</v>
          </cell>
          <cell r="R10">
            <v>259</v>
          </cell>
          <cell r="S10">
            <v>265</v>
          </cell>
          <cell r="T10">
            <v>248</v>
          </cell>
          <cell r="U10">
            <v>222</v>
          </cell>
          <cell r="V10">
            <v>195</v>
          </cell>
          <cell r="W10">
            <v>178</v>
          </cell>
          <cell r="X10">
            <v>169</v>
          </cell>
          <cell r="Y10">
            <v>205</v>
          </cell>
          <cell r="Z10">
            <v>316</v>
          </cell>
          <cell r="AA10">
            <v>308</v>
          </cell>
          <cell r="AC10">
            <v>1929</v>
          </cell>
          <cell r="AD10">
            <v>5339</v>
          </cell>
          <cell r="AE10">
            <v>5204</v>
          </cell>
          <cell r="AF10">
            <v>5136</v>
          </cell>
          <cell r="AG10">
            <v>5303</v>
          </cell>
          <cell r="AH10">
            <v>5541</v>
          </cell>
          <cell r="AI10">
            <v>6737</v>
          </cell>
          <cell r="AJ10">
            <v>7335</v>
          </cell>
          <cell r="AK10">
            <v>8081</v>
          </cell>
          <cell r="AL10">
            <v>8073</v>
          </cell>
          <cell r="AM10">
            <v>5621</v>
          </cell>
          <cell r="AN10">
            <v>4808</v>
          </cell>
          <cell r="AO10">
            <v>5122</v>
          </cell>
          <cell r="AQ10">
            <v>1929</v>
          </cell>
          <cell r="AR10">
            <v>2.2992520462884565E-3</v>
          </cell>
          <cell r="AS10">
            <v>2.0622120247237308E-3</v>
          </cell>
          <cell r="AT10">
            <v>2.1284716884447858E-3</v>
          </cell>
          <cell r="AU10">
            <v>2.1790952751817236E-3</v>
          </cell>
          <cell r="AV10">
            <v>2.113822364699227E-3</v>
          </cell>
          <cell r="AW10">
            <v>2.006921133369428E-3</v>
          </cell>
          <cell r="AX10">
            <v>1.6879545791895502E-3</v>
          </cell>
          <cell r="AY10">
            <v>1.5575505566916609E-3</v>
          </cell>
          <cell r="AZ10">
            <v>1.4311636348636719E-3</v>
          </cell>
          <cell r="BA10">
            <v>1.4789473140922416E-3</v>
          </cell>
          <cell r="BB10">
            <v>2.1793749629366067E-3</v>
          </cell>
          <cell r="BC10">
            <v>2.6595535219079312E-3</v>
          </cell>
          <cell r="BE10">
            <v>1929</v>
          </cell>
          <cell r="BF10">
            <v>0.13018628281117706</v>
          </cell>
          <cell r="BG10">
            <v>-2.5285634013860303E-2</v>
          </cell>
          <cell r="BH10">
            <v>-1.3066871637202104E-2</v>
          </cell>
          <cell r="BI10">
            <v>3.2515576323987494E-2</v>
          </cell>
          <cell r="BJ10">
            <v>4.4880256458608381E-2</v>
          </cell>
          <cell r="BK10">
            <v>0.21584551524995499</v>
          </cell>
          <cell r="BL10">
            <v>8.8763544604423261E-2</v>
          </cell>
          <cell r="BM10">
            <v>0.10170415814587597</v>
          </cell>
          <cell r="BN10">
            <v>-9.8997648805843053E-4</v>
          </cell>
          <cell r="BO10">
            <v>-0.30372847764152111</v>
          </cell>
          <cell r="BP10">
            <v>-0.14463618573207615</v>
          </cell>
          <cell r="BQ10">
            <v>6.5307820299500774E-2</v>
          </cell>
          <cell r="BS10">
            <v>1929</v>
          </cell>
          <cell r="BT10">
            <v>0.1324855348574655</v>
          </cell>
          <cell r="BU10">
            <v>-2.3223421989136572E-2</v>
          </cell>
          <cell r="BV10">
            <v>-1.0938399948757319E-2</v>
          </cell>
          <cell r="BW10">
            <v>3.4694671599169218E-2</v>
          </cell>
          <cell r="BX10">
            <v>4.6994078823307611E-2</v>
          </cell>
          <cell r="BY10">
            <v>0.21785243638332441</v>
          </cell>
          <cell r="BZ10">
            <v>9.045149918361281E-2</v>
          </cell>
          <cell r="CA10">
            <v>0.10326170870256762</v>
          </cell>
          <cell r="CB10">
            <v>4.4118714680524136E-4</v>
          </cell>
          <cell r="CC10">
            <v>-0.30224953032742885</v>
          </cell>
          <cell r="CD10">
            <v>-0.14245681076913955</v>
          </cell>
          <cell r="CE10">
            <v>6.7967373821408703E-2</v>
          </cell>
          <cell r="CG10">
            <v>1929</v>
          </cell>
          <cell r="CH10">
            <v>0.11017881554844955</v>
          </cell>
        </row>
        <row r="11">
          <cell r="A11">
            <v>1930</v>
          </cell>
          <cell r="B11">
            <v>5225</v>
          </cell>
          <cell r="C11">
            <v>5756</v>
          </cell>
          <cell r="D11">
            <v>6080</v>
          </cell>
          <cell r="E11">
            <v>6653</v>
          </cell>
          <cell r="F11">
            <v>6328</v>
          </cell>
          <cell r="G11">
            <v>5600</v>
          </cell>
          <cell r="H11">
            <v>5345</v>
          </cell>
          <cell r="I11">
            <v>5190</v>
          </cell>
          <cell r="J11">
            <v>5270</v>
          </cell>
          <cell r="K11">
            <v>4566</v>
          </cell>
          <cell r="L11">
            <v>4083</v>
          </cell>
          <cell r="M11">
            <v>3792</v>
          </cell>
          <cell r="O11">
            <v>1930</v>
          </cell>
          <cell r="P11">
            <v>291</v>
          </cell>
          <cell r="Q11">
            <v>264</v>
          </cell>
          <cell r="R11">
            <v>255</v>
          </cell>
          <cell r="S11">
            <v>234</v>
          </cell>
          <cell r="T11">
            <v>250</v>
          </cell>
          <cell r="U11">
            <v>292</v>
          </cell>
          <cell r="V11">
            <v>304</v>
          </cell>
          <cell r="W11">
            <v>312</v>
          </cell>
          <cell r="X11">
            <v>304</v>
          </cell>
          <cell r="Y11">
            <v>364</v>
          </cell>
          <cell r="Z11">
            <v>410</v>
          </cell>
          <cell r="AA11">
            <v>437</v>
          </cell>
          <cell r="AC11">
            <v>1930</v>
          </cell>
          <cell r="AD11">
            <v>5488</v>
          </cell>
          <cell r="AE11">
            <v>5961</v>
          </cell>
          <cell r="AF11">
            <v>6479</v>
          </cell>
          <cell r="AG11">
            <v>6687</v>
          </cell>
          <cell r="AH11">
            <v>6516</v>
          </cell>
          <cell r="AI11">
            <v>5262</v>
          </cell>
          <cell r="AJ11">
            <v>5341</v>
          </cell>
          <cell r="AK11">
            <v>5368</v>
          </cell>
          <cell r="AL11">
            <v>4760</v>
          </cell>
          <cell r="AM11">
            <v>4357</v>
          </cell>
          <cell r="AN11">
            <v>4025</v>
          </cell>
          <cell r="AO11">
            <v>3875</v>
          </cell>
          <cell r="AQ11">
            <v>1930</v>
          </cell>
          <cell r="AR11">
            <v>2.473765130808278E-3</v>
          </cell>
          <cell r="AS11">
            <v>2.3074344023323616E-3</v>
          </cell>
          <cell r="AT11">
            <v>2.1674215735614831E-3</v>
          </cell>
          <cell r="AU11">
            <v>2.0023691927766631E-3</v>
          </cell>
          <cell r="AV11">
            <v>1.9714869647574898E-3</v>
          </cell>
          <cell r="AW11">
            <v>2.0912625332514838E-3</v>
          </cell>
          <cell r="AX11">
            <v>2.5732927910807044E-3</v>
          </cell>
          <cell r="AY11">
            <v>2.5264931660737692E-3</v>
          </cell>
          <cell r="AZ11">
            <v>2.4870839542970691E-3</v>
          </cell>
          <cell r="BA11">
            <v>2.9097058823529414E-3</v>
          </cell>
          <cell r="BB11">
            <v>3.2018016984163415E-3</v>
          </cell>
          <cell r="BC11">
            <v>3.4308571428571426E-3</v>
          </cell>
          <cell r="BE11">
            <v>1930</v>
          </cell>
          <cell r="BF11">
            <v>7.14564623194065E-2</v>
          </cell>
          <cell r="BG11">
            <v>8.6188046647230232E-2</v>
          </cell>
          <cell r="BH11">
            <v>8.68981714477437E-2</v>
          </cell>
          <cell r="BI11">
            <v>3.2103719709831724E-2</v>
          </cell>
          <cell r="BJ11">
            <v>-2.5572005383580065E-2</v>
          </cell>
          <cell r="BK11">
            <v>-0.19244935543278086</v>
          </cell>
          <cell r="BL11">
            <v>1.5013302926643934E-2</v>
          </cell>
          <cell r="BM11">
            <v>5.0552331024151798E-3</v>
          </cell>
          <cell r="BN11">
            <v>-0.11326378539493298</v>
          </cell>
          <cell r="BO11">
            <v>-8.466386554621852E-2</v>
          </cell>
          <cell r="BP11">
            <v>-7.6199219646545746E-2</v>
          </cell>
          <cell r="BQ11">
            <v>-3.7267080745341574E-2</v>
          </cell>
          <cell r="BS11">
            <v>1930</v>
          </cell>
          <cell r="BT11">
            <v>7.3930227450214783E-2</v>
          </cell>
          <cell r="BU11">
            <v>8.8495481049562591E-2</v>
          </cell>
          <cell r="BV11">
            <v>8.9065593021305178E-2</v>
          </cell>
          <cell r="BW11">
            <v>3.4106088902608384E-2</v>
          </cell>
          <cell r="BX11">
            <v>-2.3600518418822575E-2</v>
          </cell>
          <cell r="BY11">
            <v>-0.19035809289952937</v>
          </cell>
          <cell r="BZ11">
            <v>1.758659571772464E-2</v>
          </cell>
          <cell r="CA11">
            <v>7.5817262684889485E-3</v>
          </cell>
          <cell r="CB11">
            <v>-0.11077670144063591</v>
          </cell>
          <cell r="CC11">
            <v>-8.175415966386558E-2</v>
          </cell>
          <cell r="CD11">
            <v>-7.2997417948129403E-2</v>
          </cell>
          <cell r="CE11">
            <v>-3.3836223602484429E-2</v>
          </cell>
          <cell r="CG11">
            <v>1930</v>
          </cell>
          <cell r="CH11">
            <v>-0.2196390901648535</v>
          </cell>
        </row>
        <row r="12">
          <cell r="A12">
            <v>1931</v>
          </cell>
          <cell r="B12">
            <v>4003</v>
          </cell>
          <cell r="C12">
            <v>4390</v>
          </cell>
          <cell r="D12">
            <v>4731</v>
          </cell>
          <cell r="E12">
            <v>4261</v>
          </cell>
          <cell r="F12">
            <v>3911</v>
          </cell>
          <cell r="G12">
            <v>3844</v>
          </cell>
          <cell r="H12">
            <v>3984</v>
          </cell>
          <cell r="I12">
            <v>3912</v>
          </cell>
          <cell r="J12">
            <v>3332</v>
          </cell>
          <cell r="K12">
            <v>2857</v>
          </cell>
          <cell r="L12">
            <v>2933</v>
          </cell>
          <cell r="M12">
            <v>2463</v>
          </cell>
          <cell r="O12">
            <v>1931</v>
          </cell>
          <cell r="P12">
            <v>426</v>
          </cell>
          <cell r="Q12">
            <v>389</v>
          </cell>
          <cell r="R12">
            <v>360</v>
          </cell>
          <cell r="S12">
            <v>404</v>
          </cell>
          <cell r="T12">
            <v>442</v>
          </cell>
          <cell r="U12">
            <v>447</v>
          </cell>
          <cell r="V12">
            <v>433</v>
          </cell>
          <cell r="W12">
            <v>436</v>
          </cell>
          <cell r="X12">
            <v>511</v>
          </cell>
          <cell r="Y12">
            <v>574</v>
          </cell>
          <cell r="Z12">
            <v>550</v>
          </cell>
          <cell r="AA12">
            <v>660</v>
          </cell>
          <cell r="AC12">
            <v>1931</v>
          </cell>
          <cell r="AD12">
            <v>4070</v>
          </cell>
          <cell r="AE12">
            <v>4676</v>
          </cell>
          <cell r="AF12">
            <v>4550</v>
          </cell>
          <cell r="AG12">
            <v>4056</v>
          </cell>
          <cell r="AH12">
            <v>3624</v>
          </cell>
          <cell r="AI12">
            <v>4107</v>
          </cell>
          <cell r="AJ12">
            <v>3837</v>
          </cell>
          <cell r="AK12">
            <v>3921</v>
          </cell>
          <cell r="AL12">
            <v>2672</v>
          </cell>
          <cell r="AM12">
            <v>2923</v>
          </cell>
          <cell r="AN12">
            <v>2730</v>
          </cell>
          <cell r="AO12">
            <v>2366</v>
          </cell>
          <cell r="AQ12">
            <v>1931</v>
          </cell>
          <cell r="AR12">
            <v>3.6672645161290318E-3</v>
          </cell>
          <cell r="AS12">
            <v>3.4965397215397211E-3</v>
          </cell>
          <cell r="AT12">
            <v>3.0352865697177074E-3</v>
          </cell>
          <cell r="AU12">
            <v>3.1528278388278388E-3</v>
          </cell>
          <cell r="AV12">
            <v>3.5516559829059831E-3</v>
          </cell>
          <cell r="AW12">
            <v>3.9511313465783668E-3</v>
          </cell>
          <cell r="AX12">
            <v>3.5002678354029704E-3</v>
          </cell>
          <cell r="AY12">
            <v>3.7043523586135002E-3</v>
          </cell>
          <cell r="AZ12">
            <v>3.6186602057298308E-3</v>
          </cell>
          <cell r="BA12">
            <v>5.1145147205588831E-3</v>
          </cell>
          <cell r="BB12">
            <v>4.5990135705325577E-3</v>
          </cell>
          <cell r="BC12">
            <v>4.9620879120879126E-3</v>
          </cell>
          <cell r="BE12">
            <v>1931</v>
          </cell>
          <cell r="BF12">
            <v>5.0322580645161263E-2</v>
          </cell>
          <cell r="BG12">
            <v>0.14889434889434883</v>
          </cell>
          <cell r="BH12">
            <v>-2.6946107784431184E-2</v>
          </cell>
          <cell r="BI12">
            <v>-0.10857142857142854</v>
          </cell>
          <cell r="BJ12">
            <v>-0.10650887573964496</v>
          </cell>
          <cell r="BK12">
            <v>0.13327814569536423</v>
          </cell>
          <cell r="BL12">
            <v>-6.5741417092768484E-2</v>
          </cell>
          <cell r="BM12">
            <v>2.1892103205629398E-2</v>
          </cell>
          <cell r="BN12">
            <v>-0.31854118847232848</v>
          </cell>
          <cell r="BO12">
            <v>9.3937125748503103E-2</v>
          </cell>
          <cell r="BP12">
            <v>-6.6028053369825535E-2</v>
          </cell>
          <cell r="BQ12">
            <v>-0.1333333333333333</v>
          </cell>
          <cell r="BS12">
            <v>1931</v>
          </cell>
          <cell r="BT12">
            <v>5.3989845161290295E-2</v>
          </cell>
          <cell r="BU12">
            <v>0.15239088861588854</v>
          </cell>
          <cell r="BV12">
            <v>-2.3910821214713475E-2</v>
          </cell>
          <cell r="BW12">
            <v>-0.1054186007326007</v>
          </cell>
          <cell r="BX12">
            <v>-0.10295721975673898</v>
          </cell>
          <cell r="BY12">
            <v>0.1372292770419426</v>
          </cell>
          <cell r="BZ12">
            <v>-6.2241149257365513E-2</v>
          </cell>
          <cell r="CA12">
            <v>2.55964555642429E-2</v>
          </cell>
          <cell r="CB12">
            <v>-0.31492252826659867</v>
          </cell>
          <cell r="CC12">
            <v>9.905164046906198E-2</v>
          </cell>
          <cell r="CD12">
            <v>-6.1429039799292977E-2</v>
          </cell>
          <cell r="CE12">
            <v>-0.12837124542124539</v>
          </cell>
          <cell r="CG12">
            <v>1931</v>
          </cell>
          <cell r="CH12">
            <v>-0.35904000942527547</v>
          </cell>
        </row>
        <row r="13">
          <cell r="A13">
            <v>1932</v>
          </cell>
          <cell r="B13">
            <v>2410</v>
          </cell>
          <cell r="C13">
            <v>2428</v>
          </cell>
          <cell r="D13">
            <v>2488</v>
          </cell>
          <cell r="E13">
            <v>1925</v>
          </cell>
          <cell r="F13">
            <v>1723</v>
          </cell>
          <cell r="G13">
            <v>1395</v>
          </cell>
          <cell r="H13">
            <v>1448</v>
          </cell>
          <cell r="I13">
            <v>2165</v>
          </cell>
          <cell r="J13">
            <v>2413</v>
          </cell>
          <cell r="K13">
            <v>2136</v>
          </cell>
          <cell r="L13">
            <v>2114</v>
          </cell>
          <cell r="M13">
            <v>2137</v>
          </cell>
          <cell r="O13">
            <v>1932</v>
          </cell>
          <cell r="P13">
            <v>637</v>
          </cell>
          <cell r="Q13">
            <v>606</v>
          </cell>
          <cell r="R13">
            <v>574</v>
          </cell>
          <cell r="S13">
            <v>734</v>
          </cell>
          <cell r="T13">
            <v>808</v>
          </cell>
          <cell r="U13">
            <v>1021</v>
          </cell>
          <cell r="V13">
            <v>875</v>
          </cell>
          <cell r="W13">
            <v>574</v>
          </cell>
          <cell r="X13">
            <v>503</v>
          </cell>
          <cell r="Y13">
            <v>564</v>
          </cell>
          <cell r="Z13">
            <v>587</v>
          </cell>
          <cell r="AA13">
            <v>561</v>
          </cell>
          <cell r="AC13">
            <v>1932</v>
          </cell>
          <cell r="AD13">
            <v>2306</v>
          </cell>
          <cell r="AE13">
            <v>2478</v>
          </cell>
          <cell r="AF13">
            <v>2204</v>
          </cell>
          <cell r="AG13">
            <v>1854</v>
          </cell>
          <cell r="AH13">
            <v>1322</v>
          </cell>
          <cell r="AI13">
            <v>1322</v>
          </cell>
          <cell r="AJ13">
            <v>1750</v>
          </cell>
          <cell r="AK13">
            <v>2445</v>
          </cell>
          <cell r="AL13">
            <v>2369</v>
          </cell>
          <cell r="AM13">
            <v>2111</v>
          </cell>
          <cell r="AN13">
            <v>2026</v>
          </cell>
          <cell r="AO13">
            <v>2197</v>
          </cell>
          <cell r="AQ13">
            <v>1932</v>
          </cell>
          <cell r="AR13">
            <v>5.407051282051282E-3</v>
          </cell>
          <cell r="AS13">
            <v>5.3171725932350394E-3</v>
          </cell>
          <cell r="AT13">
            <v>4.8026365348399248E-3</v>
          </cell>
          <cell r="AU13">
            <v>5.3423699334543247E-3</v>
          </cell>
          <cell r="AV13">
            <v>6.2575692197051414E-3</v>
          </cell>
          <cell r="AW13">
            <v>8.9781580937972755E-3</v>
          </cell>
          <cell r="AX13">
            <v>7.9866364094805849E-3</v>
          </cell>
          <cell r="AY13">
            <v>5.9176666666666666E-3</v>
          </cell>
          <cell r="AZ13">
            <v>4.136806407634629E-3</v>
          </cell>
          <cell r="BA13">
            <v>4.2377374419586321E-3</v>
          </cell>
          <cell r="BB13">
            <v>4.8986183483341232E-3</v>
          </cell>
          <cell r="BC13">
            <v>4.9311327739387954E-3</v>
          </cell>
          <cell r="BE13">
            <v>1932</v>
          </cell>
          <cell r="BF13">
            <v>-2.5359256128486884E-2</v>
          </cell>
          <cell r="BG13">
            <v>7.4588031222896811E-2</v>
          </cell>
          <cell r="BH13">
            <v>-0.11057304277643265</v>
          </cell>
          <cell r="BI13">
            <v>-0.1588021778584392</v>
          </cell>
          <cell r="BJ13">
            <v>-0.28694714131607335</v>
          </cell>
          <cell r="BK13">
            <v>0</v>
          </cell>
          <cell r="BL13">
            <v>0.32375189107413016</v>
          </cell>
          <cell r="BM13">
            <v>0.39714285714285724</v>
          </cell>
          <cell r="BN13">
            <v>-3.1083844580777065E-2</v>
          </cell>
          <cell r="BO13">
            <v>-0.10890671169269739</v>
          </cell>
          <cell r="BP13">
            <v>-4.0265277119848397E-2</v>
          </cell>
          <cell r="BQ13">
            <v>8.4402764067127434E-2</v>
          </cell>
          <cell r="BS13">
            <v>1932</v>
          </cell>
          <cell r="BT13">
            <v>-1.9952204846435603E-2</v>
          </cell>
          <cell r="BU13">
            <v>7.9905203816131851E-2</v>
          </cell>
          <cell r="BV13">
            <v>-0.10577040624159273</v>
          </cell>
          <cell r="BW13">
            <v>-0.15345980792498487</v>
          </cell>
          <cell r="BX13">
            <v>-0.28068957209636819</v>
          </cell>
          <cell r="BY13">
            <v>8.9781580937972755E-3</v>
          </cell>
          <cell r="BZ13">
            <v>0.33173852748361077</v>
          </cell>
          <cell r="CA13">
            <v>0.4030605238095239</v>
          </cell>
          <cell r="CB13">
            <v>-2.6947038173142437E-2</v>
          </cell>
          <cell r="CC13">
            <v>-0.10466897425073876</v>
          </cell>
          <cell r="CD13">
            <v>-3.5366658771514271E-2</v>
          </cell>
          <cell r="CE13">
            <v>8.9333896841066227E-2</v>
          </cell>
          <cell r="CG13">
            <v>1932</v>
          </cell>
          <cell r="CH13">
            <v>-5.358899103346304E-3</v>
          </cell>
        </row>
        <row r="14">
          <cell r="A14">
            <v>1933</v>
          </cell>
          <cell r="B14">
            <v>2221</v>
          </cell>
          <cell r="C14">
            <v>1891</v>
          </cell>
          <cell r="D14">
            <v>1691</v>
          </cell>
          <cell r="E14">
            <v>1664</v>
          </cell>
          <cell r="F14">
            <v>2082</v>
          </cell>
          <cell r="G14">
            <v>2496</v>
          </cell>
          <cell r="H14">
            <v>2524</v>
          </cell>
          <cell r="I14">
            <v>2181</v>
          </cell>
          <cell r="J14">
            <v>1920</v>
          </cell>
          <cell r="K14">
            <v>1772</v>
          </cell>
          <cell r="L14">
            <v>1634</v>
          </cell>
          <cell r="M14">
            <v>1583</v>
          </cell>
          <cell r="O14">
            <v>1933</v>
          </cell>
          <cell r="P14">
            <v>528</v>
          </cell>
          <cell r="Q14">
            <v>610</v>
          </cell>
          <cell r="R14">
            <v>682</v>
          </cell>
          <cell r="S14">
            <v>683</v>
          </cell>
          <cell r="T14">
            <v>518</v>
          </cell>
          <cell r="U14">
            <v>412</v>
          </cell>
          <cell r="V14">
            <v>409</v>
          </cell>
          <cell r="W14">
            <v>478</v>
          </cell>
          <cell r="X14">
            <v>548</v>
          </cell>
          <cell r="Y14">
            <v>561</v>
          </cell>
          <cell r="Z14">
            <v>613</v>
          </cell>
          <cell r="AA14">
            <v>624</v>
          </cell>
          <cell r="AC14">
            <v>1933</v>
          </cell>
          <cell r="AD14">
            <v>2119</v>
          </cell>
          <cell r="AE14">
            <v>1689</v>
          </cell>
          <cell r="AF14">
            <v>1497</v>
          </cell>
          <cell r="AG14">
            <v>1882</v>
          </cell>
          <cell r="AH14">
            <v>2199</v>
          </cell>
          <cell r="AI14">
            <v>2504</v>
          </cell>
          <cell r="AJ14">
            <v>2194</v>
          </cell>
          <cell r="AK14">
            <v>2173</v>
          </cell>
          <cell r="AL14">
            <v>1782</v>
          </cell>
          <cell r="AM14">
            <v>1647</v>
          </cell>
          <cell r="AN14">
            <v>1609</v>
          </cell>
          <cell r="AO14">
            <v>1621</v>
          </cell>
          <cell r="AQ14">
            <v>1933</v>
          </cell>
          <cell r="AR14">
            <v>4.4480655439235323E-3</v>
          </cell>
          <cell r="AS14">
            <v>4.5363772219600435E-3</v>
          </cell>
          <cell r="AT14">
            <v>5.6900631537398858E-3</v>
          </cell>
          <cell r="AU14">
            <v>6.3266087731017589E-3</v>
          </cell>
          <cell r="AV14">
            <v>4.7753985122210418E-3</v>
          </cell>
          <cell r="AW14">
            <v>3.8970441109595273E-3</v>
          </cell>
          <cell r="AX14">
            <v>3.435556443024494E-3</v>
          </cell>
          <cell r="AY14">
            <v>3.9597310847766633E-3</v>
          </cell>
          <cell r="AZ14">
            <v>4.0349746893695356E-3</v>
          </cell>
          <cell r="BA14">
            <v>4.6487654320987648E-3</v>
          </cell>
          <cell r="BB14">
            <v>5.0680125480671934E-3</v>
          </cell>
          <cell r="BC14">
            <v>5.1159726538222497E-3</v>
          </cell>
          <cell r="BE14">
            <v>1933</v>
          </cell>
          <cell r="BF14">
            <v>-3.5502958579881616E-2</v>
          </cell>
          <cell r="BG14">
            <v>-0.20292590844738079</v>
          </cell>
          <cell r="BH14">
            <v>-0.11367673179396087</v>
          </cell>
          <cell r="BI14">
            <v>0.25718102872411497</v>
          </cell>
          <cell r="BJ14">
            <v>0.16843783209351759</v>
          </cell>
          <cell r="BK14">
            <v>0.13869940882219201</v>
          </cell>
          <cell r="BL14">
            <v>-0.12380191693290732</v>
          </cell>
          <cell r="BM14">
            <v>-9.571558796718338E-3</v>
          </cell>
          <cell r="BN14">
            <v>-0.17993557294063511</v>
          </cell>
          <cell r="BO14">
            <v>-7.5757575757575801E-2</v>
          </cell>
          <cell r="BP14">
            <v>-2.3072252580449315E-2</v>
          </cell>
          <cell r="BQ14">
            <v>7.4580484773150157E-3</v>
          </cell>
          <cell r="BS14">
            <v>1933</v>
          </cell>
          <cell r="BT14">
            <v>-3.1054893035958084E-2</v>
          </cell>
          <cell r="BU14">
            <v>-0.19838953122542075</v>
          </cell>
          <cell r="BV14">
            <v>-0.10798666864022098</v>
          </cell>
          <cell r="BW14">
            <v>0.26350763749721673</v>
          </cell>
          <cell r="BX14">
            <v>0.17321323060573862</v>
          </cell>
          <cell r="BY14">
            <v>0.14259645293315154</v>
          </cell>
          <cell r="BZ14">
            <v>-0.12036636048988282</v>
          </cell>
          <cell r="CA14">
            <v>-5.6118277119416747E-3</v>
          </cell>
          <cell r="CB14">
            <v>-0.17590059825126558</v>
          </cell>
          <cell r="CC14">
            <v>-7.1108810325477043E-2</v>
          </cell>
          <cell r="CD14">
            <v>-1.8004240032382123E-2</v>
          </cell>
          <cell r="CE14">
            <v>1.2574021131137265E-2</v>
          </cell>
          <cell r="CG14">
            <v>1933</v>
          </cell>
          <cell r="CH14">
            <v>-0.21869570852675213</v>
          </cell>
        </row>
        <row r="15">
          <cell r="A15">
            <v>1934</v>
          </cell>
          <cell r="B15">
            <v>1756</v>
          </cell>
          <cell r="C15">
            <v>1986</v>
          </cell>
          <cell r="D15">
            <v>1843</v>
          </cell>
          <cell r="E15">
            <v>1808</v>
          </cell>
          <cell r="F15">
            <v>1627</v>
          </cell>
          <cell r="G15">
            <v>1672</v>
          </cell>
          <cell r="H15">
            <v>1556</v>
          </cell>
          <cell r="I15">
            <v>1434</v>
          </cell>
          <cell r="J15">
            <v>1375</v>
          </cell>
          <cell r="K15">
            <v>1370</v>
          </cell>
          <cell r="L15">
            <v>1287</v>
          </cell>
          <cell r="M15">
            <v>1230</v>
          </cell>
          <cell r="O15">
            <v>1934</v>
          </cell>
          <cell r="P15">
            <v>559</v>
          </cell>
          <cell r="Q15">
            <v>494</v>
          </cell>
          <cell r="R15">
            <v>550</v>
          </cell>
          <cell r="S15">
            <v>558</v>
          </cell>
          <cell r="T15">
            <v>583</v>
          </cell>
          <cell r="U15">
            <v>544</v>
          </cell>
          <cell r="V15">
            <v>573</v>
          </cell>
          <cell r="W15">
            <v>630</v>
          </cell>
          <cell r="X15">
            <v>653</v>
          </cell>
          <cell r="Y15">
            <v>671</v>
          </cell>
          <cell r="Z15">
            <v>714</v>
          </cell>
          <cell r="AA15">
            <v>784</v>
          </cell>
          <cell r="AC15">
            <v>1934</v>
          </cell>
          <cell r="AD15">
            <v>1896</v>
          </cell>
          <cell r="AE15">
            <v>1842</v>
          </cell>
          <cell r="AF15">
            <v>1813</v>
          </cell>
          <cell r="AG15">
            <v>1741</v>
          </cell>
          <cell r="AH15">
            <v>1600</v>
          </cell>
          <cell r="AI15">
            <v>1669</v>
          </cell>
          <cell r="AJ15">
            <v>1394</v>
          </cell>
          <cell r="AK15">
            <v>1424</v>
          </cell>
          <cell r="AL15">
            <v>1430</v>
          </cell>
          <cell r="AM15">
            <v>1327</v>
          </cell>
          <cell r="AN15">
            <v>1313</v>
          </cell>
          <cell r="AO15">
            <v>1213</v>
          </cell>
          <cell r="AQ15">
            <v>1934</v>
          </cell>
          <cell r="AR15">
            <v>5.0462882994036593E-3</v>
          </cell>
          <cell r="AS15">
            <v>4.3120780590717306E-3</v>
          </cell>
          <cell r="AT15">
            <v>4.5858215707564242E-3</v>
          </cell>
          <cell r="AU15">
            <v>4.6371759514616659E-3</v>
          </cell>
          <cell r="AV15">
            <v>4.5402115642351132E-3</v>
          </cell>
          <cell r="AW15">
            <v>4.737333333333333E-3</v>
          </cell>
          <cell r="AX15">
            <v>4.4517076093469141E-3</v>
          </cell>
          <cell r="AY15">
            <v>5.4006456241033002E-3</v>
          </cell>
          <cell r="AZ15">
            <v>5.2544183052434463E-3</v>
          </cell>
          <cell r="BA15">
            <v>5.3570512820512815E-3</v>
          </cell>
          <cell r="BB15">
            <v>5.7706480783722685E-3</v>
          </cell>
          <cell r="BC15">
            <v>6.1203351104341204E-3</v>
          </cell>
          <cell r="BE15">
            <v>1934</v>
          </cell>
          <cell r="BF15">
            <v>0.16964836520666249</v>
          </cell>
          <cell r="BG15">
            <v>-2.8481012658227889E-2</v>
          </cell>
          <cell r="BH15">
            <v>-1.574375678610207E-2</v>
          </cell>
          <cell r="BI15">
            <v>-3.9713182570325412E-2</v>
          </cell>
          <cell r="BJ15">
            <v>-8.0987937966685797E-2</v>
          </cell>
          <cell r="BK15">
            <v>4.312500000000008E-2</v>
          </cell>
          <cell r="BL15">
            <v>-0.16476932294787294</v>
          </cell>
          <cell r="BM15">
            <v>2.1520803443328518E-2</v>
          </cell>
          <cell r="BN15">
            <v>4.2134831460673983E-3</v>
          </cell>
          <cell r="BO15">
            <v>-7.2027972027972065E-2</v>
          </cell>
          <cell r="BP15">
            <v>-1.0550113036925435E-2</v>
          </cell>
          <cell r="BQ15">
            <v>-7.6161462300076144E-2</v>
          </cell>
          <cell r="BS15">
            <v>1934</v>
          </cell>
          <cell r="BT15">
            <v>0.17469465350606614</v>
          </cell>
          <cell r="BU15">
            <v>-2.4168934599156158E-2</v>
          </cell>
          <cell r="BV15">
            <v>-1.1157935215345645E-2</v>
          </cell>
          <cell r="BW15">
            <v>-3.5076006618863745E-2</v>
          </cell>
          <cell r="BX15">
            <v>-7.6447726402450678E-2</v>
          </cell>
          <cell r="BY15">
            <v>4.7862333333333409E-2</v>
          </cell>
          <cell r="BZ15">
            <v>-0.16031761533852604</v>
          </cell>
          <cell r="CA15">
            <v>2.6921449067431817E-2</v>
          </cell>
          <cell r="CB15">
            <v>9.4679014513108437E-3</v>
          </cell>
          <cell r="CC15">
            <v>-6.6670920745920778E-2</v>
          </cell>
          <cell r="CD15">
            <v>-4.7794649585531663E-3</v>
          </cell>
          <cell r="CE15">
            <v>-7.0041127189642019E-2</v>
          </cell>
          <cell r="CG15">
            <v>1934</v>
          </cell>
          <cell r="CH15">
            <v>-0.20411919463866834</v>
          </cell>
        </row>
        <row r="16">
          <cell r="A16">
            <v>1935</v>
          </cell>
          <cell r="B16">
            <v>1190</v>
          </cell>
          <cell r="C16">
            <v>1086</v>
          </cell>
          <cell r="D16">
            <v>1036</v>
          </cell>
          <cell r="E16">
            <v>1241</v>
          </cell>
          <cell r="F16">
            <v>1321</v>
          </cell>
          <cell r="G16">
            <v>1465</v>
          </cell>
          <cell r="H16">
            <v>1560</v>
          </cell>
          <cell r="I16">
            <v>1788</v>
          </cell>
          <cell r="J16">
            <v>1756</v>
          </cell>
          <cell r="K16">
            <v>1789</v>
          </cell>
          <cell r="L16">
            <v>1985</v>
          </cell>
          <cell r="M16">
            <v>1964</v>
          </cell>
          <cell r="O16">
            <v>1935</v>
          </cell>
          <cell r="P16">
            <v>802</v>
          </cell>
          <cell r="Q16">
            <v>807</v>
          </cell>
          <cell r="R16">
            <v>812</v>
          </cell>
          <cell r="S16">
            <v>670</v>
          </cell>
          <cell r="T16">
            <v>621</v>
          </cell>
          <cell r="U16">
            <v>551</v>
          </cell>
          <cell r="V16">
            <v>502</v>
          </cell>
          <cell r="W16">
            <v>445</v>
          </cell>
          <cell r="X16">
            <v>449</v>
          </cell>
          <cell r="Y16">
            <v>449</v>
          </cell>
          <cell r="Z16">
            <v>408</v>
          </cell>
          <cell r="AA16">
            <v>413</v>
          </cell>
          <cell r="AC16">
            <v>1935</v>
          </cell>
          <cell r="AD16">
            <v>1177</v>
          </cell>
          <cell r="AE16">
            <v>1036</v>
          </cell>
          <cell r="AF16">
            <v>1137</v>
          </cell>
          <cell r="AG16">
            <v>1264</v>
          </cell>
          <cell r="AH16">
            <v>1397</v>
          </cell>
          <cell r="AI16">
            <v>1535</v>
          </cell>
          <cell r="AJ16">
            <v>1662</v>
          </cell>
          <cell r="AK16">
            <v>1749</v>
          </cell>
          <cell r="AL16">
            <v>1721</v>
          </cell>
          <cell r="AM16">
            <v>1925</v>
          </cell>
          <cell r="AN16">
            <v>1939</v>
          </cell>
          <cell r="AO16">
            <v>2025</v>
          </cell>
          <cell r="AQ16">
            <v>1935</v>
          </cell>
          <cell r="AR16">
            <v>6.5566089585050846E-3</v>
          </cell>
          <cell r="AS16">
            <v>6.2050552251486828E-3</v>
          </cell>
          <cell r="AT16">
            <v>6.7666666666666674E-3</v>
          </cell>
          <cell r="AU16">
            <v>6.0940340076223983E-3</v>
          </cell>
          <cell r="AV16">
            <v>5.4083662974683542E-3</v>
          </cell>
          <cell r="AW16">
            <v>4.8151694106418515E-3</v>
          </cell>
          <cell r="AX16">
            <v>4.251465798045603E-3</v>
          </cell>
          <cell r="AY16">
            <v>3.9894705174488574E-3</v>
          </cell>
          <cell r="AZ16">
            <v>3.7566418906041549E-3</v>
          </cell>
          <cell r="BA16">
            <v>3.8895070695332172E-3</v>
          </cell>
          <cell r="BB16">
            <v>3.5059740259740261E-3</v>
          </cell>
          <cell r="BC16">
            <v>3.4860409145607697E-3</v>
          </cell>
          <cell r="BE16">
            <v>1935</v>
          </cell>
          <cell r="BF16">
            <v>-2.9678483099752628E-2</v>
          </cell>
          <cell r="BG16">
            <v>-0.11979609175870853</v>
          </cell>
          <cell r="BH16">
            <v>9.7490347490347462E-2</v>
          </cell>
          <cell r="BI16">
            <v>0.11169744942832005</v>
          </cell>
          <cell r="BJ16">
            <v>0.10522151898734178</v>
          </cell>
          <cell r="BK16">
            <v>9.878310665712231E-2</v>
          </cell>
          <cell r="BL16">
            <v>8.2736156351791434E-2</v>
          </cell>
          <cell r="BM16">
            <v>5.2346570397111991E-2</v>
          </cell>
          <cell r="BN16">
            <v>-1.6009148084619729E-2</v>
          </cell>
          <cell r="BO16">
            <v>0.11853573503776871</v>
          </cell>
          <cell r="BP16">
            <v>7.2727272727273196E-3</v>
          </cell>
          <cell r="BQ16">
            <v>4.4352759154203225E-2</v>
          </cell>
          <cell r="BS16">
            <v>1935</v>
          </cell>
          <cell r="BT16">
            <v>-2.3121874141247542E-2</v>
          </cell>
          <cell r="BU16">
            <v>-0.11359103653355986</v>
          </cell>
          <cell r="BV16">
            <v>0.10425701415701413</v>
          </cell>
          <cell r="BW16">
            <v>0.11779148343594245</v>
          </cell>
          <cell r="BX16">
            <v>0.11062988528481013</v>
          </cell>
          <cell r="BY16">
            <v>0.10359827606776416</v>
          </cell>
          <cell r="BZ16">
            <v>8.6987622149837032E-2</v>
          </cell>
          <cell r="CA16">
            <v>5.6336040914560848E-2</v>
          </cell>
          <cell r="CB16">
            <v>-1.2252506194015574E-2</v>
          </cell>
          <cell r="CC16">
            <v>0.12242524210730192</v>
          </cell>
          <cell r="CD16">
            <v>1.0778701298701347E-2</v>
          </cell>
          <cell r="CE16">
            <v>4.7838800068763995E-2</v>
          </cell>
          <cell r="CG16">
            <v>1935</v>
          </cell>
          <cell r="CH16">
            <v>0.76630814399923097</v>
          </cell>
        </row>
        <row r="17">
          <cell r="A17">
            <v>1936</v>
          </cell>
          <cell r="B17">
            <v>2131</v>
          </cell>
          <cell r="C17">
            <v>2198</v>
          </cell>
          <cell r="D17">
            <v>2173</v>
          </cell>
          <cell r="E17">
            <v>2137</v>
          </cell>
          <cell r="F17">
            <v>2022</v>
          </cell>
          <cell r="G17">
            <v>2179</v>
          </cell>
          <cell r="H17">
            <v>2359</v>
          </cell>
          <cell r="I17">
            <v>2376</v>
          </cell>
          <cell r="J17">
            <v>2345</v>
          </cell>
          <cell r="K17">
            <v>2384</v>
          </cell>
          <cell r="L17">
            <v>2329</v>
          </cell>
          <cell r="M17">
            <v>2329</v>
          </cell>
          <cell r="O17">
            <v>1936</v>
          </cell>
          <cell r="P17">
            <v>408</v>
          </cell>
          <cell r="Q17">
            <v>401</v>
          </cell>
          <cell r="R17">
            <v>396</v>
          </cell>
          <cell r="S17">
            <v>407</v>
          </cell>
          <cell r="T17">
            <v>429</v>
          </cell>
          <cell r="U17">
            <v>396</v>
          </cell>
          <cell r="V17">
            <v>375</v>
          </cell>
          <cell r="W17">
            <v>392</v>
          </cell>
          <cell r="X17">
            <v>428</v>
          </cell>
          <cell r="Y17">
            <v>431</v>
          </cell>
          <cell r="Z17">
            <v>447</v>
          </cell>
          <cell r="AA17">
            <v>436</v>
          </cell>
          <cell r="AC17">
            <v>1936</v>
          </cell>
          <cell r="AD17">
            <v>2241</v>
          </cell>
          <cell r="AE17">
            <v>2157</v>
          </cell>
          <cell r="AF17">
            <v>2157</v>
          </cell>
          <cell r="AG17">
            <v>1974</v>
          </cell>
          <cell r="AH17">
            <v>2117</v>
          </cell>
          <cell r="AI17">
            <v>2184</v>
          </cell>
          <cell r="AJ17">
            <v>2397</v>
          </cell>
          <cell r="AK17">
            <v>2385</v>
          </cell>
          <cell r="AL17">
            <v>2323</v>
          </cell>
          <cell r="AM17">
            <v>2446</v>
          </cell>
          <cell r="AN17">
            <v>2396</v>
          </cell>
          <cell r="AO17">
            <v>2346</v>
          </cell>
          <cell r="AQ17">
            <v>1936</v>
          </cell>
          <cell r="AR17">
            <v>3.5779753086419754E-3</v>
          </cell>
          <cell r="AS17">
            <v>3.2775472259407999E-3</v>
          </cell>
          <cell r="AT17">
            <v>3.3244784422809459E-3</v>
          </cell>
          <cell r="AU17">
            <v>3.360218667902952E-3</v>
          </cell>
          <cell r="AV17">
            <v>3.6619300911854102E-3</v>
          </cell>
          <cell r="AW17">
            <v>3.3966461974492203E-3</v>
          </cell>
          <cell r="AX17">
            <v>3.3754006410256407E-3</v>
          </cell>
          <cell r="AY17">
            <v>3.2380475594493115E-3</v>
          </cell>
          <cell r="AZ17">
            <v>3.506848357791754E-3</v>
          </cell>
          <cell r="BA17">
            <v>3.6859807719902419E-3</v>
          </cell>
          <cell r="BB17">
            <v>3.5468213409648405E-3</v>
          </cell>
          <cell r="BC17">
            <v>3.5317334446299383E-3</v>
          </cell>
          <cell r="BE17">
            <v>1936</v>
          </cell>
          <cell r="BF17">
            <v>0.10666666666666669</v>
          </cell>
          <cell r="BG17">
            <v>-3.7483266398929072E-2</v>
          </cell>
          <cell r="BH17">
            <v>0</v>
          </cell>
          <cell r="BI17">
            <v>-8.4840055632823375E-2</v>
          </cell>
          <cell r="BJ17">
            <v>7.2441742654508534E-2</v>
          </cell>
          <cell r="BK17">
            <v>3.1648559282002831E-2</v>
          </cell>
          <cell r="BL17">
            <v>9.7527472527472625E-2</v>
          </cell>
          <cell r="BM17">
            <v>-5.0062578222778154E-3</v>
          </cell>
          <cell r="BN17">
            <v>-2.5995807127882631E-2</v>
          </cell>
          <cell r="BO17">
            <v>5.2948773138183469E-2</v>
          </cell>
          <cell r="BP17">
            <v>-2.0441537203597759E-2</v>
          </cell>
          <cell r="BQ17">
            <v>-2.086811352253759E-2</v>
          </cell>
          <cell r="BS17">
            <v>1936</v>
          </cell>
          <cell r="BT17">
            <v>0.11024464197530866</v>
          </cell>
          <cell r="BU17">
            <v>-3.4205719172988272E-2</v>
          </cell>
          <cell r="BV17">
            <v>3.3244784422809459E-3</v>
          </cell>
          <cell r="BW17">
            <v>-8.1479836964920421E-2</v>
          </cell>
          <cell r="BX17">
            <v>7.6103672745693948E-2</v>
          </cell>
          <cell r="BY17">
            <v>3.504520547945205E-2</v>
          </cell>
          <cell r="BZ17">
            <v>0.10090287316849826</v>
          </cell>
          <cell r="CA17">
            <v>-1.7682102628285038E-3</v>
          </cell>
          <cell r="CB17">
            <v>-2.2488958770090876E-2</v>
          </cell>
          <cell r="CC17">
            <v>5.663475391017371E-2</v>
          </cell>
          <cell r="CD17">
            <v>-1.6894715862632918E-2</v>
          </cell>
          <cell r="CE17">
            <v>-1.7336380077907651E-2</v>
          </cell>
          <cell r="CG17">
            <v>1936</v>
          </cell>
          <cell r="CH17">
            <v>0.20692065979000507</v>
          </cell>
        </row>
        <row r="18">
          <cell r="A18">
            <v>1937</v>
          </cell>
          <cell r="B18">
            <v>2434</v>
          </cell>
          <cell r="C18">
            <v>2343</v>
          </cell>
          <cell r="D18">
            <v>2213</v>
          </cell>
          <cell r="E18">
            <v>2062</v>
          </cell>
          <cell r="F18">
            <v>1915</v>
          </cell>
          <cell r="G18">
            <v>1794</v>
          </cell>
          <cell r="H18">
            <v>1969</v>
          </cell>
          <cell r="I18">
            <v>1946</v>
          </cell>
          <cell r="J18">
            <v>1708</v>
          </cell>
          <cell r="K18">
            <v>1510</v>
          </cell>
          <cell r="L18">
            <v>1525</v>
          </cell>
          <cell r="M18">
            <v>1468</v>
          </cell>
          <cell r="O18">
            <v>1937</v>
          </cell>
          <cell r="P18">
            <v>432</v>
          </cell>
          <cell r="Q18">
            <v>447</v>
          </cell>
          <cell r="R18">
            <v>476</v>
          </cell>
          <cell r="S18">
            <v>512</v>
          </cell>
          <cell r="T18">
            <v>552</v>
          </cell>
          <cell r="U18">
            <v>581</v>
          </cell>
          <cell r="V18">
            <v>532</v>
          </cell>
          <cell r="W18">
            <v>537</v>
          </cell>
          <cell r="X18">
            <v>603</v>
          </cell>
          <cell r="Y18">
            <v>665</v>
          </cell>
          <cell r="Z18">
            <v>654</v>
          </cell>
          <cell r="AA18">
            <v>688</v>
          </cell>
          <cell r="AC18">
            <v>1937</v>
          </cell>
          <cell r="AD18">
            <v>2383</v>
          </cell>
          <cell r="AE18">
            <v>2290</v>
          </cell>
          <cell r="AF18">
            <v>2150</v>
          </cell>
          <cell r="AG18">
            <v>1983</v>
          </cell>
          <cell r="AH18">
            <v>1872</v>
          </cell>
          <cell r="AI18">
            <v>1776</v>
          </cell>
          <cell r="AJ18">
            <v>2064</v>
          </cell>
          <cell r="AK18">
            <v>1869</v>
          </cell>
          <cell r="AL18">
            <v>1641</v>
          </cell>
          <cell r="AM18">
            <v>1548</v>
          </cell>
          <cell r="AN18">
            <v>1552</v>
          </cell>
          <cell r="AO18">
            <v>1396</v>
          </cell>
          <cell r="AQ18">
            <v>1937</v>
          </cell>
          <cell r="AR18">
            <v>3.7350383631713554E-3</v>
          </cell>
          <cell r="AS18">
            <v>3.6624737725556022E-3</v>
          </cell>
          <cell r="AT18">
            <v>3.8332896652110626E-3</v>
          </cell>
          <cell r="AU18">
            <v>4.0920310077519383E-3</v>
          </cell>
          <cell r="AV18">
            <v>4.4422592032274328E-3</v>
          </cell>
          <cell r="AW18">
            <v>4.639930555555556E-3</v>
          </cell>
          <cell r="AX18">
            <v>4.9151088588588587E-3</v>
          </cell>
          <cell r="AY18">
            <v>4.2191618217054258E-3</v>
          </cell>
          <cell r="AZ18">
            <v>4.5921348314606741E-3</v>
          </cell>
          <cell r="BA18">
            <v>5.0992788949827342E-3</v>
          </cell>
          <cell r="BB18">
            <v>5.3690245478036176E-3</v>
          </cell>
          <cell r="BC18">
            <v>5.4230240549828172E-3</v>
          </cell>
          <cell r="BE18">
            <v>1937</v>
          </cell>
          <cell r="BF18">
            <v>1.5771526001705061E-2</v>
          </cell>
          <cell r="BG18">
            <v>-3.9026437263953051E-2</v>
          </cell>
          <cell r="BH18">
            <v>-6.1135371179039333E-2</v>
          </cell>
          <cell r="BI18">
            <v>-7.7674418604651185E-2</v>
          </cell>
          <cell r="BJ18">
            <v>-5.5975794251134636E-2</v>
          </cell>
          <cell r="BK18">
            <v>-5.1282051282051322E-2</v>
          </cell>
          <cell r="BL18">
            <v>0.16216216216216206</v>
          </cell>
          <cell r="BM18">
            <v>-9.4476744186046457E-2</v>
          </cell>
          <cell r="BN18">
            <v>-0.1219903691813804</v>
          </cell>
          <cell r="BO18">
            <v>-5.6672760511882969E-2</v>
          </cell>
          <cell r="BP18">
            <v>2.5839793281654533E-3</v>
          </cell>
          <cell r="BQ18">
            <v>-0.10051546391752575</v>
          </cell>
          <cell r="BS18">
            <v>1937</v>
          </cell>
          <cell r="BT18">
            <v>1.9506564364876418E-2</v>
          </cell>
          <cell r="BU18">
            <v>-3.5363963491397449E-2</v>
          </cell>
          <cell r="BV18">
            <v>-5.7302081513828269E-2</v>
          </cell>
          <cell r="BW18">
            <v>-7.3582387596899251E-2</v>
          </cell>
          <cell r="BX18">
            <v>-5.1533535047907204E-2</v>
          </cell>
          <cell r="BY18">
            <v>-4.6642120726495769E-2</v>
          </cell>
          <cell r="BZ18">
            <v>0.16707727102102091</v>
          </cell>
          <cell r="CA18">
            <v>-9.0257582364341032E-2</v>
          </cell>
          <cell r="CB18">
            <v>-0.11739823434991972</v>
          </cell>
          <cell r="CC18">
            <v>-5.1573481616900237E-2</v>
          </cell>
          <cell r="CD18">
            <v>7.9530038759690717E-3</v>
          </cell>
          <cell r="CE18">
            <v>-9.5092439862542927E-2</v>
          </cell>
          <cell r="CG18">
            <v>1937</v>
          </cell>
          <cell r="CH18">
            <v>-0.37043317288187971</v>
          </cell>
        </row>
        <row r="19">
          <cell r="A19">
            <v>1938</v>
          </cell>
          <cell r="B19">
            <v>1430</v>
          </cell>
          <cell r="C19">
            <v>1346</v>
          </cell>
          <cell r="D19">
            <v>1268</v>
          </cell>
          <cell r="E19">
            <v>1244</v>
          </cell>
          <cell r="F19">
            <v>1350</v>
          </cell>
          <cell r="G19">
            <v>1348</v>
          </cell>
          <cell r="H19">
            <v>1524</v>
          </cell>
          <cell r="I19">
            <v>1445</v>
          </cell>
          <cell r="J19">
            <v>1349</v>
          </cell>
          <cell r="K19">
            <v>1586</v>
          </cell>
          <cell r="L19">
            <v>1602</v>
          </cell>
          <cell r="M19">
            <v>1513</v>
          </cell>
          <cell r="O19">
            <v>1938</v>
          </cell>
          <cell r="P19">
            <v>730</v>
          </cell>
          <cell r="Q19">
            <v>767</v>
          </cell>
          <cell r="R19">
            <v>819</v>
          </cell>
          <cell r="S19">
            <v>766</v>
          </cell>
          <cell r="T19">
            <v>681</v>
          </cell>
          <cell r="U19">
            <v>666</v>
          </cell>
          <cell r="V19">
            <v>600</v>
          </cell>
          <cell r="W19">
            <v>636</v>
          </cell>
          <cell r="X19">
            <v>670</v>
          </cell>
          <cell r="Y19">
            <v>572</v>
          </cell>
          <cell r="Z19">
            <v>556</v>
          </cell>
          <cell r="AA19">
            <v>588</v>
          </cell>
          <cell r="AC19">
            <v>1938</v>
          </cell>
          <cell r="AD19">
            <v>1336</v>
          </cell>
          <cell r="AE19">
            <v>1373</v>
          </cell>
          <cell r="AF19">
            <v>1092</v>
          </cell>
          <cell r="AG19">
            <v>1252</v>
          </cell>
          <cell r="AH19">
            <v>1267</v>
          </cell>
          <cell r="AI19">
            <v>1465</v>
          </cell>
          <cell r="AJ19">
            <v>1479</v>
          </cell>
          <cell r="AK19">
            <v>1389</v>
          </cell>
          <cell r="AL19">
            <v>1408</v>
          </cell>
          <cell r="AM19">
            <v>1654</v>
          </cell>
          <cell r="AN19">
            <v>1544</v>
          </cell>
          <cell r="AO19">
            <v>1597</v>
          </cell>
          <cell r="AQ19">
            <v>1938</v>
          </cell>
          <cell r="AR19">
            <v>6.231494746895893E-3</v>
          </cell>
          <cell r="AS19">
            <v>6.4395084830339315E-3</v>
          </cell>
          <cell r="AT19">
            <v>6.3030589949016752E-3</v>
          </cell>
          <cell r="AU19">
            <v>7.2718559218559221E-3</v>
          </cell>
          <cell r="AV19">
            <v>6.1192092651757186E-3</v>
          </cell>
          <cell r="AW19">
            <v>5.9048145224940805E-3</v>
          </cell>
          <cell r="AX19">
            <v>5.2013651877133105E-3</v>
          </cell>
          <cell r="AY19">
            <v>5.1781609195402298E-3</v>
          </cell>
          <cell r="AZ19">
            <v>5.422546196304296E-3</v>
          </cell>
          <cell r="BA19">
            <v>5.3692708333333327E-3</v>
          </cell>
          <cell r="BB19">
            <v>4.487666263603386E-3</v>
          </cell>
          <cell r="BC19">
            <v>4.8016191709844567E-3</v>
          </cell>
          <cell r="BE19">
            <v>1938</v>
          </cell>
          <cell r="BF19">
            <v>-4.2979942693409767E-2</v>
          </cell>
          <cell r="BG19">
            <v>2.7694610778443041E-2</v>
          </cell>
          <cell r="BH19">
            <v>-0.20466132556445737</v>
          </cell>
          <cell r="BI19">
            <v>0.14652014652014644</v>
          </cell>
          <cell r="BJ19">
            <v>1.198083067092659E-2</v>
          </cell>
          <cell r="BK19">
            <v>0.15627466456195749</v>
          </cell>
          <cell r="BL19">
            <v>9.556313993174026E-3</v>
          </cell>
          <cell r="BM19">
            <v>-6.0851926977687598E-2</v>
          </cell>
          <cell r="BN19">
            <v>1.367890568754504E-2</v>
          </cell>
          <cell r="BO19">
            <v>0.17471590909090917</v>
          </cell>
          <cell r="BP19">
            <v>-6.6505441354292594E-2</v>
          </cell>
          <cell r="BQ19">
            <v>3.4326424870466221E-2</v>
          </cell>
          <cell r="BS19">
            <v>1938</v>
          </cell>
          <cell r="BT19">
            <v>-3.6748447946513871E-2</v>
          </cell>
          <cell r="BU19">
            <v>3.413411926147697E-2</v>
          </cell>
          <cell r="BV19">
            <v>-0.19835826656955569</v>
          </cell>
          <cell r="BW19">
            <v>0.15379200244200236</v>
          </cell>
          <cell r="BX19">
            <v>1.8100039936102309E-2</v>
          </cell>
          <cell r="BY19">
            <v>0.16217947908445157</v>
          </cell>
          <cell r="BZ19">
            <v>1.4757679180887336E-2</v>
          </cell>
          <cell r="CA19">
            <v>-5.5673766058147368E-2</v>
          </cell>
          <cell r="CB19">
            <v>1.9101451883849336E-2</v>
          </cell>
          <cell r="CC19">
            <v>0.1800851799242425</v>
          </cell>
          <cell r="CD19">
            <v>-6.201777509068921E-2</v>
          </cell>
          <cell r="CE19">
            <v>3.9128044041450677E-2</v>
          </cell>
          <cell r="CG19">
            <v>1938</v>
          </cell>
          <cell r="CH19">
            <v>0.22452297127094445</v>
          </cell>
        </row>
        <row r="20">
          <cell r="A20">
            <v>1939</v>
          </cell>
          <cell r="B20">
            <v>1605</v>
          </cell>
          <cell r="C20">
            <v>1681</v>
          </cell>
          <cell r="D20">
            <v>1677</v>
          </cell>
          <cell r="E20">
            <v>1497</v>
          </cell>
          <cell r="F20">
            <v>1579</v>
          </cell>
          <cell r="G20">
            <v>1606</v>
          </cell>
          <cell r="H20">
            <v>1655</v>
          </cell>
          <cell r="I20">
            <v>1692</v>
          </cell>
          <cell r="J20">
            <v>1618</v>
          </cell>
          <cell r="K20">
            <v>1664</v>
          </cell>
          <cell r="L20">
            <v>1676</v>
          </cell>
          <cell r="M20">
            <v>1652</v>
          </cell>
          <cell r="O20">
            <v>1939</v>
          </cell>
          <cell r="P20">
            <v>553</v>
          </cell>
          <cell r="Q20">
            <v>533</v>
          </cell>
          <cell r="R20">
            <v>534</v>
          </cell>
          <cell r="S20">
            <v>600</v>
          </cell>
          <cell r="T20">
            <v>566</v>
          </cell>
          <cell r="U20">
            <v>559</v>
          </cell>
          <cell r="V20">
            <v>547</v>
          </cell>
          <cell r="W20">
            <v>533</v>
          </cell>
          <cell r="X20">
            <v>562</v>
          </cell>
          <cell r="Y20">
            <v>548</v>
          </cell>
          <cell r="Z20">
            <v>547</v>
          </cell>
          <cell r="AA20">
            <v>558</v>
          </cell>
          <cell r="AC20">
            <v>1939</v>
          </cell>
          <cell r="AD20">
            <v>1616</v>
          </cell>
          <cell r="AE20">
            <v>1738</v>
          </cell>
          <cell r="AF20">
            <v>1491</v>
          </cell>
          <cell r="AG20">
            <v>1526</v>
          </cell>
          <cell r="AH20">
            <v>1620</v>
          </cell>
          <cell r="AI20">
            <v>1544</v>
          </cell>
          <cell r="AJ20">
            <v>1723</v>
          </cell>
          <cell r="AK20">
            <v>1604</v>
          </cell>
          <cell r="AL20">
            <v>1664</v>
          </cell>
          <cell r="AM20">
            <v>1678</v>
          </cell>
          <cell r="AN20">
            <v>1644</v>
          </cell>
          <cell r="AO20">
            <v>1681</v>
          </cell>
          <cell r="AQ20">
            <v>1939</v>
          </cell>
          <cell r="AR20">
            <v>4.6314182842830303E-3</v>
          </cell>
          <cell r="AS20">
            <v>4.6203228135313539E-3</v>
          </cell>
          <cell r="AT20">
            <v>4.293814729574223E-3</v>
          </cell>
          <cell r="AU20">
            <v>5.0201207243460765E-3</v>
          </cell>
          <cell r="AV20">
            <v>4.8804827435561388E-3</v>
          </cell>
          <cell r="AW20">
            <v>4.6180761316872423E-3</v>
          </cell>
          <cell r="AX20">
            <v>4.8860373488773751E-3</v>
          </cell>
          <cell r="AY20">
            <v>4.3617527568195012E-3</v>
          </cell>
          <cell r="AZ20">
            <v>4.7242103075644214E-3</v>
          </cell>
          <cell r="BA20">
            <v>4.5666666666666668E-3</v>
          </cell>
          <cell r="BB20">
            <v>4.5529002781088601E-3</v>
          </cell>
          <cell r="BC20">
            <v>4.6726277372262769E-3</v>
          </cell>
          <cell r="BE20">
            <v>1939</v>
          </cell>
          <cell r="BF20">
            <v>1.1897307451471439E-2</v>
          </cell>
          <cell r="BG20">
            <v>7.5495049504950451E-2</v>
          </cell>
          <cell r="BH20">
            <v>-0.14211737629459154</v>
          </cell>
          <cell r="BI20">
            <v>2.3474178403755763E-2</v>
          </cell>
          <cell r="BJ20">
            <v>6.1598951507208399E-2</v>
          </cell>
          <cell r="BK20">
            <v>-4.6913580246913611E-2</v>
          </cell>
          <cell r="BL20">
            <v>0.1159326424870466</v>
          </cell>
          <cell r="BM20">
            <v>-6.9065583284968035E-2</v>
          </cell>
          <cell r="BN20">
            <v>3.7406483790523692E-2</v>
          </cell>
          <cell r="BO20">
            <v>8.4134615384614531E-3</v>
          </cell>
          <cell r="BP20">
            <v>-2.0262216924910592E-2</v>
          </cell>
          <cell r="BQ20">
            <v>2.2506082725060716E-2</v>
          </cell>
          <cell r="BS20">
            <v>1939</v>
          </cell>
          <cell r="BT20">
            <v>1.6528725735754469E-2</v>
          </cell>
          <cell r="BU20">
            <v>8.0115372318481801E-2</v>
          </cell>
          <cell r="BV20">
            <v>-0.13782356156501732</v>
          </cell>
          <cell r="BW20">
            <v>2.8494299128101839E-2</v>
          </cell>
          <cell r="BX20">
            <v>6.6479434250764538E-2</v>
          </cell>
          <cell r="BY20">
            <v>-4.2295504115226368E-2</v>
          </cell>
          <cell r="BZ20">
            <v>0.12081867983592398</v>
          </cell>
          <cell r="CA20">
            <v>-6.4703830528148529E-2</v>
          </cell>
          <cell r="CB20">
            <v>4.2130694098088117E-2</v>
          </cell>
          <cell r="CC20">
            <v>1.298012820512812E-2</v>
          </cell>
          <cell r="CD20">
            <v>-1.5709316646801731E-2</v>
          </cell>
          <cell r="CE20">
            <v>2.7178710462286995E-2</v>
          </cell>
          <cell r="CG20">
            <v>1939</v>
          </cell>
          <cell r="CH20">
            <v>0.11262513390319895</v>
          </cell>
        </row>
        <row r="21">
          <cell r="A21">
            <v>1940</v>
          </cell>
          <cell r="B21">
            <v>1697</v>
          </cell>
          <cell r="C21">
            <v>1685</v>
          </cell>
          <cell r="D21">
            <v>1634</v>
          </cell>
          <cell r="E21">
            <v>1657</v>
          </cell>
          <cell r="F21">
            <v>1456</v>
          </cell>
          <cell r="G21">
            <v>1370</v>
          </cell>
          <cell r="H21">
            <v>1488</v>
          </cell>
          <cell r="I21">
            <v>1474</v>
          </cell>
          <cell r="J21">
            <v>1468</v>
          </cell>
          <cell r="K21">
            <v>1442</v>
          </cell>
          <cell r="L21">
            <v>1388</v>
          </cell>
          <cell r="M21">
            <v>1297</v>
          </cell>
          <cell r="O21">
            <v>1940</v>
          </cell>
          <cell r="P21">
            <v>540</v>
          </cell>
          <cell r="Q21">
            <v>547</v>
          </cell>
          <cell r="R21">
            <v>557</v>
          </cell>
          <cell r="S21">
            <v>556</v>
          </cell>
          <cell r="T21">
            <v>650</v>
          </cell>
          <cell r="U21">
            <v>689</v>
          </cell>
          <cell r="V21">
            <v>628</v>
          </cell>
          <cell r="W21">
            <v>636</v>
          </cell>
          <cell r="X21">
            <v>635</v>
          </cell>
          <cell r="Y21">
            <v>651</v>
          </cell>
          <cell r="Z21">
            <v>688</v>
          </cell>
          <cell r="AA21">
            <v>734</v>
          </cell>
          <cell r="AC21">
            <v>1940</v>
          </cell>
          <cell r="AD21">
            <v>1685</v>
          </cell>
          <cell r="AE21">
            <v>1660</v>
          </cell>
          <cell r="AF21">
            <v>1668</v>
          </cell>
          <cell r="AG21">
            <v>1645</v>
          </cell>
          <cell r="AH21">
            <v>1314</v>
          </cell>
          <cell r="AI21">
            <v>1504</v>
          </cell>
          <cell r="AJ21">
            <v>1506</v>
          </cell>
          <cell r="AK21">
            <v>1484</v>
          </cell>
          <cell r="AL21">
            <v>1445</v>
          </cell>
          <cell r="AM21">
            <v>1483</v>
          </cell>
          <cell r="AN21">
            <v>1296</v>
          </cell>
          <cell r="AO21">
            <v>1308</v>
          </cell>
          <cell r="AQ21">
            <v>1940</v>
          </cell>
          <cell r="AR21">
            <v>4.5428316478286733E-3</v>
          </cell>
          <cell r="AS21">
            <v>4.5583333333333335E-3</v>
          </cell>
          <cell r="AT21">
            <v>4.5689658634538149E-3</v>
          </cell>
          <cell r="AU21">
            <v>4.6027777777777768E-3</v>
          </cell>
          <cell r="AV21">
            <v>4.7943262411347517E-3</v>
          </cell>
          <cell r="AW21">
            <v>5.986364789446981E-3</v>
          </cell>
          <cell r="AX21">
            <v>5.1776595744680853E-3</v>
          </cell>
          <cell r="AY21">
            <v>5.1873837981407708E-3</v>
          </cell>
          <cell r="AZ21">
            <v>5.2346136567834687E-3</v>
          </cell>
          <cell r="BA21">
            <v>5.413737024221453E-3</v>
          </cell>
          <cell r="BB21">
            <v>5.3660597887165654E-3</v>
          </cell>
          <cell r="BC21">
            <v>6.121386316872428E-3</v>
          </cell>
          <cell r="BE21">
            <v>1940</v>
          </cell>
          <cell r="BF21">
            <v>2.3795359904819069E-3</v>
          </cell>
          <cell r="BG21">
            <v>-1.4836795252225476E-2</v>
          </cell>
          <cell r="BH21">
            <v>4.8192771084336616E-3</v>
          </cell>
          <cell r="BI21">
            <v>-1.3788968824940073E-2</v>
          </cell>
          <cell r="BJ21">
            <v>-0.20121580547112461</v>
          </cell>
          <cell r="BK21">
            <v>0.14459665144596645</v>
          </cell>
          <cell r="BL21">
            <v>1.3297872340425343E-3</v>
          </cell>
          <cell r="BM21">
            <v>-1.4608233731739695E-2</v>
          </cell>
          <cell r="BN21">
            <v>-2.6280323450134757E-2</v>
          </cell>
          <cell r="BO21">
            <v>2.6297577854671239E-2</v>
          </cell>
          <cell r="BP21">
            <v>-0.12609575185434929</v>
          </cell>
          <cell r="BQ21">
            <v>9.2592592592593004E-3</v>
          </cell>
          <cell r="BS21">
            <v>1940</v>
          </cell>
          <cell r="BT21">
            <v>6.9223676383105802E-3</v>
          </cell>
          <cell r="BU21">
            <v>-1.0278461918892142E-2</v>
          </cell>
          <cell r="BV21">
            <v>9.3882429718874765E-3</v>
          </cell>
          <cell r="BW21">
            <v>-9.1861910471622964E-3</v>
          </cell>
          <cell r="BX21">
            <v>-0.19642147922998987</v>
          </cell>
          <cell r="BY21">
            <v>0.15058301623541342</v>
          </cell>
          <cell r="BZ21">
            <v>6.5074468085106196E-3</v>
          </cell>
          <cell r="CA21">
            <v>-9.4208499335989241E-3</v>
          </cell>
          <cell r="CB21">
            <v>-2.104570979335129E-2</v>
          </cell>
          <cell r="CC21">
            <v>3.1711314878892692E-2</v>
          </cell>
          <cell r="CD21">
            <v>-0.12072969206563272</v>
          </cell>
          <cell r="CE21">
            <v>1.5380645576131727E-2</v>
          </cell>
          <cell r="CG21">
            <v>1940</v>
          </cell>
          <cell r="CH21">
            <v>-0.17151690258773988</v>
          </cell>
        </row>
        <row r="22">
          <cell r="A22">
            <v>1941</v>
          </cell>
          <cell r="B22">
            <v>1325</v>
          </cell>
          <cell r="C22">
            <v>1240</v>
          </cell>
          <cell r="D22">
            <v>1219</v>
          </cell>
          <cell r="E22">
            <v>1148</v>
          </cell>
          <cell r="F22">
            <v>1072</v>
          </cell>
          <cell r="G22">
            <v>1082</v>
          </cell>
          <cell r="H22">
            <v>1106</v>
          </cell>
          <cell r="I22">
            <v>1091</v>
          </cell>
          <cell r="J22">
            <v>1074</v>
          </cell>
          <cell r="K22">
            <v>1016</v>
          </cell>
          <cell r="L22">
            <v>914</v>
          </cell>
          <cell r="M22">
            <v>828</v>
          </cell>
          <cell r="O22">
            <v>1941</v>
          </cell>
          <cell r="P22">
            <v>717</v>
          </cell>
          <cell r="Q22">
            <v>774</v>
          </cell>
          <cell r="R22">
            <v>786</v>
          </cell>
          <cell r="S22">
            <v>842</v>
          </cell>
          <cell r="T22">
            <v>897</v>
          </cell>
          <cell r="U22">
            <v>894</v>
          </cell>
          <cell r="V22">
            <v>837</v>
          </cell>
          <cell r="W22">
            <v>811</v>
          </cell>
          <cell r="X22">
            <v>801</v>
          </cell>
          <cell r="Y22">
            <v>889</v>
          </cell>
          <cell r="Z22">
            <v>988</v>
          </cell>
          <cell r="AA22">
            <v>989</v>
          </cell>
          <cell r="AC22">
            <v>1941</v>
          </cell>
          <cell r="AD22">
            <v>1289</v>
          </cell>
          <cell r="AE22">
            <v>1251</v>
          </cell>
          <cell r="AF22">
            <v>1208</v>
          </cell>
          <cell r="AG22">
            <v>1098</v>
          </cell>
          <cell r="AH22">
            <v>1053</v>
          </cell>
          <cell r="AI22">
            <v>1072</v>
          </cell>
          <cell r="AJ22">
            <v>1122</v>
          </cell>
          <cell r="AK22">
            <v>1093</v>
          </cell>
          <cell r="AL22">
            <v>1055</v>
          </cell>
          <cell r="AM22">
            <v>958</v>
          </cell>
          <cell r="AN22">
            <v>888</v>
          </cell>
          <cell r="AO22">
            <v>821</v>
          </cell>
          <cell r="AQ22">
            <v>1941</v>
          </cell>
          <cell r="AR22">
            <v>6.0526567278287461E-3</v>
          </cell>
          <cell r="AS22">
            <v>6.2048099301784329E-3</v>
          </cell>
          <cell r="AT22">
            <v>6.3824540367705841E-3</v>
          </cell>
          <cell r="AU22">
            <v>6.668156732891832E-3</v>
          </cell>
          <cell r="AV22">
            <v>7.2979963570127511E-3</v>
          </cell>
          <cell r="AW22">
            <v>7.6551756885090217E-3</v>
          </cell>
          <cell r="AX22">
            <v>7.1962220149253721E-3</v>
          </cell>
          <cell r="AY22">
            <v>6.571605763517529E-3</v>
          </cell>
          <cell r="AZ22">
            <v>6.5589661482159198E-3</v>
          </cell>
          <cell r="BA22">
            <v>7.134470774091628E-3</v>
          </cell>
          <cell r="BB22">
            <v>7.8551844119693816E-3</v>
          </cell>
          <cell r="BC22">
            <v>7.6847972972972972E-3</v>
          </cell>
          <cell r="BE22">
            <v>1941</v>
          </cell>
          <cell r="BF22">
            <v>-1.4525993883792054E-2</v>
          </cell>
          <cell r="BG22">
            <v>-2.948021722265326E-2</v>
          </cell>
          <cell r="BH22">
            <v>-3.437250199840125E-2</v>
          </cell>
          <cell r="BI22">
            <v>-9.1059602649006588E-2</v>
          </cell>
          <cell r="BJ22">
            <v>-4.0983606557377095E-2</v>
          </cell>
          <cell r="BK22">
            <v>1.8043684710351338E-2</v>
          </cell>
          <cell r="BL22">
            <v>4.664179104477606E-2</v>
          </cell>
          <cell r="BM22">
            <v>-2.5846702317290582E-2</v>
          </cell>
          <cell r="BN22">
            <v>-3.4766697163769456E-2</v>
          </cell>
          <cell r="BO22">
            <v>-9.1943127962085258E-2</v>
          </cell>
          <cell r="BP22">
            <v>-7.3068893528183687E-2</v>
          </cell>
          <cell r="BQ22">
            <v>-7.5450450450450401E-2</v>
          </cell>
          <cell r="BS22">
            <v>1941</v>
          </cell>
          <cell r="BT22">
            <v>-8.4733371559633092E-3</v>
          </cell>
          <cell r="BU22">
            <v>-2.3275407292474827E-2</v>
          </cell>
          <cell r="BV22">
            <v>-2.7990047961630668E-2</v>
          </cell>
          <cell r="BW22">
            <v>-8.4391445916114749E-2</v>
          </cell>
          <cell r="BX22">
            <v>-3.3685610200364341E-2</v>
          </cell>
          <cell r="BY22">
            <v>2.5698860398860358E-2</v>
          </cell>
          <cell r="BZ22">
            <v>5.3838013059701428E-2</v>
          </cell>
          <cell r="CA22">
            <v>-1.9275096553773054E-2</v>
          </cell>
          <cell r="CB22">
            <v>-2.8207731015553537E-2</v>
          </cell>
          <cell r="CC22">
            <v>-8.480865718799363E-2</v>
          </cell>
          <cell r="CD22">
            <v>-6.5213709116214311E-2</v>
          </cell>
          <cell r="CE22">
            <v>-6.776565315315311E-2</v>
          </cell>
          <cell r="CG22">
            <v>1941</v>
          </cell>
          <cell r="CH22">
            <v>-0.31571151205748949</v>
          </cell>
        </row>
        <row r="23">
          <cell r="A23">
            <v>1942</v>
          </cell>
          <cell r="B23">
            <v>854</v>
          </cell>
          <cell r="C23">
            <v>818</v>
          </cell>
          <cell r="D23">
            <v>744</v>
          </cell>
          <cell r="E23">
            <v>694</v>
          </cell>
          <cell r="F23">
            <v>718</v>
          </cell>
          <cell r="G23">
            <v>749</v>
          </cell>
          <cell r="H23">
            <v>739</v>
          </cell>
          <cell r="I23">
            <v>724</v>
          </cell>
          <cell r="J23">
            <v>734</v>
          </cell>
          <cell r="K23">
            <v>812</v>
          </cell>
          <cell r="L23">
            <v>860</v>
          </cell>
          <cell r="M23">
            <v>842</v>
          </cell>
          <cell r="O23">
            <v>1942</v>
          </cell>
          <cell r="P23">
            <v>940</v>
          </cell>
          <cell r="Q23">
            <v>974</v>
          </cell>
          <cell r="R23">
            <v>1013</v>
          </cell>
          <cell r="S23">
            <v>1094</v>
          </cell>
          <cell r="T23">
            <v>1055</v>
          </cell>
          <cell r="U23">
            <v>830</v>
          </cell>
          <cell r="V23">
            <v>799</v>
          </cell>
          <cell r="W23">
            <v>810</v>
          </cell>
          <cell r="X23">
            <v>781</v>
          </cell>
          <cell r="Y23">
            <v>692</v>
          </cell>
          <cell r="Z23">
            <v>656</v>
          </cell>
          <cell r="AA23">
            <v>680</v>
          </cell>
          <cell r="AC23">
            <v>1942</v>
          </cell>
          <cell r="AD23">
            <v>835</v>
          </cell>
          <cell r="AE23">
            <v>800</v>
          </cell>
          <cell r="AF23">
            <v>710</v>
          </cell>
          <cell r="AG23">
            <v>673</v>
          </cell>
          <cell r="AH23">
            <v>731</v>
          </cell>
          <cell r="AI23">
            <v>730</v>
          </cell>
          <cell r="AJ23">
            <v>728</v>
          </cell>
          <cell r="AK23">
            <v>725</v>
          </cell>
          <cell r="AL23">
            <v>754</v>
          </cell>
          <cell r="AM23">
            <v>852</v>
          </cell>
          <cell r="AN23">
            <v>846</v>
          </cell>
          <cell r="AO23">
            <v>869</v>
          </cell>
          <cell r="AQ23">
            <v>1942</v>
          </cell>
          <cell r="AR23">
            <v>8.1481932602517262E-3</v>
          </cell>
          <cell r="AS23">
            <v>7.9514171656686634E-3</v>
          </cell>
          <cell r="AT23">
            <v>7.8507500000000001E-3</v>
          </cell>
          <cell r="AU23">
            <v>8.9112206572769942E-3</v>
          </cell>
          <cell r="AV23">
            <v>9.3795195641406641E-3</v>
          </cell>
          <cell r="AW23">
            <v>7.0869813041495675E-3</v>
          </cell>
          <cell r="AX23">
            <v>6.740422374429224E-3</v>
          </cell>
          <cell r="AY23">
            <v>6.7129120879120879E-3</v>
          </cell>
          <cell r="AZ23">
            <v>6.589126436781609E-3</v>
          </cell>
          <cell r="BA23">
            <v>6.2102564102564112E-3</v>
          </cell>
          <cell r="BB23">
            <v>5.5179968701095459E-3</v>
          </cell>
          <cell r="BC23">
            <v>5.6398739164696616E-3</v>
          </cell>
          <cell r="BE23">
            <v>1942</v>
          </cell>
          <cell r="BF23">
            <v>1.705237515225333E-2</v>
          </cell>
          <cell r="BG23">
            <v>-4.1916167664670656E-2</v>
          </cell>
          <cell r="BH23">
            <v>-0.11250000000000004</v>
          </cell>
          <cell r="BI23">
            <v>-5.211267605633807E-2</v>
          </cell>
          <cell r="BJ23">
            <v>8.618127786032681E-2</v>
          </cell>
          <cell r="BK23">
            <v>-1.3679890560875929E-3</v>
          </cell>
          <cell r="BL23">
            <v>-2.739726027397249E-3</v>
          </cell>
          <cell r="BM23">
            <v>-4.1208791208791062E-3</v>
          </cell>
          <cell r="BN23">
            <v>4.0000000000000036E-2</v>
          </cell>
          <cell r="BO23">
            <v>0.12997347480106103</v>
          </cell>
          <cell r="BP23">
            <v>-7.0422535211267512E-3</v>
          </cell>
          <cell r="BQ23">
            <v>2.7186761229314405E-2</v>
          </cell>
          <cell r="BS23">
            <v>1942</v>
          </cell>
          <cell r="BT23">
            <v>2.5200568412505057E-2</v>
          </cell>
          <cell r="BU23">
            <v>-3.3964750499001994E-2</v>
          </cell>
          <cell r="BV23">
            <v>-0.10464925000000004</v>
          </cell>
          <cell r="BW23">
            <v>-4.3201455399061076E-2</v>
          </cell>
          <cell r="BX23">
            <v>9.5560797424467478E-2</v>
          </cell>
          <cell r="BY23">
            <v>5.7189922480619746E-3</v>
          </cell>
          <cell r="BZ23">
            <v>4.000696347031975E-3</v>
          </cell>
          <cell r="CA23">
            <v>2.5920329670329817E-3</v>
          </cell>
          <cell r="CB23">
            <v>4.6589126436781647E-2</v>
          </cell>
          <cell r="CC23">
            <v>0.13618373121131744</v>
          </cell>
          <cell r="CD23">
            <v>-1.5242566510172053E-3</v>
          </cell>
          <cell r="CE23">
            <v>3.2826635145784065E-2</v>
          </cell>
          <cell r="CG23">
            <v>1942</v>
          </cell>
          <cell r="CH23">
            <v>0.15392252380765292</v>
          </cell>
        </row>
        <row r="24">
          <cell r="A24">
            <v>1943</v>
          </cell>
          <cell r="B24">
            <v>922</v>
          </cell>
          <cell r="C24">
            <v>996</v>
          </cell>
          <cell r="D24">
            <v>1035</v>
          </cell>
          <cell r="E24">
            <v>1095</v>
          </cell>
          <cell r="F24">
            <v>1135</v>
          </cell>
          <cell r="G24">
            <v>1152</v>
          </cell>
          <cell r="H24">
            <v>1240</v>
          </cell>
          <cell r="I24">
            <v>1203</v>
          </cell>
          <cell r="J24">
            <v>1238</v>
          </cell>
          <cell r="K24">
            <v>1231</v>
          </cell>
          <cell r="L24">
            <v>1176</v>
          </cell>
          <cell r="M24">
            <v>1180</v>
          </cell>
          <cell r="O24">
            <v>1943</v>
          </cell>
          <cell r="P24">
            <v>621</v>
          </cell>
          <cell r="Q24">
            <v>568</v>
          </cell>
          <cell r="R24">
            <v>534</v>
          </cell>
          <cell r="S24">
            <v>497</v>
          </cell>
          <cell r="T24">
            <v>481</v>
          </cell>
          <cell r="U24">
            <v>475</v>
          </cell>
          <cell r="V24">
            <v>443</v>
          </cell>
          <cell r="W24">
            <v>456</v>
          </cell>
          <cell r="X24">
            <v>498</v>
          </cell>
          <cell r="Y24">
            <v>508</v>
          </cell>
          <cell r="Z24">
            <v>533</v>
          </cell>
          <cell r="AA24">
            <v>539</v>
          </cell>
          <cell r="AC24">
            <v>1943</v>
          </cell>
          <cell r="AD24">
            <v>970</v>
          </cell>
          <cell r="AE24">
            <v>1035</v>
          </cell>
          <cell r="AF24">
            <v>1073</v>
          </cell>
          <cell r="AG24">
            <v>1110</v>
          </cell>
          <cell r="AH24">
            <v>1144</v>
          </cell>
          <cell r="AI24">
            <v>1201</v>
          </cell>
          <cell r="AJ24">
            <v>1201</v>
          </cell>
          <cell r="AK24">
            <v>1209</v>
          </cell>
          <cell r="AL24">
            <v>1243</v>
          </cell>
          <cell r="AM24">
            <v>1248</v>
          </cell>
          <cell r="AN24">
            <v>1146</v>
          </cell>
          <cell r="AO24">
            <v>1207</v>
          </cell>
          <cell r="AQ24">
            <v>1943</v>
          </cell>
          <cell r="AR24">
            <v>5.4906214039125434E-3</v>
          </cell>
          <cell r="AS24">
            <v>4.8602061855670103E-3</v>
          </cell>
          <cell r="AT24">
            <v>4.45E-3</v>
          </cell>
          <cell r="AU24">
            <v>4.2265843429636534E-3</v>
          </cell>
          <cell r="AV24">
            <v>4.098611111111111E-3</v>
          </cell>
          <cell r="AW24">
            <v>3.9860139860139858E-3</v>
          </cell>
          <cell r="AX24">
            <v>3.8115459339439356E-3</v>
          </cell>
          <cell r="AY24">
            <v>3.8063280599500418E-3</v>
          </cell>
          <cell r="AZ24">
            <v>4.2495450785773369E-3</v>
          </cell>
          <cell r="BA24">
            <v>4.1924644676857069E-3</v>
          </cell>
          <cell r="BB24">
            <v>4.1854166666666663E-3</v>
          </cell>
          <cell r="BC24">
            <v>4.6249272833042464E-3</v>
          </cell>
          <cell r="BE24">
            <v>1943</v>
          </cell>
          <cell r="BF24">
            <v>0.11622554660529349</v>
          </cell>
          <cell r="BG24">
            <v>6.7010309278350499E-2</v>
          </cell>
          <cell r="BH24">
            <v>3.6714975845410613E-2</v>
          </cell>
          <cell r="BI24">
            <v>3.4482758620689724E-2</v>
          </cell>
          <cell r="BJ24">
            <v>3.063063063063054E-2</v>
          </cell>
          <cell r="BK24">
            <v>4.9825174825174789E-2</v>
          </cell>
          <cell r="BL24">
            <v>0</v>
          </cell>
          <cell r="BM24">
            <v>6.6611157368858809E-3</v>
          </cell>
          <cell r="BN24">
            <v>2.8122415219189456E-2</v>
          </cell>
          <cell r="BO24">
            <v>4.022526146419958E-3</v>
          </cell>
          <cell r="BP24">
            <v>-8.1730769230769273E-2</v>
          </cell>
          <cell r="BQ24">
            <v>5.3228621291448563E-2</v>
          </cell>
          <cell r="BS24">
            <v>1943</v>
          </cell>
          <cell r="BT24">
            <v>0.12171616800920604</v>
          </cell>
          <cell r="BU24">
            <v>7.1870515463917511E-2</v>
          </cell>
          <cell r="BV24">
            <v>4.1164975845410616E-2</v>
          </cell>
          <cell r="BW24">
            <v>3.870934296365338E-2</v>
          </cell>
          <cell r="BX24">
            <v>3.4729241741741648E-2</v>
          </cell>
          <cell r="BY24">
            <v>5.3811188811188779E-2</v>
          </cell>
          <cell r="BZ24">
            <v>3.8115459339439356E-3</v>
          </cell>
          <cell r="CA24">
            <v>1.0467443796835924E-2</v>
          </cell>
          <cell r="CB24">
            <v>3.2371960297766796E-2</v>
          </cell>
          <cell r="CC24">
            <v>8.214990614105664E-3</v>
          </cell>
          <cell r="CD24">
            <v>-7.754535256410261E-2</v>
          </cell>
          <cell r="CE24">
            <v>5.7853548574752812E-2</v>
          </cell>
          <cell r="CG24">
            <v>1943</v>
          </cell>
          <cell r="CH24">
            <v>0.46070613779373915</v>
          </cell>
        </row>
        <row r="25">
          <cell r="A25">
            <v>1944</v>
          </cell>
          <cell r="B25">
            <v>1210</v>
          </cell>
          <cell r="C25">
            <v>1218</v>
          </cell>
          <cell r="D25">
            <v>1249</v>
          </cell>
          <cell r="E25">
            <v>1225</v>
          </cell>
          <cell r="F25">
            <v>1230</v>
          </cell>
          <cell r="G25">
            <v>1275</v>
          </cell>
          <cell r="H25">
            <v>1310</v>
          </cell>
          <cell r="I25">
            <v>1337</v>
          </cell>
          <cell r="J25">
            <v>1317</v>
          </cell>
          <cell r="K25">
            <v>1346</v>
          </cell>
          <cell r="L25">
            <v>1325</v>
          </cell>
          <cell r="M25">
            <v>1329</v>
          </cell>
          <cell r="O25">
            <v>1944</v>
          </cell>
          <cell r="P25">
            <v>569</v>
          </cell>
          <cell r="Q25">
            <v>568</v>
          </cell>
          <cell r="R25">
            <v>551</v>
          </cell>
          <cell r="S25">
            <v>563</v>
          </cell>
          <cell r="T25">
            <v>556</v>
          </cell>
          <cell r="U25">
            <v>542</v>
          </cell>
          <cell r="V25">
            <v>528</v>
          </cell>
          <cell r="W25">
            <v>518</v>
          </cell>
          <cell r="X25">
            <v>528</v>
          </cell>
          <cell r="Y25">
            <v>489</v>
          </cell>
          <cell r="Z25">
            <v>503</v>
          </cell>
          <cell r="AA25">
            <v>494</v>
          </cell>
          <cell r="AC25">
            <v>1944</v>
          </cell>
          <cell r="AD25">
            <v>1214</v>
          </cell>
          <cell r="AE25">
            <v>1230</v>
          </cell>
          <cell r="AF25">
            <v>1237</v>
          </cell>
          <cell r="AG25">
            <v>1220</v>
          </cell>
          <cell r="AH25">
            <v>1251</v>
          </cell>
          <cell r="AI25">
            <v>1311</v>
          </cell>
          <cell r="AJ25">
            <v>1309</v>
          </cell>
          <cell r="AK25">
            <v>1350</v>
          </cell>
          <cell r="AL25">
            <v>1324</v>
          </cell>
          <cell r="AM25">
            <v>1337</v>
          </cell>
          <cell r="AN25">
            <v>1314</v>
          </cell>
          <cell r="AO25">
            <v>1351</v>
          </cell>
          <cell r="AQ25">
            <v>1944</v>
          </cell>
          <cell r="AR25">
            <v>4.7534520850593754E-3</v>
          </cell>
          <cell r="AS25">
            <v>4.7489291598023066E-3</v>
          </cell>
          <cell r="AT25">
            <v>4.6625948509485095E-3</v>
          </cell>
          <cell r="AU25">
            <v>4.6461533279439499E-3</v>
          </cell>
          <cell r="AV25">
            <v>4.6713114754098365E-3</v>
          </cell>
          <cell r="AW25">
            <v>4.6033173461231015E-3</v>
          </cell>
          <cell r="AX25">
            <v>4.3966437833714723E-3</v>
          </cell>
          <cell r="AY25">
            <v>4.4090017825311944E-3</v>
          </cell>
          <cell r="AZ25">
            <v>4.2924444444444451E-3</v>
          </cell>
          <cell r="BA25">
            <v>4.1427114803625383E-3</v>
          </cell>
          <cell r="BB25">
            <v>4.1540451259037643E-3</v>
          </cell>
          <cell r="BC25">
            <v>4.1636605783866056E-3</v>
          </cell>
          <cell r="BE25">
            <v>1944</v>
          </cell>
          <cell r="BF25">
            <v>5.7995028997515075E-3</v>
          </cell>
          <cell r="BG25">
            <v>1.3179571663920919E-2</v>
          </cell>
          <cell r="BH25">
            <v>5.6910569105690367E-3</v>
          </cell>
          <cell r="BI25">
            <v>-1.3742926434923253E-2</v>
          </cell>
          <cell r="BJ25">
            <v>2.5409836065573677E-2</v>
          </cell>
          <cell r="BK25">
            <v>4.7961630695443569E-2</v>
          </cell>
          <cell r="BL25">
            <v>-1.5255530129671957E-3</v>
          </cell>
          <cell r="BM25">
            <v>3.1321619556913705E-2</v>
          </cell>
          <cell r="BN25">
            <v>-1.9259259259259309E-2</v>
          </cell>
          <cell r="BO25">
            <v>9.8187311178248304E-3</v>
          </cell>
          <cell r="BP25">
            <v>-1.7202692595362779E-2</v>
          </cell>
          <cell r="BQ25">
            <v>2.8158295281582868E-2</v>
          </cell>
          <cell r="BS25">
            <v>1944</v>
          </cell>
          <cell r="BT25">
            <v>1.0552954984810882E-2</v>
          </cell>
          <cell r="BU25">
            <v>1.7928500823723225E-2</v>
          </cell>
          <cell r="BV25">
            <v>1.0353651761517545E-2</v>
          </cell>
          <cell r="BW25">
            <v>-9.0967731069793029E-3</v>
          </cell>
          <cell r="BX25">
            <v>3.0081147540983514E-2</v>
          </cell>
          <cell r="BY25">
            <v>5.2564948041566667E-2</v>
          </cell>
          <cell r="BZ25">
            <v>2.8710907704042766E-3</v>
          </cell>
          <cell r="CA25">
            <v>3.57306213394449E-2</v>
          </cell>
          <cell r="CB25">
            <v>-1.4966814814814863E-2</v>
          </cell>
          <cell r="CC25">
            <v>1.3961442598187369E-2</v>
          </cell>
          <cell r="CD25">
            <v>-1.3048647469459013E-2</v>
          </cell>
          <cell r="CE25">
            <v>3.232195585996947E-2</v>
          </cell>
          <cell r="CG25">
            <v>1944</v>
          </cell>
          <cell r="CH25">
            <v>0.18025674975118622</v>
          </cell>
        </row>
        <row r="26">
          <cell r="A26">
            <v>1945</v>
          </cell>
          <cell r="B26">
            <v>1391</v>
          </cell>
          <cell r="C26">
            <v>1478</v>
          </cell>
          <cell r="D26">
            <v>1475</v>
          </cell>
          <cell r="E26">
            <v>1531</v>
          </cell>
          <cell r="F26">
            <v>1603</v>
          </cell>
          <cell r="G26">
            <v>1685</v>
          </cell>
          <cell r="H26">
            <v>1717</v>
          </cell>
          <cell r="I26">
            <v>1683</v>
          </cell>
          <cell r="J26">
            <v>1758</v>
          </cell>
          <cell r="K26">
            <v>1865</v>
          </cell>
          <cell r="L26">
            <v>2011</v>
          </cell>
          <cell r="M26">
            <v>2005</v>
          </cell>
          <cell r="O26">
            <v>1945</v>
          </cell>
          <cell r="P26">
            <v>448</v>
          </cell>
          <cell r="Q26">
            <v>421</v>
          </cell>
          <cell r="R26">
            <v>426</v>
          </cell>
          <cell r="S26">
            <v>412</v>
          </cell>
          <cell r="T26">
            <v>393</v>
          </cell>
          <cell r="U26">
            <v>372</v>
          </cell>
          <cell r="V26">
            <v>366</v>
          </cell>
          <cell r="W26">
            <v>375</v>
          </cell>
          <cell r="X26">
            <v>354</v>
          </cell>
          <cell r="Y26">
            <v>332</v>
          </cell>
          <cell r="Z26">
            <v>309</v>
          </cell>
          <cell r="AA26">
            <v>314</v>
          </cell>
          <cell r="AC26">
            <v>1945</v>
          </cell>
          <cell r="AD26">
            <v>1413</v>
          </cell>
          <cell r="AE26">
            <v>1506</v>
          </cell>
          <cell r="AF26">
            <v>1447</v>
          </cell>
          <cell r="AG26">
            <v>1596</v>
          </cell>
          <cell r="AH26">
            <v>1618</v>
          </cell>
          <cell r="AI26">
            <v>1720</v>
          </cell>
          <cell r="AJ26">
            <v>1706</v>
          </cell>
          <cell r="AK26">
            <v>1706</v>
          </cell>
          <cell r="AL26">
            <v>1827</v>
          </cell>
          <cell r="AM26">
            <v>1939</v>
          </cell>
          <cell r="AN26">
            <v>2025</v>
          </cell>
          <cell r="AO26">
            <v>1996</v>
          </cell>
          <cell r="AQ26">
            <v>1945</v>
          </cell>
          <cell r="AR26">
            <v>3.8438687392055265E-3</v>
          </cell>
          <cell r="AS26">
            <v>3.6697216324604858E-3</v>
          </cell>
          <cell r="AT26">
            <v>3.476925630810093E-3</v>
          </cell>
          <cell r="AU26">
            <v>3.6326422483298777E-3</v>
          </cell>
          <cell r="AV26">
            <v>3.2893640350877191E-3</v>
          </cell>
          <cell r="AW26">
            <v>3.2283683559950552E-3</v>
          </cell>
          <cell r="AX26">
            <v>3.0446802325581395E-3</v>
          </cell>
          <cell r="AY26">
            <v>3.0828692848769053E-3</v>
          </cell>
          <cell r="AZ26">
            <v>3.039917936694021E-3</v>
          </cell>
          <cell r="BA26">
            <v>2.8242109104178069E-3</v>
          </cell>
          <cell r="BB26">
            <v>2.6706162970603405E-3</v>
          </cell>
          <cell r="BC26">
            <v>2.5908230452674898E-3</v>
          </cell>
          <cell r="BE26">
            <v>1945</v>
          </cell>
          <cell r="BF26">
            <v>4.5891931902294569E-2</v>
          </cell>
          <cell r="BG26">
            <v>6.5817409766454338E-2</v>
          </cell>
          <cell r="BH26">
            <v>-3.9176626826029182E-2</v>
          </cell>
          <cell r="BI26">
            <v>0.10297166551485826</v>
          </cell>
          <cell r="BJ26">
            <v>1.3784461152882121E-2</v>
          </cell>
          <cell r="BK26">
            <v>6.3040791100123617E-2</v>
          </cell>
          <cell r="BL26">
            <v>-8.1395348837208781E-3</v>
          </cell>
          <cell r="BM26">
            <v>0</v>
          </cell>
          <cell r="BN26">
            <v>7.0926143024619082E-2</v>
          </cell>
          <cell r="BO26">
            <v>6.1302681992337238E-2</v>
          </cell>
          <cell r="BP26">
            <v>4.4352759154203225E-2</v>
          </cell>
          <cell r="BQ26">
            <v>-1.4320987654320994E-2</v>
          </cell>
          <cell r="BS26">
            <v>1945</v>
          </cell>
          <cell r="BT26">
            <v>4.9735800641500093E-2</v>
          </cell>
          <cell r="BU26">
            <v>6.9487131398914825E-2</v>
          </cell>
          <cell r="BV26">
            <v>-3.5699701195219091E-2</v>
          </cell>
          <cell r="BW26">
            <v>0.10660430776318813</v>
          </cell>
          <cell r="BX26">
            <v>1.7073825187969842E-2</v>
          </cell>
          <cell r="BY26">
            <v>6.6269159456118665E-2</v>
          </cell>
          <cell r="BZ26">
            <v>-5.0948546511627385E-3</v>
          </cell>
          <cell r="CA26">
            <v>3.0828692848769053E-3</v>
          </cell>
          <cell r="CB26">
            <v>7.3966060961313099E-2</v>
          </cell>
          <cell r="CC26">
            <v>6.4126892902755042E-2</v>
          </cell>
          <cell r="CD26">
            <v>4.7023375451263567E-2</v>
          </cell>
          <cell r="CE26">
            <v>-1.1730164609053503E-2</v>
          </cell>
          <cell r="CG26">
            <v>1945</v>
          </cell>
          <cell r="CH26">
            <v>0.53325341135593507</v>
          </cell>
        </row>
        <row r="27">
          <cell r="A27">
            <v>1946</v>
          </cell>
          <cell r="B27">
            <v>2134</v>
          </cell>
          <cell r="C27">
            <v>2159</v>
          </cell>
          <cell r="D27">
            <v>2142</v>
          </cell>
          <cell r="E27">
            <v>2260</v>
          </cell>
          <cell r="F27">
            <v>2275</v>
          </cell>
          <cell r="G27">
            <v>2280</v>
          </cell>
          <cell r="H27">
            <v>2174</v>
          </cell>
          <cell r="I27">
            <v>2132</v>
          </cell>
          <cell r="J27">
            <v>1820</v>
          </cell>
          <cell r="K27">
            <v>1792</v>
          </cell>
          <cell r="L27">
            <v>1832</v>
          </cell>
          <cell r="M27">
            <v>1917</v>
          </cell>
          <cell r="O27">
            <v>1946</v>
          </cell>
          <cell r="P27">
            <v>298</v>
          </cell>
          <cell r="Q27">
            <v>298</v>
          </cell>
          <cell r="R27">
            <v>302</v>
          </cell>
          <cell r="S27">
            <v>290</v>
          </cell>
          <cell r="T27">
            <v>283</v>
          </cell>
          <cell r="U27">
            <v>287</v>
          </cell>
          <cell r="V27">
            <v>301</v>
          </cell>
          <cell r="W27">
            <v>310</v>
          </cell>
          <cell r="X27">
            <v>366</v>
          </cell>
          <cell r="Y27">
            <v>372</v>
          </cell>
          <cell r="Z27">
            <v>368</v>
          </cell>
          <cell r="AA27">
            <v>350</v>
          </cell>
          <cell r="AC27">
            <v>1946</v>
          </cell>
          <cell r="AD27">
            <v>2230</v>
          </cell>
          <cell r="AE27">
            <v>2082</v>
          </cell>
          <cell r="AF27">
            <v>2208</v>
          </cell>
          <cell r="AG27">
            <v>2277</v>
          </cell>
          <cell r="AH27">
            <v>2340</v>
          </cell>
          <cell r="AI27">
            <v>2270</v>
          </cell>
          <cell r="AJ27">
            <v>2175</v>
          </cell>
          <cell r="AK27">
            <v>2012</v>
          </cell>
          <cell r="AL27">
            <v>1795</v>
          </cell>
          <cell r="AM27">
            <v>1829</v>
          </cell>
          <cell r="AN27">
            <v>1834</v>
          </cell>
          <cell r="AO27">
            <v>1958</v>
          </cell>
          <cell r="AQ27">
            <v>1946</v>
          </cell>
          <cell r="AR27">
            <v>2.6550267201068804E-3</v>
          </cell>
          <cell r="AS27">
            <v>2.4042675635276532E-3</v>
          </cell>
          <cell r="AT27">
            <v>2.5891930835734872E-3</v>
          </cell>
          <cell r="AU27">
            <v>2.4735809178743958E-3</v>
          </cell>
          <cell r="AV27">
            <v>2.3562618943053729E-3</v>
          </cell>
          <cell r="AW27">
            <v>2.3303418803418802E-3</v>
          </cell>
          <cell r="AX27">
            <v>2.4022540381791481E-3</v>
          </cell>
          <cell r="AY27">
            <v>2.5322605363984675E-3</v>
          </cell>
          <cell r="AZ27">
            <v>2.7589463220675943E-3</v>
          </cell>
          <cell r="BA27">
            <v>3.0948189415041781E-3</v>
          </cell>
          <cell r="BB27">
            <v>3.0716967377437581E-3</v>
          </cell>
          <cell r="BC27">
            <v>3.0486641221374048E-3</v>
          </cell>
          <cell r="BE27">
            <v>1946</v>
          </cell>
          <cell r="BF27">
            <v>0.1172344689378757</v>
          </cell>
          <cell r="BG27">
            <v>-6.6367713004484297E-2</v>
          </cell>
          <cell r="BH27">
            <v>6.0518731988472574E-2</v>
          </cell>
          <cell r="BI27">
            <v>3.125E-2</v>
          </cell>
          <cell r="BJ27">
            <v>2.7667984189723382E-2</v>
          </cell>
          <cell r="BK27">
            <v>-2.9914529914529919E-2</v>
          </cell>
          <cell r="BL27">
            <v>-4.1850220264317173E-2</v>
          </cell>
          <cell r="BM27">
            <v>-7.494252873563223E-2</v>
          </cell>
          <cell r="BN27">
            <v>-0.10785288270377735</v>
          </cell>
          <cell r="BO27">
            <v>1.8941504178273005E-2</v>
          </cell>
          <cell r="BP27">
            <v>2.7337342810278553E-3</v>
          </cell>
          <cell r="BQ27">
            <v>6.7611777535441675E-2</v>
          </cell>
          <cell r="BS27">
            <v>1946</v>
          </cell>
          <cell r="BT27">
            <v>0.11988949565798258</v>
          </cell>
          <cell r="BU27">
            <v>-6.396344544095664E-2</v>
          </cell>
          <cell r="BV27">
            <v>6.3107925072046059E-2</v>
          </cell>
          <cell r="BW27">
            <v>3.3723580917874398E-2</v>
          </cell>
          <cell r="BX27">
            <v>3.0024246084028754E-2</v>
          </cell>
          <cell r="BY27">
            <v>-2.758418803418804E-2</v>
          </cell>
          <cell r="BZ27">
            <v>-3.9447966226138026E-2</v>
          </cell>
          <cell r="CA27">
            <v>-7.2410268199233768E-2</v>
          </cell>
          <cell r="CB27">
            <v>-0.10509393638170976</v>
          </cell>
          <cell r="CC27">
            <v>2.2036323119777185E-2</v>
          </cell>
          <cell r="CD27">
            <v>5.8054310187716134E-3</v>
          </cell>
          <cell r="CE27">
            <v>7.0660441657579079E-2</v>
          </cell>
          <cell r="CG27">
            <v>1946</v>
          </cell>
          <cell r="CH27">
            <v>1.2594496043282444E-2</v>
          </cell>
        </row>
        <row r="28">
          <cell r="A28">
            <v>1947</v>
          </cell>
          <cell r="B28">
            <v>1921</v>
          </cell>
          <cell r="C28">
            <v>1950</v>
          </cell>
          <cell r="D28">
            <v>1872</v>
          </cell>
          <cell r="E28">
            <v>1800</v>
          </cell>
          <cell r="F28">
            <v>1748</v>
          </cell>
          <cell r="G28">
            <v>1762</v>
          </cell>
          <cell r="H28">
            <v>1838</v>
          </cell>
          <cell r="I28">
            <v>1828</v>
          </cell>
          <cell r="J28">
            <v>1796</v>
          </cell>
          <cell r="K28">
            <v>1798</v>
          </cell>
          <cell r="L28">
            <v>1686</v>
          </cell>
          <cell r="M28">
            <v>1609</v>
          </cell>
          <cell r="O28">
            <v>1947</v>
          </cell>
          <cell r="P28">
            <v>354</v>
          </cell>
          <cell r="Q28">
            <v>353</v>
          </cell>
          <cell r="R28">
            <v>372</v>
          </cell>
          <cell r="S28">
            <v>388</v>
          </cell>
          <cell r="T28">
            <v>414</v>
          </cell>
          <cell r="U28">
            <v>415</v>
          </cell>
          <cell r="V28">
            <v>424</v>
          </cell>
          <cell r="W28">
            <v>460</v>
          </cell>
          <cell r="X28">
            <v>470</v>
          </cell>
          <cell r="Y28">
            <v>477</v>
          </cell>
          <cell r="Z28">
            <v>518</v>
          </cell>
          <cell r="AA28">
            <v>548</v>
          </cell>
          <cell r="AC28">
            <v>1947</v>
          </cell>
          <cell r="AD28">
            <v>1952</v>
          </cell>
          <cell r="AE28">
            <v>1929</v>
          </cell>
          <cell r="AF28">
            <v>1853</v>
          </cell>
          <cell r="AG28">
            <v>1788</v>
          </cell>
          <cell r="AH28">
            <v>1732</v>
          </cell>
          <cell r="AI28">
            <v>1800</v>
          </cell>
          <cell r="AJ28">
            <v>1832</v>
          </cell>
          <cell r="AK28">
            <v>1821</v>
          </cell>
          <cell r="AL28">
            <v>1788</v>
          </cell>
          <cell r="AM28">
            <v>1757</v>
          </cell>
          <cell r="AN28">
            <v>1605</v>
          </cell>
          <cell r="AO28">
            <v>1628</v>
          </cell>
          <cell r="AQ28">
            <v>1947</v>
          </cell>
          <cell r="AR28">
            <v>2.8942543411644536E-3</v>
          </cell>
          <cell r="AS28">
            <v>2.938652663934426E-3</v>
          </cell>
          <cell r="AT28">
            <v>3.0083981337480558E-3</v>
          </cell>
          <cell r="AU28">
            <v>3.140852671343767E-3</v>
          </cell>
          <cell r="AV28">
            <v>3.372818791946309E-3</v>
          </cell>
          <cell r="AW28">
            <v>3.5182351809083913E-3</v>
          </cell>
          <cell r="AX28">
            <v>3.6079259259259259E-3</v>
          </cell>
          <cell r="AY28">
            <v>3.8249636098981071E-3</v>
          </cell>
          <cell r="AZ28">
            <v>3.8628958447739334E-3</v>
          </cell>
          <cell r="BA28">
            <v>3.9972315436241608E-3</v>
          </cell>
          <cell r="BB28">
            <v>4.1422310756972112E-3</v>
          </cell>
          <cell r="BC28">
            <v>4.5780477673935619E-3</v>
          </cell>
          <cell r="BE28">
            <v>1947</v>
          </cell>
          <cell r="BF28">
            <v>-3.0643513789581078E-3</v>
          </cell>
          <cell r="BG28">
            <v>-1.1782786885245922E-2</v>
          </cell>
          <cell r="BH28">
            <v>-3.9398652151373725E-2</v>
          </cell>
          <cell r="BI28">
            <v>-3.5078251484079837E-2</v>
          </cell>
          <cell r="BJ28">
            <v>-3.1319910514541416E-2</v>
          </cell>
          <cell r="BK28">
            <v>3.9260969976905313E-2</v>
          </cell>
          <cell r="BL28">
            <v>1.777777777777767E-2</v>
          </cell>
          <cell r="BM28">
            <v>-6.0043668122270466E-3</v>
          </cell>
          <cell r="BN28">
            <v>-1.8121911037891292E-2</v>
          </cell>
          <cell r="BO28">
            <v>-1.7337807606264022E-2</v>
          </cell>
          <cell r="BP28">
            <v>-8.6511098463289748E-2</v>
          </cell>
          <cell r="BQ28">
            <v>1.4330218068535849E-2</v>
          </cell>
          <cell r="BS28">
            <v>1947</v>
          </cell>
          <cell r="BT28">
            <v>-1.7009703779365419E-4</v>
          </cell>
          <cell r="BU28">
            <v>-8.8441342213114952E-3</v>
          </cell>
          <cell r="BV28">
            <v>-3.6390254017625669E-2</v>
          </cell>
          <cell r="BW28">
            <v>-3.1937398812736072E-2</v>
          </cell>
          <cell r="BX28">
            <v>-2.7947091722595106E-2</v>
          </cell>
          <cell r="BY28">
            <v>4.2779205157813707E-2</v>
          </cell>
          <cell r="BZ28">
            <v>2.1385703703703594E-2</v>
          </cell>
          <cell r="CA28">
            <v>-2.1794032023289395E-3</v>
          </cell>
          <cell r="CB28">
            <v>-1.4259015193117359E-2</v>
          </cell>
          <cell r="CC28">
            <v>-1.3340576062639862E-2</v>
          </cell>
          <cell r="CD28">
            <v>-8.236886738759254E-2</v>
          </cell>
          <cell r="CE28">
            <v>1.890826583592941E-2</v>
          </cell>
          <cell r="CG28">
            <v>1947</v>
          </cell>
          <cell r="CH28">
            <v>-0.13157860282328859</v>
          </cell>
        </row>
        <row r="29">
          <cell r="A29">
            <v>1948</v>
          </cell>
          <cell r="B29">
            <v>1653</v>
          </cell>
          <cell r="C29">
            <v>1582</v>
          </cell>
          <cell r="D29">
            <v>1602</v>
          </cell>
          <cell r="E29">
            <v>1665</v>
          </cell>
          <cell r="F29">
            <v>1742</v>
          </cell>
          <cell r="G29">
            <v>1785</v>
          </cell>
          <cell r="H29">
            <v>1755</v>
          </cell>
          <cell r="I29">
            <v>1704</v>
          </cell>
          <cell r="J29">
            <v>1702</v>
          </cell>
          <cell r="K29">
            <v>1716</v>
          </cell>
          <cell r="L29">
            <v>1629</v>
          </cell>
          <cell r="M29">
            <v>1593</v>
          </cell>
          <cell r="O29">
            <v>1948</v>
          </cell>
          <cell r="P29">
            <v>535</v>
          </cell>
          <cell r="Q29">
            <v>562</v>
          </cell>
          <cell r="R29">
            <v>557</v>
          </cell>
          <cell r="S29">
            <v>536</v>
          </cell>
          <cell r="T29">
            <v>515</v>
          </cell>
          <cell r="U29">
            <v>501</v>
          </cell>
          <cell r="V29">
            <v>583</v>
          </cell>
          <cell r="W29">
            <v>498</v>
          </cell>
          <cell r="X29">
            <v>498</v>
          </cell>
          <cell r="Y29">
            <v>550</v>
          </cell>
          <cell r="Z29">
            <v>579</v>
          </cell>
          <cell r="AA29">
            <v>590</v>
          </cell>
          <cell r="AC29">
            <v>1948</v>
          </cell>
          <cell r="AD29">
            <v>1632</v>
          </cell>
          <cell r="AE29">
            <v>1564</v>
          </cell>
          <cell r="AF29">
            <v>1653</v>
          </cell>
          <cell r="AG29">
            <v>1672</v>
          </cell>
          <cell r="AH29">
            <v>1762</v>
          </cell>
          <cell r="AI29">
            <v>1792</v>
          </cell>
          <cell r="AJ29">
            <v>1704</v>
          </cell>
          <cell r="AK29">
            <v>1703</v>
          </cell>
          <cell r="AL29">
            <v>1684</v>
          </cell>
          <cell r="AM29">
            <v>1744</v>
          </cell>
          <cell r="AN29">
            <v>1577</v>
          </cell>
          <cell r="AO29">
            <v>1604</v>
          </cell>
          <cell r="AQ29">
            <v>1948</v>
          </cell>
          <cell r="AR29">
            <v>4.526796683046683E-3</v>
          </cell>
          <cell r="AS29">
            <v>4.5398488562091504E-3</v>
          </cell>
          <cell r="AT29">
            <v>4.7544437340153447E-3</v>
          </cell>
          <cell r="AU29">
            <v>4.4990925589836663E-3</v>
          </cell>
          <cell r="AV29">
            <v>4.471341706539074E-3</v>
          </cell>
          <cell r="AW29">
            <v>4.2294977298524402E-3</v>
          </cell>
          <cell r="AX29">
            <v>4.758021763392857E-3</v>
          </cell>
          <cell r="AY29">
            <v>4.15E-3</v>
          </cell>
          <cell r="AZ29">
            <v>4.1475631238990021E-3</v>
          </cell>
          <cell r="BA29">
            <v>4.6704275534441807E-3</v>
          </cell>
          <cell r="BB29">
            <v>4.5068377293577978E-3</v>
          </cell>
          <cell r="BC29">
            <v>4.9665504121750165E-3</v>
          </cell>
          <cell r="BE29">
            <v>1948</v>
          </cell>
          <cell r="BF29">
            <v>2.4570024570025328E-3</v>
          </cell>
          <cell r="BG29">
            <v>-4.166666666666663E-2</v>
          </cell>
          <cell r="BH29">
            <v>5.6905370843989722E-2</v>
          </cell>
          <cell r="BI29">
            <v>1.1494252873563315E-2</v>
          </cell>
          <cell r="BJ29">
            <v>5.3827751196172224E-2</v>
          </cell>
          <cell r="BK29">
            <v>1.7026106696935273E-2</v>
          </cell>
          <cell r="BL29">
            <v>-4.9107142857142905E-2</v>
          </cell>
          <cell r="BM29">
            <v>-5.8685446009387743E-4</v>
          </cell>
          <cell r="BN29">
            <v>-1.1156782149148614E-2</v>
          </cell>
          <cell r="BO29">
            <v>3.562945368171011E-2</v>
          </cell>
          <cell r="BP29">
            <v>-9.5756880733944949E-2</v>
          </cell>
          <cell r="BQ29">
            <v>1.7121116043119944E-2</v>
          </cell>
          <cell r="BS29">
            <v>1948</v>
          </cell>
          <cell r="BT29">
            <v>6.9837991400492159E-3</v>
          </cell>
          <cell r="BU29">
            <v>-3.7126817810457478E-2</v>
          </cell>
          <cell r="BV29">
            <v>6.1659814578005068E-2</v>
          </cell>
          <cell r="BW29">
            <v>1.5993345432546983E-2</v>
          </cell>
          <cell r="BX29">
            <v>5.8299092902711298E-2</v>
          </cell>
          <cell r="BY29">
            <v>2.1255604426787714E-2</v>
          </cell>
          <cell r="BZ29">
            <v>-4.4349121093750048E-2</v>
          </cell>
          <cell r="CA29">
            <v>3.5631455399061226E-3</v>
          </cell>
          <cell r="CB29">
            <v>-7.009219025249612E-3</v>
          </cell>
          <cell r="CC29">
            <v>4.0299881235154295E-2</v>
          </cell>
          <cell r="CD29">
            <v>-9.1250043004587153E-2</v>
          </cell>
          <cell r="CE29">
            <v>2.208766645529496E-2</v>
          </cell>
          <cell r="CG29">
            <v>1948</v>
          </cell>
          <cell r="CH29">
            <v>4.0138034844067194E-2</v>
          </cell>
        </row>
        <row r="30">
          <cell r="A30">
            <v>1949</v>
          </cell>
          <cell r="B30">
            <v>1654</v>
          </cell>
          <cell r="C30">
            <v>1671</v>
          </cell>
          <cell r="D30">
            <v>1699</v>
          </cell>
          <cell r="E30">
            <v>1731</v>
          </cell>
          <cell r="F30">
            <v>1752</v>
          </cell>
          <cell r="G30">
            <v>1695</v>
          </cell>
          <cell r="H30">
            <v>1744</v>
          </cell>
          <cell r="I30">
            <v>1823</v>
          </cell>
          <cell r="J30">
            <v>1875</v>
          </cell>
          <cell r="K30">
            <v>1906</v>
          </cell>
          <cell r="L30">
            <v>1925</v>
          </cell>
          <cell r="M30">
            <v>1969</v>
          </cell>
          <cell r="O30">
            <v>1949</v>
          </cell>
          <cell r="P30">
            <v>570</v>
          </cell>
          <cell r="Q30">
            <v>561</v>
          </cell>
          <cell r="R30">
            <v>559</v>
          </cell>
          <cell r="S30">
            <v>547</v>
          </cell>
          <cell r="T30">
            <v>541</v>
          </cell>
          <cell r="U30">
            <v>564</v>
          </cell>
          <cell r="V30">
            <v>572</v>
          </cell>
          <cell r="W30">
            <v>558</v>
          </cell>
          <cell r="X30">
            <v>545</v>
          </cell>
          <cell r="Y30">
            <v>585</v>
          </cell>
          <cell r="Z30">
            <v>580</v>
          </cell>
          <cell r="AA30">
            <v>566</v>
          </cell>
          <cell r="AC30">
            <v>1949</v>
          </cell>
          <cell r="AD30">
            <v>1677</v>
          </cell>
          <cell r="AE30">
            <v>1670</v>
          </cell>
          <cell r="AF30">
            <v>1723</v>
          </cell>
          <cell r="AG30">
            <v>1725</v>
          </cell>
          <cell r="AH30">
            <v>1723</v>
          </cell>
          <cell r="AI30">
            <v>1692</v>
          </cell>
          <cell r="AJ30">
            <v>1780</v>
          </cell>
          <cell r="AK30">
            <v>1833</v>
          </cell>
          <cell r="AL30">
            <v>1893</v>
          </cell>
          <cell r="AM30">
            <v>1905</v>
          </cell>
          <cell r="AN30">
            <v>1926</v>
          </cell>
          <cell r="AO30">
            <v>1993</v>
          </cell>
          <cell r="AQ30">
            <v>1949</v>
          </cell>
          <cell r="AR30">
            <v>4.8980673316708226E-3</v>
          </cell>
          <cell r="AS30">
            <v>4.6582737030411454E-3</v>
          </cell>
          <cell r="AT30">
            <v>4.7392265469061879E-3</v>
          </cell>
          <cell r="AU30">
            <v>4.5794979686593152E-3</v>
          </cell>
          <cell r="AV30">
            <v>4.5788985507246383E-3</v>
          </cell>
          <cell r="AW30">
            <v>4.6236215902495641E-3</v>
          </cell>
          <cell r="AX30">
            <v>4.9131599684791175E-3</v>
          </cell>
          <cell r="AY30">
            <v>4.7623314606741575E-3</v>
          </cell>
          <cell r="AZ30">
            <v>4.6457310420076371E-3</v>
          </cell>
          <cell r="BA30">
            <v>4.9084786053882725E-3</v>
          </cell>
          <cell r="BB30">
            <v>4.8840769903762031E-3</v>
          </cell>
          <cell r="BC30">
            <v>4.8219712703357568E-3</v>
          </cell>
          <cell r="BE30">
            <v>1949</v>
          </cell>
          <cell r="BF30">
            <v>4.5511221945137237E-2</v>
          </cell>
          <cell r="BG30">
            <v>-4.174120453190211E-3</v>
          </cell>
          <cell r="BH30">
            <v>3.1736526946107846E-2</v>
          </cell>
          <cell r="BI30">
            <v>1.1607661056296514E-3</v>
          </cell>
          <cell r="BJ30">
            <v>-1.159420289855051E-3</v>
          </cell>
          <cell r="BK30">
            <v>-1.7991874637260596E-2</v>
          </cell>
          <cell r="BL30">
            <v>5.2009456264775489E-2</v>
          </cell>
          <cell r="BM30">
            <v>2.9775280898876488E-2</v>
          </cell>
          <cell r="BN30">
            <v>3.2733224222585955E-2</v>
          </cell>
          <cell r="BO30">
            <v>6.3391442155309452E-3</v>
          </cell>
          <cell r="BP30">
            <v>1.1023622047244164E-2</v>
          </cell>
          <cell r="BQ30">
            <v>3.4787123572170398E-2</v>
          </cell>
          <cell r="BS30">
            <v>1949</v>
          </cell>
          <cell r="BT30">
            <v>5.0409289276808059E-2</v>
          </cell>
          <cell r="BU30">
            <v>4.841532498509344E-4</v>
          </cell>
          <cell r="BV30">
            <v>3.6475753493014032E-2</v>
          </cell>
          <cell r="BW30">
            <v>5.7402640742889666E-3</v>
          </cell>
          <cell r="BX30">
            <v>3.4194782608695873E-3</v>
          </cell>
          <cell r="BY30">
            <v>-1.3368253047011032E-2</v>
          </cell>
          <cell r="BZ30">
            <v>5.6922616233254605E-2</v>
          </cell>
          <cell r="CA30">
            <v>3.4537612359550648E-2</v>
          </cell>
          <cell r="CB30">
            <v>3.7378955264593589E-2</v>
          </cell>
          <cell r="CC30">
            <v>1.1247622820919217E-2</v>
          </cell>
          <cell r="CD30">
            <v>1.5907699037620366E-2</v>
          </cell>
          <cell r="CE30">
            <v>3.9609094842506153E-2</v>
          </cell>
          <cell r="CG30">
            <v>1949</v>
          </cell>
          <cell r="CH30">
            <v>0.31389333609872505</v>
          </cell>
        </row>
        <row r="31">
          <cell r="A31">
            <v>1950</v>
          </cell>
          <cell r="B31">
            <v>2020</v>
          </cell>
          <cell r="C31">
            <v>2055</v>
          </cell>
          <cell r="D31">
            <v>2092</v>
          </cell>
          <cell r="E31">
            <v>2100</v>
          </cell>
          <cell r="F31">
            <v>2123</v>
          </cell>
          <cell r="G31">
            <v>2094</v>
          </cell>
          <cell r="H31">
            <v>1890</v>
          </cell>
          <cell r="I31">
            <v>1895</v>
          </cell>
          <cell r="J31">
            <v>1918</v>
          </cell>
          <cell r="K31">
            <v>1946</v>
          </cell>
          <cell r="L31">
            <v>1927</v>
          </cell>
          <cell r="M31">
            <v>1887</v>
          </cell>
          <cell r="O31">
            <v>1950</v>
          </cell>
          <cell r="P31">
            <v>554</v>
          </cell>
          <cell r="Q31">
            <v>547</v>
          </cell>
          <cell r="R31">
            <v>538</v>
          </cell>
          <cell r="S31">
            <v>538</v>
          </cell>
          <cell r="T31">
            <v>535</v>
          </cell>
          <cell r="U31">
            <v>548</v>
          </cell>
          <cell r="V31">
            <v>608</v>
          </cell>
          <cell r="W31">
            <v>608</v>
          </cell>
          <cell r="X31">
            <v>611</v>
          </cell>
          <cell r="Y31">
            <v>600</v>
          </cell>
          <cell r="Z31">
            <v>610</v>
          </cell>
          <cell r="AA31">
            <v>640</v>
          </cell>
          <cell r="AC31">
            <v>1950</v>
          </cell>
          <cell r="AD31">
            <v>2054</v>
          </cell>
          <cell r="AE31">
            <v>2065</v>
          </cell>
          <cell r="AF31">
            <v>2073</v>
          </cell>
          <cell r="AG31">
            <v>2102</v>
          </cell>
          <cell r="AH31">
            <v>2133</v>
          </cell>
          <cell r="AI31">
            <v>1959</v>
          </cell>
          <cell r="AJ31">
            <v>1864</v>
          </cell>
          <cell r="AK31">
            <v>1883</v>
          </cell>
          <cell r="AL31">
            <v>1952</v>
          </cell>
          <cell r="AM31">
            <v>1937</v>
          </cell>
          <cell r="AN31">
            <v>1893</v>
          </cell>
          <cell r="AO31">
            <v>1942</v>
          </cell>
          <cell r="AQ31">
            <v>1950</v>
          </cell>
          <cell r="AR31">
            <v>4.6792105703294864E-3</v>
          </cell>
          <cell r="AS31">
            <v>4.5605525803310617E-3</v>
          </cell>
          <cell r="AT31">
            <v>4.541953188054882E-3</v>
          </cell>
          <cell r="AU31">
            <v>4.5417269657501208E-3</v>
          </cell>
          <cell r="AV31">
            <v>4.5028742467491277E-3</v>
          </cell>
          <cell r="AW31">
            <v>4.4831692451945612E-3</v>
          </cell>
          <cell r="AX31">
            <v>4.8882082695252673E-3</v>
          </cell>
          <cell r="AY31">
            <v>5.1509298998569384E-3</v>
          </cell>
          <cell r="AZ31">
            <v>5.1863073110285009E-3</v>
          </cell>
          <cell r="BA31">
            <v>4.9846311475409836E-3</v>
          </cell>
          <cell r="BB31">
            <v>5.0570900017208745E-3</v>
          </cell>
          <cell r="BC31">
            <v>5.3164289487585836E-3</v>
          </cell>
          <cell r="BE31">
            <v>1950</v>
          </cell>
          <cell r="BF31">
            <v>3.0607124937280572E-2</v>
          </cell>
          <cell r="BG31">
            <v>5.3554040895813504E-3</v>
          </cell>
          <cell r="BH31">
            <v>3.8740920096851372E-3</v>
          </cell>
          <cell r="BI31">
            <v>1.3989387361312167E-2</v>
          </cell>
          <cell r="BJ31">
            <v>1.4747859181731604E-2</v>
          </cell>
          <cell r="BK31">
            <v>-8.1575246132208123E-2</v>
          </cell>
          <cell r="BL31">
            <v>-4.8494129657988716E-2</v>
          </cell>
          <cell r="BM31">
            <v>1.0193133047210257E-2</v>
          </cell>
          <cell r="BN31">
            <v>3.6643653744025562E-2</v>
          </cell>
          <cell r="BO31">
            <v>-7.6844262295081567E-3</v>
          </cell>
          <cell r="BP31">
            <v>-2.271553949406302E-2</v>
          </cell>
          <cell r="BQ31">
            <v>2.5884838880084526E-2</v>
          </cell>
          <cell r="BS31">
            <v>1950</v>
          </cell>
          <cell r="BT31">
            <v>3.528633550761006E-2</v>
          </cell>
          <cell r="BU31">
            <v>9.9159566699124121E-3</v>
          </cell>
          <cell r="BV31">
            <v>8.4160451977400193E-3</v>
          </cell>
          <cell r="BW31">
            <v>1.8531114327062288E-2</v>
          </cell>
          <cell r="BX31">
            <v>1.9250733428480733E-2</v>
          </cell>
          <cell r="BY31">
            <v>-7.7092076887013555E-2</v>
          </cell>
          <cell r="BZ31">
            <v>-4.3605921388463448E-2</v>
          </cell>
          <cell r="CA31">
            <v>1.5344062947067194E-2</v>
          </cell>
          <cell r="CB31">
            <v>4.1829961055054064E-2</v>
          </cell>
          <cell r="CC31">
            <v>-2.6997950819671731E-3</v>
          </cell>
          <cell r="CD31">
            <v>-1.7658449492342146E-2</v>
          </cell>
          <cell r="CE31">
            <v>3.120126782884311E-2</v>
          </cell>
          <cell r="CG31">
            <v>1950</v>
          </cell>
          <cell r="CH31">
            <v>3.2471295432337177E-2</v>
          </cell>
        </row>
        <row r="32">
          <cell r="A32">
            <v>1951</v>
          </cell>
          <cell r="B32">
            <v>2001</v>
          </cell>
          <cell r="C32">
            <v>2034</v>
          </cell>
          <cell r="D32">
            <v>2050</v>
          </cell>
          <cell r="E32">
            <v>2016</v>
          </cell>
          <cell r="F32">
            <v>2008</v>
          </cell>
          <cell r="G32">
            <v>2005</v>
          </cell>
          <cell r="H32">
            <v>2039</v>
          </cell>
          <cell r="I32">
            <v>2080</v>
          </cell>
          <cell r="J32">
            <v>2103</v>
          </cell>
          <cell r="K32">
            <v>2110</v>
          </cell>
          <cell r="L32">
            <v>2108</v>
          </cell>
          <cell r="M32">
            <v>2148</v>
          </cell>
          <cell r="O32">
            <v>1951</v>
          </cell>
          <cell r="P32">
            <v>606</v>
          </cell>
          <cell r="Q32">
            <v>596</v>
          </cell>
          <cell r="R32">
            <v>594</v>
          </cell>
          <cell r="S32">
            <v>604</v>
          </cell>
          <cell r="T32">
            <v>606</v>
          </cell>
          <cell r="U32">
            <v>604</v>
          </cell>
          <cell r="V32">
            <v>607</v>
          </cell>
          <cell r="W32">
            <v>593</v>
          </cell>
          <cell r="X32">
            <v>575</v>
          </cell>
          <cell r="Y32">
            <v>572</v>
          </cell>
          <cell r="Z32">
            <v>574</v>
          </cell>
          <cell r="AA32">
            <v>566</v>
          </cell>
          <cell r="AC32">
            <v>1951</v>
          </cell>
          <cell r="AD32">
            <v>2017</v>
          </cell>
          <cell r="AE32">
            <v>2061</v>
          </cell>
          <cell r="AF32">
            <v>2015</v>
          </cell>
          <cell r="AG32">
            <v>2006</v>
          </cell>
          <cell r="AH32">
            <v>2009</v>
          </cell>
          <cell r="AI32">
            <v>1991</v>
          </cell>
          <cell r="AJ32">
            <v>2068</v>
          </cell>
          <cell r="AK32">
            <v>2089</v>
          </cell>
          <cell r="AL32">
            <v>2097</v>
          </cell>
          <cell r="AM32">
            <v>2093</v>
          </cell>
          <cell r="AN32">
            <v>2108</v>
          </cell>
          <cell r="AO32">
            <v>2172</v>
          </cell>
          <cell r="AQ32">
            <v>1951</v>
          </cell>
          <cell r="AR32">
            <v>5.2034243048403707E-3</v>
          </cell>
          <cell r="AS32">
            <v>5.0085275161130391E-3</v>
          </cell>
          <cell r="AT32">
            <v>4.923580786026201E-3</v>
          </cell>
          <cell r="AU32">
            <v>5.0358312655086846E-3</v>
          </cell>
          <cell r="AV32">
            <v>5.0550348953140581E-3</v>
          </cell>
          <cell r="AW32">
            <v>5.0233117637298822E-3</v>
          </cell>
          <cell r="AX32">
            <v>5.1802821027959155E-3</v>
          </cell>
          <cell r="AY32">
            <v>4.970341715022566E-3</v>
          </cell>
          <cell r="AZ32">
            <v>4.8237793202489231E-3</v>
          </cell>
          <cell r="BA32">
            <v>4.7962168176760456E-3</v>
          </cell>
          <cell r="BB32">
            <v>4.8176142697881827E-3</v>
          </cell>
          <cell r="BC32">
            <v>4.8061669829222008E-3</v>
          </cell>
          <cell r="BE32">
            <v>1951</v>
          </cell>
          <cell r="BF32">
            <v>3.8619979402677584E-2</v>
          </cell>
          <cell r="BG32">
            <v>2.1814576103123429E-2</v>
          </cell>
          <cell r="BH32">
            <v>-2.231926249393501E-2</v>
          </cell>
          <cell r="BI32">
            <v>-4.466501240694809E-3</v>
          </cell>
          <cell r="BJ32">
            <v>1.4955134596210673E-3</v>
          </cell>
          <cell r="BK32">
            <v>-8.9596814335490826E-3</v>
          </cell>
          <cell r="BL32">
            <v>3.8674033149171283E-2</v>
          </cell>
          <cell r="BM32">
            <v>1.015473887814311E-2</v>
          </cell>
          <cell r="BN32">
            <v>3.8295835327908367E-3</v>
          </cell>
          <cell r="BO32">
            <v>-1.9074868860277094E-3</v>
          </cell>
          <cell r="BP32">
            <v>7.1667462971811702E-3</v>
          </cell>
          <cell r="BQ32">
            <v>3.0360531309297834E-2</v>
          </cell>
          <cell r="BS32">
            <v>1951</v>
          </cell>
          <cell r="BT32">
            <v>4.3823403707517958E-2</v>
          </cell>
          <cell r="BU32">
            <v>2.6823103619236469E-2</v>
          </cell>
          <cell r="BV32">
            <v>-1.7395681707908811E-2</v>
          </cell>
          <cell r="BW32">
            <v>5.6933002481387562E-4</v>
          </cell>
          <cell r="BX32">
            <v>6.5505483549351253E-3</v>
          </cell>
          <cell r="BY32">
            <v>-3.9363696698192004E-3</v>
          </cell>
          <cell r="BZ32">
            <v>4.3854315251967202E-2</v>
          </cell>
          <cell r="CA32">
            <v>1.5125080593165675E-2</v>
          </cell>
          <cell r="CB32">
            <v>8.6533628530397599E-3</v>
          </cell>
          <cell r="CC32">
            <v>2.8887299316483362E-3</v>
          </cell>
          <cell r="CD32">
            <v>1.1984360566969353E-2</v>
          </cell>
          <cell r="CE32">
            <v>3.5166698292220036E-2</v>
          </cell>
          <cell r="CG32">
            <v>1951</v>
          </cell>
          <cell r="CH32">
            <v>0.18634068046249985</v>
          </cell>
        </row>
        <row r="33">
          <cell r="A33">
            <v>1952</v>
          </cell>
          <cell r="B33">
            <v>2222</v>
          </cell>
          <cell r="C33">
            <v>2239</v>
          </cell>
          <cell r="D33">
            <v>2256</v>
          </cell>
          <cell r="E33">
            <v>2239</v>
          </cell>
          <cell r="F33">
            <v>2238</v>
          </cell>
          <cell r="G33">
            <v>2251</v>
          </cell>
          <cell r="H33">
            <v>2260</v>
          </cell>
          <cell r="I33">
            <v>2306</v>
          </cell>
          <cell r="J33">
            <v>2315</v>
          </cell>
          <cell r="K33">
            <v>2293</v>
          </cell>
          <cell r="L33">
            <v>2379</v>
          </cell>
          <cell r="M33">
            <v>2432</v>
          </cell>
          <cell r="O33">
            <v>1952</v>
          </cell>
          <cell r="P33">
            <v>550</v>
          </cell>
          <cell r="Q33">
            <v>546</v>
          </cell>
          <cell r="R33">
            <v>540</v>
          </cell>
          <cell r="S33">
            <v>546</v>
          </cell>
          <cell r="T33">
            <v>546</v>
          </cell>
          <cell r="U33">
            <v>545</v>
          </cell>
          <cell r="V33">
            <v>544</v>
          </cell>
          <cell r="W33">
            <v>533</v>
          </cell>
          <cell r="X33">
            <v>536</v>
          </cell>
          <cell r="Y33">
            <v>543</v>
          </cell>
          <cell r="Z33">
            <v>523</v>
          </cell>
          <cell r="AA33">
            <v>511</v>
          </cell>
          <cell r="AC33">
            <v>1952</v>
          </cell>
          <cell r="AD33">
            <v>2228</v>
          </cell>
          <cell r="AE33">
            <v>2231</v>
          </cell>
          <cell r="AF33">
            <v>2260</v>
          </cell>
          <cell r="AG33">
            <v>2215</v>
          </cell>
          <cell r="AH33">
            <v>2247</v>
          </cell>
          <cell r="AI33">
            <v>2248</v>
          </cell>
          <cell r="AJ33">
            <v>2284</v>
          </cell>
          <cell r="AK33">
            <v>2320</v>
          </cell>
          <cell r="AL33">
            <v>2313</v>
          </cell>
          <cell r="AM33">
            <v>2326</v>
          </cell>
          <cell r="AN33">
            <v>2414</v>
          </cell>
          <cell r="AO33">
            <v>2455</v>
          </cell>
          <cell r="AQ33">
            <v>1952</v>
          </cell>
          <cell r="AR33">
            <v>4.6888428483732357E-3</v>
          </cell>
          <cell r="AS33">
            <v>4.5724640933572707E-3</v>
          </cell>
          <cell r="AT33">
            <v>4.5504258180188257E-3</v>
          </cell>
          <cell r="AU33">
            <v>4.5077212389380535E-3</v>
          </cell>
          <cell r="AV33">
            <v>4.5972460496614001E-3</v>
          </cell>
          <cell r="AW33">
            <v>4.5497515205459131E-3</v>
          </cell>
          <cell r="AX33">
            <v>4.5575326215895606E-3</v>
          </cell>
          <cell r="AY33">
            <v>4.4844497956800927E-3</v>
          </cell>
          <cell r="AZ33">
            <v>4.4570402298850578E-3</v>
          </cell>
          <cell r="BA33">
            <v>4.4858733246865541E-3</v>
          </cell>
          <cell r="BB33">
            <v>4.457641874462597E-3</v>
          </cell>
          <cell r="BC33">
            <v>4.2900856117094729E-3</v>
          </cell>
          <cell r="BE33">
            <v>1952</v>
          </cell>
          <cell r="BF33">
            <v>2.5782688766114115E-2</v>
          </cell>
          <cell r="BG33">
            <v>1.3464991023339756E-3</v>
          </cell>
          <cell r="BH33">
            <v>1.2998655311519558E-2</v>
          </cell>
          <cell r="BI33">
            <v>-1.9911504424778736E-2</v>
          </cell>
          <cell r="BJ33">
            <v>1.4446952595936757E-2</v>
          </cell>
          <cell r="BK33">
            <v>4.4503782821547766E-4</v>
          </cell>
          <cell r="BL33">
            <v>1.6014234875444844E-2</v>
          </cell>
          <cell r="BM33">
            <v>1.5761821366024442E-2</v>
          </cell>
          <cell r="BN33">
            <v>-3.0172413793103647E-3</v>
          </cell>
          <cell r="BO33">
            <v>5.6204063986164954E-3</v>
          </cell>
          <cell r="BP33">
            <v>3.7833190025795327E-2</v>
          </cell>
          <cell r="BQ33">
            <v>1.6984258492129145E-2</v>
          </cell>
          <cell r="BS33">
            <v>1952</v>
          </cell>
          <cell r="BT33">
            <v>3.047153161448735E-2</v>
          </cell>
          <cell r="BU33">
            <v>5.9189631956912464E-3</v>
          </cell>
          <cell r="BV33">
            <v>1.7549081129538385E-2</v>
          </cell>
          <cell r="BW33">
            <v>-1.5403783185840684E-2</v>
          </cell>
          <cell r="BX33">
            <v>1.9044198645598157E-2</v>
          </cell>
          <cell r="BY33">
            <v>4.9947893487613908E-3</v>
          </cell>
          <cell r="BZ33">
            <v>2.0571767497034404E-2</v>
          </cell>
          <cell r="CA33">
            <v>2.0246271161704535E-2</v>
          </cell>
          <cell r="CB33">
            <v>1.4397988505746931E-3</v>
          </cell>
          <cell r="CC33">
            <v>1.0106279723303049E-2</v>
          </cell>
          <cell r="CD33">
            <v>4.2290831900257925E-2</v>
          </cell>
          <cell r="CE33">
            <v>2.1274344103838619E-2</v>
          </cell>
          <cell r="CG33">
            <v>1952</v>
          </cell>
          <cell r="CH33">
            <v>0.19245274503415022</v>
          </cell>
        </row>
        <row r="34">
          <cell r="A34">
            <v>1953</v>
          </cell>
          <cell r="B34">
            <v>2441</v>
          </cell>
          <cell r="C34">
            <v>2450</v>
          </cell>
          <cell r="D34">
            <v>2468</v>
          </cell>
          <cell r="E34">
            <v>2386</v>
          </cell>
          <cell r="F34">
            <v>2369</v>
          </cell>
          <cell r="G34">
            <v>2265</v>
          </cell>
          <cell r="H34">
            <v>2324</v>
          </cell>
          <cell r="I34">
            <v>2389</v>
          </cell>
          <cell r="J34">
            <v>2339</v>
          </cell>
          <cell r="K34">
            <v>2422</v>
          </cell>
          <cell r="L34">
            <v>2470</v>
          </cell>
          <cell r="M34">
            <v>2517</v>
          </cell>
          <cell r="O34">
            <v>1953</v>
          </cell>
          <cell r="P34">
            <v>511</v>
          </cell>
          <cell r="Q34">
            <v>514</v>
          </cell>
          <cell r="R34">
            <v>512</v>
          </cell>
          <cell r="S34">
            <v>528</v>
          </cell>
          <cell r="T34">
            <v>538</v>
          </cell>
          <cell r="U34">
            <v>566</v>
          </cell>
          <cell r="V34">
            <v>554</v>
          </cell>
          <cell r="W34">
            <v>543</v>
          </cell>
          <cell r="X34">
            <v>560</v>
          </cell>
          <cell r="Y34">
            <v>545</v>
          </cell>
          <cell r="Z34">
            <v>536</v>
          </cell>
          <cell r="AA34">
            <v>525</v>
          </cell>
          <cell r="AC34">
            <v>1953</v>
          </cell>
          <cell r="AD34">
            <v>2470</v>
          </cell>
          <cell r="AE34">
            <v>2443</v>
          </cell>
          <cell r="AF34">
            <v>2422</v>
          </cell>
          <cell r="AG34">
            <v>2365</v>
          </cell>
          <cell r="AH34">
            <v>2360</v>
          </cell>
          <cell r="AI34">
            <v>2285</v>
          </cell>
          <cell r="AJ34">
            <v>2353</v>
          </cell>
          <cell r="AK34">
            <v>2346</v>
          </cell>
          <cell r="AL34">
            <v>2363</v>
          </cell>
          <cell r="AM34">
            <v>2449</v>
          </cell>
          <cell r="AN34">
            <v>2505</v>
          </cell>
          <cell r="AO34">
            <v>2510</v>
          </cell>
          <cell r="AQ34">
            <v>1953</v>
          </cell>
          <cell r="AR34">
            <v>4.2340495587236933E-3</v>
          </cell>
          <cell r="AS34">
            <v>4.2486504723346832E-3</v>
          </cell>
          <cell r="AT34">
            <v>4.31032883067267E-3</v>
          </cell>
          <cell r="AU34">
            <v>4.3345995045417016E-3</v>
          </cell>
          <cell r="AV34">
            <v>4.490916138125441E-3</v>
          </cell>
          <cell r="AW34">
            <v>4.5268008474576267E-3</v>
          </cell>
          <cell r="AX34">
            <v>4.6954631655725752E-3</v>
          </cell>
          <cell r="AY34">
            <v>4.5942307692307697E-3</v>
          </cell>
          <cell r="AZ34">
            <v>4.6527422563228185E-3</v>
          </cell>
          <cell r="BA34">
            <v>4.6550641839469605E-3</v>
          </cell>
          <cell r="BB34">
            <v>4.5049680141554379E-3</v>
          </cell>
          <cell r="BC34">
            <v>4.3959580838323353E-3</v>
          </cell>
          <cell r="BE34">
            <v>1953</v>
          </cell>
          <cell r="BF34">
            <v>6.109979633401208E-3</v>
          </cell>
          <cell r="BG34">
            <v>-1.0931174089068851E-2</v>
          </cell>
          <cell r="BH34">
            <v>-8.5959885386819312E-3</v>
          </cell>
          <cell r="BI34">
            <v>-2.3534269199009028E-2</v>
          </cell>
          <cell r="BJ34">
            <v>-2.1141649048626032E-3</v>
          </cell>
          <cell r="BK34">
            <v>-3.1779661016949179E-2</v>
          </cell>
          <cell r="BL34">
            <v>2.9759299781181525E-2</v>
          </cell>
          <cell r="BM34">
            <v>-2.9749256268593038E-3</v>
          </cell>
          <cell r="BN34">
            <v>7.2463768115942351E-3</v>
          </cell>
          <cell r="BO34">
            <v>3.6394413880660226E-2</v>
          </cell>
          <cell r="BP34">
            <v>2.2866476112699097E-2</v>
          </cell>
          <cell r="BQ34">
            <v>1.9960079840319889E-3</v>
          </cell>
          <cell r="BS34">
            <v>1953</v>
          </cell>
          <cell r="BT34">
            <v>1.03440291921249E-2</v>
          </cell>
          <cell r="BU34">
            <v>-6.6825236167341682E-3</v>
          </cell>
          <cell r="BV34">
            <v>-4.2856597080092613E-3</v>
          </cell>
          <cell r="BW34">
            <v>-1.9199669694467326E-2</v>
          </cell>
          <cell r="BX34">
            <v>2.3767512332628377E-3</v>
          </cell>
          <cell r="BY34">
            <v>-2.7252860169491553E-2</v>
          </cell>
          <cell r="BZ34">
            <v>3.4454762946754099E-2</v>
          </cell>
          <cell r="CA34">
            <v>1.6193051423714659E-3</v>
          </cell>
          <cell r="CB34">
            <v>1.1899119067917054E-2</v>
          </cell>
          <cell r="CC34">
            <v>4.1049478064607188E-2</v>
          </cell>
          <cell r="CD34">
            <v>2.7371444126854536E-2</v>
          </cell>
          <cell r="CE34">
            <v>6.3919660678643242E-3</v>
          </cell>
          <cell r="CG34">
            <v>1953</v>
          </cell>
          <cell r="CH34">
            <v>7.8502358067720879E-2</v>
          </cell>
        </row>
        <row r="35">
          <cell r="A35">
            <v>1954</v>
          </cell>
          <cell r="B35">
            <v>2551</v>
          </cell>
          <cell r="C35">
            <v>2590</v>
          </cell>
          <cell r="D35">
            <v>2639</v>
          </cell>
          <cell r="E35">
            <v>2675</v>
          </cell>
          <cell r="F35">
            <v>2706</v>
          </cell>
          <cell r="G35">
            <v>2728</v>
          </cell>
          <cell r="H35">
            <v>2821</v>
          </cell>
          <cell r="I35">
            <v>2882</v>
          </cell>
          <cell r="J35">
            <v>2874</v>
          </cell>
          <cell r="K35">
            <v>2819</v>
          </cell>
          <cell r="L35">
            <v>2862</v>
          </cell>
          <cell r="M35">
            <v>2941</v>
          </cell>
          <cell r="O35">
            <v>1954</v>
          </cell>
          <cell r="P35">
            <v>520</v>
          </cell>
          <cell r="Q35">
            <v>513</v>
          </cell>
          <cell r="R35">
            <v>503</v>
          </cell>
          <cell r="S35">
            <v>498</v>
          </cell>
          <cell r="T35">
            <v>492</v>
          </cell>
          <cell r="U35">
            <v>492</v>
          </cell>
          <cell r="V35">
            <v>476</v>
          </cell>
          <cell r="W35">
            <v>466</v>
          </cell>
          <cell r="X35">
            <v>474</v>
          </cell>
          <cell r="Y35">
            <v>485</v>
          </cell>
          <cell r="Z35">
            <v>482</v>
          </cell>
          <cell r="AA35">
            <v>469</v>
          </cell>
          <cell r="AC35">
            <v>1954</v>
          </cell>
          <cell r="AD35">
            <v>2581</v>
          </cell>
          <cell r="AE35">
            <v>2600</v>
          </cell>
          <cell r="AF35">
            <v>2659</v>
          </cell>
          <cell r="AG35">
            <v>2680</v>
          </cell>
          <cell r="AH35">
            <v>2738</v>
          </cell>
          <cell r="AI35">
            <v>2753</v>
          </cell>
          <cell r="AJ35">
            <v>2878</v>
          </cell>
          <cell r="AK35">
            <v>2829</v>
          </cell>
          <cell r="AL35">
            <v>2868</v>
          </cell>
          <cell r="AM35">
            <v>2751</v>
          </cell>
          <cell r="AN35">
            <v>2895</v>
          </cell>
          <cell r="AO35">
            <v>2982</v>
          </cell>
          <cell r="AQ35">
            <v>1954</v>
          </cell>
          <cell r="AR35">
            <v>4.4041168658698537E-3</v>
          </cell>
          <cell r="AS35">
            <v>4.289907012785742E-3</v>
          </cell>
          <cell r="AT35">
            <v>4.2545416666666669E-3</v>
          </cell>
          <cell r="AU35">
            <v>4.1749717939074844E-3</v>
          </cell>
          <cell r="AV35">
            <v>4.1397761194029844E-3</v>
          </cell>
          <cell r="AW35">
            <v>4.0850255661066467E-3</v>
          </cell>
          <cell r="AX35">
            <v>4.0646446301004962E-3</v>
          </cell>
          <cell r="AY35">
            <v>3.8887305999536713E-3</v>
          </cell>
          <cell r="AZ35">
            <v>4.0128313891834569E-3</v>
          </cell>
          <cell r="BA35">
            <v>3.9726144816364479E-3</v>
          </cell>
          <cell r="BB35">
            <v>4.1787350054525623E-3</v>
          </cell>
          <cell r="BC35">
            <v>3.9704346574553828E-3</v>
          </cell>
          <cell r="BE35">
            <v>1954</v>
          </cell>
          <cell r="BF35">
            <v>2.8286852589641365E-2</v>
          </cell>
          <cell r="BG35">
            <v>7.3614877954282232E-3</v>
          </cell>
          <cell r="BH35">
            <v>2.2692307692307789E-2</v>
          </cell>
          <cell r="BI35">
            <v>7.8977059044753606E-3</v>
          </cell>
          <cell r="BJ35">
            <v>2.1641791044776149E-2</v>
          </cell>
          <cell r="BK35">
            <v>5.4784514243972904E-3</v>
          </cell>
          <cell r="BL35">
            <v>4.5405012713403581E-2</v>
          </cell>
          <cell r="BM35">
            <v>-1.702571230020844E-2</v>
          </cell>
          <cell r="BN35">
            <v>1.3785790031813461E-2</v>
          </cell>
          <cell r="BO35">
            <v>-4.0794979079497917E-2</v>
          </cell>
          <cell r="BP35">
            <v>5.2344601962922566E-2</v>
          </cell>
          <cell r="BQ35">
            <v>3.0051813471502653E-2</v>
          </cell>
          <cell r="BS35">
            <v>1954</v>
          </cell>
          <cell r="BT35">
            <v>3.2690969455511219E-2</v>
          </cell>
          <cell r="BU35">
            <v>1.1651394808213965E-2</v>
          </cell>
          <cell r="BV35">
            <v>2.6946849358974456E-2</v>
          </cell>
          <cell r="BW35">
            <v>1.2072677698382845E-2</v>
          </cell>
          <cell r="BX35">
            <v>2.5781567164179134E-2</v>
          </cell>
          <cell r="BY35">
            <v>9.5634769905039371E-3</v>
          </cell>
          <cell r="BZ35">
            <v>4.946965734350408E-2</v>
          </cell>
          <cell r="CA35">
            <v>-1.3136981700254768E-2</v>
          </cell>
          <cell r="CB35">
            <v>1.7798621420996918E-2</v>
          </cell>
          <cell r="CC35">
            <v>-3.6822364597861472E-2</v>
          </cell>
          <cell r="CD35">
            <v>5.652333696837513E-2</v>
          </cell>
          <cell r="CE35">
            <v>3.4022248128958037E-2</v>
          </cell>
          <cell r="CG35">
            <v>1954</v>
          </cell>
          <cell r="CH35">
            <v>0.24724979066905051</v>
          </cell>
        </row>
        <row r="36">
          <cell r="A36">
            <v>1955</v>
          </cell>
          <cell r="B36">
            <v>2989</v>
          </cell>
          <cell r="C36">
            <v>3071</v>
          </cell>
          <cell r="D36">
            <v>3072</v>
          </cell>
          <cell r="E36">
            <v>3108</v>
          </cell>
          <cell r="F36">
            <v>3087</v>
          </cell>
          <cell r="G36">
            <v>3126</v>
          </cell>
          <cell r="H36">
            <v>3198</v>
          </cell>
          <cell r="I36">
            <v>3255</v>
          </cell>
          <cell r="J36">
            <v>3254</v>
          </cell>
          <cell r="K36">
            <v>3107</v>
          </cell>
          <cell r="L36">
            <v>3183</v>
          </cell>
          <cell r="M36">
            <v>3191</v>
          </cell>
          <cell r="O36">
            <v>1955</v>
          </cell>
          <cell r="P36">
            <v>461</v>
          </cell>
          <cell r="Q36">
            <v>458</v>
          </cell>
          <cell r="R36">
            <v>457</v>
          </cell>
          <cell r="S36">
            <v>456</v>
          </cell>
          <cell r="T36">
            <v>461</v>
          </cell>
          <cell r="U36">
            <v>458</v>
          </cell>
          <cell r="V36">
            <v>452</v>
          </cell>
          <cell r="W36">
            <v>445</v>
          </cell>
          <cell r="X36">
            <v>445</v>
          </cell>
          <cell r="Y36">
            <v>467</v>
          </cell>
          <cell r="Z36">
            <v>462</v>
          </cell>
          <cell r="AA36">
            <v>466</v>
          </cell>
          <cell r="AC36">
            <v>1955</v>
          </cell>
          <cell r="AD36">
            <v>3013</v>
          </cell>
          <cell r="AE36">
            <v>3105</v>
          </cell>
          <cell r="AF36">
            <v>3059</v>
          </cell>
          <cell r="AG36">
            <v>3109</v>
          </cell>
          <cell r="AH36">
            <v>3079</v>
          </cell>
          <cell r="AI36">
            <v>3132</v>
          </cell>
          <cell r="AJ36">
            <v>3266</v>
          </cell>
          <cell r="AK36">
            <v>3271</v>
          </cell>
          <cell r="AL36">
            <v>3164</v>
          </cell>
          <cell r="AM36">
            <v>3125</v>
          </cell>
          <cell r="AN36">
            <v>3204</v>
          </cell>
          <cell r="AO36">
            <v>3170</v>
          </cell>
          <cell r="AQ36">
            <v>1955</v>
          </cell>
          <cell r="AR36">
            <v>3.8506846635367764E-3</v>
          </cell>
          <cell r="AS36">
            <v>3.8901371833167382E-3</v>
          </cell>
          <cell r="AT36">
            <v>3.7678582930756846E-3</v>
          </cell>
          <cell r="AU36">
            <v>3.8608695652173914E-3</v>
          </cell>
          <cell r="AV36">
            <v>3.8144821486008362E-3</v>
          </cell>
          <cell r="AW36">
            <v>3.87492692432608E-3</v>
          </cell>
          <cell r="AX36">
            <v>3.8460408684546613E-3</v>
          </cell>
          <cell r="AY36">
            <v>3.6958435394978564E-3</v>
          </cell>
          <cell r="AZ36">
            <v>3.6890604300417813E-3</v>
          </cell>
          <cell r="BA36">
            <v>3.8215576274757686E-3</v>
          </cell>
          <cell r="BB36">
            <v>3.9214560000000002E-3</v>
          </cell>
          <cell r="BC36">
            <v>3.8675769870994592E-3</v>
          </cell>
          <cell r="BE36">
            <v>1955</v>
          </cell>
          <cell r="BF36">
            <v>1.0395707578806146E-2</v>
          </cell>
          <cell r="BG36">
            <v>3.0534351145038219E-2</v>
          </cell>
          <cell r="BH36">
            <v>-1.4814814814814836E-2</v>
          </cell>
          <cell r="BI36">
            <v>1.6345210853220049E-2</v>
          </cell>
          <cell r="BJ36">
            <v>-9.6494049533611959E-3</v>
          </cell>
          <cell r="BK36">
            <v>1.7213380967846748E-2</v>
          </cell>
          <cell r="BL36">
            <v>4.2784163473818637E-2</v>
          </cell>
          <cell r="BM36">
            <v>1.5309246785057962E-3</v>
          </cell>
          <cell r="BN36">
            <v>-3.2711708957505303E-2</v>
          </cell>
          <cell r="BO36">
            <v>-1.2326169405815435E-2</v>
          </cell>
          <cell r="BP36">
            <v>2.5279999999999969E-2</v>
          </cell>
          <cell r="BQ36">
            <v>-1.061173533083648E-2</v>
          </cell>
          <cell r="BS36">
            <v>1955</v>
          </cell>
          <cell r="BT36">
            <v>1.4246392242342922E-2</v>
          </cell>
          <cell r="BU36">
            <v>3.4424488328354957E-2</v>
          </cell>
          <cell r="BV36">
            <v>-1.1046956521739152E-2</v>
          </cell>
          <cell r="BW36">
            <v>2.0206080418437439E-2</v>
          </cell>
          <cell r="BX36">
            <v>-5.8349228047603601E-3</v>
          </cell>
          <cell r="BY36">
            <v>2.1088307892172829E-2</v>
          </cell>
          <cell r="BZ36">
            <v>4.6630204342273301E-2</v>
          </cell>
          <cell r="CA36">
            <v>5.226768218003653E-3</v>
          </cell>
          <cell r="CB36">
            <v>-2.9022648527463522E-2</v>
          </cell>
          <cell r="CC36">
            <v>-8.5046117783396658E-3</v>
          </cell>
          <cell r="CD36">
            <v>2.9201455999999969E-2</v>
          </cell>
          <cell r="CE36">
            <v>-6.7441583437370216E-3</v>
          </cell>
          <cell r="CG36">
            <v>1955</v>
          </cell>
          <cell r="CH36">
            <v>0.11261850079382962</v>
          </cell>
        </row>
        <row r="37">
          <cell r="A37">
            <v>1956</v>
          </cell>
          <cell r="B37">
            <v>3155</v>
          </cell>
          <cell r="C37">
            <v>3207</v>
          </cell>
          <cell r="D37">
            <v>3321</v>
          </cell>
          <cell r="E37">
            <v>3250</v>
          </cell>
          <cell r="F37">
            <v>3181</v>
          </cell>
          <cell r="G37">
            <v>3193</v>
          </cell>
          <cell r="H37">
            <v>3301</v>
          </cell>
          <cell r="I37">
            <v>3339</v>
          </cell>
          <cell r="J37">
            <v>3229</v>
          </cell>
          <cell r="K37">
            <v>3167</v>
          </cell>
          <cell r="L37">
            <v>3182</v>
          </cell>
          <cell r="M37">
            <v>3170</v>
          </cell>
          <cell r="O37">
            <v>1956</v>
          </cell>
          <cell r="P37">
            <v>472</v>
          </cell>
          <cell r="Q37">
            <v>468</v>
          </cell>
          <cell r="R37">
            <v>454</v>
          </cell>
          <cell r="S37">
            <v>468</v>
          </cell>
          <cell r="T37">
            <v>478</v>
          </cell>
          <cell r="U37">
            <v>477</v>
          </cell>
          <cell r="V37">
            <v>464</v>
          </cell>
          <cell r="W37">
            <v>459</v>
          </cell>
          <cell r="X37">
            <v>478</v>
          </cell>
          <cell r="Y37">
            <v>491</v>
          </cell>
          <cell r="Z37">
            <v>491</v>
          </cell>
          <cell r="AA37">
            <v>495</v>
          </cell>
          <cell r="AC37">
            <v>1956</v>
          </cell>
          <cell r="AD37">
            <v>3167</v>
          </cell>
          <cell r="AE37">
            <v>3211</v>
          </cell>
          <cell r="AF37">
            <v>3325</v>
          </cell>
          <cell r="AG37">
            <v>3217</v>
          </cell>
          <cell r="AH37">
            <v>3160</v>
          </cell>
          <cell r="AI37">
            <v>3214</v>
          </cell>
          <cell r="AJ37">
            <v>3370</v>
          </cell>
          <cell r="AK37">
            <v>3270</v>
          </cell>
          <cell r="AL37">
            <v>3153</v>
          </cell>
          <cell r="AM37">
            <v>3160</v>
          </cell>
          <cell r="AN37">
            <v>3156</v>
          </cell>
          <cell r="AO37">
            <v>3176</v>
          </cell>
          <cell r="AQ37">
            <v>1956</v>
          </cell>
          <cell r="AR37">
            <v>3.9147213459516305E-3</v>
          </cell>
          <cell r="AS37">
            <v>3.9492579728449637E-3</v>
          </cell>
          <cell r="AT37">
            <v>3.9129398941139832E-3</v>
          </cell>
          <cell r="AU37">
            <v>3.8120300751879697E-3</v>
          </cell>
          <cell r="AV37">
            <v>3.9387576416951607E-3</v>
          </cell>
          <cell r="AW37">
            <v>4.016511075949367E-3</v>
          </cell>
          <cell r="AX37">
            <v>3.971333748185024E-3</v>
          </cell>
          <cell r="AY37">
            <v>3.7898145400593469E-3</v>
          </cell>
          <cell r="AZ37">
            <v>3.9333893985728846E-3</v>
          </cell>
          <cell r="BA37">
            <v>4.1098345491066713E-3</v>
          </cell>
          <cell r="BB37">
            <v>4.1201529535864981E-3</v>
          </cell>
          <cell r="BC37">
            <v>4.143298479087453E-3</v>
          </cell>
          <cell r="BE37">
            <v>1956</v>
          </cell>
          <cell r="BF37">
            <v>-9.4637223974758378E-4</v>
          </cell>
          <cell r="BG37">
            <v>1.3893274392169142E-2</v>
          </cell>
          <cell r="BH37">
            <v>3.5502958579881616E-2</v>
          </cell>
          <cell r="BI37">
            <v>-3.2481203007518777E-2</v>
          </cell>
          <cell r="BJ37">
            <v>-1.7718371153248369E-2</v>
          </cell>
          <cell r="BK37">
            <v>1.70886075949368E-2</v>
          </cell>
          <cell r="BL37">
            <v>4.853764779091474E-2</v>
          </cell>
          <cell r="BM37">
            <v>-2.9673590504451064E-2</v>
          </cell>
          <cell r="BN37">
            <v>-3.5779816513761498E-2</v>
          </cell>
          <cell r="BO37">
            <v>2.220107833809104E-3</v>
          </cell>
          <cell r="BP37">
            <v>-1.2658227848101333E-3</v>
          </cell>
          <cell r="BQ37">
            <v>6.3371356147021718E-3</v>
          </cell>
          <cell r="BS37">
            <v>1956</v>
          </cell>
          <cell r="BT37">
            <v>2.9683491062040468E-3</v>
          </cell>
          <cell r="BU37">
            <v>1.7842532365014104E-2</v>
          </cell>
          <cell r="BV37">
            <v>3.9415898473995598E-2</v>
          </cell>
          <cell r="BW37">
            <v>-2.8669172932330809E-2</v>
          </cell>
          <cell r="BX37">
            <v>-1.3779613511553209E-2</v>
          </cell>
          <cell r="BY37">
            <v>2.1105118670886165E-2</v>
          </cell>
          <cell r="BZ37">
            <v>5.2508981539099761E-2</v>
          </cell>
          <cell r="CA37">
            <v>-2.5883775964391717E-2</v>
          </cell>
          <cell r="CB37">
            <v>-3.1846427115188612E-2</v>
          </cell>
          <cell r="CC37">
            <v>6.3299423829157753E-3</v>
          </cell>
          <cell r="CD37">
            <v>2.8543301687763648E-3</v>
          </cell>
          <cell r="CE37">
            <v>1.0480434093789626E-2</v>
          </cell>
          <cell r="CG37">
            <v>1956</v>
          </cell>
          <cell r="CH37">
            <v>5.0644464295759084E-2</v>
          </cell>
        </row>
        <row r="38">
          <cell r="A38">
            <v>1957</v>
          </cell>
          <cell r="B38">
            <v>3232</v>
          </cell>
          <cell r="C38">
            <v>3229</v>
          </cell>
          <cell r="D38">
            <v>3245</v>
          </cell>
          <cell r="E38">
            <v>3303</v>
          </cell>
          <cell r="F38">
            <v>3403</v>
          </cell>
          <cell r="G38">
            <v>3335</v>
          </cell>
          <cell r="H38">
            <v>3293</v>
          </cell>
          <cell r="I38">
            <v>3189</v>
          </cell>
          <cell r="J38">
            <v>3109</v>
          </cell>
          <cell r="K38">
            <v>3039</v>
          </cell>
          <cell r="L38">
            <v>3068</v>
          </cell>
          <cell r="M38">
            <v>3179</v>
          </cell>
          <cell r="O38">
            <v>1957</v>
          </cell>
          <cell r="P38">
            <v>487</v>
          </cell>
          <cell r="Q38">
            <v>491</v>
          </cell>
          <cell r="R38">
            <v>489</v>
          </cell>
          <cell r="S38">
            <v>488</v>
          </cell>
          <cell r="T38">
            <v>477</v>
          </cell>
          <cell r="U38">
            <v>485</v>
          </cell>
          <cell r="V38">
            <v>490</v>
          </cell>
          <cell r="W38">
            <v>505</v>
          </cell>
          <cell r="X38">
            <v>518</v>
          </cell>
          <cell r="Y38">
            <v>529</v>
          </cell>
          <cell r="Z38">
            <v>527</v>
          </cell>
          <cell r="AA38">
            <v>509</v>
          </cell>
          <cell r="AC38">
            <v>1957</v>
          </cell>
          <cell r="AD38">
            <v>3266</v>
          </cell>
          <cell r="AE38">
            <v>3233</v>
          </cell>
          <cell r="AF38">
            <v>3245</v>
          </cell>
          <cell r="AG38">
            <v>3362</v>
          </cell>
          <cell r="AH38">
            <v>3409</v>
          </cell>
          <cell r="AI38">
            <v>3253</v>
          </cell>
          <cell r="AJ38">
            <v>3251</v>
          </cell>
          <cell r="AK38">
            <v>3142</v>
          </cell>
          <cell r="AL38">
            <v>3085</v>
          </cell>
          <cell r="AM38">
            <v>3049</v>
          </cell>
          <cell r="AN38">
            <v>3166</v>
          </cell>
          <cell r="AO38">
            <v>3214</v>
          </cell>
          <cell r="AQ38">
            <v>1957</v>
          </cell>
          <cell r="AR38">
            <v>4.129890848026869E-3</v>
          </cell>
          <cell r="AS38">
            <v>4.0453128189426408E-3</v>
          </cell>
          <cell r="AT38">
            <v>4.0901252706464584E-3</v>
          </cell>
          <cell r="AU38">
            <v>4.1393528505392916E-3</v>
          </cell>
          <cell r="AV38">
            <v>4.0234756097560975E-3</v>
          </cell>
          <cell r="AW38">
            <v>3.9539332159968712E-3</v>
          </cell>
          <cell r="AX38">
            <v>4.1335433958397377E-3</v>
          </cell>
          <cell r="AY38">
            <v>4.1280759766225781E-3</v>
          </cell>
          <cell r="AZ38">
            <v>4.2713293019308292E-3</v>
          </cell>
          <cell r="BA38">
            <v>4.3426012965964347E-3</v>
          </cell>
          <cell r="BB38">
            <v>4.4190335629168036E-3</v>
          </cell>
          <cell r="BC38">
            <v>4.2590834912613184E-3</v>
          </cell>
          <cell r="BE38">
            <v>1957</v>
          </cell>
          <cell r="BF38">
            <v>2.8337531486146039E-2</v>
          </cell>
          <cell r="BG38">
            <v>-1.0104102878138344E-2</v>
          </cell>
          <cell r="BH38">
            <v>3.7117228580265671E-3</v>
          </cell>
          <cell r="BI38">
            <v>3.6055469953774955E-2</v>
          </cell>
          <cell r="BJ38">
            <v>1.3979773944081009E-2</v>
          </cell>
          <cell r="BK38">
            <v>-4.5761220299207928E-2</v>
          </cell>
          <cell r="BL38">
            <v>-6.148170919151319E-4</v>
          </cell>
          <cell r="BM38">
            <v>-3.3528145186096592E-2</v>
          </cell>
          <cell r="BN38">
            <v>-1.8141311266709148E-2</v>
          </cell>
          <cell r="BO38">
            <v>-1.1669367909238226E-2</v>
          </cell>
          <cell r="BP38">
            <v>3.8373237126926751E-2</v>
          </cell>
          <cell r="BQ38">
            <v>1.516108654453574E-2</v>
          </cell>
          <cell r="BS38">
            <v>1957</v>
          </cell>
          <cell r="BT38">
            <v>3.2467422334172907E-2</v>
          </cell>
          <cell r="BU38">
            <v>-6.0587900591957027E-3</v>
          </cell>
          <cell r="BV38">
            <v>7.8018481286730255E-3</v>
          </cell>
          <cell r="BW38">
            <v>4.0194822804314245E-2</v>
          </cell>
          <cell r="BX38">
            <v>1.8003249553837107E-2</v>
          </cell>
          <cell r="BY38">
            <v>-4.1807287083211055E-2</v>
          </cell>
          <cell r="BZ38">
            <v>3.5187263039246058E-3</v>
          </cell>
          <cell r="CA38">
            <v>-2.9400069209474015E-2</v>
          </cell>
          <cell r="CB38">
            <v>-1.386998196477832E-2</v>
          </cell>
          <cell r="CC38">
            <v>-7.3267666126417916E-3</v>
          </cell>
          <cell r="CD38">
            <v>4.2792270689843558E-2</v>
          </cell>
          <cell r="CE38">
            <v>1.942017003579706E-2</v>
          </cell>
          <cell r="CG38">
            <v>1957</v>
          </cell>
          <cell r="CH38">
            <v>6.3619214379225353E-2</v>
          </cell>
        </row>
        <row r="39">
          <cell r="A39">
            <v>1958</v>
          </cell>
          <cell r="B39">
            <v>3330</v>
          </cell>
          <cell r="C39">
            <v>3412</v>
          </cell>
          <cell r="D39">
            <v>3457</v>
          </cell>
          <cell r="E39">
            <v>3554</v>
          </cell>
          <cell r="F39">
            <v>3657</v>
          </cell>
          <cell r="G39">
            <v>3731</v>
          </cell>
          <cell r="H39">
            <v>3782</v>
          </cell>
          <cell r="I39">
            <v>3750</v>
          </cell>
          <cell r="J39">
            <v>3797</v>
          </cell>
          <cell r="K39">
            <v>3915</v>
          </cell>
          <cell r="L39">
            <v>4075</v>
          </cell>
          <cell r="M39">
            <v>4205</v>
          </cell>
          <cell r="O39">
            <v>1958</v>
          </cell>
          <cell r="P39">
            <v>487</v>
          </cell>
          <cell r="Q39">
            <v>480</v>
          </cell>
          <cell r="R39">
            <v>475</v>
          </cell>
          <cell r="S39">
            <v>462</v>
          </cell>
          <cell r="T39">
            <v>452</v>
          </cell>
          <cell r="U39">
            <v>444</v>
          </cell>
          <cell r="V39">
            <v>436</v>
          </cell>
          <cell r="W39">
            <v>440</v>
          </cell>
          <cell r="X39">
            <v>435</v>
          </cell>
          <cell r="Y39">
            <v>423</v>
          </cell>
          <cell r="Z39">
            <v>406</v>
          </cell>
          <cell r="AA39">
            <v>390</v>
          </cell>
          <cell r="AC39">
            <v>1958</v>
          </cell>
          <cell r="AD39">
            <v>3394</v>
          </cell>
          <cell r="AE39">
            <v>3427</v>
          </cell>
          <cell r="AF39">
            <v>3482</v>
          </cell>
          <cell r="AG39">
            <v>3648</v>
          </cell>
          <cell r="AH39">
            <v>3694</v>
          </cell>
          <cell r="AI39">
            <v>3744</v>
          </cell>
          <cell r="AJ39">
            <v>3771</v>
          </cell>
          <cell r="AK39">
            <v>3732</v>
          </cell>
          <cell r="AL39">
            <v>3842</v>
          </cell>
          <cell r="AM39">
            <v>3984</v>
          </cell>
          <cell r="AN39">
            <v>4075</v>
          </cell>
          <cell r="AO39">
            <v>4328</v>
          </cell>
          <cell r="AQ39">
            <v>1958</v>
          </cell>
          <cell r="AR39">
            <v>4.2048070939639083E-3</v>
          </cell>
          <cell r="AS39">
            <v>4.0212139068945196E-3</v>
          </cell>
          <cell r="AT39">
            <v>3.9929846318451515E-3</v>
          </cell>
          <cell r="AU39">
            <v>3.9296094198736356E-3</v>
          </cell>
          <cell r="AV39">
            <v>3.7759594298245615E-3</v>
          </cell>
          <cell r="AW39">
            <v>3.7370600974553328E-3</v>
          </cell>
          <cell r="AX39">
            <v>3.6702101139601141E-3</v>
          </cell>
          <cell r="AY39">
            <v>3.6462476796605679E-3</v>
          </cell>
          <cell r="AZ39">
            <v>3.6881363879957127E-3</v>
          </cell>
          <cell r="BA39">
            <v>3.5919768349817801E-3</v>
          </cell>
          <cell r="BB39">
            <v>3.4606132864792504E-3</v>
          </cell>
          <cell r="BC39">
            <v>3.3536809815950916E-3</v>
          </cell>
          <cell r="BE39">
            <v>1958</v>
          </cell>
          <cell r="BF39">
            <v>5.6004978220286272E-2</v>
          </cell>
          <cell r="BG39">
            <v>9.7230406599881913E-3</v>
          </cell>
          <cell r="BH39">
            <v>1.604902246863138E-2</v>
          </cell>
          <cell r="BI39">
            <v>4.7673750717978081E-2</v>
          </cell>
          <cell r="BJ39">
            <v>1.2609649122806932E-2</v>
          </cell>
          <cell r="BK39">
            <v>1.3535462912831697E-2</v>
          </cell>
          <cell r="BL39">
            <v>7.2115384615385469E-3</v>
          </cell>
          <cell r="BM39">
            <v>-1.0342084327764511E-2</v>
          </cell>
          <cell r="BN39">
            <v>2.9474812433011754E-2</v>
          </cell>
          <cell r="BO39">
            <v>3.6959916710046947E-2</v>
          </cell>
          <cell r="BP39">
            <v>2.2841365461847341E-2</v>
          </cell>
          <cell r="BQ39">
            <v>6.2085889570552055E-2</v>
          </cell>
          <cell r="BS39">
            <v>1958</v>
          </cell>
          <cell r="BT39">
            <v>6.0209785314250183E-2</v>
          </cell>
          <cell r="BU39">
            <v>1.3744254566882712E-2</v>
          </cell>
          <cell r="BV39">
            <v>2.004200710047653E-2</v>
          </cell>
          <cell r="BW39">
            <v>5.1603360137851717E-2</v>
          </cell>
          <cell r="BX39">
            <v>1.6385608552631492E-2</v>
          </cell>
          <cell r="BY39">
            <v>1.727252301028703E-2</v>
          </cell>
          <cell r="BZ39">
            <v>1.0881748575498661E-2</v>
          </cell>
          <cell r="CA39">
            <v>-6.6958366481039439E-3</v>
          </cell>
          <cell r="CB39">
            <v>3.3162948821007468E-2</v>
          </cell>
          <cell r="CC39">
            <v>4.0551893545028729E-2</v>
          </cell>
          <cell r="CD39">
            <v>2.6301978748326592E-2</v>
          </cell>
          <cell r="CE39">
            <v>6.543957055214715E-2</v>
          </cell>
          <cell r="CG39">
            <v>1958</v>
          </cell>
          <cell r="CH39">
            <v>0.40703604950133609</v>
          </cell>
        </row>
        <row r="40">
          <cell r="A40">
            <v>1959</v>
          </cell>
          <cell r="B40">
            <v>4396</v>
          </cell>
          <cell r="C40">
            <v>4371</v>
          </cell>
          <cell r="D40">
            <v>4506</v>
          </cell>
          <cell r="E40">
            <v>4512</v>
          </cell>
          <cell r="F40">
            <v>4430</v>
          </cell>
          <cell r="G40">
            <v>4258</v>
          </cell>
          <cell r="H40">
            <v>4421</v>
          </cell>
          <cell r="I40">
            <v>4515</v>
          </cell>
          <cell r="J40">
            <v>4359</v>
          </cell>
          <cell r="K40">
            <v>4411</v>
          </cell>
          <cell r="L40">
            <v>4371</v>
          </cell>
          <cell r="M40">
            <v>4431</v>
          </cell>
          <cell r="O40">
            <v>1959</v>
          </cell>
          <cell r="P40">
            <v>377</v>
          </cell>
          <cell r="Q40">
            <v>385</v>
          </cell>
          <cell r="R40">
            <v>377</v>
          </cell>
          <cell r="S40">
            <v>385</v>
          </cell>
          <cell r="T40">
            <v>392</v>
          </cell>
          <cell r="U40">
            <v>409</v>
          </cell>
          <cell r="V40">
            <v>394</v>
          </cell>
          <cell r="W40">
            <v>386</v>
          </cell>
          <cell r="X40">
            <v>399</v>
          </cell>
          <cell r="Y40">
            <v>396</v>
          </cell>
          <cell r="Z40">
            <v>399</v>
          </cell>
          <cell r="AA40">
            <v>400</v>
          </cell>
          <cell r="AC40">
            <v>1959</v>
          </cell>
          <cell r="AD40">
            <v>4372</v>
          </cell>
          <cell r="AE40">
            <v>4448</v>
          </cell>
          <cell r="AF40">
            <v>4479</v>
          </cell>
          <cell r="AG40">
            <v>4452</v>
          </cell>
          <cell r="AH40">
            <v>4384</v>
          </cell>
          <cell r="AI40">
            <v>4331</v>
          </cell>
          <cell r="AJ40">
            <v>4477</v>
          </cell>
          <cell r="AK40">
            <v>4541</v>
          </cell>
          <cell r="AL40">
            <v>4348</v>
          </cell>
          <cell r="AM40">
            <v>4402</v>
          </cell>
          <cell r="AN40">
            <v>4388</v>
          </cell>
          <cell r="AO40">
            <v>4474</v>
          </cell>
          <cell r="AQ40">
            <v>1959</v>
          </cell>
          <cell r="AR40">
            <v>3.1910274183610597E-3</v>
          </cell>
          <cell r="AS40">
            <v>3.2075994967978041E-3</v>
          </cell>
          <cell r="AT40">
            <v>3.1826326438848919E-3</v>
          </cell>
          <cell r="AU40">
            <v>3.2319714221924535E-3</v>
          </cell>
          <cell r="AV40">
            <v>3.2505241090146752E-3</v>
          </cell>
          <cell r="AW40">
            <v>3.3103748479318741E-3</v>
          </cell>
          <cell r="AX40">
            <v>3.3515623797429383E-3</v>
          </cell>
          <cell r="AY40">
            <v>3.2439691757873575E-3</v>
          </cell>
          <cell r="AZ40">
            <v>3.1917364016736402E-3</v>
          </cell>
          <cell r="BA40">
            <v>3.3478150873965042E-3</v>
          </cell>
          <cell r="BB40">
            <v>3.3015845070422534E-3</v>
          </cell>
          <cell r="BC40">
            <v>3.3659981768459431E-3</v>
          </cell>
          <cell r="BE40">
            <v>1959</v>
          </cell>
          <cell r="BF40">
            <v>1.0166358595194103E-2</v>
          </cell>
          <cell r="BG40">
            <v>1.7383348581884617E-2</v>
          </cell>
          <cell r="BH40">
            <v>6.9694244604316946E-3</v>
          </cell>
          <cell r="BI40">
            <v>-6.0281312793034614E-3</v>
          </cell>
          <cell r="BJ40">
            <v>-1.5274034141958714E-2</v>
          </cell>
          <cell r="BK40">
            <v>-1.2089416058394198E-2</v>
          </cell>
          <cell r="BL40">
            <v>3.3710459478180521E-2</v>
          </cell>
          <cell r="BM40">
            <v>1.4295287022559666E-2</v>
          </cell>
          <cell r="BN40">
            <v>-4.2501651618586211E-2</v>
          </cell>
          <cell r="BO40">
            <v>1.2419503219871286E-2</v>
          </cell>
          <cell r="BP40">
            <v>-3.180372557928246E-3</v>
          </cell>
          <cell r="BQ40">
            <v>1.9598906107566094E-2</v>
          </cell>
          <cell r="BS40">
            <v>1959</v>
          </cell>
          <cell r="BT40">
            <v>1.3357386013555163E-2</v>
          </cell>
          <cell r="BU40">
            <v>2.0590948078682419E-2</v>
          </cell>
          <cell r="BV40">
            <v>1.0152057104316586E-2</v>
          </cell>
          <cell r="BW40">
            <v>-2.7961598571110079E-3</v>
          </cell>
          <cell r="BX40">
            <v>-1.2023510032944039E-2</v>
          </cell>
          <cell r="BY40">
            <v>-8.7790412104623242E-3</v>
          </cell>
          <cell r="BZ40">
            <v>3.7062021857923462E-2</v>
          </cell>
          <cell r="CA40">
            <v>1.7539256198347022E-2</v>
          </cell>
          <cell r="CB40">
            <v>-3.9309915216912572E-2</v>
          </cell>
          <cell r="CC40">
            <v>1.576731830726779E-2</v>
          </cell>
          <cell r="CD40">
            <v>1.2121194911400741E-4</v>
          </cell>
          <cell r="CE40">
            <v>2.2964904284412037E-2</v>
          </cell>
          <cell r="CG40">
            <v>1959</v>
          </cell>
          <cell r="CH40">
            <v>7.4852697950339442E-2</v>
          </cell>
        </row>
        <row r="41">
          <cell r="A41">
            <v>1960</v>
          </cell>
          <cell r="B41">
            <v>4450</v>
          </cell>
          <cell r="C41">
            <v>4438</v>
          </cell>
          <cell r="D41">
            <v>4460</v>
          </cell>
          <cell r="E41">
            <v>4553</v>
          </cell>
          <cell r="F41">
            <v>4575</v>
          </cell>
          <cell r="G41">
            <v>4735</v>
          </cell>
          <cell r="H41">
            <v>4802</v>
          </cell>
          <cell r="I41">
            <v>4865</v>
          </cell>
          <cell r="J41">
            <v>4864</v>
          </cell>
          <cell r="K41">
            <v>4734</v>
          </cell>
          <cell r="L41">
            <v>4783</v>
          </cell>
          <cell r="M41">
            <v>4978</v>
          </cell>
          <cell r="O41">
            <v>1960</v>
          </cell>
          <cell r="P41">
            <v>403</v>
          </cell>
          <cell r="Q41">
            <v>405</v>
          </cell>
          <cell r="R41">
            <v>404</v>
          </cell>
          <cell r="S41">
            <v>396</v>
          </cell>
          <cell r="T41">
            <v>395</v>
          </cell>
          <cell r="U41">
            <v>383</v>
          </cell>
          <cell r="V41">
            <v>378</v>
          </cell>
          <cell r="W41">
            <v>375</v>
          </cell>
          <cell r="X41">
            <v>382</v>
          </cell>
          <cell r="Y41">
            <v>391</v>
          </cell>
          <cell r="Z41">
            <v>387</v>
          </cell>
          <cell r="AA41">
            <v>372</v>
          </cell>
          <cell r="AC41">
            <v>1960</v>
          </cell>
          <cell r="AD41">
            <v>4411</v>
          </cell>
          <cell r="AE41">
            <v>4476</v>
          </cell>
          <cell r="AF41">
            <v>4524</v>
          </cell>
          <cell r="AG41">
            <v>4543</v>
          </cell>
          <cell r="AH41">
            <v>4634</v>
          </cell>
          <cell r="AI41">
            <v>4808</v>
          </cell>
          <cell r="AJ41">
            <v>4745</v>
          </cell>
          <cell r="AK41">
            <v>4968</v>
          </cell>
          <cell r="AL41">
            <v>4697</v>
          </cell>
          <cell r="AM41">
            <v>4676</v>
          </cell>
          <cell r="AN41">
            <v>4841</v>
          </cell>
          <cell r="AO41">
            <v>5176</v>
          </cell>
          <cell r="AQ41">
            <v>1960</v>
          </cell>
          <cell r="AR41">
            <v>3.340318134406199E-3</v>
          </cell>
          <cell r="AS41">
            <v>3.3956585808206752E-3</v>
          </cell>
          <cell r="AT41">
            <v>3.3546321120047663E-3</v>
          </cell>
          <cell r="AU41">
            <v>3.3211538461538461E-3</v>
          </cell>
          <cell r="AV41">
            <v>3.3148525203609948E-3</v>
          </cell>
          <cell r="AW41">
            <v>3.2612303985038124E-3</v>
          </cell>
          <cell r="AX41">
            <v>3.1460690515806989E-3</v>
          </cell>
          <cell r="AY41">
            <v>3.2040305584826135E-3</v>
          </cell>
          <cell r="AZ41">
            <v>3.1166935050993025E-3</v>
          </cell>
          <cell r="BA41">
            <v>3.2840004258037048E-3</v>
          </cell>
          <cell r="BB41">
            <v>3.2987970487596235E-3</v>
          </cell>
          <cell r="BC41">
            <v>3.1877298078909315E-3</v>
          </cell>
          <cell r="BE41">
            <v>1960</v>
          </cell>
          <cell r="BF41">
            <v>-1.4081358962896751E-2</v>
          </cell>
          <cell r="BG41">
            <v>1.4735887553842586E-2</v>
          </cell>
          <cell r="BH41">
            <v>1.072386058981234E-2</v>
          </cell>
          <cell r="BI41">
            <v>4.1998231653403995E-3</v>
          </cell>
          <cell r="BJ41">
            <v>2.003081664098616E-2</v>
          </cell>
          <cell r="BK41">
            <v>3.7548554164868353E-2</v>
          </cell>
          <cell r="BL41">
            <v>-1.3103161397670537E-2</v>
          </cell>
          <cell r="BM41">
            <v>4.6996838777660699E-2</v>
          </cell>
          <cell r="BN41">
            <v>-5.4549114331723048E-2</v>
          </cell>
          <cell r="BO41">
            <v>-4.4709388971684305E-3</v>
          </cell>
          <cell r="BP41">
            <v>3.5286569717707383E-2</v>
          </cell>
          <cell r="BQ41">
            <v>6.9200578392893952E-2</v>
          </cell>
          <cell r="BS41">
            <v>1960</v>
          </cell>
          <cell r="BT41">
            <v>-1.0741040828490551E-2</v>
          </cell>
          <cell r="BU41">
            <v>1.8131546134663262E-2</v>
          </cell>
          <cell r="BV41">
            <v>1.4078492701817106E-2</v>
          </cell>
          <cell r="BW41">
            <v>7.5209770114942455E-3</v>
          </cell>
          <cell r="BX41">
            <v>2.3345669161347154E-2</v>
          </cell>
          <cell r="BY41">
            <v>4.0809784563372163E-2</v>
          </cell>
          <cell r="BZ41">
            <v>-9.9570923460898381E-3</v>
          </cell>
          <cell r="CA41">
            <v>5.020086933614331E-2</v>
          </cell>
          <cell r="CB41">
            <v>-5.1432420826623748E-2</v>
          </cell>
          <cell r="CC41">
            <v>-1.1869384713647257E-3</v>
          </cell>
          <cell r="CD41">
            <v>3.8585366766467004E-2</v>
          </cell>
          <cell r="CE41">
            <v>7.2388308200784887E-2</v>
          </cell>
          <cell r="CG41">
            <v>1960</v>
          </cell>
          <cell r="CH41">
            <v>0.20255909579249631</v>
          </cell>
        </row>
        <row r="42">
          <cell r="A42">
            <v>1961</v>
          </cell>
          <cell r="B42">
            <v>5273</v>
          </cell>
          <cell r="C42">
            <v>5564</v>
          </cell>
          <cell r="D42">
            <v>5706</v>
          </cell>
          <cell r="E42">
            <v>5909</v>
          </cell>
          <cell r="F42">
            <v>5959</v>
          </cell>
          <cell r="G42">
            <v>5843</v>
          </cell>
          <cell r="H42">
            <v>5942</v>
          </cell>
          <cell r="I42">
            <v>6119</v>
          </cell>
          <cell r="J42">
            <v>6219</v>
          </cell>
          <cell r="K42">
            <v>6415</v>
          </cell>
          <cell r="L42">
            <v>6719</v>
          </cell>
          <cell r="M42">
            <v>6577</v>
          </cell>
          <cell r="O42">
            <v>1961</v>
          </cell>
          <cell r="P42">
            <v>358</v>
          </cell>
          <cell r="Q42">
            <v>344</v>
          </cell>
          <cell r="R42">
            <v>337</v>
          </cell>
          <cell r="S42">
            <v>326</v>
          </cell>
          <cell r="T42">
            <v>323</v>
          </cell>
          <cell r="U42">
            <v>331</v>
          </cell>
          <cell r="V42">
            <v>326</v>
          </cell>
          <cell r="W42">
            <v>317</v>
          </cell>
          <cell r="X42">
            <v>314</v>
          </cell>
          <cell r="Y42">
            <v>307</v>
          </cell>
          <cell r="Z42">
            <v>295</v>
          </cell>
          <cell r="AA42">
            <v>305</v>
          </cell>
          <cell r="AC42">
            <v>1961</v>
          </cell>
          <cell r="AD42">
            <v>5481</v>
          </cell>
          <cell r="AE42">
            <v>5661</v>
          </cell>
          <cell r="AF42">
            <v>5826</v>
          </cell>
          <cell r="AG42">
            <v>5873</v>
          </cell>
          <cell r="AH42">
            <v>5935</v>
          </cell>
          <cell r="AI42">
            <v>5784</v>
          </cell>
          <cell r="AJ42">
            <v>6013</v>
          </cell>
          <cell r="AK42">
            <v>6270</v>
          </cell>
          <cell r="AL42">
            <v>6212</v>
          </cell>
          <cell r="AM42">
            <v>6494</v>
          </cell>
          <cell r="AN42">
            <v>6695</v>
          </cell>
          <cell r="AO42">
            <v>6483</v>
          </cell>
          <cell r="AQ42">
            <v>1961</v>
          </cell>
          <cell r="AR42">
            <v>3.0392420144255534E-3</v>
          </cell>
          <cell r="AS42">
            <v>2.9100772365140185E-3</v>
          </cell>
          <cell r="AT42">
            <v>2.8306571277159514E-3</v>
          </cell>
          <cell r="AU42">
            <v>2.7553696075065799E-3</v>
          </cell>
          <cell r="AV42">
            <v>2.7310815029229808E-3</v>
          </cell>
          <cell r="AW42">
            <v>2.7155756809884865E-3</v>
          </cell>
          <cell r="AX42">
            <v>2.7908771323190409E-3</v>
          </cell>
          <cell r="AY42">
            <v>2.6882352125949332E-3</v>
          </cell>
          <cell r="AZ42">
            <v>2.5953827751196172E-3</v>
          </cell>
          <cell r="BA42">
            <v>2.641936306074265E-3</v>
          </cell>
          <cell r="BB42">
            <v>2.5435081100503025E-3</v>
          </cell>
          <cell r="BC42">
            <v>2.4968695543938261E-3</v>
          </cell>
          <cell r="BE42">
            <v>1961</v>
          </cell>
          <cell r="BF42">
            <v>5.8925811437403386E-2</v>
          </cell>
          <cell r="BG42">
            <v>3.284072249589487E-2</v>
          </cell>
          <cell r="BH42">
            <v>2.9146793852676156E-2</v>
          </cell>
          <cell r="BI42">
            <v>8.0672845863372089E-3</v>
          </cell>
          <cell r="BJ42">
            <v>1.0556785288608816E-2</v>
          </cell>
          <cell r="BK42">
            <v>-2.5442291491154179E-2</v>
          </cell>
          <cell r="BL42">
            <v>3.959197786998625E-2</v>
          </cell>
          <cell r="BM42">
            <v>4.2740728421752916E-2</v>
          </cell>
          <cell r="BN42">
            <v>-9.2503987240829533E-3</v>
          </cell>
          <cell r="BO42">
            <v>4.5396007726979937E-2</v>
          </cell>
          <cell r="BP42">
            <v>3.095164767477665E-2</v>
          </cell>
          <cell r="BQ42">
            <v>-3.1665421956684092E-2</v>
          </cell>
          <cell r="BS42">
            <v>1961</v>
          </cell>
          <cell r="BT42">
            <v>6.1965053451828941E-2</v>
          </cell>
          <cell r="BU42">
            <v>3.575079973240889E-2</v>
          </cell>
          <cell r="BV42">
            <v>3.1977450980392105E-2</v>
          </cell>
          <cell r="BW42">
            <v>1.0822654193843789E-2</v>
          </cell>
          <cell r="BX42">
            <v>1.3287866791531797E-2</v>
          </cell>
          <cell r="BY42">
            <v>-2.2726715810165693E-2</v>
          </cell>
          <cell r="BZ42">
            <v>4.2382855002305292E-2</v>
          </cell>
          <cell r="CA42">
            <v>4.5428963634347848E-2</v>
          </cell>
          <cell r="CB42">
            <v>-6.6550159489633361E-3</v>
          </cell>
          <cell r="CC42">
            <v>4.8037944033054204E-2</v>
          </cell>
          <cell r="CD42">
            <v>3.3495155784826952E-2</v>
          </cell>
          <cell r="CE42">
            <v>-2.9168552402290267E-2</v>
          </cell>
          <cell r="CG42">
            <v>1961</v>
          </cell>
          <cell r="CH42">
            <v>0.29333408888403745</v>
          </cell>
        </row>
        <row r="43">
          <cell r="A43">
            <v>1962</v>
          </cell>
          <cell r="B43">
            <v>6269</v>
          </cell>
          <cell r="C43">
            <v>6370</v>
          </cell>
          <cell r="D43">
            <v>6451</v>
          </cell>
          <cell r="E43">
            <v>6386</v>
          </cell>
          <cell r="F43">
            <v>5884</v>
          </cell>
          <cell r="G43">
            <v>5332</v>
          </cell>
          <cell r="H43">
            <v>5551</v>
          </cell>
          <cell r="I43">
            <v>5696</v>
          </cell>
          <cell r="J43">
            <v>5696</v>
          </cell>
          <cell r="K43">
            <v>5563</v>
          </cell>
          <cell r="L43">
            <v>5769</v>
          </cell>
          <cell r="M43">
            <v>6024</v>
          </cell>
          <cell r="O43">
            <v>1962</v>
          </cell>
          <cell r="P43">
            <v>320</v>
          </cell>
          <cell r="Q43">
            <v>316</v>
          </cell>
          <cell r="R43">
            <v>313</v>
          </cell>
          <cell r="S43">
            <v>316</v>
          </cell>
          <cell r="T43">
            <v>346</v>
          </cell>
          <cell r="U43">
            <v>384</v>
          </cell>
          <cell r="V43">
            <v>371</v>
          </cell>
          <cell r="W43">
            <v>361</v>
          </cell>
          <cell r="X43">
            <v>362</v>
          </cell>
          <cell r="Y43">
            <v>370</v>
          </cell>
          <cell r="Z43">
            <v>354</v>
          </cell>
          <cell r="AA43">
            <v>343</v>
          </cell>
          <cell r="AC43">
            <v>1962</v>
          </cell>
          <cell r="AD43">
            <v>6229</v>
          </cell>
          <cell r="AE43">
            <v>6399</v>
          </cell>
          <cell r="AF43">
            <v>6434</v>
          </cell>
          <cell r="AG43">
            <v>6190</v>
          </cell>
          <cell r="AH43">
            <v>5609</v>
          </cell>
          <cell r="AI43">
            <v>5285</v>
          </cell>
          <cell r="AJ43">
            <v>5632</v>
          </cell>
          <cell r="AK43">
            <v>5768</v>
          </cell>
          <cell r="AL43">
            <v>5558</v>
          </cell>
          <cell r="AM43">
            <v>5533</v>
          </cell>
          <cell r="AN43">
            <v>5941</v>
          </cell>
          <cell r="AO43">
            <v>6109</v>
          </cell>
          <cell r="AQ43">
            <v>1962</v>
          </cell>
          <cell r="AR43">
            <v>2.5786415754023343E-3</v>
          </cell>
          <cell r="AS43">
            <v>2.6929416171670149E-3</v>
          </cell>
          <cell r="AT43">
            <v>2.6295293535448247E-3</v>
          </cell>
          <cell r="AU43">
            <v>2.6136877007563982E-3</v>
          </cell>
          <cell r="AV43">
            <v>2.740796984383414E-3</v>
          </cell>
          <cell r="AW43">
            <v>3.0419682652879304E-3</v>
          </cell>
          <cell r="AX43">
            <v>3.2472737306843266E-3</v>
          </cell>
          <cell r="AY43">
            <v>3.0425189393939391E-3</v>
          </cell>
          <cell r="AZ43">
            <v>2.9790106333795656E-3</v>
          </cell>
          <cell r="BA43">
            <v>3.086107112870337E-3</v>
          </cell>
          <cell r="BB43">
            <v>3.0758268570395806E-3</v>
          </cell>
          <cell r="BC43">
            <v>2.8982662851371826E-3</v>
          </cell>
          <cell r="BE43">
            <v>1962</v>
          </cell>
          <cell r="BF43">
            <v>-3.917939225667133E-2</v>
          </cell>
          <cell r="BG43">
            <v>2.7291700112377582E-2</v>
          </cell>
          <cell r="BH43">
            <v>5.4696046257227682E-3</v>
          </cell>
          <cell r="BI43">
            <v>-3.7923531240286024E-2</v>
          </cell>
          <cell r="BJ43">
            <v>-9.3861066235864321E-2</v>
          </cell>
          <cell r="BK43">
            <v>-5.776430736316629E-2</v>
          </cell>
          <cell r="BL43">
            <v>6.5657521286660359E-2</v>
          </cell>
          <cell r="BM43">
            <v>2.4147727272727293E-2</v>
          </cell>
          <cell r="BN43">
            <v>-3.6407766990291246E-2</v>
          </cell>
          <cell r="BO43">
            <v>-4.4980208708168545E-3</v>
          </cell>
          <cell r="BP43">
            <v>7.3739381890475242E-2</v>
          </cell>
          <cell r="BQ43">
            <v>2.8278067665376216E-2</v>
          </cell>
          <cell r="BS43">
            <v>1962</v>
          </cell>
          <cell r="BT43">
            <v>-3.6600750681268994E-2</v>
          </cell>
          <cell r="BU43">
            <v>2.9984641729544598E-2</v>
          </cell>
          <cell r="BV43">
            <v>8.099133979267592E-3</v>
          </cell>
          <cell r="BW43">
            <v>-3.5309843539529623E-2</v>
          </cell>
          <cell r="BX43">
            <v>-9.1120269251480909E-2</v>
          </cell>
          <cell r="BY43">
            <v>-5.472233909787836E-2</v>
          </cell>
          <cell r="BZ43">
            <v>6.8904795017344686E-2</v>
          </cell>
          <cell r="CA43">
            <v>2.7190246212121232E-2</v>
          </cell>
          <cell r="CB43">
            <v>-3.3428756356911678E-2</v>
          </cell>
          <cell r="CC43">
            <v>-1.4119137579465175E-3</v>
          </cell>
          <cell r="CD43">
            <v>7.6815208747514824E-2</v>
          </cell>
          <cell r="CE43">
            <v>3.1176333950513398E-2</v>
          </cell>
          <cell r="CG43">
            <v>1962</v>
          </cell>
          <cell r="CH43">
            <v>-2.4385525819510034E-2</v>
          </cell>
        </row>
        <row r="44">
          <cell r="A44">
            <v>1963</v>
          </cell>
          <cell r="B44">
            <v>6335</v>
          </cell>
          <cell r="C44">
            <v>6407</v>
          </cell>
          <cell r="D44">
            <v>6335</v>
          </cell>
          <cell r="E44">
            <v>6464</v>
          </cell>
          <cell r="F44">
            <v>6552</v>
          </cell>
          <cell r="G44">
            <v>6487</v>
          </cell>
          <cell r="H44">
            <v>6447</v>
          </cell>
          <cell r="I44">
            <v>6657</v>
          </cell>
          <cell r="J44">
            <v>6709</v>
          </cell>
          <cell r="K44">
            <v>6555</v>
          </cell>
          <cell r="L44">
            <v>6481</v>
          </cell>
          <cell r="M44">
            <v>6564</v>
          </cell>
          <cell r="O44">
            <v>1963</v>
          </cell>
          <cell r="P44">
            <v>330</v>
          </cell>
          <cell r="Q44">
            <v>326</v>
          </cell>
          <cell r="R44">
            <v>330</v>
          </cell>
          <cell r="S44">
            <v>324</v>
          </cell>
          <cell r="T44">
            <v>322</v>
          </cell>
          <cell r="U44">
            <v>328</v>
          </cell>
          <cell r="V44">
            <v>331</v>
          </cell>
          <cell r="W44">
            <v>323</v>
          </cell>
          <cell r="X44">
            <v>324</v>
          </cell>
          <cell r="Y44">
            <v>334</v>
          </cell>
          <cell r="Z44">
            <v>341</v>
          </cell>
          <cell r="AA44">
            <v>337</v>
          </cell>
          <cell r="AC44">
            <v>1963</v>
          </cell>
          <cell r="AD44">
            <v>6432</v>
          </cell>
          <cell r="AE44">
            <v>6282</v>
          </cell>
          <cell r="AF44">
            <v>6381</v>
          </cell>
          <cell r="AG44">
            <v>6512</v>
          </cell>
          <cell r="AH44">
            <v>6540</v>
          </cell>
          <cell r="AI44">
            <v>6442</v>
          </cell>
          <cell r="AJ44">
            <v>6503</v>
          </cell>
          <cell r="AK44">
            <v>6761</v>
          </cell>
          <cell r="AL44">
            <v>6568</v>
          </cell>
          <cell r="AM44">
            <v>6528</v>
          </cell>
          <cell r="AN44">
            <v>6456</v>
          </cell>
          <cell r="AO44">
            <v>6642</v>
          </cell>
          <cell r="AQ44">
            <v>1963</v>
          </cell>
          <cell r="AR44">
            <v>2.8517351448682274E-3</v>
          </cell>
          <cell r="AS44">
            <v>2.706107483416252E-3</v>
          </cell>
          <cell r="AT44">
            <v>2.7732012098057941E-3</v>
          </cell>
          <cell r="AU44">
            <v>2.735119887165021E-3</v>
          </cell>
          <cell r="AV44">
            <v>2.6998157248157247E-3</v>
          </cell>
          <cell r="AW44">
            <v>2.7111824668705404E-3</v>
          </cell>
          <cell r="AX44">
            <v>2.7604742316050916E-3</v>
          </cell>
          <cell r="AY44">
            <v>2.7554090419806242E-3</v>
          </cell>
          <cell r="AZ44">
            <v>2.6792338411477591E-3</v>
          </cell>
          <cell r="BA44">
            <v>2.7778242996345918E-3</v>
          </cell>
          <cell r="BB44">
            <v>2.8212073631535949E-3</v>
          </cell>
          <cell r="BC44">
            <v>2.8553128872366791E-3</v>
          </cell>
          <cell r="BE44">
            <v>1963</v>
          </cell>
          <cell r="BF44">
            <v>5.2872810607300647E-2</v>
          </cell>
          <cell r="BG44">
            <v>-2.332089552238803E-2</v>
          </cell>
          <cell r="BH44">
            <v>1.5759312320916985E-2</v>
          </cell>
          <cell r="BI44">
            <v>2.0529697539570568E-2</v>
          </cell>
          <cell r="BJ44">
            <v>4.2997542997542659E-3</v>
          </cell>
          <cell r="BK44">
            <v>-1.4984709480122316E-2</v>
          </cell>
          <cell r="BL44">
            <v>9.469108972368856E-3</v>
          </cell>
          <cell r="BM44">
            <v>3.9673996616945928E-2</v>
          </cell>
          <cell r="BN44">
            <v>-2.8546073066114452E-2</v>
          </cell>
          <cell r="BO44">
            <v>-6.0901339829476653E-3</v>
          </cell>
          <cell r="BP44">
            <v>-1.1029411764705843E-2</v>
          </cell>
          <cell r="BQ44">
            <v>2.8810408921932984E-2</v>
          </cell>
          <cell r="BS44">
            <v>1963</v>
          </cell>
          <cell r="BT44">
            <v>5.5724545752168876E-2</v>
          </cell>
          <cell r="BU44">
            <v>-2.0614788038971779E-2</v>
          </cell>
          <cell r="BV44">
            <v>1.8532513530722779E-2</v>
          </cell>
          <cell r="BW44">
            <v>2.3264817426735588E-2</v>
          </cell>
          <cell r="BX44">
            <v>6.9995700245699902E-3</v>
          </cell>
          <cell r="BY44">
            <v>-1.2273527013251776E-2</v>
          </cell>
          <cell r="BZ44">
            <v>1.2229583203973948E-2</v>
          </cell>
          <cell r="CA44">
            <v>4.2429405658926556E-2</v>
          </cell>
          <cell r="CB44">
            <v>-2.5866839224966694E-2</v>
          </cell>
          <cell r="CC44">
            <v>-3.3123096833130735E-3</v>
          </cell>
          <cell r="CD44">
            <v>-8.2082044015522482E-3</v>
          </cell>
          <cell r="CE44">
            <v>3.1665721809169663E-2</v>
          </cell>
          <cell r="CG44">
            <v>1963</v>
          </cell>
          <cell r="CH44">
            <v>0.12355850961220316</v>
          </cell>
        </row>
        <row r="45">
          <cell r="A45">
            <v>1964</v>
          </cell>
          <cell r="B45">
            <v>6726</v>
          </cell>
          <cell r="C45">
            <v>6720</v>
          </cell>
          <cell r="D45">
            <v>6678</v>
          </cell>
          <cell r="E45">
            <v>6730</v>
          </cell>
          <cell r="F45">
            <v>6729</v>
          </cell>
          <cell r="G45">
            <v>6746</v>
          </cell>
          <cell r="H45">
            <v>7035</v>
          </cell>
          <cell r="I45">
            <v>7117</v>
          </cell>
          <cell r="J45">
            <v>7207</v>
          </cell>
          <cell r="K45">
            <v>7337</v>
          </cell>
          <cell r="L45">
            <v>7439</v>
          </cell>
          <cell r="M45">
            <v>7424</v>
          </cell>
          <cell r="O45">
            <v>1964</v>
          </cell>
          <cell r="P45">
            <v>331</v>
          </cell>
          <cell r="Q45">
            <v>333</v>
          </cell>
          <cell r="R45">
            <v>337</v>
          </cell>
          <cell r="S45">
            <v>335</v>
          </cell>
          <cell r="T45">
            <v>336</v>
          </cell>
          <cell r="U45">
            <v>336</v>
          </cell>
          <cell r="V45">
            <v>323</v>
          </cell>
          <cell r="W45">
            <v>321</v>
          </cell>
          <cell r="X45">
            <v>320</v>
          </cell>
          <cell r="Y45">
            <v>316</v>
          </cell>
          <cell r="Z45">
            <v>314</v>
          </cell>
          <cell r="AA45">
            <v>318</v>
          </cell>
          <cell r="AC45">
            <v>1964</v>
          </cell>
          <cell r="AD45">
            <v>6708</v>
          </cell>
          <cell r="AE45">
            <v>6711</v>
          </cell>
          <cell r="AF45">
            <v>6669</v>
          </cell>
          <cell r="AG45">
            <v>6695</v>
          </cell>
          <cell r="AH45">
            <v>6698</v>
          </cell>
          <cell r="AI45">
            <v>6836</v>
          </cell>
          <cell r="AJ45">
            <v>7139</v>
          </cell>
          <cell r="AK45">
            <v>7142</v>
          </cell>
          <cell r="AL45">
            <v>7244</v>
          </cell>
          <cell r="AM45">
            <v>7344</v>
          </cell>
          <cell r="AN45">
            <v>7408</v>
          </cell>
          <cell r="AO45">
            <v>7452</v>
          </cell>
          <cell r="AQ45">
            <v>1964</v>
          </cell>
          <cell r="AR45">
            <v>2.7932174043962662E-3</v>
          </cell>
          <cell r="AS45">
            <v>2.7799642218246869E-3</v>
          </cell>
          <cell r="AT45">
            <v>2.7945239159588736E-3</v>
          </cell>
          <cell r="AU45">
            <v>2.817201479482181E-3</v>
          </cell>
          <cell r="AV45">
            <v>2.8142195668409259E-3</v>
          </cell>
          <cell r="AW45">
            <v>2.8200656912511198E-3</v>
          </cell>
          <cell r="AX45">
            <v>2.7700226740784086E-3</v>
          </cell>
          <cell r="AY45">
            <v>2.6667565485362097E-3</v>
          </cell>
          <cell r="AZ45">
            <v>2.6909362456828153E-3</v>
          </cell>
          <cell r="BA45">
            <v>2.6671406221240568E-3</v>
          </cell>
          <cell r="BB45">
            <v>2.6505151597676106E-3</v>
          </cell>
          <cell r="BC45">
            <v>2.6557235421166307E-3</v>
          </cell>
          <cell r="BE45">
            <v>1964</v>
          </cell>
          <cell r="BF45">
            <v>9.936766034327027E-3</v>
          </cell>
          <cell r="BG45">
            <v>4.4722719141332412E-4</v>
          </cell>
          <cell r="BH45">
            <v>-6.258381761287457E-3</v>
          </cell>
          <cell r="BI45">
            <v>3.8986354775829568E-3</v>
          </cell>
          <cell r="BJ45">
            <v>4.4809559372671615E-4</v>
          </cell>
          <cell r="BK45">
            <v>2.0603165123917577E-2</v>
          </cell>
          <cell r="BL45">
            <v>4.4324166179052105E-2</v>
          </cell>
          <cell r="BM45">
            <v>4.202269225381805E-4</v>
          </cell>
          <cell r="BN45">
            <v>1.4281713805656571E-2</v>
          </cell>
          <cell r="BO45">
            <v>1.3804527885146411E-2</v>
          </cell>
          <cell r="BP45">
            <v>8.7145969498909626E-3</v>
          </cell>
          <cell r="BQ45">
            <v>5.9395248380129662E-3</v>
          </cell>
          <cell r="BS45">
            <v>1964</v>
          </cell>
          <cell r="BT45">
            <v>1.2729983438723294E-2</v>
          </cell>
          <cell r="BU45">
            <v>3.227191413238011E-3</v>
          </cell>
          <cell r="BV45">
            <v>-3.4638578453285835E-3</v>
          </cell>
          <cell r="BW45">
            <v>6.7158369570651383E-3</v>
          </cell>
          <cell r="BX45">
            <v>3.2623151605676421E-3</v>
          </cell>
          <cell r="BY45">
            <v>2.3423230815168696E-2</v>
          </cell>
          <cell r="BZ45">
            <v>4.7094188853130513E-2</v>
          </cell>
          <cell r="CA45">
            <v>3.0869834710743902E-3</v>
          </cell>
          <cell r="CB45">
            <v>1.6972650051339386E-2</v>
          </cell>
          <cell r="CC45">
            <v>1.6471668507270467E-2</v>
          </cell>
          <cell r="CD45">
            <v>1.1365112109658574E-2</v>
          </cell>
          <cell r="CE45">
            <v>8.5952483801295977E-3</v>
          </cell>
          <cell r="CG45">
            <v>1964</v>
          </cell>
          <cell r="CH45">
            <v>0.15908816113778812</v>
          </cell>
        </row>
        <row r="46">
          <cell r="A46">
            <v>1965</v>
          </cell>
          <cell r="B46">
            <v>7587</v>
          </cell>
          <cell r="C46">
            <v>7704</v>
          </cell>
          <cell r="D46">
            <v>7692</v>
          </cell>
          <cell r="E46">
            <v>7724</v>
          </cell>
          <cell r="F46">
            <v>7750</v>
          </cell>
          <cell r="G46">
            <v>7419</v>
          </cell>
          <cell r="H46">
            <v>7463</v>
          </cell>
          <cell r="I46">
            <v>7471</v>
          </cell>
          <cell r="J46">
            <v>7610</v>
          </cell>
          <cell r="K46">
            <v>7669</v>
          </cell>
          <cell r="L46">
            <v>7672</v>
          </cell>
          <cell r="M46">
            <v>7539</v>
          </cell>
          <cell r="O46">
            <v>1965</v>
          </cell>
          <cell r="P46">
            <v>315</v>
          </cell>
          <cell r="Q46">
            <v>312</v>
          </cell>
          <cell r="R46">
            <v>315</v>
          </cell>
          <cell r="S46">
            <v>316</v>
          </cell>
          <cell r="T46">
            <v>315</v>
          </cell>
          <cell r="U46">
            <v>331</v>
          </cell>
          <cell r="V46">
            <v>331</v>
          </cell>
          <cell r="W46">
            <v>333</v>
          </cell>
          <cell r="X46">
            <v>329</v>
          </cell>
          <cell r="Y46">
            <v>327</v>
          </cell>
          <cell r="Z46">
            <v>329</v>
          </cell>
          <cell r="AA46">
            <v>339</v>
          </cell>
          <cell r="AC46">
            <v>1965</v>
          </cell>
          <cell r="AD46">
            <v>7708</v>
          </cell>
          <cell r="AE46">
            <v>7695</v>
          </cell>
          <cell r="AF46">
            <v>7680</v>
          </cell>
          <cell r="AG46">
            <v>7744</v>
          </cell>
          <cell r="AH46">
            <v>7659</v>
          </cell>
          <cell r="AI46">
            <v>7378</v>
          </cell>
          <cell r="AJ46">
            <v>7435</v>
          </cell>
          <cell r="AK46">
            <v>7486</v>
          </cell>
          <cell r="AL46">
            <v>7610</v>
          </cell>
          <cell r="AM46">
            <v>7688</v>
          </cell>
          <cell r="AN46">
            <v>7578</v>
          </cell>
          <cell r="AO46">
            <v>7551</v>
          </cell>
          <cell r="AQ46">
            <v>1965</v>
          </cell>
          <cell r="AR46">
            <v>2.6725543478260871E-3</v>
          </cell>
          <cell r="AS46">
            <v>2.5986507524649715E-3</v>
          </cell>
          <cell r="AT46">
            <v>2.6239766081871344E-3</v>
          </cell>
          <cell r="AU46">
            <v>2.648420138888889E-3</v>
          </cell>
          <cell r="AV46">
            <v>2.6270338326446281E-3</v>
          </cell>
          <cell r="AW46">
            <v>2.6718990729860293E-3</v>
          </cell>
          <cell r="AX46">
            <v>2.790111367127496E-3</v>
          </cell>
          <cell r="AY46">
            <v>2.7884364492266308E-3</v>
          </cell>
          <cell r="AZ46">
            <v>2.7870803277228605E-3</v>
          </cell>
          <cell r="BA46">
            <v>2.7461268068331144E-3</v>
          </cell>
          <cell r="BB46">
            <v>2.7359608047173084E-3</v>
          </cell>
          <cell r="BC46">
            <v>2.8104612034837691E-3</v>
          </cell>
          <cell r="BE46">
            <v>1965</v>
          </cell>
          <cell r="BF46">
            <v>3.4353193773483559E-2</v>
          </cell>
          <cell r="BG46">
            <v>-1.6865594187857047E-3</v>
          </cell>
          <cell r="BH46">
            <v>-1.9493177387914784E-3</v>
          </cell>
          <cell r="BI46">
            <v>8.3333333333333037E-3</v>
          </cell>
          <cell r="BJ46">
            <v>-1.0976239669421517E-2</v>
          </cell>
          <cell r="BK46">
            <v>-3.6688862775819286E-2</v>
          </cell>
          <cell r="BL46">
            <v>7.7256709135267165E-3</v>
          </cell>
          <cell r="BM46">
            <v>6.859448554135783E-3</v>
          </cell>
          <cell r="BN46">
            <v>1.6564253272775886E-2</v>
          </cell>
          <cell r="BO46">
            <v>1.0249671484888312E-2</v>
          </cell>
          <cell r="BP46">
            <v>-1.4308012486992761E-2</v>
          </cell>
          <cell r="BQ46">
            <v>-3.5629453681710332E-3</v>
          </cell>
          <cell r="BS46">
            <v>1965</v>
          </cell>
          <cell r="BT46">
            <v>3.7025748121309647E-2</v>
          </cell>
          <cell r="BU46">
            <v>9.120913336792668E-4</v>
          </cell>
          <cell r="BV46">
            <v>6.7465886939565602E-4</v>
          </cell>
          <cell r="BW46">
            <v>1.0981753472222192E-2</v>
          </cell>
          <cell r="BX46">
            <v>-8.3492058367768893E-3</v>
          </cell>
          <cell r="BY46">
            <v>-3.4016963702833254E-2</v>
          </cell>
          <cell r="BZ46">
            <v>1.0515782280654213E-2</v>
          </cell>
          <cell r="CA46">
            <v>9.6478850033624129E-3</v>
          </cell>
          <cell r="CB46">
            <v>1.9351333600498746E-2</v>
          </cell>
          <cell r="CC46">
            <v>1.2995798291721426E-2</v>
          </cell>
          <cell r="CD46">
            <v>-1.1572051682275451E-2</v>
          </cell>
          <cell r="CE46">
            <v>-7.5248416468726414E-4</v>
          </cell>
          <cell r="CG46">
            <v>1965</v>
          </cell>
          <cell r="CH46">
            <v>4.6676882888610383E-2</v>
          </cell>
        </row>
        <row r="47">
          <cell r="A47">
            <v>1966</v>
          </cell>
          <cell r="B47">
            <v>7450</v>
          </cell>
          <cell r="C47">
            <v>7187</v>
          </cell>
          <cell r="D47">
            <v>6921</v>
          </cell>
          <cell r="E47">
            <v>7006</v>
          </cell>
          <cell r="F47">
            <v>6849</v>
          </cell>
          <cell r="G47">
            <v>6751</v>
          </cell>
          <cell r="H47">
            <v>6730</v>
          </cell>
          <cell r="I47">
            <v>6341</v>
          </cell>
          <cell r="J47">
            <v>6311</v>
          </cell>
          <cell r="K47">
            <v>6541</v>
          </cell>
          <cell r="L47">
            <v>6882</v>
          </cell>
          <cell r="M47">
            <v>6886</v>
          </cell>
          <cell r="O47">
            <v>1966</v>
          </cell>
          <cell r="P47">
            <v>347</v>
          </cell>
          <cell r="Q47">
            <v>361</v>
          </cell>
          <cell r="R47">
            <v>378</v>
          </cell>
          <cell r="S47">
            <v>375</v>
          </cell>
          <cell r="T47">
            <v>383</v>
          </cell>
          <cell r="U47">
            <v>391</v>
          </cell>
          <cell r="V47">
            <v>393</v>
          </cell>
          <cell r="W47">
            <v>423</v>
          </cell>
          <cell r="X47">
            <v>424</v>
          </cell>
          <cell r="Y47">
            <v>413</v>
          </cell>
          <cell r="Z47">
            <v>394</v>
          </cell>
          <cell r="AA47">
            <v>398</v>
          </cell>
          <cell r="AC47">
            <v>1966</v>
          </cell>
          <cell r="AD47">
            <v>7305</v>
          </cell>
          <cell r="AE47">
            <v>6981</v>
          </cell>
          <cell r="AF47">
            <v>6928</v>
          </cell>
          <cell r="AG47">
            <v>7025</v>
          </cell>
          <cell r="AH47">
            <v>6795</v>
          </cell>
          <cell r="AI47">
            <v>6650</v>
          </cell>
          <cell r="AJ47">
            <v>6634</v>
          </cell>
          <cell r="AK47">
            <v>6031</v>
          </cell>
          <cell r="AL47">
            <v>6295</v>
          </cell>
          <cell r="AM47">
            <v>6883</v>
          </cell>
          <cell r="AN47">
            <v>6808</v>
          </cell>
          <cell r="AO47">
            <v>6935</v>
          </cell>
          <cell r="AQ47">
            <v>1966</v>
          </cell>
          <cell r="AR47">
            <v>2.8529885666357655E-3</v>
          </cell>
          <cell r="AS47">
            <v>2.9597387634040613E-3</v>
          </cell>
          <cell r="AT47">
            <v>3.122926514825956E-3</v>
          </cell>
          <cell r="AU47">
            <v>3.1601833140877597E-3</v>
          </cell>
          <cell r="AV47">
            <v>3.1117046263345193E-3</v>
          </cell>
          <cell r="AW47">
            <v>3.2372344861417708E-3</v>
          </cell>
          <cell r="AX47">
            <v>3.3143984962406016E-3</v>
          </cell>
          <cell r="AY47">
            <v>3.3693133855893882E-3</v>
          </cell>
          <cell r="AZ47">
            <v>3.6973746752887856E-3</v>
          </cell>
          <cell r="BA47">
            <v>3.5761622981202008E-3</v>
          </cell>
          <cell r="BB47">
            <v>3.2828563126543657E-3</v>
          </cell>
          <cell r="BC47">
            <v>3.3546660791226009E-3</v>
          </cell>
          <cell r="BE47">
            <v>1966</v>
          </cell>
          <cell r="BF47">
            <v>-3.2578466428287656E-2</v>
          </cell>
          <cell r="BG47">
            <v>-4.4353182751539988E-2</v>
          </cell>
          <cell r="BH47">
            <v>-7.5920355249964322E-3</v>
          </cell>
          <cell r="BI47">
            <v>1.4001154734410992E-2</v>
          </cell>
          <cell r="BJ47">
            <v>-3.2740213523131723E-2</v>
          </cell>
          <cell r="BK47">
            <v>-2.1339220014716664E-2</v>
          </cell>
          <cell r="BL47">
            <v>-2.4060150375939671E-3</v>
          </cell>
          <cell r="BM47">
            <v>-9.0895387398251426E-2</v>
          </cell>
          <cell r="BN47">
            <v>4.3773835184878207E-2</v>
          </cell>
          <cell r="BO47">
            <v>9.3407466243049964E-2</v>
          </cell>
          <cell r="BP47">
            <v>-1.089641144849629E-2</v>
          </cell>
          <cell r="BQ47">
            <v>1.865452408930679E-2</v>
          </cell>
          <cell r="BS47">
            <v>1966</v>
          </cell>
          <cell r="BT47">
            <v>-2.9725477861651889E-2</v>
          </cell>
          <cell r="BU47">
            <v>-4.1393443988135929E-2</v>
          </cell>
          <cell r="BV47">
            <v>-4.4691090101704762E-3</v>
          </cell>
          <cell r="BW47">
            <v>1.7161338048498752E-2</v>
          </cell>
          <cell r="BX47">
            <v>-2.9628508896797204E-2</v>
          </cell>
          <cell r="BY47">
            <v>-1.8101985528574893E-2</v>
          </cell>
          <cell r="BZ47">
            <v>9.0838345864663458E-4</v>
          </cell>
          <cell r="CA47">
            <v>-8.7526074012662033E-2</v>
          </cell>
          <cell r="CB47">
            <v>4.7471209860166994E-2</v>
          </cell>
          <cell r="CC47">
            <v>9.6983628541170167E-2</v>
          </cell>
          <cell r="CD47">
            <v>-7.6135551358419247E-3</v>
          </cell>
          <cell r="CE47">
            <v>2.200919016842939E-2</v>
          </cell>
          <cell r="CG47">
            <v>1966</v>
          </cell>
          <cell r="CH47">
            <v>-4.4838796334756736E-2</v>
          </cell>
        </row>
        <row r="48">
          <cell r="A48">
            <v>1967</v>
          </cell>
          <cell r="B48">
            <v>7063</v>
          </cell>
          <cell r="C48">
            <v>7045</v>
          </cell>
          <cell r="D48">
            <v>7003</v>
          </cell>
          <cell r="E48">
            <v>7170</v>
          </cell>
          <cell r="F48">
            <v>7070</v>
          </cell>
          <cell r="G48">
            <v>6739</v>
          </cell>
          <cell r="H48">
            <v>6777</v>
          </cell>
          <cell r="I48">
            <v>6803</v>
          </cell>
          <cell r="J48">
            <v>6745</v>
          </cell>
          <cell r="K48">
            <v>6493</v>
          </cell>
          <cell r="L48">
            <v>6348</v>
          </cell>
          <cell r="M48">
            <v>6461</v>
          </cell>
          <cell r="O48">
            <v>1967</v>
          </cell>
          <cell r="P48">
            <v>392</v>
          </cell>
          <cell r="Q48">
            <v>393</v>
          </cell>
          <cell r="R48">
            <v>399</v>
          </cell>
          <cell r="S48">
            <v>393</v>
          </cell>
          <cell r="T48">
            <v>403</v>
          </cell>
          <cell r="U48">
            <v>422</v>
          </cell>
          <cell r="V48">
            <v>420</v>
          </cell>
          <cell r="W48">
            <v>422</v>
          </cell>
          <cell r="X48">
            <v>427</v>
          </cell>
          <cell r="Y48">
            <v>445</v>
          </cell>
          <cell r="Z48">
            <v>459</v>
          </cell>
          <cell r="AA48">
            <v>453</v>
          </cell>
          <cell r="AC48">
            <v>1967</v>
          </cell>
          <cell r="AD48">
            <v>7100</v>
          </cell>
          <cell r="AE48">
            <v>6966</v>
          </cell>
          <cell r="AF48">
            <v>7080</v>
          </cell>
          <cell r="AG48">
            <v>7200</v>
          </cell>
          <cell r="AH48">
            <v>6812</v>
          </cell>
          <cell r="AI48">
            <v>6699</v>
          </cell>
          <cell r="AJ48">
            <v>6812</v>
          </cell>
          <cell r="AK48">
            <v>6744</v>
          </cell>
          <cell r="AL48">
            <v>6695</v>
          </cell>
          <cell r="AM48">
            <v>6288</v>
          </cell>
          <cell r="AN48">
            <v>6448</v>
          </cell>
          <cell r="AO48">
            <v>6608</v>
          </cell>
          <cell r="AQ48">
            <v>1967</v>
          </cell>
          <cell r="AR48">
            <v>3.3269598654169668E-3</v>
          </cell>
          <cell r="AS48">
            <v>3.2496302816901407E-3</v>
          </cell>
          <cell r="AT48">
            <v>3.3426607809359746E-3</v>
          </cell>
          <cell r="AU48">
            <v>3.3166313559322034E-3</v>
          </cell>
          <cell r="AV48">
            <v>3.2976967592592593E-3</v>
          </cell>
          <cell r="AW48">
            <v>3.4789807202975139E-3</v>
          </cell>
          <cell r="AX48">
            <v>3.5407523510971785E-3</v>
          </cell>
          <cell r="AY48">
            <v>3.5120204541006068E-3</v>
          </cell>
          <cell r="AZ48">
            <v>3.5588609628311586E-3</v>
          </cell>
          <cell r="BA48">
            <v>3.5964463529997511E-3</v>
          </cell>
          <cell r="BB48">
            <v>3.8614980916030534E-3</v>
          </cell>
          <cell r="BC48">
            <v>3.7826108870967746E-3</v>
          </cell>
          <cell r="BE48">
            <v>1967</v>
          </cell>
          <cell r="BF48">
            <v>2.3792357606344572E-2</v>
          </cell>
          <cell r="BG48">
            <v>-1.8873239436619671E-2</v>
          </cell>
          <cell r="BH48">
            <v>1.6365202411714019E-2</v>
          </cell>
          <cell r="BI48">
            <v>1.6949152542372836E-2</v>
          </cell>
          <cell r="BJ48">
            <v>-5.3888888888888875E-2</v>
          </cell>
          <cell r="BK48">
            <v>-1.6588373458602423E-2</v>
          </cell>
          <cell r="BL48">
            <v>1.6868189281982415E-2</v>
          </cell>
          <cell r="BM48">
            <v>-9.9823840281855203E-3</v>
          </cell>
          <cell r="BN48">
            <v>-7.2657176749703067E-3</v>
          </cell>
          <cell r="BO48">
            <v>-6.0791635548917089E-2</v>
          </cell>
          <cell r="BP48">
            <v>2.5445292620865034E-2</v>
          </cell>
          <cell r="BQ48">
            <v>2.4813895781637729E-2</v>
          </cell>
          <cell r="BS48">
            <v>1967</v>
          </cell>
          <cell r="BT48">
            <v>2.711931747176154E-2</v>
          </cell>
          <cell r="BU48">
            <v>-1.5623609154929531E-2</v>
          </cell>
          <cell r="BV48">
            <v>1.9707863192649992E-2</v>
          </cell>
          <cell r="BW48">
            <v>2.026578389830504E-2</v>
          </cell>
          <cell r="BX48">
            <v>-5.0591192129629613E-2</v>
          </cell>
          <cell r="BY48">
            <v>-1.3109392738304909E-2</v>
          </cell>
          <cell r="BZ48">
            <v>2.0408941633079596E-2</v>
          </cell>
          <cell r="CA48">
            <v>-6.4703635740849131E-3</v>
          </cell>
          <cell r="CB48">
            <v>-3.7068567121391481E-3</v>
          </cell>
          <cell r="CC48">
            <v>-5.7195189195917338E-2</v>
          </cell>
          <cell r="CD48">
            <v>2.9306790712468087E-2</v>
          </cell>
          <cell r="CE48">
            <v>2.8596506668734503E-2</v>
          </cell>
          <cell r="CG48">
            <v>1967</v>
          </cell>
          <cell r="CH48">
            <v>-6.318177817666526E-3</v>
          </cell>
        </row>
        <row r="49">
          <cell r="A49">
            <v>1968</v>
          </cell>
          <cell r="B49">
            <v>6802</v>
          </cell>
          <cell r="C49">
            <v>6561</v>
          </cell>
          <cell r="D49">
            <v>6262</v>
          </cell>
          <cell r="E49">
            <v>6366</v>
          </cell>
          <cell r="F49">
            <v>6292</v>
          </cell>
          <cell r="G49">
            <v>6521</v>
          </cell>
          <cell r="H49">
            <v>6755</v>
          </cell>
          <cell r="I49">
            <v>6660</v>
          </cell>
          <cell r="J49">
            <v>6677</v>
          </cell>
          <cell r="K49">
            <v>6693</v>
          </cell>
          <cell r="L49">
            <v>7059</v>
          </cell>
          <cell r="M49">
            <v>7054</v>
          </cell>
          <cell r="O49">
            <v>1968</v>
          </cell>
          <cell r="P49">
            <v>435</v>
          </cell>
          <cell r="Q49">
            <v>450</v>
          </cell>
          <cell r="R49">
            <v>472</v>
          </cell>
          <cell r="S49">
            <v>464</v>
          </cell>
          <cell r="T49">
            <v>472</v>
          </cell>
          <cell r="U49">
            <v>457</v>
          </cell>
          <cell r="V49">
            <v>440</v>
          </cell>
          <cell r="W49">
            <v>449</v>
          </cell>
          <cell r="X49">
            <v>449</v>
          </cell>
          <cell r="Y49">
            <v>450</v>
          </cell>
          <cell r="Z49">
            <v>428</v>
          </cell>
          <cell r="AA49">
            <v>431</v>
          </cell>
          <cell r="AC49">
            <v>1968</v>
          </cell>
          <cell r="AD49">
            <v>6638</v>
          </cell>
          <cell r="AE49">
            <v>6459</v>
          </cell>
          <cell r="AF49">
            <v>6177</v>
          </cell>
          <cell r="AG49">
            <v>6322</v>
          </cell>
          <cell r="AH49">
            <v>6258</v>
          </cell>
          <cell r="AI49">
            <v>6738</v>
          </cell>
          <cell r="AJ49">
            <v>6666</v>
          </cell>
          <cell r="AK49">
            <v>6644</v>
          </cell>
          <cell r="AL49">
            <v>6685</v>
          </cell>
          <cell r="AM49">
            <v>6717</v>
          </cell>
          <cell r="AN49">
            <v>7217</v>
          </cell>
          <cell r="AO49">
            <v>6969</v>
          </cell>
          <cell r="AQ49">
            <v>1968</v>
          </cell>
          <cell r="AR49">
            <v>3.7314240314769973E-3</v>
          </cell>
          <cell r="AS49">
            <v>3.7065004519433566E-3</v>
          </cell>
          <cell r="AT49">
            <v>3.8133663621819688E-3</v>
          </cell>
          <cell r="AU49">
            <v>3.9849765258215958E-3</v>
          </cell>
          <cell r="AV49">
            <v>3.9146683538964465E-3</v>
          </cell>
          <cell r="AW49">
            <v>3.9683831362522636E-3</v>
          </cell>
          <cell r="AX49">
            <v>3.6759176808152765E-3</v>
          </cell>
          <cell r="AY49">
            <v>3.7382988298829884E-3</v>
          </cell>
          <cell r="AZ49">
            <v>3.7602511037527599E-3</v>
          </cell>
          <cell r="BA49">
            <v>3.7544876589379206E-3</v>
          </cell>
          <cell r="BB49">
            <v>3.7482655947595651E-3</v>
          </cell>
          <cell r="BC49">
            <v>3.5105468569581076E-3</v>
          </cell>
          <cell r="BE49">
            <v>1968</v>
          </cell>
          <cell r="BF49">
            <v>4.5399515738497875E-3</v>
          </cell>
          <cell r="BG49">
            <v>-2.696595360048204E-2</v>
          </cell>
          <cell r="BH49">
            <v>-4.3660009289363644E-2</v>
          </cell>
          <cell r="BI49">
            <v>2.3474178403755763E-2</v>
          </cell>
          <cell r="BJ49">
            <v>-1.0123378677633688E-2</v>
          </cell>
          <cell r="BK49">
            <v>7.6701821668264669E-2</v>
          </cell>
          <cell r="BL49">
            <v>-1.0685663401602818E-2</v>
          </cell>
          <cell r="BM49">
            <v>-3.3003300330033403E-3</v>
          </cell>
          <cell r="BN49">
            <v>6.1709813365442567E-3</v>
          </cell>
          <cell r="BO49">
            <v>4.7868362004488407E-3</v>
          </cell>
          <cell r="BP49">
            <v>7.443799315170474E-2</v>
          </cell>
          <cell r="BQ49">
            <v>-3.4363308854094554E-2</v>
          </cell>
          <cell r="BS49">
            <v>1968</v>
          </cell>
          <cell r="BT49">
            <v>8.2713756053267844E-3</v>
          </cell>
          <cell r="BU49">
            <v>-2.3259453148538684E-2</v>
          </cell>
          <cell r="BV49">
            <v>-3.9846642927181673E-2</v>
          </cell>
          <cell r="BW49">
            <v>2.7459154929577359E-2</v>
          </cell>
          <cell r="BX49">
            <v>-6.2087103237372411E-3</v>
          </cell>
          <cell r="BY49">
            <v>8.0670204804516935E-2</v>
          </cell>
          <cell r="BZ49">
            <v>-7.009745720787542E-3</v>
          </cell>
          <cell r="CA49">
            <v>4.3796879687964816E-4</v>
          </cell>
          <cell r="CB49">
            <v>9.9312324402970158E-3</v>
          </cell>
          <cell r="CC49">
            <v>8.5413238593867614E-3</v>
          </cell>
          <cell r="CD49">
            <v>7.8186258746464302E-2</v>
          </cell>
          <cell r="CE49">
            <v>-3.0852761997136446E-2</v>
          </cell>
          <cell r="CG49">
            <v>1968</v>
          </cell>
          <cell r="CH49">
            <v>0.10320036473271621</v>
          </cell>
        </row>
        <row r="50">
          <cell r="A50">
            <v>1969</v>
          </cell>
          <cell r="B50">
            <v>6865</v>
          </cell>
          <cell r="C50">
            <v>6924</v>
          </cell>
          <cell r="D50">
            <v>6607</v>
          </cell>
          <cell r="E50">
            <v>6563</v>
          </cell>
          <cell r="F50">
            <v>6691</v>
          </cell>
          <cell r="G50">
            <v>6329</v>
          </cell>
          <cell r="H50">
            <v>6132</v>
          </cell>
          <cell r="I50">
            <v>5920</v>
          </cell>
          <cell r="J50">
            <v>5984</v>
          </cell>
          <cell r="K50">
            <v>5880</v>
          </cell>
          <cell r="L50">
            <v>5946</v>
          </cell>
          <cell r="M50">
            <v>5528</v>
          </cell>
          <cell r="O50">
            <v>1969</v>
          </cell>
          <cell r="P50">
            <v>445</v>
          </cell>
          <cell r="Q50">
            <v>440</v>
          </cell>
          <cell r="R50">
            <v>462</v>
          </cell>
          <cell r="S50">
            <v>465</v>
          </cell>
          <cell r="T50">
            <v>459</v>
          </cell>
          <cell r="U50">
            <v>483</v>
          </cell>
          <cell r="V50">
            <v>498</v>
          </cell>
          <cell r="W50">
            <v>518</v>
          </cell>
          <cell r="X50">
            <v>529</v>
          </cell>
          <cell r="Y50">
            <v>526</v>
          </cell>
          <cell r="Z50">
            <v>521</v>
          </cell>
          <cell r="AA50">
            <v>561</v>
          </cell>
          <cell r="AC50">
            <v>1969</v>
          </cell>
          <cell r="AD50">
            <v>7061</v>
          </cell>
          <cell r="AE50">
            <v>6660</v>
          </cell>
          <cell r="AF50">
            <v>6571</v>
          </cell>
          <cell r="AG50">
            <v>6637</v>
          </cell>
          <cell r="AH50">
            <v>6607</v>
          </cell>
          <cell r="AI50">
            <v>6240</v>
          </cell>
          <cell r="AJ50">
            <v>5988</v>
          </cell>
          <cell r="AK50">
            <v>5894</v>
          </cell>
          <cell r="AL50">
            <v>5648</v>
          </cell>
          <cell r="AM50">
            <v>6073</v>
          </cell>
          <cell r="AN50">
            <v>5690</v>
          </cell>
          <cell r="AO50">
            <v>5609</v>
          </cell>
          <cell r="AQ50">
            <v>1969</v>
          </cell>
          <cell r="AR50">
            <v>3.6529930166929736E-3</v>
          </cell>
          <cell r="AS50">
            <v>3.5955247132134259E-3</v>
          </cell>
          <cell r="AT50">
            <v>3.8193618618618621E-3</v>
          </cell>
          <cell r="AU50">
            <v>3.870282301019632E-3</v>
          </cell>
          <cell r="AV50">
            <v>3.8561209883983729E-3</v>
          </cell>
          <cell r="AW50">
            <v>3.8556417436052671E-3</v>
          </cell>
          <cell r="AX50">
            <v>4.0781730769230773E-3</v>
          </cell>
          <cell r="AY50">
            <v>4.2676464039189486E-3</v>
          </cell>
          <cell r="AZ50">
            <v>4.4756475511819934E-3</v>
          </cell>
          <cell r="BA50">
            <v>4.563385269121813E-3</v>
          </cell>
          <cell r="BB50">
            <v>4.2508727152972174E-3</v>
          </cell>
          <cell r="BC50">
            <v>4.541898066783831E-3</v>
          </cell>
          <cell r="BE50">
            <v>1969</v>
          </cell>
          <cell r="BF50">
            <v>1.3201320132013139E-2</v>
          </cell>
          <cell r="BG50">
            <v>-5.6790822829627552E-2</v>
          </cell>
          <cell r="BH50">
            <v>-1.3363363363363412E-2</v>
          </cell>
          <cell r="BI50">
            <v>1.0044133313042103E-2</v>
          </cell>
          <cell r="BJ50">
            <v>-4.5201145095675743E-3</v>
          </cell>
          <cell r="BK50">
            <v>-5.55471469653398E-2</v>
          </cell>
          <cell r="BL50">
            <v>-4.0384615384615352E-2</v>
          </cell>
          <cell r="BM50">
            <v>-1.5698062792251166E-2</v>
          </cell>
          <cell r="BN50">
            <v>-4.1737360027146231E-2</v>
          </cell>
          <cell r="BO50">
            <v>7.5247875354107707E-2</v>
          </cell>
          <cell r="BP50">
            <v>-6.3066029968714021E-2</v>
          </cell>
          <cell r="BQ50">
            <v>-1.4235500878734597E-2</v>
          </cell>
          <cell r="BS50">
            <v>1969</v>
          </cell>
          <cell r="BT50">
            <v>1.6854313148706113E-2</v>
          </cell>
          <cell r="BU50">
            <v>-5.3195298116414123E-2</v>
          </cell>
          <cell r="BV50">
            <v>-9.5440015015015502E-3</v>
          </cell>
          <cell r="BW50">
            <v>1.3914415614061735E-2</v>
          </cell>
          <cell r="BX50">
            <v>-6.6399352116920142E-4</v>
          </cell>
          <cell r="BY50">
            <v>-5.1691505221734532E-2</v>
          </cell>
          <cell r="BZ50">
            <v>-3.6306442307692276E-2</v>
          </cell>
          <cell r="CA50">
            <v>-1.1430416388332218E-2</v>
          </cell>
          <cell r="CB50">
            <v>-3.7261712475964236E-2</v>
          </cell>
          <cell r="CC50">
            <v>7.9811260623229519E-2</v>
          </cell>
          <cell r="CD50">
            <v>-5.8815157253416801E-2</v>
          </cell>
          <cell r="CE50">
            <v>-9.6936028119507661E-3</v>
          </cell>
          <cell r="CG50">
            <v>1969</v>
          </cell>
          <cell r="CH50">
            <v>-0.15420793493426432</v>
          </cell>
        </row>
        <row r="51">
          <cell r="A51">
            <v>1970</v>
          </cell>
          <cell r="B51">
            <v>5572</v>
          </cell>
          <cell r="C51">
            <v>5524</v>
          </cell>
          <cell r="D51">
            <v>5904</v>
          </cell>
          <cell r="E51">
            <v>5719</v>
          </cell>
          <cell r="F51">
            <v>5115</v>
          </cell>
          <cell r="G51">
            <v>4922</v>
          </cell>
          <cell r="H51">
            <v>5091</v>
          </cell>
          <cell r="I51">
            <v>5262</v>
          </cell>
          <cell r="J51">
            <v>5444</v>
          </cell>
          <cell r="K51">
            <v>5337</v>
          </cell>
          <cell r="L51">
            <v>5486</v>
          </cell>
          <cell r="M51">
            <v>5996</v>
          </cell>
          <cell r="O51">
            <v>1970</v>
          </cell>
          <cell r="P51">
            <v>561</v>
          </cell>
          <cell r="Q51">
            <v>564</v>
          </cell>
          <cell r="R51">
            <v>528</v>
          </cell>
          <cell r="S51">
            <v>548</v>
          </cell>
          <cell r="T51">
            <v>617</v>
          </cell>
          <cell r="U51">
            <v>637</v>
          </cell>
          <cell r="V51">
            <v>625</v>
          </cell>
          <cell r="W51">
            <v>603</v>
          </cell>
          <cell r="X51">
            <v>582</v>
          </cell>
          <cell r="Y51">
            <v>594</v>
          </cell>
          <cell r="Z51">
            <v>580</v>
          </cell>
          <cell r="AA51">
            <v>532</v>
          </cell>
          <cell r="AC51">
            <v>1970</v>
          </cell>
          <cell r="AD51">
            <v>5329</v>
          </cell>
          <cell r="AE51">
            <v>5864</v>
          </cell>
          <cell r="AF51">
            <v>5974</v>
          </cell>
          <cell r="AG51">
            <v>5393</v>
          </cell>
          <cell r="AH51">
            <v>5089</v>
          </cell>
          <cell r="AI51">
            <v>4767</v>
          </cell>
          <cell r="AJ51">
            <v>5204</v>
          </cell>
          <cell r="AK51">
            <v>5480</v>
          </cell>
          <cell r="AL51">
            <v>5391</v>
          </cell>
          <cell r="AM51">
            <v>5284</v>
          </cell>
          <cell r="AN51">
            <v>5773</v>
          </cell>
          <cell r="AO51">
            <v>6171</v>
          </cell>
          <cell r="AQ51">
            <v>1970</v>
          </cell>
          <cell r="AR51">
            <v>4.6441611695489391E-3</v>
          </cell>
          <cell r="AS51">
            <v>4.8719834865828485E-3</v>
          </cell>
          <cell r="AT51">
            <v>4.4300136425648017E-3</v>
          </cell>
          <cell r="AU51">
            <v>4.3717386452404869E-3</v>
          </cell>
          <cell r="AV51">
            <v>4.8766224735768589E-3</v>
          </cell>
          <cell r="AW51">
            <v>5.1341357175607519E-3</v>
          </cell>
          <cell r="AX51">
            <v>5.5623295573736103E-3</v>
          </cell>
          <cell r="AY51">
            <v>5.081004996156803E-3</v>
          </cell>
          <cell r="AZ51">
            <v>4.8181386861313865E-3</v>
          </cell>
          <cell r="BA51">
            <v>4.9004173622704504E-3</v>
          </cell>
          <cell r="BB51">
            <v>5.0181049709815805E-3</v>
          </cell>
          <cell r="BC51">
            <v>4.6045845603094864E-3</v>
          </cell>
          <cell r="BE51">
            <v>1970</v>
          </cell>
          <cell r="BF51">
            <v>-4.9919771795328916E-2</v>
          </cell>
          <cell r="BG51">
            <v>0.10039407018202295</v>
          </cell>
          <cell r="BH51">
            <v>1.8758526603001258E-2</v>
          </cell>
          <cell r="BI51">
            <v>-9.7254770672915991E-2</v>
          </cell>
          <cell r="BJ51">
            <v>-5.6369367698868911E-2</v>
          </cell>
          <cell r="BK51">
            <v>-6.3273727647867983E-2</v>
          </cell>
          <cell r="BL51">
            <v>9.1671911055170918E-2</v>
          </cell>
          <cell r="BM51">
            <v>5.303612605687924E-2</v>
          </cell>
          <cell r="BN51">
            <v>-1.6240875912408748E-2</v>
          </cell>
          <cell r="BO51">
            <v>-1.9847894639213548E-2</v>
          </cell>
          <cell r="BP51">
            <v>9.2543527630582822E-2</v>
          </cell>
          <cell r="BQ51">
            <v>6.8941624805127333E-2</v>
          </cell>
          <cell r="BS51">
            <v>1970</v>
          </cell>
          <cell r="BT51">
            <v>-4.5275610625779977E-2</v>
          </cell>
          <cell r="BU51">
            <v>0.10526605366860581</v>
          </cell>
          <cell r="BV51">
            <v>2.3188540245566061E-2</v>
          </cell>
          <cell r="BW51">
            <v>-9.2883032027675505E-2</v>
          </cell>
          <cell r="BX51">
            <v>-5.1492745225292055E-2</v>
          </cell>
          <cell r="BY51">
            <v>-5.8139591930307231E-2</v>
          </cell>
          <cell r="BZ51">
            <v>9.7234240612544529E-2</v>
          </cell>
          <cell r="CA51">
            <v>5.8117131053036043E-2</v>
          </cell>
          <cell r="CB51">
            <v>-1.142273722627736E-2</v>
          </cell>
          <cell r="CC51">
            <v>-1.4947477276943098E-2</v>
          </cell>
          <cell r="CD51">
            <v>9.7561632601564405E-2</v>
          </cell>
          <cell r="CE51">
            <v>7.3546209365436821E-2</v>
          </cell>
          <cell r="CG51">
            <v>1970</v>
          </cell>
          <cell r="CH51">
            <v>0.16558451108022787</v>
          </cell>
        </row>
        <row r="52">
          <cell r="A52">
            <v>1971</v>
          </cell>
          <cell r="B52">
            <v>6343</v>
          </cell>
          <cell r="C52">
            <v>6249</v>
          </cell>
          <cell r="D52">
            <v>6242</v>
          </cell>
          <cell r="E52">
            <v>6206</v>
          </cell>
          <cell r="F52">
            <v>5920</v>
          </cell>
          <cell r="G52">
            <v>5790</v>
          </cell>
          <cell r="H52">
            <v>6008</v>
          </cell>
          <cell r="I52">
            <v>5751</v>
          </cell>
          <cell r="J52">
            <v>5648</v>
          </cell>
          <cell r="K52">
            <v>5741</v>
          </cell>
          <cell r="L52">
            <v>5586</v>
          </cell>
          <cell r="M52">
            <v>5707</v>
          </cell>
          <cell r="O52">
            <v>1971</v>
          </cell>
          <cell r="P52">
            <v>504</v>
          </cell>
          <cell r="Q52">
            <v>511</v>
          </cell>
          <cell r="R52">
            <v>516</v>
          </cell>
          <cell r="S52">
            <v>520</v>
          </cell>
          <cell r="T52">
            <v>545</v>
          </cell>
          <cell r="U52">
            <v>556</v>
          </cell>
          <cell r="V52">
            <v>537</v>
          </cell>
          <cell r="W52">
            <v>563</v>
          </cell>
          <cell r="X52">
            <v>573</v>
          </cell>
          <cell r="Y52">
            <v>563</v>
          </cell>
          <cell r="Z52">
            <v>580</v>
          </cell>
          <cell r="AA52">
            <v>571</v>
          </cell>
          <cell r="AC52">
            <v>1971</v>
          </cell>
          <cell r="AD52">
            <v>6303</v>
          </cell>
          <cell r="AE52">
            <v>6102</v>
          </cell>
          <cell r="AF52">
            <v>6277</v>
          </cell>
          <cell r="AG52">
            <v>6031</v>
          </cell>
          <cell r="AH52">
            <v>5792</v>
          </cell>
          <cell r="AI52">
            <v>5996</v>
          </cell>
          <cell r="AJ52">
            <v>5834</v>
          </cell>
          <cell r="AK52">
            <v>5663</v>
          </cell>
          <cell r="AL52">
            <v>5553</v>
          </cell>
          <cell r="AM52">
            <v>5620</v>
          </cell>
          <cell r="AN52">
            <v>5562</v>
          </cell>
          <cell r="AO52">
            <v>5983</v>
          </cell>
          <cell r="AQ52">
            <v>1971</v>
          </cell>
          <cell r="AR52">
            <v>4.3170636849781232E-3</v>
          </cell>
          <cell r="AS52">
            <v>4.2218507060130094E-3</v>
          </cell>
          <cell r="AT52">
            <v>4.3986561783021958E-3</v>
          </cell>
          <cell r="AU52">
            <v>4.2843184111305832E-3</v>
          </cell>
          <cell r="AV52">
            <v>4.4580777096114525E-3</v>
          </cell>
          <cell r="AW52">
            <v>4.6317334254143642E-3</v>
          </cell>
          <cell r="AX52">
            <v>4.4839559706470978E-3</v>
          </cell>
          <cell r="AY52">
            <v>4.62491858073363E-3</v>
          </cell>
          <cell r="AZ52">
            <v>4.7623521101889457E-3</v>
          </cell>
          <cell r="BA52">
            <v>4.8505057326370124E-3</v>
          </cell>
          <cell r="BB52">
            <v>4.8040925266903912E-3</v>
          </cell>
          <cell r="BC52">
            <v>4.8823819369531339E-3</v>
          </cell>
          <cell r="BE52">
            <v>1971</v>
          </cell>
          <cell r="BF52">
            <v>2.1390374331550888E-2</v>
          </cell>
          <cell r="BG52">
            <v>-3.1889576392194141E-2</v>
          </cell>
          <cell r="BH52">
            <v>2.8679121599475499E-2</v>
          </cell>
          <cell r="BI52">
            <v>-3.9190696192448637E-2</v>
          </cell>
          <cell r="BJ52">
            <v>-3.9628585640855585E-2</v>
          </cell>
          <cell r="BK52">
            <v>3.5220994475138045E-2</v>
          </cell>
          <cell r="BL52">
            <v>-2.7018012008005354E-2</v>
          </cell>
          <cell r="BM52">
            <v>-2.931093589304079E-2</v>
          </cell>
          <cell r="BN52">
            <v>-1.9424333392194959E-2</v>
          </cell>
          <cell r="BO52">
            <v>1.2065550153070426E-2</v>
          </cell>
          <cell r="BP52">
            <v>-1.0320284697508897E-2</v>
          </cell>
          <cell r="BQ52">
            <v>7.5692197051420385E-2</v>
          </cell>
          <cell r="BS52">
            <v>1971</v>
          </cell>
          <cell r="BT52">
            <v>2.570743801652901E-2</v>
          </cell>
          <cell r="BU52">
            <v>-2.766772568618113E-2</v>
          </cell>
          <cell r="BV52">
            <v>3.3077777777777692E-2</v>
          </cell>
          <cell r="BW52">
            <v>-3.4906377781318054E-2</v>
          </cell>
          <cell r="BX52">
            <v>-3.5170507931244134E-2</v>
          </cell>
          <cell r="BY52">
            <v>3.9852727900552408E-2</v>
          </cell>
          <cell r="BZ52">
            <v>-2.2534056037358256E-2</v>
          </cell>
          <cell r="CA52">
            <v>-2.468601731230716E-2</v>
          </cell>
          <cell r="CB52">
            <v>-1.4661981282006013E-2</v>
          </cell>
          <cell r="CC52">
            <v>1.6916055885707437E-2</v>
          </cell>
          <cell r="CD52">
            <v>-5.5161921708185057E-3</v>
          </cell>
          <cell r="CE52">
            <v>8.0574578988373516E-2</v>
          </cell>
          <cell r="CG52">
            <v>1971</v>
          </cell>
          <cell r="CH52">
            <v>2.4075485144014364E-2</v>
          </cell>
        </row>
        <row r="53">
          <cell r="A53">
            <v>1972</v>
          </cell>
          <cell r="B53">
            <v>6019</v>
          </cell>
          <cell r="C53">
            <v>5741</v>
          </cell>
          <cell r="D53">
            <v>5773</v>
          </cell>
          <cell r="E53">
            <v>5570</v>
          </cell>
          <cell r="F53">
            <v>5494</v>
          </cell>
          <cell r="G53">
            <v>5373</v>
          </cell>
          <cell r="H53">
            <v>5347</v>
          </cell>
          <cell r="I53">
            <v>5466</v>
          </cell>
          <cell r="J53">
            <v>5536</v>
          </cell>
          <cell r="K53">
            <v>5666</v>
          </cell>
          <cell r="L53">
            <v>6116</v>
          </cell>
          <cell r="M53">
            <v>6173</v>
          </cell>
          <cell r="O53">
            <v>1972</v>
          </cell>
          <cell r="P53">
            <v>542</v>
          </cell>
          <cell r="Q53">
            <v>570</v>
          </cell>
          <cell r="R53">
            <v>571</v>
          </cell>
          <cell r="S53">
            <v>595</v>
          </cell>
          <cell r="T53">
            <v>604</v>
          </cell>
          <cell r="U53">
            <v>619</v>
          </cell>
          <cell r="V53">
            <v>621</v>
          </cell>
          <cell r="W53">
            <v>611</v>
          </cell>
          <cell r="X53">
            <v>602</v>
          </cell>
          <cell r="Y53">
            <v>584</v>
          </cell>
          <cell r="Z53">
            <v>540</v>
          </cell>
          <cell r="AA53">
            <v>538</v>
          </cell>
          <cell r="AC53">
            <v>1972</v>
          </cell>
          <cell r="AD53">
            <v>5912</v>
          </cell>
          <cell r="AE53">
            <v>5743</v>
          </cell>
          <cell r="AF53">
            <v>5695</v>
          </cell>
          <cell r="AG53">
            <v>5510</v>
          </cell>
          <cell r="AH53">
            <v>5473</v>
          </cell>
          <cell r="AI53">
            <v>5330</v>
          </cell>
          <cell r="AJ53">
            <v>5295</v>
          </cell>
          <cell r="AK53">
            <v>5571</v>
          </cell>
          <cell r="AL53">
            <v>5558</v>
          </cell>
          <cell r="AM53">
            <v>5892</v>
          </cell>
          <cell r="AN53">
            <v>6241</v>
          </cell>
          <cell r="AO53">
            <v>6105</v>
          </cell>
          <cell r="AQ53">
            <v>1972</v>
          </cell>
          <cell r="AR53">
            <v>4.5438436681709288E-3</v>
          </cell>
          <cell r="AS53">
            <v>4.6126099458728012E-3</v>
          </cell>
          <cell r="AT53">
            <v>4.7831896801903764E-3</v>
          </cell>
          <cell r="AU53">
            <v>4.8495024875621897E-3</v>
          </cell>
          <cell r="AV53">
            <v>5.0187174833635807E-3</v>
          </cell>
          <cell r="AW53">
            <v>5.0640827699616293E-3</v>
          </cell>
          <cell r="AX53">
            <v>5.1915056285178236E-3</v>
          </cell>
          <cell r="AY53">
            <v>5.2561000944287067E-3</v>
          </cell>
          <cell r="AZ53">
            <v>4.9851492849877343E-3</v>
          </cell>
          <cell r="BA53">
            <v>4.9612330574547196E-3</v>
          </cell>
          <cell r="BB53">
            <v>4.6710794297352342E-3</v>
          </cell>
          <cell r="BC53">
            <v>4.4344843240933613E-3</v>
          </cell>
          <cell r="BE53">
            <v>1972</v>
          </cell>
          <cell r="BF53">
            <v>-1.1866956376399784E-2</v>
          </cell>
          <cell r="BG53">
            <v>-2.8585926928281435E-2</v>
          </cell>
          <cell r="BH53">
            <v>-8.3580010447501518E-3</v>
          </cell>
          <cell r="BI53">
            <v>-3.2484635645302906E-2</v>
          </cell>
          <cell r="BJ53">
            <v>-6.7150635208711451E-3</v>
          </cell>
          <cell r="BK53">
            <v>-2.6128266033254133E-2</v>
          </cell>
          <cell r="BL53">
            <v>-6.5666041275797005E-3</v>
          </cell>
          <cell r="BM53">
            <v>5.2124645892351218E-2</v>
          </cell>
          <cell r="BN53">
            <v>-2.3335128343205946E-3</v>
          </cell>
          <cell r="BO53">
            <v>6.0093558834112937E-2</v>
          </cell>
          <cell r="BP53">
            <v>5.9232858112695075E-2</v>
          </cell>
          <cell r="BQ53">
            <v>-2.1791379586604709E-2</v>
          </cell>
          <cell r="BS53">
            <v>1972</v>
          </cell>
          <cell r="BT53">
            <v>-7.3231127082288554E-3</v>
          </cell>
          <cell r="BU53">
            <v>-2.3973316982408635E-2</v>
          </cell>
          <cell r="BV53">
            <v>-3.5748113645597754E-3</v>
          </cell>
          <cell r="BW53">
            <v>-2.7635133157740716E-2</v>
          </cell>
          <cell r="BX53">
            <v>-1.6963460375075644E-3</v>
          </cell>
          <cell r="BY53">
            <v>-2.1064183263292503E-2</v>
          </cell>
          <cell r="BZ53">
            <v>-1.3750984990618768E-3</v>
          </cell>
          <cell r="CA53">
            <v>5.7380745986779925E-2</v>
          </cell>
          <cell r="CB53">
            <v>2.6516364506671396E-3</v>
          </cell>
          <cell r="CC53">
            <v>6.5054791891567654E-2</v>
          </cell>
          <cell r="CD53">
            <v>6.3903937542430303E-2</v>
          </cell>
          <cell r="CE53">
            <v>-1.7356895262511347E-2</v>
          </cell>
          <cell r="CG53">
            <v>1972</v>
          </cell>
          <cell r="CH53">
            <v>8.1469985200602668E-2</v>
          </cell>
        </row>
        <row r="54">
          <cell r="A54">
            <v>1973</v>
          </cell>
          <cell r="B54">
            <v>6001</v>
          </cell>
          <cell r="C54">
            <v>5752</v>
          </cell>
          <cell r="D54">
            <v>5594</v>
          </cell>
          <cell r="E54">
            <v>5534</v>
          </cell>
          <cell r="F54">
            <v>5543</v>
          </cell>
          <cell r="G54">
            <v>5437</v>
          </cell>
          <cell r="H54">
            <v>5331</v>
          </cell>
          <cell r="I54">
            <v>5014</v>
          </cell>
          <cell r="J54">
            <v>5231</v>
          </cell>
          <cell r="K54">
            <v>5322</v>
          </cell>
          <cell r="L54">
            <v>4830</v>
          </cell>
          <cell r="M54">
            <v>4573</v>
          </cell>
          <cell r="O54">
            <v>1973</v>
          </cell>
          <cell r="P54">
            <v>556</v>
          </cell>
          <cell r="Q54">
            <v>582</v>
          </cell>
          <cell r="R54">
            <v>599</v>
          </cell>
          <cell r="S54">
            <v>604</v>
          </cell>
          <cell r="T54">
            <v>605</v>
          </cell>
          <cell r="U54">
            <v>618</v>
          </cell>
          <cell r="V54">
            <v>630</v>
          </cell>
          <cell r="W54">
            <v>676</v>
          </cell>
          <cell r="X54">
            <v>656</v>
          </cell>
          <cell r="Y54">
            <v>647</v>
          </cell>
          <cell r="Z54">
            <v>718</v>
          </cell>
          <cell r="AA54">
            <v>756</v>
          </cell>
          <cell r="AC54">
            <v>1973</v>
          </cell>
          <cell r="AD54">
            <v>5809</v>
          </cell>
          <cell r="AE54">
            <v>5645</v>
          </cell>
          <cell r="AF54">
            <v>5541</v>
          </cell>
          <cell r="AG54">
            <v>5486</v>
          </cell>
          <cell r="AH54">
            <v>5495</v>
          </cell>
          <cell r="AI54">
            <v>5375</v>
          </cell>
          <cell r="AJ54">
            <v>5240</v>
          </cell>
          <cell r="AK54">
            <v>5063</v>
          </cell>
          <cell r="AL54">
            <v>5425</v>
          </cell>
          <cell r="AM54">
            <v>5186</v>
          </cell>
          <cell r="AN54">
            <v>4549</v>
          </cell>
          <cell r="AO54">
            <v>4691</v>
          </cell>
          <cell r="AQ54">
            <v>1973</v>
          </cell>
          <cell r="AR54">
            <v>4.5544034944034941E-3</v>
          </cell>
          <cell r="AS54">
            <v>4.8024100533654674E-3</v>
          </cell>
          <cell r="AT54">
            <v>4.9465692353114843E-3</v>
          </cell>
          <cell r="AU54">
            <v>5.0269746736449497E-3</v>
          </cell>
          <cell r="AV54">
            <v>5.0940500060760721E-3</v>
          </cell>
          <cell r="AW54">
            <v>5.0956414922656958E-3</v>
          </cell>
          <cell r="AX54">
            <v>5.2070232558139541E-3</v>
          </cell>
          <cell r="AY54">
            <v>5.3903689567430021E-3</v>
          </cell>
          <cell r="AZ54">
            <v>5.6480610968464009E-3</v>
          </cell>
          <cell r="BA54">
            <v>5.2892995391705068E-3</v>
          </cell>
          <cell r="BB54">
            <v>5.5725993058233702E-3</v>
          </cell>
          <cell r="BC54">
            <v>6.3332380743020443E-3</v>
          </cell>
          <cell r="BE54">
            <v>1973</v>
          </cell>
          <cell r="BF54">
            <v>-4.8484848484848464E-2</v>
          </cell>
          <cell r="BG54">
            <v>-2.8232053709760674E-2</v>
          </cell>
          <cell r="BH54">
            <v>-1.8423383525243531E-2</v>
          </cell>
          <cell r="BI54">
            <v>-9.9260061360765262E-3</v>
          </cell>
          <cell r="BJ54">
            <v>1.6405395552314683E-3</v>
          </cell>
          <cell r="BK54">
            <v>-2.1838034576888044E-2</v>
          </cell>
          <cell r="BL54">
            <v>-2.5116279069767433E-2</v>
          </cell>
          <cell r="BM54">
            <v>-3.3778625954198449E-2</v>
          </cell>
          <cell r="BN54">
            <v>7.149911119889385E-2</v>
          </cell>
          <cell r="BO54">
            <v>-4.4055299539170534E-2</v>
          </cell>
          <cell r="BP54">
            <v>-0.12283069803316626</v>
          </cell>
          <cell r="BQ54">
            <v>3.1215651791602461E-2</v>
          </cell>
          <cell r="BS54">
            <v>1973</v>
          </cell>
          <cell r="BT54">
            <v>-4.3930444990444968E-2</v>
          </cell>
          <cell r="BU54">
            <v>-2.3429643656395206E-2</v>
          </cell>
          <cell r="BV54">
            <v>-1.3476814289932047E-2</v>
          </cell>
          <cell r="BW54">
            <v>-4.8990314624315764E-3</v>
          </cell>
          <cell r="BX54">
            <v>6.7345895613075404E-3</v>
          </cell>
          <cell r="BY54">
            <v>-1.6742393084622349E-2</v>
          </cell>
          <cell r="BZ54">
            <v>-1.9909255813953478E-2</v>
          </cell>
          <cell r="CA54">
            <v>-2.8388256997455445E-2</v>
          </cell>
          <cell r="CB54">
            <v>7.7147172295740252E-2</v>
          </cell>
          <cell r="CC54">
            <v>-3.876600000000003E-2</v>
          </cell>
          <cell r="CD54">
            <v>-0.1172580987273429</v>
          </cell>
          <cell r="CE54">
            <v>3.7548889865904503E-2</v>
          </cell>
          <cell r="CG54">
            <v>1973</v>
          </cell>
          <cell r="CH54">
            <v>-0.1806767077983169</v>
          </cell>
        </row>
        <row r="55">
          <cell r="A55">
            <v>1974</v>
          </cell>
          <cell r="B55">
            <v>4860</v>
          </cell>
          <cell r="C55">
            <v>4813</v>
          </cell>
          <cell r="D55">
            <v>4790</v>
          </cell>
          <cell r="E55">
            <v>4403</v>
          </cell>
          <cell r="F55">
            <v>3935</v>
          </cell>
          <cell r="G55">
            <v>3746</v>
          </cell>
          <cell r="H55">
            <v>3537</v>
          </cell>
          <cell r="I55">
            <v>3400</v>
          </cell>
          <cell r="J55">
            <v>3093</v>
          </cell>
          <cell r="K55">
            <v>3380</v>
          </cell>
          <cell r="L55">
            <v>3445</v>
          </cell>
          <cell r="M55">
            <v>3285</v>
          </cell>
          <cell r="O55">
            <v>1974</v>
          </cell>
          <cell r="P55">
            <v>713</v>
          </cell>
          <cell r="Q55">
            <v>722</v>
          </cell>
          <cell r="R55">
            <v>727</v>
          </cell>
          <cell r="S55">
            <v>782</v>
          </cell>
          <cell r="T55">
            <v>861</v>
          </cell>
          <cell r="U55">
            <v>902</v>
          </cell>
          <cell r="V55">
            <v>960</v>
          </cell>
          <cell r="W55">
            <v>1011</v>
          </cell>
          <cell r="X55">
            <v>1123</v>
          </cell>
          <cell r="Y55">
            <v>1035</v>
          </cell>
          <cell r="Z55">
            <v>1020</v>
          </cell>
          <cell r="AA55">
            <v>1061</v>
          </cell>
          <cell r="AC55">
            <v>1974</v>
          </cell>
          <cell r="AD55">
            <v>4858</v>
          </cell>
          <cell r="AE55">
            <v>4858</v>
          </cell>
          <cell r="AF55">
            <v>4640</v>
          </cell>
          <cell r="AG55">
            <v>4010</v>
          </cell>
          <cell r="AH55">
            <v>3788</v>
          </cell>
          <cell r="AI55">
            <v>3544</v>
          </cell>
          <cell r="AJ55">
            <v>3484</v>
          </cell>
          <cell r="AK55">
            <v>3152</v>
          </cell>
          <cell r="AL55">
            <v>3096</v>
          </cell>
          <cell r="AM55">
            <v>3438</v>
          </cell>
          <cell r="AN55">
            <v>3368</v>
          </cell>
          <cell r="AO55">
            <v>3354</v>
          </cell>
          <cell r="AQ55">
            <v>1974</v>
          </cell>
          <cell r="AR55">
            <v>6.1557237262843739E-3</v>
          </cell>
          <cell r="AS55">
            <v>5.9609338548099362E-3</v>
          </cell>
          <cell r="AT55">
            <v>5.9735316316728423E-3</v>
          </cell>
          <cell r="AU55">
            <v>6.1838110632183906E-3</v>
          </cell>
          <cell r="AV55">
            <v>7.0408042394014955E-3</v>
          </cell>
          <cell r="AW55">
            <v>7.4333245336149229E-3</v>
          </cell>
          <cell r="AX55">
            <v>7.9841986455981943E-3</v>
          </cell>
          <cell r="AY55">
            <v>8.2218714121699201E-3</v>
          </cell>
          <cell r="AZ55">
            <v>9.183161484771574E-3</v>
          </cell>
          <cell r="BA55">
            <v>9.4161821705426359E-3</v>
          </cell>
          <cell r="BB55">
            <v>8.5173065735892964E-3</v>
          </cell>
          <cell r="BC55">
            <v>8.6237752375296906E-3</v>
          </cell>
          <cell r="BE55">
            <v>1974</v>
          </cell>
          <cell r="BF55">
            <v>3.5600085269665405E-2</v>
          </cell>
          <cell r="BG55">
            <v>0</v>
          </cell>
          <cell r="BH55">
            <v>-4.4874433923425272E-2</v>
          </cell>
          <cell r="BI55">
            <v>-0.13577586206896552</v>
          </cell>
          <cell r="BJ55">
            <v>-5.5361596009975034E-2</v>
          </cell>
          <cell r="BK55">
            <v>-6.4413938753959843E-2</v>
          </cell>
          <cell r="BL55">
            <v>-1.6930022573363401E-2</v>
          </cell>
          <cell r="BM55">
            <v>-9.5292766934558015E-2</v>
          </cell>
          <cell r="BN55">
            <v>-1.7766497461928932E-2</v>
          </cell>
          <cell r="BO55">
            <v>0.11046511627906974</v>
          </cell>
          <cell r="BP55">
            <v>-2.0360674810936619E-2</v>
          </cell>
          <cell r="BQ55">
            <v>-4.1567695961994833E-3</v>
          </cell>
          <cell r="BS55">
            <v>1974</v>
          </cell>
          <cell r="BT55">
            <v>4.1755808995949779E-2</v>
          </cell>
          <cell r="BU55">
            <v>5.9609338548099362E-3</v>
          </cell>
          <cell r="BV55">
            <v>-3.8900902291752429E-2</v>
          </cell>
          <cell r="BW55">
            <v>-0.12959205100574714</v>
          </cell>
          <cell r="BX55">
            <v>-4.8320791770573537E-2</v>
          </cell>
          <cell r="BY55">
            <v>-5.6980614220344922E-2</v>
          </cell>
          <cell r="BZ55">
            <v>-8.945823927765207E-3</v>
          </cell>
          <cell r="CA55">
            <v>-8.70708955223881E-2</v>
          </cell>
          <cell r="CB55">
            <v>-8.5833359771573577E-3</v>
          </cell>
          <cell r="CC55">
            <v>0.11988129844961237</v>
          </cell>
          <cell r="CD55">
            <v>-1.1843368237347322E-2</v>
          </cell>
          <cell r="CE55">
            <v>4.4670056413302073E-3</v>
          </cell>
          <cell r="CG55">
            <v>1974</v>
          </cell>
          <cell r="CH55">
            <v>-0.21553533404849279</v>
          </cell>
        </row>
        <row r="56">
          <cell r="A56">
            <v>1975</v>
          </cell>
          <cell r="B56">
            <v>3819</v>
          </cell>
          <cell r="C56">
            <v>4037</v>
          </cell>
          <cell r="D56">
            <v>3955</v>
          </cell>
          <cell r="E56">
            <v>3819</v>
          </cell>
          <cell r="F56">
            <v>3969</v>
          </cell>
          <cell r="G56">
            <v>4367</v>
          </cell>
          <cell r="H56">
            <v>4367</v>
          </cell>
          <cell r="I56">
            <v>4061</v>
          </cell>
          <cell r="J56">
            <v>4053</v>
          </cell>
          <cell r="K56">
            <v>4259</v>
          </cell>
          <cell r="L56">
            <v>4377</v>
          </cell>
          <cell r="M56">
            <v>4325</v>
          </cell>
          <cell r="O56">
            <v>1975</v>
          </cell>
          <cell r="P56">
            <v>920</v>
          </cell>
          <cell r="Q56">
            <v>882</v>
          </cell>
          <cell r="R56">
            <v>904</v>
          </cell>
          <cell r="S56">
            <v>936</v>
          </cell>
          <cell r="T56">
            <v>901</v>
          </cell>
          <cell r="U56">
            <v>823</v>
          </cell>
          <cell r="V56">
            <v>823</v>
          </cell>
          <cell r="W56">
            <v>891</v>
          </cell>
          <cell r="X56">
            <v>891</v>
          </cell>
          <cell r="Y56">
            <v>854</v>
          </cell>
          <cell r="Z56">
            <v>824</v>
          </cell>
          <cell r="AA56">
            <v>839</v>
          </cell>
          <cell r="AC56">
            <v>1975</v>
          </cell>
          <cell r="AD56">
            <v>3961</v>
          </cell>
          <cell r="AE56">
            <v>3988</v>
          </cell>
          <cell r="AF56">
            <v>3872</v>
          </cell>
          <cell r="AG56">
            <v>3788</v>
          </cell>
          <cell r="AH56">
            <v>4086</v>
          </cell>
          <cell r="AI56">
            <v>4492</v>
          </cell>
          <cell r="AJ56">
            <v>4233</v>
          </cell>
          <cell r="AK56">
            <v>4113</v>
          </cell>
          <cell r="AL56">
            <v>4063</v>
          </cell>
          <cell r="AM56">
            <v>4320</v>
          </cell>
          <cell r="AN56">
            <v>4441</v>
          </cell>
          <cell r="AO56">
            <v>4445</v>
          </cell>
          <cell r="AQ56">
            <v>1975</v>
          </cell>
          <cell r="AR56">
            <v>8.7295766249254631E-3</v>
          </cell>
          <cell r="AS56">
            <v>7.4910249936884629E-3</v>
          </cell>
          <cell r="AT56">
            <v>7.4709963223002331E-3</v>
          </cell>
          <cell r="AU56">
            <v>7.6932334710743799E-3</v>
          </cell>
          <cell r="AV56">
            <v>7.867100052798311E-3</v>
          </cell>
          <cell r="AW56">
            <v>7.3299906183716757E-3</v>
          </cell>
          <cell r="AX56">
            <v>6.6674847877708533E-3</v>
          </cell>
          <cell r="AY56">
            <v>7.1232990786676111E-3</v>
          </cell>
          <cell r="AZ56">
            <v>7.3166849015317281E-3</v>
          </cell>
          <cell r="BA56">
            <v>7.4599762080564428E-3</v>
          </cell>
          <cell r="BB56">
            <v>6.957268518518518E-3</v>
          </cell>
          <cell r="BC56">
            <v>6.8090426330406064E-3</v>
          </cell>
          <cell r="BE56">
            <v>1975</v>
          </cell>
          <cell r="BF56">
            <v>0.18097793679189023</v>
          </cell>
          <cell r="BG56">
            <v>6.8164604897753556E-3</v>
          </cell>
          <cell r="BH56">
            <v>-2.9087261785356033E-2</v>
          </cell>
          <cell r="BI56">
            <v>-2.1694214876033069E-2</v>
          </cell>
          <cell r="BJ56">
            <v>7.8669482576557481E-2</v>
          </cell>
          <cell r="BK56">
            <v>9.9363680861478176E-2</v>
          </cell>
          <cell r="BL56">
            <v>-5.7658058771148712E-2</v>
          </cell>
          <cell r="BM56">
            <v>-2.8348688873139571E-2</v>
          </cell>
          <cell r="BN56">
            <v>-1.2156576707999078E-2</v>
          </cell>
          <cell r="BO56">
            <v>6.3253753384198808E-2</v>
          </cell>
          <cell r="BP56">
            <v>2.8009259259259345E-2</v>
          </cell>
          <cell r="BQ56">
            <v>9.0069804098180661E-4</v>
          </cell>
          <cell r="BS56">
            <v>1975</v>
          </cell>
          <cell r="BT56">
            <v>0.18970751341681569</v>
          </cell>
          <cell r="BU56">
            <v>1.4307485483463819E-2</v>
          </cell>
          <cell r="BV56">
            <v>-2.1616265463055801E-2</v>
          </cell>
          <cell r="BW56">
            <v>-1.4000981404958689E-2</v>
          </cell>
          <cell r="BX56">
            <v>8.653658262935579E-2</v>
          </cell>
          <cell r="BY56">
            <v>0.10669367147984986</v>
          </cell>
          <cell r="BZ56">
            <v>-5.0990573983377863E-2</v>
          </cell>
          <cell r="CA56">
            <v>-2.1225389794471961E-2</v>
          </cell>
          <cell r="CB56">
            <v>-4.8398918064673502E-3</v>
          </cell>
          <cell r="CC56">
            <v>7.0713729592255248E-2</v>
          </cell>
          <cell r="CD56">
            <v>3.496652777777786E-2</v>
          </cell>
          <cell r="CE56">
            <v>7.7097406740224131E-3</v>
          </cell>
          <cell r="CG56">
            <v>1975</v>
          </cell>
          <cell r="CH56">
            <v>0.44493607314755623</v>
          </cell>
        </row>
        <row r="57">
          <cell r="A57">
            <v>1976</v>
          </cell>
          <cell r="B57">
            <v>4699</v>
          </cell>
          <cell r="C57">
            <v>4722</v>
          </cell>
          <cell r="D57">
            <v>4567</v>
          </cell>
          <cell r="E57">
            <v>4607</v>
          </cell>
          <cell r="F57">
            <v>4569</v>
          </cell>
          <cell r="G57">
            <v>4561</v>
          </cell>
          <cell r="H57">
            <v>4749</v>
          </cell>
          <cell r="I57">
            <v>4881</v>
          </cell>
          <cell r="J57">
            <v>5063</v>
          </cell>
          <cell r="K57">
            <v>5018</v>
          </cell>
          <cell r="L57">
            <v>5055</v>
          </cell>
          <cell r="M57">
            <v>5301</v>
          </cell>
          <cell r="O57">
            <v>1976</v>
          </cell>
          <cell r="P57">
            <v>776</v>
          </cell>
          <cell r="Q57">
            <v>779</v>
          </cell>
          <cell r="R57">
            <v>810</v>
          </cell>
          <cell r="S57">
            <v>807</v>
          </cell>
          <cell r="T57">
            <v>817</v>
          </cell>
          <cell r="U57">
            <v>819</v>
          </cell>
          <cell r="V57">
            <v>783</v>
          </cell>
          <cell r="W57">
            <v>770</v>
          </cell>
          <cell r="X57">
            <v>748</v>
          </cell>
          <cell r="Y57">
            <v>753</v>
          </cell>
          <cell r="Z57">
            <v>754</v>
          </cell>
          <cell r="AA57">
            <v>722</v>
          </cell>
          <cell r="AC57">
            <v>1976</v>
          </cell>
          <cell r="AD57">
            <v>4812</v>
          </cell>
          <cell r="AE57">
            <v>4610</v>
          </cell>
          <cell r="AF57">
            <v>4625</v>
          </cell>
          <cell r="AG57">
            <v>4611</v>
          </cell>
          <cell r="AH57">
            <v>4516</v>
          </cell>
          <cell r="AI57">
            <v>4637</v>
          </cell>
          <cell r="AJ57">
            <v>4764</v>
          </cell>
          <cell r="AK57">
            <v>4915</v>
          </cell>
          <cell r="AL57">
            <v>5071</v>
          </cell>
          <cell r="AM57">
            <v>5029</v>
          </cell>
          <cell r="AN57">
            <v>5132</v>
          </cell>
          <cell r="AO57">
            <v>5424</v>
          </cell>
          <cell r="AQ57">
            <v>1976</v>
          </cell>
          <cell r="AR57">
            <v>6.8361904761904766E-3</v>
          </cell>
          <cell r="AS57">
            <v>6.3702514546965915E-3</v>
          </cell>
          <cell r="AT57">
            <v>6.6870390455531451E-3</v>
          </cell>
          <cell r="AU57">
            <v>6.6988270270270274E-3</v>
          </cell>
          <cell r="AV57">
            <v>6.7463185859900233E-3</v>
          </cell>
          <cell r="AW57">
            <v>6.8930081930912305E-3</v>
          </cell>
          <cell r="AX57">
            <v>6.6826018977787357E-3</v>
          </cell>
          <cell r="AY57">
            <v>6.574254827875734E-3</v>
          </cell>
          <cell r="AZ57">
            <v>6.4210308579179384E-3</v>
          </cell>
          <cell r="BA57">
            <v>6.2094162887004539E-3</v>
          </cell>
          <cell r="BB57">
            <v>6.3158182541260682E-3</v>
          </cell>
          <cell r="BC57">
            <v>6.2147992985190957E-3</v>
          </cell>
          <cell r="BE57">
            <v>1976</v>
          </cell>
          <cell r="BF57">
            <v>8.2564679415073172E-2</v>
          </cell>
          <cell r="BG57">
            <v>-4.1978387364920988E-2</v>
          </cell>
          <cell r="BH57">
            <v>3.2537960954446277E-3</v>
          </cell>
          <cell r="BI57">
            <v>-3.0270270270270627E-3</v>
          </cell>
          <cell r="BJ57">
            <v>-2.0602906094122742E-2</v>
          </cell>
          <cell r="BK57">
            <v>2.6793622674933459E-2</v>
          </cell>
          <cell r="BL57">
            <v>2.7388397670907949E-2</v>
          </cell>
          <cell r="BM57">
            <v>3.1696053736355978E-2</v>
          </cell>
          <cell r="BN57">
            <v>3.1739572736520838E-2</v>
          </cell>
          <cell r="BO57">
            <v>-8.2823900611319612E-3</v>
          </cell>
          <cell r="BP57">
            <v>2.0481208987870314E-2</v>
          </cell>
          <cell r="BQ57">
            <v>5.6897895557287637E-2</v>
          </cell>
          <cell r="BS57">
            <v>1976</v>
          </cell>
          <cell r="BT57">
            <v>8.9400869891263654E-2</v>
          </cell>
          <cell r="BU57">
            <v>-3.5608135910224395E-2</v>
          </cell>
          <cell r="BV57">
            <v>9.9408351409977728E-3</v>
          </cell>
          <cell r="BW57">
            <v>3.6717999999999647E-3</v>
          </cell>
          <cell r="BX57">
            <v>-1.3856587508132718E-2</v>
          </cell>
          <cell r="BY57">
            <v>3.3686630868024689E-2</v>
          </cell>
          <cell r="BZ57">
            <v>3.4070999568686686E-2</v>
          </cell>
          <cell r="CA57">
            <v>3.8270308564231713E-2</v>
          </cell>
          <cell r="CB57">
            <v>3.8160603594438777E-2</v>
          </cell>
          <cell r="CC57">
            <v>-2.0729737724315073E-3</v>
          </cell>
          <cell r="CD57">
            <v>2.6797027241996382E-2</v>
          </cell>
          <cell r="CE57">
            <v>6.3112694855806728E-2</v>
          </cell>
          <cell r="CG57">
            <v>1976</v>
          </cell>
          <cell r="CH57">
            <v>0.318092582602163</v>
          </cell>
        </row>
        <row r="58">
          <cell r="A58">
            <v>1977</v>
          </cell>
          <cell r="B58">
            <v>5401</v>
          </cell>
          <cell r="C58">
            <v>5288</v>
          </cell>
          <cell r="D58">
            <v>5214</v>
          </cell>
          <cell r="E58">
            <v>5257</v>
          </cell>
          <cell r="F58">
            <v>5368</v>
          </cell>
          <cell r="G58">
            <v>5529</v>
          </cell>
          <cell r="H58">
            <v>5695</v>
          </cell>
          <cell r="I58">
            <v>5542</v>
          </cell>
          <cell r="J58">
            <v>5461</v>
          </cell>
          <cell r="K58">
            <v>5426</v>
          </cell>
          <cell r="L58">
            <v>5446</v>
          </cell>
          <cell r="M58">
            <v>5454</v>
          </cell>
          <cell r="O58">
            <v>1977</v>
          </cell>
          <cell r="P58">
            <v>714</v>
          </cell>
          <cell r="Q58">
            <v>734</v>
          </cell>
          <cell r="R58">
            <v>750</v>
          </cell>
          <cell r="S58">
            <v>751</v>
          </cell>
          <cell r="T58">
            <v>742</v>
          </cell>
          <cell r="U58">
            <v>725</v>
          </cell>
          <cell r="V58">
            <v>704</v>
          </cell>
          <cell r="W58">
            <v>734</v>
          </cell>
          <cell r="X58">
            <v>746</v>
          </cell>
          <cell r="Y58">
            <v>754</v>
          </cell>
          <cell r="Z58">
            <v>757</v>
          </cell>
          <cell r="AA58">
            <v>762</v>
          </cell>
          <cell r="AC58">
            <v>1977</v>
          </cell>
          <cell r="AD58">
            <v>5411</v>
          </cell>
          <cell r="AE58">
            <v>5177</v>
          </cell>
          <cell r="AF58">
            <v>5197</v>
          </cell>
          <cell r="AG58">
            <v>5273</v>
          </cell>
          <cell r="AH58">
            <v>5351</v>
          </cell>
          <cell r="AI58">
            <v>5602</v>
          </cell>
          <cell r="AJ58">
            <v>5660</v>
          </cell>
          <cell r="AK58">
            <v>5426</v>
          </cell>
          <cell r="AL58">
            <v>5526</v>
          </cell>
          <cell r="AM58">
            <v>5328</v>
          </cell>
          <cell r="AN58">
            <v>5497</v>
          </cell>
          <cell r="AO58">
            <v>5473</v>
          </cell>
          <cell r="AQ58">
            <v>1977</v>
          </cell>
          <cell r="AR58">
            <v>5.9247695427728612E-3</v>
          </cell>
          <cell r="AS58">
            <v>5.9776258239388896E-3</v>
          </cell>
          <cell r="AT58">
            <v>6.294668727062005E-3</v>
          </cell>
          <cell r="AU58">
            <v>6.3305865563466103E-3</v>
          </cell>
          <cell r="AV58">
            <v>6.2947341804159554E-3</v>
          </cell>
          <cell r="AW58">
            <v>6.2426415623247989E-3</v>
          </cell>
          <cell r="AX58">
            <v>5.9640604545995483E-3</v>
          </cell>
          <cell r="AY58">
            <v>5.9891460541813902E-3</v>
          </cell>
          <cell r="AZ58">
            <v>6.2567668018184055E-3</v>
          </cell>
          <cell r="BA58">
            <v>6.1696284232114857E-3</v>
          </cell>
          <cell r="BB58">
            <v>6.4480449199199198E-3</v>
          </cell>
          <cell r="BC58">
            <v>6.3003274513370932E-3</v>
          </cell>
          <cell r="BE58">
            <v>1977</v>
          </cell>
          <cell r="BF58">
            <v>-2.3967551622419148E-3</v>
          </cell>
          <cell r="BG58">
            <v>-4.3245241175383531E-2</v>
          </cell>
          <cell r="BH58">
            <v>3.8632412594166166E-3</v>
          </cell>
          <cell r="BI58">
            <v>1.4623821435443496E-2</v>
          </cell>
          <cell r="BJ58">
            <v>1.4792338327327847E-2</v>
          </cell>
          <cell r="BK58">
            <v>4.6907120164455307E-2</v>
          </cell>
          <cell r="BL58">
            <v>1.0353445198143518E-2</v>
          </cell>
          <cell r="BM58">
            <v>-4.134275618374561E-2</v>
          </cell>
          <cell r="BN58">
            <v>1.8429782528566196E-2</v>
          </cell>
          <cell r="BO58">
            <v>-3.5830618892508159E-2</v>
          </cell>
          <cell r="BP58">
            <v>3.1719219219219275E-2</v>
          </cell>
          <cell r="BQ58">
            <v>-4.3660178279061324E-3</v>
          </cell>
          <cell r="BS58">
            <v>1977</v>
          </cell>
          <cell r="BT58">
            <v>3.5280143805309465E-3</v>
          </cell>
          <cell r="BU58">
            <v>-3.7267615351444641E-2</v>
          </cell>
          <cell r="BV58">
            <v>1.0157909986478621E-2</v>
          </cell>
          <cell r="BW58">
            <v>2.0954407991790106E-2</v>
          </cell>
          <cell r="BX58">
            <v>2.1087072507743804E-2</v>
          </cell>
          <cell r="BY58">
            <v>5.3149761726780105E-2</v>
          </cell>
          <cell r="BZ58">
            <v>1.6317505652743067E-2</v>
          </cell>
          <cell r="CA58">
            <v>-3.5353610129564221E-2</v>
          </cell>
          <cell r="CB58">
            <v>2.4686549330384604E-2</v>
          </cell>
          <cell r="CC58">
            <v>-2.9660990469296673E-2</v>
          </cell>
          <cell r="CD58">
            <v>3.8167264139139193E-2</v>
          </cell>
          <cell r="CE58">
            <v>1.9343096234309609E-3</v>
          </cell>
          <cell r="CG58">
            <v>1977</v>
          </cell>
          <cell r="CH58">
            <v>8.6431292151616157E-2</v>
          </cell>
        </row>
        <row r="59">
          <cell r="A59">
            <v>1978</v>
          </cell>
          <cell r="B59">
            <v>5240</v>
          </cell>
          <cell r="C59">
            <v>5160</v>
          </cell>
          <cell r="D59">
            <v>5172</v>
          </cell>
          <cell r="E59">
            <v>5216</v>
          </cell>
          <cell r="F59">
            <v>5171</v>
          </cell>
          <cell r="G59">
            <v>5225</v>
          </cell>
          <cell r="H59">
            <v>5232</v>
          </cell>
          <cell r="I59">
            <v>5335</v>
          </cell>
          <cell r="J59">
            <v>5254</v>
          </cell>
          <cell r="K59">
            <v>5128</v>
          </cell>
          <cell r="L59">
            <v>4904</v>
          </cell>
          <cell r="M59">
            <v>4932</v>
          </cell>
          <cell r="O59">
            <v>1978</v>
          </cell>
          <cell r="P59">
            <v>791</v>
          </cell>
          <cell r="Q59">
            <v>811</v>
          </cell>
          <cell r="R59">
            <v>816</v>
          </cell>
          <cell r="S59">
            <v>814</v>
          </cell>
          <cell r="T59">
            <v>828</v>
          </cell>
          <cell r="U59">
            <v>822</v>
          </cell>
          <cell r="V59">
            <v>823</v>
          </cell>
          <cell r="W59">
            <v>815</v>
          </cell>
          <cell r="X59">
            <v>831</v>
          </cell>
          <cell r="Y59">
            <v>847</v>
          </cell>
          <cell r="Z59">
            <v>898</v>
          </cell>
          <cell r="AA59">
            <v>899</v>
          </cell>
          <cell r="AC59">
            <v>1978</v>
          </cell>
          <cell r="AD59">
            <v>5147</v>
          </cell>
          <cell r="AE59">
            <v>5080</v>
          </cell>
          <cell r="AF59">
            <v>5202</v>
          </cell>
          <cell r="AG59">
            <v>5222</v>
          </cell>
          <cell r="AH59">
            <v>5209</v>
          </cell>
          <cell r="AI59">
            <v>5192</v>
          </cell>
          <cell r="AJ59">
            <v>5320</v>
          </cell>
          <cell r="AK59">
            <v>5282</v>
          </cell>
          <cell r="AL59">
            <v>5216</v>
          </cell>
          <cell r="AM59">
            <v>4823</v>
          </cell>
          <cell r="AN59">
            <v>4958</v>
          </cell>
          <cell r="AO59">
            <v>4847</v>
          </cell>
          <cell r="AQ59">
            <v>1978</v>
          </cell>
          <cell r="AR59">
            <v>6.3110420853888785E-3</v>
          </cell>
          <cell r="AS59">
            <v>6.7754031474645433E-3</v>
          </cell>
          <cell r="AT59">
            <v>6.9231496062992122E-3</v>
          </cell>
          <cell r="AU59">
            <v>6.80158913238498E-3</v>
          </cell>
          <cell r="AV59">
            <v>6.8326120260436612E-3</v>
          </cell>
          <cell r="AW59">
            <v>6.8710405068151273E-3</v>
          </cell>
          <cell r="AX59">
            <v>6.9111710323574724E-3</v>
          </cell>
          <cell r="AY59">
            <v>6.8108161027568923E-3</v>
          </cell>
          <cell r="AZ59">
            <v>6.8882904202953428E-3</v>
          </cell>
          <cell r="BA59">
            <v>6.9392510224948866E-3</v>
          </cell>
          <cell r="BB59">
            <v>7.6090123712765217E-3</v>
          </cell>
          <cell r="BC59">
            <v>7.4523799919322302E-3</v>
          </cell>
          <cell r="BE59">
            <v>1978</v>
          </cell>
          <cell r="BF59">
            <v>-5.9565137949936009E-2</v>
          </cell>
          <cell r="BG59">
            <v>-1.3017291626190031E-2</v>
          </cell>
          <cell r="BH59">
            <v>2.4015748031495976E-2</v>
          </cell>
          <cell r="BI59">
            <v>3.8446751249519018E-3</v>
          </cell>
          <cell r="BJ59">
            <v>-2.4894676369207058E-3</v>
          </cell>
          <cell r="BK59">
            <v>-3.263582261470499E-3</v>
          </cell>
          <cell r="BL59">
            <v>2.4653312788905923E-2</v>
          </cell>
          <cell r="BM59">
            <v>-7.1428571428571175E-3</v>
          </cell>
          <cell r="BN59">
            <v>-1.2495266944339223E-2</v>
          </cell>
          <cell r="BO59">
            <v>-7.5345092024539873E-2</v>
          </cell>
          <cell r="BP59">
            <v>2.7990877047480822E-2</v>
          </cell>
          <cell r="BQ59">
            <v>-2.2388059701492491E-2</v>
          </cell>
          <cell r="BS59">
            <v>1978</v>
          </cell>
          <cell r="BT59">
            <v>-5.325409586454713E-2</v>
          </cell>
          <cell r="BU59">
            <v>-6.2418884787254873E-3</v>
          </cell>
          <cell r="BV59">
            <v>3.0938897637795188E-2</v>
          </cell>
          <cell r="BW59">
            <v>1.0646264257336882E-2</v>
          </cell>
          <cell r="BX59">
            <v>4.3431443891229554E-3</v>
          </cell>
          <cell r="BY59">
            <v>3.6074582453446283E-3</v>
          </cell>
          <cell r="BZ59">
            <v>3.1564483821263395E-2</v>
          </cell>
          <cell r="CA59">
            <v>-3.3204104010022516E-4</v>
          </cell>
          <cell r="CB59">
            <v>-5.60697652404388E-3</v>
          </cell>
          <cell r="CC59">
            <v>-6.8405841002044984E-2</v>
          </cell>
          <cell r="CD59">
            <v>3.5599889418757344E-2</v>
          </cell>
          <cell r="CE59">
            <v>-1.4935679709560262E-2</v>
          </cell>
          <cell r="CG59">
            <v>1978</v>
          </cell>
          <cell r="CH59">
            <v>-3.7089803442689417E-2</v>
          </cell>
        </row>
        <row r="60">
          <cell r="A60">
            <v>1979</v>
          </cell>
          <cell r="B60">
            <v>5033</v>
          </cell>
          <cell r="C60">
            <v>5074</v>
          </cell>
          <cell r="D60">
            <v>5062</v>
          </cell>
          <cell r="E60">
            <v>5009</v>
          </cell>
          <cell r="F60">
            <v>4865</v>
          </cell>
          <cell r="G60">
            <v>5057</v>
          </cell>
          <cell r="H60">
            <v>5173</v>
          </cell>
          <cell r="I60">
            <v>5252</v>
          </cell>
          <cell r="J60">
            <v>5116</v>
          </cell>
          <cell r="K60">
            <v>4905</v>
          </cell>
          <cell r="L60">
            <v>4879</v>
          </cell>
          <cell r="M60">
            <v>5050</v>
          </cell>
          <cell r="O60">
            <v>1979</v>
          </cell>
          <cell r="P60">
            <v>893</v>
          </cell>
          <cell r="Q60">
            <v>896</v>
          </cell>
          <cell r="R60">
            <v>897</v>
          </cell>
          <cell r="S60">
            <v>909</v>
          </cell>
          <cell r="T60">
            <v>942</v>
          </cell>
          <cell r="U60">
            <v>907</v>
          </cell>
          <cell r="V60">
            <v>892</v>
          </cell>
          <cell r="W60">
            <v>888</v>
          </cell>
          <cell r="X60">
            <v>920</v>
          </cell>
          <cell r="Y60">
            <v>968</v>
          </cell>
          <cell r="Z60">
            <v>971</v>
          </cell>
          <cell r="AA60">
            <v>943</v>
          </cell>
          <cell r="AC60">
            <v>1979</v>
          </cell>
          <cell r="AD60">
            <v>5145</v>
          </cell>
          <cell r="AE60">
            <v>4998</v>
          </cell>
          <cell r="AF60">
            <v>5058</v>
          </cell>
          <cell r="AG60">
            <v>4894</v>
          </cell>
          <cell r="AH60">
            <v>4929</v>
          </cell>
          <cell r="AI60">
            <v>5081</v>
          </cell>
          <cell r="AJ60">
            <v>5216</v>
          </cell>
          <cell r="AK60">
            <v>5230</v>
          </cell>
          <cell r="AL60">
            <v>5098</v>
          </cell>
          <cell r="AM60">
            <v>4801</v>
          </cell>
          <cell r="AN60">
            <v>5053</v>
          </cell>
          <cell r="AO60">
            <v>5024</v>
          </cell>
          <cell r="AQ60">
            <v>1979</v>
          </cell>
          <cell r="AR60">
            <v>7.7272350594869681E-3</v>
          </cell>
          <cell r="AS60">
            <v>7.363628117913832E-3</v>
          </cell>
          <cell r="AT60">
            <v>7.5707182873149268E-3</v>
          </cell>
          <cell r="AU60">
            <v>7.5016162514827999E-3</v>
          </cell>
          <cell r="AV60">
            <v>7.8034838577850426E-3</v>
          </cell>
          <cell r="AW60">
            <v>7.7546138500033824E-3</v>
          </cell>
          <cell r="AX60">
            <v>7.567926261234665E-3</v>
          </cell>
          <cell r="AY60">
            <v>7.4510736196319012E-3</v>
          </cell>
          <cell r="AZ60">
            <v>7.4995538559592106E-3</v>
          </cell>
          <cell r="BA60">
            <v>7.7612789329148685E-3</v>
          </cell>
          <cell r="BB60">
            <v>8.2231288620426297E-3</v>
          </cell>
          <cell r="BC60">
            <v>7.8536677881126723E-3</v>
          </cell>
          <cell r="BE60">
            <v>1979</v>
          </cell>
          <cell r="BF60">
            <v>6.1481328656901146E-2</v>
          </cell>
          <cell r="BG60">
            <v>-2.8571428571428581E-2</v>
          </cell>
          <cell r="BH60">
            <v>1.200480192076836E-2</v>
          </cell>
          <cell r="BI60">
            <v>-3.2423882957690831E-2</v>
          </cell>
          <cell r="BJ60">
            <v>7.1516142214957945E-3</v>
          </cell>
          <cell r="BK60">
            <v>3.0837898153783794E-2</v>
          </cell>
          <cell r="BL60">
            <v>2.6569572918716755E-2</v>
          </cell>
          <cell r="BM60">
            <v>2.6840490797546135E-3</v>
          </cell>
          <cell r="BN60">
            <v>-2.5239005736137687E-2</v>
          </cell>
          <cell r="BO60">
            <v>-5.8258140447234208E-2</v>
          </cell>
          <cell r="BP60">
            <v>5.2489064778171279E-2</v>
          </cell>
          <cell r="BQ60">
            <v>-5.7391648525628725E-3</v>
          </cell>
          <cell r="BS60">
            <v>1979</v>
          </cell>
          <cell r="BT60">
            <v>6.9208563716388116E-2</v>
          </cell>
          <cell r="BU60">
            <v>-2.1207800453514749E-2</v>
          </cell>
          <cell r="BV60">
            <v>1.9575520208083286E-2</v>
          </cell>
          <cell r="BW60">
            <v>-2.4922266706208032E-2</v>
          </cell>
          <cell r="BX60">
            <v>1.4955098079280837E-2</v>
          </cell>
          <cell r="BY60">
            <v>3.8592512003787174E-2</v>
          </cell>
          <cell r="BZ60">
            <v>3.4137499179951417E-2</v>
          </cell>
          <cell r="CA60">
            <v>1.0135122699386514E-2</v>
          </cell>
          <cell r="CB60">
            <v>-1.7739451880178475E-2</v>
          </cell>
          <cell r="CC60">
            <v>-5.0496861514319341E-2</v>
          </cell>
          <cell r="CD60">
            <v>6.0712193640213907E-2</v>
          </cell>
          <cell r="CE60">
            <v>2.1145029355497998E-3</v>
          </cell>
          <cell r="CG60">
            <v>1979</v>
          </cell>
          <cell r="CH60">
            <v>0.13579344094019286</v>
          </cell>
        </row>
        <row r="61">
          <cell r="A61">
            <v>1980</v>
          </cell>
          <cell r="B61">
            <v>5026</v>
          </cell>
          <cell r="C61">
            <v>4904</v>
          </cell>
          <cell r="D61">
            <v>4540</v>
          </cell>
          <cell r="E61">
            <v>4837</v>
          </cell>
          <cell r="F61">
            <v>5063</v>
          </cell>
          <cell r="G61">
            <v>5248</v>
          </cell>
          <cell r="H61">
            <v>5282</v>
          </cell>
          <cell r="I61">
            <v>5118</v>
          </cell>
          <cell r="J61">
            <v>5110</v>
          </cell>
          <cell r="K61">
            <v>5149</v>
          </cell>
          <cell r="L61">
            <v>5208</v>
          </cell>
          <cell r="M61">
            <v>5166</v>
          </cell>
          <cell r="O61">
            <v>1980</v>
          </cell>
          <cell r="P61">
            <v>953</v>
          </cell>
          <cell r="Q61">
            <v>984</v>
          </cell>
          <cell r="R61">
            <v>1065</v>
          </cell>
          <cell r="S61">
            <v>1010</v>
          </cell>
          <cell r="T61">
            <v>967</v>
          </cell>
          <cell r="U61">
            <v>943</v>
          </cell>
          <cell r="V61">
            <v>946</v>
          </cell>
          <cell r="W61">
            <v>971</v>
          </cell>
          <cell r="X61">
            <v>967</v>
          </cell>
          <cell r="Y61">
            <v>977</v>
          </cell>
          <cell r="Z61">
            <v>965</v>
          </cell>
          <cell r="AA61">
            <v>979</v>
          </cell>
          <cell r="AC61">
            <v>1980</v>
          </cell>
          <cell r="AD61">
            <v>4973</v>
          </cell>
          <cell r="AE61">
            <v>4810</v>
          </cell>
          <cell r="AF61">
            <v>4515</v>
          </cell>
          <cell r="AG61">
            <v>5010</v>
          </cell>
          <cell r="AH61">
            <v>5131</v>
          </cell>
          <cell r="AI61">
            <v>5263</v>
          </cell>
          <cell r="AJ61">
            <v>5200</v>
          </cell>
          <cell r="AK61">
            <v>5086</v>
          </cell>
          <cell r="AL61">
            <v>4987</v>
          </cell>
          <cell r="AM61">
            <v>5082</v>
          </cell>
          <cell r="AN61">
            <v>5295</v>
          </cell>
          <cell r="AO61">
            <v>5245</v>
          </cell>
          <cell r="AQ61">
            <v>1980</v>
          </cell>
          <cell r="AR61">
            <v>7.9448281581740981E-3</v>
          </cell>
          <cell r="AS61">
            <v>8.08622561833903E-3</v>
          </cell>
          <cell r="AT61">
            <v>8.376819126819127E-3</v>
          </cell>
          <cell r="AU61">
            <v>9.016925064599484E-3</v>
          </cell>
          <cell r="AV61">
            <v>8.1435811709913517E-3</v>
          </cell>
          <cell r="AW61">
            <v>8.0375235496654325E-3</v>
          </cell>
          <cell r="AX61">
            <v>7.9117930204572803E-3</v>
          </cell>
          <cell r="AY61">
            <v>7.9640673076923074E-3</v>
          </cell>
          <cell r="AZ61">
            <v>8.0963592869314448E-3</v>
          </cell>
          <cell r="BA61">
            <v>8.4061443085355261E-3</v>
          </cell>
          <cell r="BB61">
            <v>8.2410468319559227E-3</v>
          </cell>
          <cell r="BC61">
            <v>7.9595750708215292E-3</v>
          </cell>
          <cell r="BE61">
            <v>1980</v>
          </cell>
          <cell r="BF61">
            <v>-1.0151273885350309E-2</v>
          </cell>
          <cell r="BG61">
            <v>-3.2776995777196838E-2</v>
          </cell>
          <cell r="BH61">
            <v>-6.1330561330561362E-2</v>
          </cell>
          <cell r="BI61">
            <v>0.10963455149501655</v>
          </cell>
          <cell r="BJ61">
            <v>2.415169660678651E-2</v>
          </cell>
          <cell r="BK61">
            <v>2.5725979341258975E-2</v>
          </cell>
          <cell r="BL61">
            <v>-1.1970359110773376E-2</v>
          </cell>
          <cell r="BM61">
            <v>-2.1923076923076934E-2</v>
          </cell>
          <cell r="BN61">
            <v>-1.9465198584349142E-2</v>
          </cell>
          <cell r="BO61">
            <v>1.9049528774814473E-2</v>
          </cell>
          <cell r="BP61">
            <v>4.1912632821723639E-2</v>
          </cell>
          <cell r="BQ61">
            <v>-9.4428706326723511E-3</v>
          </cell>
          <cell r="BS61">
            <v>1980</v>
          </cell>
          <cell r="BT61">
            <v>-2.2064457271762112E-3</v>
          </cell>
          <cell r="BU61">
            <v>-2.469077015885781E-2</v>
          </cell>
          <cell r="BV61">
            <v>-5.2953742203742236E-2</v>
          </cell>
          <cell r="BW61">
            <v>0.11865147655961604</v>
          </cell>
          <cell r="BX61">
            <v>3.229527777777786E-2</v>
          </cell>
          <cell r="BY61">
            <v>3.3763502890924404E-2</v>
          </cell>
          <cell r="BZ61">
            <v>-4.0585660903160962E-3</v>
          </cell>
          <cell r="CA61">
            <v>-1.3959009615384627E-2</v>
          </cell>
          <cell r="CB61">
            <v>-1.1368839297417697E-2</v>
          </cell>
          <cell r="CC61">
            <v>2.745567308335E-2</v>
          </cell>
          <cell r="CD61">
            <v>5.0153679653679561E-2</v>
          </cell>
          <cell r="CE61">
            <v>-1.4832955618508219E-3</v>
          </cell>
          <cell r="CG61">
            <v>1980</v>
          </cell>
          <cell r="CH61">
            <v>0.15082293658291501</v>
          </cell>
        </row>
        <row r="62">
          <cell r="A62">
            <v>1981</v>
          </cell>
          <cell r="B62">
            <v>5201</v>
          </cell>
          <cell r="C62">
            <v>4981</v>
          </cell>
          <cell r="D62">
            <v>5036</v>
          </cell>
          <cell r="E62">
            <v>5096</v>
          </cell>
          <cell r="F62">
            <v>5037</v>
          </cell>
          <cell r="G62">
            <v>5215</v>
          </cell>
          <cell r="H62">
            <v>5228</v>
          </cell>
          <cell r="I62">
            <v>5406</v>
          </cell>
          <cell r="J62">
            <v>5101</v>
          </cell>
          <cell r="K62">
            <v>5141</v>
          </cell>
          <cell r="L62">
            <v>5452</v>
          </cell>
          <cell r="M62">
            <v>5353</v>
          </cell>
          <cell r="O62">
            <v>1981</v>
          </cell>
          <cell r="P62">
            <v>978</v>
          </cell>
          <cell r="Q62">
            <v>1033</v>
          </cell>
          <cell r="R62">
            <v>1023</v>
          </cell>
          <cell r="S62">
            <v>1016</v>
          </cell>
          <cell r="T62">
            <v>1033</v>
          </cell>
          <cell r="U62">
            <v>1003</v>
          </cell>
          <cell r="V62">
            <v>1007</v>
          </cell>
          <cell r="W62">
            <v>978</v>
          </cell>
          <cell r="X62">
            <v>1049</v>
          </cell>
          <cell r="Y62">
            <v>1046</v>
          </cell>
          <cell r="Z62">
            <v>992</v>
          </cell>
          <cell r="AA62">
            <v>1022</v>
          </cell>
          <cell r="AC62">
            <v>1981</v>
          </cell>
          <cell r="AD62">
            <v>5105</v>
          </cell>
          <cell r="AE62">
            <v>4948</v>
          </cell>
          <cell r="AF62">
            <v>5113</v>
          </cell>
          <cell r="AG62">
            <v>5021</v>
          </cell>
          <cell r="AH62">
            <v>5124</v>
          </cell>
          <cell r="AI62">
            <v>5220</v>
          </cell>
          <cell r="AJ62">
            <v>5354</v>
          </cell>
          <cell r="AK62">
            <v>5297</v>
          </cell>
          <cell r="AL62">
            <v>5036</v>
          </cell>
          <cell r="AM62">
            <v>5302</v>
          </cell>
          <cell r="AN62">
            <v>5512</v>
          </cell>
          <cell r="AO62">
            <v>5298</v>
          </cell>
          <cell r="AQ62">
            <v>1981</v>
          </cell>
          <cell r="AR62">
            <v>8.0816301239275499E-3</v>
          </cell>
          <cell r="AS62">
            <v>8.399237675481553E-3</v>
          </cell>
          <cell r="AT62">
            <v>8.6766168148746971E-3</v>
          </cell>
          <cell r="AU62">
            <v>8.4385162005345855E-3</v>
          </cell>
          <cell r="AV62">
            <v>8.6357647878908574E-3</v>
          </cell>
          <cell r="AW62">
            <v>8.5067736794171202E-3</v>
          </cell>
          <cell r="AX62">
            <v>8.4045274584929764E-3</v>
          </cell>
          <cell r="AY62">
            <v>8.2291557713858789E-3</v>
          </cell>
          <cell r="AZ62">
            <v>8.4182068466427534E-3</v>
          </cell>
          <cell r="BA62">
            <v>8.8984081281440301E-3</v>
          </cell>
          <cell r="BB62">
            <v>8.5005406764742872E-3</v>
          </cell>
          <cell r="BC62">
            <v>8.2709935897435898E-3</v>
          </cell>
          <cell r="BE62">
            <v>1981</v>
          </cell>
          <cell r="BF62">
            <v>-2.6692087702573919E-2</v>
          </cell>
          <cell r="BG62">
            <v>-3.0754162585700295E-2</v>
          </cell>
          <cell r="BH62">
            <v>3.3346806790622407E-2</v>
          </cell>
          <cell r="BI62">
            <v>-1.7993350283590837E-2</v>
          </cell>
          <cell r="BJ62">
            <v>2.0513841864170379E-2</v>
          </cell>
          <cell r="BK62">
            <v>1.87353629976581E-2</v>
          </cell>
          <cell r="BL62">
            <v>2.5670498084291227E-2</v>
          </cell>
          <cell r="BM62">
            <v>-1.0646245797534593E-2</v>
          </cell>
          <cell r="BN62">
            <v>-4.9273173494430833E-2</v>
          </cell>
          <cell r="BO62">
            <v>5.281969817315324E-2</v>
          </cell>
          <cell r="BP62">
            <v>3.9607695209354921E-2</v>
          </cell>
          <cell r="BQ62">
            <v>-3.8824383164005827E-2</v>
          </cell>
          <cell r="BS62">
            <v>1981</v>
          </cell>
          <cell r="BT62">
            <v>-1.8610457578646371E-2</v>
          </cell>
          <cell r="BU62">
            <v>-2.2354924910218742E-2</v>
          </cell>
          <cell r="BV62">
            <v>4.2023423605497101E-2</v>
          </cell>
          <cell r="BW62">
            <v>-9.554834083056251E-3</v>
          </cell>
          <cell r="BX62">
            <v>2.9149606652061236E-2</v>
          </cell>
          <cell r="BY62">
            <v>2.7242136677075222E-2</v>
          </cell>
          <cell r="BZ62">
            <v>3.4075025542784201E-2</v>
          </cell>
          <cell r="CA62">
            <v>-2.4170900261487136E-3</v>
          </cell>
          <cell r="CB62">
            <v>-4.085496664778808E-2</v>
          </cell>
          <cell r="CC62">
            <v>6.1718106301297274E-2</v>
          </cell>
          <cell r="CD62">
            <v>4.8108235885829208E-2</v>
          </cell>
          <cell r="CE62">
            <v>-3.0553389574262235E-2</v>
          </cell>
          <cell r="CG62">
            <v>1981</v>
          </cell>
          <cell r="CH62">
            <v>0.11739438556404891</v>
          </cell>
        </row>
        <row r="63">
          <cell r="A63">
            <v>1982</v>
          </cell>
          <cell r="B63">
            <v>5181</v>
          </cell>
          <cell r="C63">
            <v>5193</v>
          </cell>
          <cell r="D63">
            <v>5233</v>
          </cell>
          <cell r="E63">
            <v>5426</v>
          </cell>
          <cell r="F63">
            <v>5488</v>
          </cell>
          <cell r="G63">
            <v>5213</v>
          </cell>
          <cell r="H63">
            <v>5187</v>
          </cell>
          <cell r="I63">
            <v>5334</v>
          </cell>
          <cell r="J63">
            <v>5648</v>
          </cell>
          <cell r="K63">
            <v>5941</v>
          </cell>
          <cell r="L63">
            <v>6008</v>
          </cell>
          <cell r="M63">
            <v>5933</v>
          </cell>
          <cell r="O63">
            <v>1982</v>
          </cell>
          <cell r="P63">
            <v>1074</v>
          </cell>
          <cell r="Q63">
            <v>1077</v>
          </cell>
          <cell r="R63">
            <v>1061</v>
          </cell>
          <cell r="S63">
            <v>1027</v>
          </cell>
          <cell r="T63">
            <v>1027</v>
          </cell>
          <cell r="U63">
            <v>1087</v>
          </cell>
          <cell r="V63">
            <v>1102</v>
          </cell>
          <cell r="W63">
            <v>1077</v>
          </cell>
          <cell r="X63">
            <v>1022</v>
          </cell>
          <cell r="Y63">
            <v>973</v>
          </cell>
          <cell r="Z63">
            <v>962</v>
          </cell>
          <cell r="AA63">
            <v>983</v>
          </cell>
          <cell r="AC63">
            <v>1982</v>
          </cell>
          <cell r="AD63">
            <v>5271</v>
          </cell>
          <cell r="AE63">
            <v>5206</v>
          </cell>
          <cell r="AF63">
            <v>5247</v>
          </cell>
          <cell r="AG63">
            <v>5488</v>
          </cell>
          <cell r="AH63">
            <v>5338</v>
          </cell>
          <cell r="AI63">
            <v>5205</v>
          </cell>
          <cell r="AJ63">
            <v>5054</v>
          </cell>
          <cell r="AK63">
            <v>5618</v>
          </cell>
          <cell r="AL63">
            <v>5599</v>
          </cell>
          <cell r="AM63">
            <v>5920</v>
          </cell>
          <cell r="AN63">
            <v>5882</v>
          </cell>
          <cell r="AO63">
            <v>6045</v>
          </cell>
          <cell r="AQ63">
            <v>1982</v>
          </cell>
          <cell r="AR63">
            <v>8.7523499433748587E-3</v>
          </cell>
          <cell r="AS63">
            <v>8.8421883892999438E-3</v>
          </cell>
          <cell r="AT63">
            <v>8.8875224100396985E-3</v>
          </cell>
          <cell r="AU63">
            <v>8.8502985833174529E-3</v>
          </cell>
          <cell r="AV63">
            <v>8.5583333333333327E-3</v>
          </cell>
          <cell r="AW63">
            <v>8.846214250031223E-3</v>
          </cell>
          <cell r="AX63">
            <v>9.151575408261288E-3</v>
          </cell>
          <cell r="AY63">
            <v>9.4722299168975062E-3</v>
          </cell>
          <cell r="AZ63">
            <v>8.5621454847513937E-3</v>
          </cell>
          <cell r="BA63">
            <v>8.6036092754658566E-3</v>
          </cell>
          <cell r="BB63">
            <v>8.1358333333333335E-3</v>
          </cell>
          <cell r="BC63">
            <v>8.26269267822736E-3</v>
          </cell>
          <cell r="BE63">
            <v>1982</v>
          </cell>
          <cell r="BF63">
            <v>-5.0962627406568872E-3</v>
          </cell>
          <cell r="BG63">
            <v>-1.2331625877442631E-2</v>
          </cell>
          <cell r="BH63">
            <v>7.8755282366500534E-3</v>
          </cell>
          <cell r="BI63">
            <v>4.5931008195159162E-2</v>
          </cell>
          <cell r="BJ63">
            <v>-2.733236151603502E-2</v>
          </cell>
          <cell r="BK63">
            <v>-2.4915698763581906E-2</v>
          </cell>
          <cell r="BL63">
            <v>-2.9010566762728174E-2</v>
          </cell>
          <cell r="BM63">
            <v>0.11159477641472093</v>
          </cell>
          <cell r="BN63">
            <v>-3.3819864720541215E-3</v>
          </cell>
          <cell r="BO63">
            <v>5.7331666368994449E-2</v>
          </cell>
          <cell r="BP63">
            <v>-6.4189189189188811E-3</v>
          </cell>
          <cell r="BQ63">
            <v>2.7711662699761996E-2</v>
          </cell>
          <cell r="BS63">
            <v>1982</v>
          </cell>
          <cell r="BT63">
            <v>3.6560872027179715E-3</v>
          </cell>
          <cell r="BU63">
            <v>-3.4894374881426875E-3</v>
          </cell>
          <cell r="BV63">
            <v>1.6763050646689752E-2</v>
          </cell>
          <cell r="BW63">
            <v>5.4781306778476618E-2</v>
          </cell>
          <cell r="BX63">
            <v>-1.8774028182701685E-2</v>
          </cell>
          <cell r="BY63">
            <v>-1.6069484513550683E-2</v>
          </cell>
          <cell r="BZ63">
            <v>-1.9858991354466886E-2</v>
          </cell>
          <cell r="CA63">
            <v>0.12106700633161843</v>
          </cell>
          <cell r="CB63">
            <v>5.1801590126972722E-3</v>
          </cell>
          <cell r="CC63">
            <v>6.5935275644460306E-2</v>
          </cell>
          <cell r="CD63">
            <v>1.7169144144144523E-3</v>
          </cell>
          <cell r="CE63">
            <v>3.5974355377989355E-2</v>
          </cell>
          <cell r="CG63">
            <v>1982</v>
          </cell>
          <cell r="CH63">
            <v>0.2652354742962828</v>
          </cell>
        </row>
        <row r="64">
          <cell r="A64">
            <v>1983</v>
          </cell>
          <cell r="B64">
            <v>6189</v>
          </cell>
          <cell r="C64">
            <v>6152</v>
          </cell>
          <cell r="D64">
            <v>6213</v>
          </cell>
          <cell r="E64">
            <v>6295</v>
          </cell>
          <cell r="F64">
            <v>6488</v>
          </cell>
          <cell r="G64">
            <v>6414</v>
          </cell>
          <cell r="H64">
            <v>6506</v>
          </cell>
          <cell r="I64">
            <v>6485</v>
          </cell>
          <cell r="J64">
            <v>6600</v>
          </cell>
          <cell r="K64">
            <v>6909</v>
          </cell>
          <cell r="L64">
            <v>6895</v>
          </cell>
          <cell r="M64">
            <v>6695</v>
          </cell>
          <cell r="O64">
            <v>1983</v>
          </cell>
          <cell r="P64">
            <v>948</v>
          </cell>
          <cell r="Q64">
            <v>960</v>
          </cell>
          <cell r="R64">
            <v>952</v>
          </cell>
          <cell r="S64">
            <v>940</v>
          </cell>
          <cell r="T64">
            <v>912</v>
          </cell>
          <cell r="U64">
            <v>930</v>
          </cell>
          <cell r="V64">
            <v>915</v>
          </cell>
          <cell r="W64">
            <v>920</v>
          </cell>
          <cell r="X64">
            <v>911</v>
          </cell>
          <cell r="Y64">
            <v>875</v>
          </cell>
          <cell r="Z64">
            <v>880</v>
          </cell>
          <cell r="AA64">
            <v>941</v>
          </cell>
          <cell r="AC64">
            <v>1983</v>
          </cell>
          <cell r="AD64">
            <v>6221</v>
          </cell>
          <cell r="AE64">
            <v>6169</v>
          </cell>
          <cell r="AF64">
            <v>6130</v>
          </cell>
          <cell r="AG64">
            <v>6431</v>
          </cell>
          <cell r="AH64">
            <v>6461</v>
          </cell>
          <cell r="AI64">
            <v>6332</v>
          </cell>
          <cell r="AJ64">
            <v>6497</v>
          </cell>
          <cell r="AK64">
            <v>6473</v>
          </cell>
          <cell r="AL64">
            <v>6711</v>
          </cell>
          <cell r="AM64">
            <v>7018</v>
          </cell>
          <cell r="AN64">
            <v>6824</v>
          </cell>
          <cell r="AO64">
            <v>6617</v>
          </cell>
          <cell r="AQ64">
            <v>1983</v>
          </cell>
          <cell r="AR64">
            <v>8.0881885856079402E-3</v>
          </cell>
          <cell r="AS64">
            <v>7.911268284841665E-3</v>
          </cell>
          <cell r="AT64">
            <v>7.9899173285783755E-3</v>
          </cell>
          <cell r="AU64">
            <v>8.0441816204458953E-3</v>
          </cell>
          <cell r="AV64">
            <v>7.6673612190950079E-3</v>
          </cell>
          <cell r="AW64">
            <v>7.6936232781303201E-3</v>
          </cell>
          <cell r="AX64">
            <v>7.8345309538850293E-3</v>
          </cell>
          <cell r="AY64">
            <v>7.652506284952028E-3</v>
          </cell>
          <cell r="AZ64">
            <v>7.7406148617333546E-3</v>
          </cell>
          <cell r="BA64">
            <v>7.5067985397109229E-3</v>
          </cell>
          <cell r="BB64">
            <v>7.2048066875653079E-3</v>
          </cell>
          <cell r="BC64">
            <v>7.6934288296209461E-3</v>
          </cell>
          <cell r="BE64">
            <v>1983</v>
          </cell>
          <cell r="BF64">
            <v>2.9114971050455019E-2</v>
          </cell>
          <cell r="BG64">
            <v>-8.3587847612923705E-3</v>
          </cell>
          <cell r="BH64">
            <v>-6.3219322418543999E-3</v>
          </cell>
          <cell r="BI64">
            <v>4.9102773246329612E-2</v>
          </cell>
          <cell r="BJ64">
            <v>4.664904369460432E-3</v>
          </cell>
          <cell r="BK64">
            <v>-1.9965949543414352E-2</v>
          </cell>
          <cell r="BL64">
            <v>2.6058117498420685E-2</v>
          </cell>
          <cell r="BM64">
            <v>-3.6940126212098301E-3</v>
          </cell>
          <cell r="BN64">
            <v>3.6768113703074201E-2</v>
          </cell>
          <cell r="BO64">
            <v>4.574579049322014E-2</v>
          </cell>
          <cell r="BP64">
            <v>-2.7643203191792587E-2</v>
          </cell>
          <cell r="BQ64">
            <v>-3.0334114888628361E-2</v>
          </cell>
          <cell r="BS64">
            <v>1983</v>
          </cell>
          <cell r="BT64">
            <v>3.7203159636062959E-2</v>
          </cell>
          <cell r="BU64">
            <v>-4.4751647645070551E-4</v>
          </cell>
          <cell r="BV64">
            <v>1.6679850867239755E-3</v>
          </cell>
          <cell r="BW64">
            <v>5.7146954866775505E-2</v>
          </cell>
          <cell r="BX64">
            <v>1.2332265588555439E-2</v>
          </cell>
          <cell r="BY64">
            <v>-1.2272326265284031E-2</v>
          </cell>
          <cell r="BZ64">
            <v>3.3892648452305718E-2</v>
          </cell>
          <cell r="CA64">
            <v>3.9584936637421979E-3</v>
          </cell>
          <cell r="CB64">
            <v>4.4508728564807559E-2</v>
          </cell>
          <cell r="CC64">
            <v>5.3252589032931064E-2</v>
          </cell>
          <cell r="CD64">
            <v>-2.0438396504227279E-2</v>
          </cell>
          <cell r="CE64">
            <v>-2.2640686059007414E-2</v>
          </cell>
          <cell r="CG64">
            <v>1983</v>
          </cell>
          <cell r="CH64">
            <v>0.20008142831247389</v>
          </cell>
        </row>
        <row r="65">
          <cell r="A65">
            <v>1984</v>
          </cell>
          <cell r="B65">
            <v>6850</v>
          </cell>
          <cell r="C65">
            <v>6625</v>
          </cell>
          <cell r="D65">
            <v>6525</v>
          </cell>
          <cell r="E65">
            <v>6434</v>
          </cell>
          <cell r="F65">
            <v>6494</v>
          </cell>
          <cell r="G65">
            <v>6400</v>
          </cell>
          <cell r="H65">
            <v>6466</v>
          </cell>
          <cell r="I65">
            <v>6811</v>
          </cell>
          <cell r="J65">
            <v>6970</v>
          </cell>
          <cell r="K65">
            <v>7202</v>
          </cell>
          <cell r="L65">
            <v>7347</v>
          </cell>
          <cell r="M65">
            <v>7443</v>
          </cell>
          <cell r="O65">
            <v>1984</v>
          </cell>
          <cell r="P65">
            <v>925</v>
          </cell>
          <cell r="Q65">
            <v>958</v>
          </cell>
          <cell r="R65">
            <v>979</v>
          </cell>
          <cell r="S65">
            <v>994</v>
          </cell>
          <cell r="T65">
            <v>982</v>
          </cell>
          <cell r="U65">
            <v>1000</v>
          </cell>
          <cell r="V65">
            <v>996</v>
          </cell>
          <cell r="W65">
            <v>953</v>
          </cell>
          <cell r="X65">
            <v>931</v>
          </cell>
          <cell r="Y65">
            <v>903</v>
          </cell>
          <cell r="Z65">
            <v>885</v>
          </cell>
          <cell r="AA65">
            <v>876</v>
          </cell>
          <cell r="AC65">
            <v>1984</v>
          </cell>
          <cell r="AD65">
            <v>6883</v>
          </cell>
          <cell r="AE65">
            <v>6547</v>
          </cell>
          <cell r="AF65">
            <v>6458</v>
          </cell>
          <cell r="AG65">
            <v>6507</v>
          </cell>
          <cell r="AH65">
            <v>6304</v>
          </cell>
          <cell r="AI65">
            <v>6294</v>
          </cell>
          <cell r="AJ65">
            <v>6513</v>
          </cell>
          <cell r="AK65">
            <v>6880</v>
          </cell>
          <cell r="AL65">
            <v>7127</v>
          </cell>
          <cell r="AM65">
            <v>7267</v>
          </cell>
          <cell r="AN65">
            <v>7409</v>
          </cell>
          <cell r="AO65">
            <v>7589</v>
          </cell>
          <cell r="AQ65">
            <v>1984</v>
          </cell>
          <cell r="AR65">
            <v>7.9797617248501332E-3</v>
          </cell>
          <cell r="AS65">
            <v>7.6840888178604299E-3</v>
          </cell>
          <cell r="AT65">
            <v>8.1309187414082794E-3</v>
          </cell>
          <cell r="AU65">
            <v>8.2525498090224008E-3</v>
          </cell>
          <cell r="AV65">
            <v>8.166984273346653E-3</v>
          </cell>
          <cell r="AW65">
            <v>8.4602368866328256E-3</v>
          </cell>
          <cell r="AX65">
            <v>8.5268191928821093E-3</v>
          </cell>
          <cell r="AY65">
            <v>8.3050348021904887E-3</v>
          </cell>
          <cell r="AZ65">
            <v>7.8598231589147288E-3</v>
          </cell>
          <cell r="BA65">
            <v>7.604188298021607E-3</v>
          </cell>
          <cell r="BB65">
            <v>7.4561889362873262E-3</v>
          </cell>
          <cell r="BC65">
            <v>7.3334997975435289E-3</v>
          </cell>
          <cell r="BE65">
            <v>1984</v>
          </cell>
          <cell r="BF65">
            <v>4.0199486171981214E-2</v>
          </cell>
          <cell r="BG65">
            <v>-4.881592328926343E-2</v>
          </cell>
          <cell r="BH65">
            <v>-1.3594012524820509E-2</v>
          </cell>
          <cell r="BI65">
            <v>7.5874883864974763E-3</v>
          </cell>
          <cell r="BJ65">
            <v>-3.1197172276010487E-2</v>
          </cell>
          <cell r="BK65">
            <v>-1.5862944162436943E-3</v>
          </cell>
          <cell r="BL65">
            <v>3.4795042897998174E-2</v>
          </cell>
          <cell r="BM65">
            <v>5.6348840779978593E-2</v>
          </cell>
          <cell r="BN65">
            <v>3.5901162790697771E-2</v>
          </cell>
          <cell r="BO65">
            <v>1.9643608811561686E-2</v>
          </cell>
          <cell r="BP65">
            <v>1.9540388055593771E-2</v>
          </cell>
          <cell r="BQ65">
            <v>2.4294776623026149E-2</v>
          </cell>
          <cell r="BS65">
            <v>1984</v>
          </cell>
          <cell r="BT65">
            <v>4.8179247896831347E-2</v>
          </cell>
          <cell r="BU65">
            <v>-4.1131834471402999E-2</v>
          </cell>
          <cell r="BV65">
            <v>-5.4630937834122296E-3</v>
          </cell>
          <cell r="BW65">
            <v>1.5840038195519879E-2</v>
          </cell>
          <cell r="BX65">
            <v>-2.3030188002663834E-2</v>
          </cell>
          <cell r="BY65">
            <v>6.8739424703891314E-3</v>
          </cell>
          <cell r="BZ65">
            <v>4.3321862090880285E-2</v>
          </cell>
          <cell r="CA65">
            <v>6.4653875582169076E-2</v>
          </cell>
          <cell r="CB65">
            <v>4.3760985949612502E-2</v>
          </cell>
          <cell r="CC65">
            <v>2.7247797109583291E-2</v>
          </cell>
          <cell r="CD65">
            <v>2.6996576991881099E-2</v>
          </cell>
          <cell r="CE65">
            <v>3.162827642056968E-2</v>
          </cell>
          <cell r="CG65">
            <v>1984</v>
          </cell>
          <cell r="CH65">
            <v>0.26035297952233472</v>
          </cell>
        </row>
        <row r="66">
          <cell r="A66">
            <v>1985</v>
          </cell>
          <cell r="B66">
            <v>7583</v>
          </cell>
          <cell r="C66">
            <v>7814</v>
          </cell>
          <cell r="D66">
            <v>7889</v>
          </cell>
          <cell r="E66">
            <v>8125</v>
          </cell>
          <cell r="F66">
            <v>8360</v>
          </cell>
          <cell r="G66">
            <v>8690</v>
          </cell>
          <cell r="H66">
            <v>8722</v>
          </cell>
          <cell r="I66">
            <v>8321</v>
          </cell>
          <cell r="J66">
            <v>8146</v>
          </cell>
          <cell r="K66">
            <v>8149</v>
          </cell>
          <cell r="L66">
            <v>8680</v>
          </cell>
          <cell r="M66">
            <v>9083</v>
          </cell>
          <cell r="O66">
            <v>1985</v>
          </cell>
          <cell r="P66">
            <v>860</v>
          </cell>
          <cell r="Q66">
            <v>835</v>
          </cell>
          <cell r="R66">
            <v>837</v>
          </cell>
          <cell r="S66">
            <v>831</v>
          </cell>
          <cell r="T66">
            <v>814</v>
          </cell>
          <cell r="U66">
            <v>784</v>
          </cell>
          <cell r="V66">
            <v>784</v>
          </cell>
          <cell r="W66">
            <v>818</v>
          </cell>
          <cell r="X66">
            <v>817</v>
          </cell>
          <cell r="Y66">
            <v>832</v>
          </cell>
          <cell r="Z66">
            <v>784</v>
          </cell>
          <cell r="AA66">
            <v>745</v>
          </cell>
          <cell r="AC66">
            <v>1985</v>
          </cell>
          <cell r="AD66">
            <v>7713</v>
          </cell>
          <cell r="AE66">
            <v>7808</v>
          </cell>
          <cell r="AF66">
            <v>8036</v>
          </cell>
          <cell r="AG66">
            <v>8146</v>
          </cell>
          <cell r="AH66">
            <v>8583</v>
          </cell>
          <cell r="AI66">
            <v>8766</v>
          </cell>
          <cell r="AJ66">
            <v>8335</v>
          </cell>
          <cell r="AK66">
            <v>8429</v>
          </cell>
          <cell r="AL66">
            <v>7934</v>
          </cell>
          <cell r="AM66">
            <v>8384</v>
          </cell>
          <cell r="AN66">
            <v>8765</v>
          </cell>
          <cell r="AO66">
            <v>9317</v>
          </cell>
          <cell r="AQ66">
            <v>1985</v>
          </cell>
          <cell r="AR66">
            <v>7.1610005710018897E-3</v>
          </cell>
          <cell r="AS66">
            <v>7.0494511430917502E-3</v>
          </cell>
          <cell r="AT66">
            <v>7.0473584784836061E-3</v>
          </cell>
          <cell r="AU66">
            <v>7.0016954952712793E-3</v>
          </cell>
          <cell r="AV66">
            <v>6.9615353138554707E-3</v>
          </cell>
          <cell r="AW66">
            <v>6.6147811565497689E-3</v>
          </cell>
          <cell r="AX66">
            <v>6.5005399650163512E-3</v>
          </cell>
          <cell r="AY66">
            <v>6.8052169566086788E-3</v>
          </cell>
          <cell r="AZ66">
            <v>6.5797465100644603E-3</v>
          </cell>
          <cell r="BA66">
            <v>7.1212167044786157E-3</v>
          </cell>
          <cell r="BB66">
            <v>6.7639949109414756E-3</v>
          </cell>
          <cell r="BC66">
            <v>6.4335757748621401E-3</v>
          </cell>
          <cell r="BE66">
            <v>1985</v>
          </cell>
          <cell r="BF66">
            <v>1.6339438661220118E-2</v>
          </cell>
          <cell r="BG66">
            <v>1.2316867626085859E-2</v>
          </cell>
          <cell r="BH66">
            <v>2.9200819672131173E-2</v>
          </cell>
          <cell r="BI66">
            <v>1.3688402190144444E-2</v>
          </cell>
          <cell r="BJ66">
            <v>5.3645961207954729E-2</v>
          </cell>
          <cell r="BK66">
            <v>2.1321216357916839E-2</v>
          </cell>
          <cell r="BL66">
            <v>-4.9167237052247348E-2</v>
          </cell>
          <cell r="BM66">
            <v>1.127774445110985E-2</v>
          </cell>
          <cell r="BN66">
            <v>-5.8725827500296646E-2</v>
          </cell>
          <cell r="BO66">
            <v>5.6717922863624981E-2</v>
          </cell>
          <cell r="BP66">
            <v>4.5443702290076438E-2</v>
          </cell>
          <cell r="BQ66">
            <v>6.2977752424415279E-2</v>
          </cell>
          <cell r="BS66">
            <v>1985</v>
          </cell>
          <cell r="BT66">
            <v>2.3500439232222007E-2</v>
          </cell>
          <cell r="BU66">
            <v>1.9366318769177611E-2</v>
          </cell>
          <cell r="BV66">
            <v>3.6248178150614777E-2</v>
          </cell>
          <cell r="BW66">
            <v>2.0690097685415722E-2</v>
          </cell>
          <cell r="BX66">
            <v>6.0607496521810203E-2</v>
          </cell>
          <cell r="BY66">
            <v>2.7935997514466609E-2</v>
          </cell>
          <cell r="BZ66">
            <v>-4.2666697087230997E-2</v>
          </cell>
          <cell r="CA66">
            <v>1.8082961407718527E-2</v>
          </cell>
          <cell r="CB66">
            <v>-5.2146080990232185E-2</v>
          </cell>
          <cell r="CC66">
            <v>6.3839139568103595E-2</v>
          </cell>
          <cell r="CD66">
            <v>5.2207697201017915E-2</v>
          </cell>
          <cell r="CE66">
            <v>6.9411328199277422E-2</v>
          </cell>
          <cell r="CG66">
            <v>1985</v>
          </cell>
          <cell r="CH66">
            <v>0.33047502748149915</v>
          </cell>
        </row>
        <row r="67">
          <cell r="A67">
            <v>1986</v>
          </cell>
          <cell r="B67">
            <v>9206</v>
          </cell>
          <cell r="C67">
            <v>9751</v>
          </cell>
          <cell r="D67">
            <v>10527</v>
          </cell>
          <cell r="E67">
            <v>10378</v>
          </cell>
          <cell r="F67">
            <v>10239</v>
          </cell>
          <cell r="G67">
            <v>10665</v>
          </cell>
          <cell r="H67">
            <v>11213</v>
          </cell>
          <cell r="I67">
            <v>11853</v>
          </cell>
          <cell r="J67">
            <v>11311</v>
          </cell>
          <cell r="K67">
            <v>11081</v>
          </cell>
          <cell r="L67">
            <v>11410</v>
          </cell>
          <cell r="M67">
            <v>11552</v>
          </cell>
          <cell r="O67">
            <v>1986</v>
          </cell>
          <cell r="P67">
            <v>742</v>
          </cell>
          <cell r="Q67">
            <v>711</v>
          </cell>
          <cell r="R67">
            <v>678</v>
          </cell>
          <cell r="S67">
            <v>668</v>
          </cell>
          <cell r="T67">
            <v>681</v>
          </cell>
          <cell r="U67">
            <v>660</v>
          </cell>
          <cell r="V67">
            <v>628</v>
          </cell>
          <cell r="W67">
            <v>597</v>
          </cell>
          <cell r="X67">
            <v>614</v>
          </cell>
          <cell r="Y67">
            <v>637</v>
          </cell>
          <cell r="Z67">
            <v>619</v>
          </cell>
          <cell r="AA67">
            <v>613</v>
          </cell>
          <cell r="AC67">
            <v>1986</v>
          </cell>
          <cell r="AD67">
            <v>9533</v>
          </cell>
          <cell r="AE67">
            <v>10069</v>
          </cell>
          <cell r="AF67">
            <v>10527</v>
          </cell>
          <cell r="AG67">
            <v>10119</v>
          </cell>
          <cell r="AH67">
            <v>10593</v>
          </cell>
          <cell r="AI67">
            <v>11167</v>
          </cell>
          <cell r="AJ67">
            <v>11424</v>
          </cell>
          <cell r="AK67">
            <v>12374</v>
          </cell>
          <cell r="AL67">
            <v>10909</v>
          </cell>
          <cell r="AM67">
            <v>11401</v>
          </cell>
          <cell r="AN67">
            <v>11582</v>
          </cell>
          <cell r="AO67">
            <v>11229</v>
          </cell>
          <cell r="AQ67">
            <v>1986</v>
          </cell>
          <cell r="AR67">
            <v>6.1096669171049334E-3</v>
          </cell>
          <cell r="AS67">
            <v>6.0604924997377527E-3</v>
          </cell>
          <cell r="AT67">
            <v>5.9069967226139638E-3</v>
          </cell>
          <cell r="AU67">
            <v>5.4878756214179411E-3</v>
          </cell>
          <cell r="AV67">
            <v>5.7422991402312487E-3</v>
          </cell>
          <cell r="AW67">
            <v>5.5373831775700939E-3</v>
          </cell>
          <cell r="AX67">
            <v>5.2548908987791404E-3</v>
          </cell>
          <cell r="AY67">
            <v>5.1618237920168075E-3</v>
          </cell>
          <cell r="AZ67">
            <v>4.6771146489952044E-3</v>
          </cell>
          <cell r="BA67">
            <v>5.3920287530173855E-3</v>
          </cell>
          <cell r="BB67">
            <v>5.1624053445604194E-3</v>
          </cell>
          <cell r="BC67">
            <v>5.0951015944281355E-3</v>
          </cell>
          <cell r="BE67">
            <v>1986</v>
          </cell>
          <cell r="BF67">
            <v>2.3183428142105722E-2</v>
          </cell>
          <cell r="BG67">
            <v>5.6225742158816816E-2</v>
          </cell>
          <cell r="BH67">
            <v>4.548614559539188E-2</v>
          </cell>
          <cell r="BI67">
            <v>-3.8757480763750407E-2</v>
          </cell>
          <cell r="BJ67">
            <v>4.6842573376815855E-2</v>
          </cell>
          <cell r="BK67">
            <v>5.4186727083923358E-2</v>
          </cell>
          <cell r="BL67">
            <v>2.3014238380943963E-2</v>
          </cell>
          <cell r="BM67">
            <v>8.3158263305322055E-2</v>
          </cell>
          <cell r="BN67">
            <v>-0.11839340552771938</v>
          </cell>
          <cell r="BO67">
            <v>4.5100375836465201E-2</v>
          </cell>
          <cell r="BP67">
            <v>1.5875800368388759E-2</v>
          </cell>
          <cell r="BQ67">
            <v>-3.0478328440683766E-2</v>
          </cell>
          <cell r="BS67">
            <v>1986</v>
          </cell>
          <cell r="BT67">
            <v>2.9293095059210655E-2</v>
          </cell>
          <cell r="BU67">
            <v>6.2286234658554568E-2</v>
          </cell>
          <cell r="BV67">
            <v>5.1393142318005847E-2</v>
          </cell>
          <cell r="BW67">
            <v>-3.3269605142332466E-2</v>
          </cell>
          <cell r="BX67">
            <v>5.2584872517047104E-2</v>
          </cell>
          <cell r="BY67">
            <v>5.9724110261493449E-2</v>
          </cell>
          <cell r="BZ67">
            <v>2.8269129279723103E-2</v>
          </cell>
          <cell r="CA67">
            <v>8.8320087097338865E-2</v>
          </cell>
          <cell r="CB67">
            <v>-0.11371629087872417</v>
          </cell>
          <cell r="CC67">
            <v>5.0492404589482585E-2</v>
          </cell>
          <cell r="CD67">
            <v>2.103820571294918E-2</v>
          </cell>
          <cell r="CE67">
            <v>-2.538322684625563E-2</v>
          </cell>
          <cell r="CG67">
            <v>1986</v>
          </cell>
          <cell r="CH67">
            <v>0.28530461296281118</v>
          </cell>
        </row>
        <row r="68">
          <cell r="A68">
            <v>1987</v>
          </cell>
          <cell r="B68">
            <v>12009</v>
          </cell>
          <cell r="C68">
            <v>11987</v>
          </cell>
          <cell r="D68">
            <v>11765</v>
          </cell>
          <cell r="E68">
            <v>10997</v>
          </cell>
          <cell r="F68">
            <v>10806</v>
          </cell>
          <cell r="G68">
            <v>11263</v>
          </cell>
          <cell r="H68">
            <v>11093</v>
          </cell>
          <cell r="I68">
            <v>11770</v>
          </cell>
          <cell r="J68">
            <v>11498</v>
          </cell>
          <cell r="K68">
            <v>11173</v>
          </cell>
          <cell r="L68">
            <v>10649</v>
          </cell>
          <cell r="M68">
            <v>10236</v>
          </cell>
          <cell r="O68">
            <v>1987</v>
          </cell>
          <cell r="P68">
            <v>588</v>
          </cell>
          <cell r="Q68">
            <v>595</v>
          </cell>
          <cell r="R68">
            <v>600</v>
          </cell>
          <cell r="S68">
            <v>668</v>
          </cell>
          <cell r="T68">
            <v>689</v>
          </cell>
          <cell r="U68">
            <v>664</v>
          </cell>
          <cell r="V68">
            <v>669</v>
          </cell>
          <cell r="W68">
            <v>630</v>
          </cell>
          <cell r="X68">
            <v>642</v>
          </cell>
          <cell r="Y68">
            <v>660</v>
          </cell>
          <cell r="Z68">
            <v>695</v>
          </cell>
          <cell r="AA68">
            <v>719</v>
          </cell>
          <cell r="AC68">
            <v>1987</v>
          </cell>
          <cell r="AD68">
            <v>12275</v>
          </cell>
          <cell r="AE68">
            <v>11846</v>
          </cell>
          <cell r="AF68">
            <v>11563</v>
          </cell>
          <cell r="AG68">
            <v>11023</v>
          </cell>
          <cell r="AH68">
            <v>10891</v>
          </cell>
          <cell r="AI68">
            <v>11307</v>
          </cell>
          <cell r="AJ68">
            <v>11217</v>
          </cell>
          <cell r="AK68">
            <v>11747</v>
          </cell>
          <cell r="AL68">
            <v>11711</v>
          </cell>
          <cell r="AM68">
            <v>10825</v>
          </cell>
          <cell r="AN68">
            <v>10163</v>
          </cell>
          <cell r="AO68">
            <v>10212</v>
          </cell>
          <cell r="AQ68">
            <v>1987</v>
          </cell>
          <cell r="AR68">
            <v>5.2403686882180065E-3</v>
          </cell>
          <cell r="AS68">
            <v>4.8419993211133733E-3</v>
          </cell>
          <cell r="AT68">
            <v>4.9658112443018735E-3</v>
          </cell>
          <cell r="AU68">
            <v>5.2941825939058496E-3</v>
          </cell>
          <cell r="AV68">
            <v>5.6286355801505941E-3</v>
          </cell>
          <cell r="AW68">
            <v>5.7223334251522663E-3</v>
          </cell>
          <cell r="AX68">
            <v>5.4694857168125941E-3</v>
          </cell>
          <cell r="AY68">
            <v>5.5088258892752075E-3</v>
          </cell>
          <cell r="AZ68">
            <v>5.2365965778496636E-3</v>
          </cell>
          <cell r="BA68">
            <v>5.247331568610708E-3</v>
          </cell>
          <cell r="BB68">
            <v>5.6975019245573523E-3</v>
          </cell>
          <cell r="BC68">
            <v>6.0347043195906717E-3</v>
          </cell>
          <cell r="BE68">
            <v>1987</v>
          </cell>
          <cell r="BF68">
            <v>9.3151660878083575E-2</v>
          </cell>
          <cell r="BG68">
            <v>-3.4949083503055034E-2</v>
          </cell>
          <cell r="BH68">
            <v>-2.3889920648320073E-2</v>
          </cell>
          <cell r="BI68">
            <v>-4.6700683213698913E-2</v>
          </cell>
          <cell r="BJ68">
            <v>-1.1974961444252918E-2</v>
          </cell>
          <cell r="BK68">
            <v>3.8196676154623077E-2</v>
          </cell>
          <cell r="BL68">
            <v>-7.9596710002652893E-3</v>
          </cell>
          <cell r="BM68">
            <v>4.7249710261210609E-2</v>
          </cell>
          <cell r="BN68">
            <v>-3.0646122414232924E-3</v>
          </cell>
          <cell r="BO68">
            <v>-7.565536674921014E-2</v>
          </cell>
          <cell r="BP68">
            <v>-6.1154734411085432E-2</v>
          </cell>
          <cell r="BQ68">
            <v>4.82141100068878E-3</v>
          </cell>
          <cell r="BS68">
            <v>1987</v>
          </cell>
          <cell r="BT68">
            <v>9.8392029566301581E-2</v>
          </cell>
          <cell r="BU68">
            <v>-3.0107084181941662E-2</v>
          </cell>
          <cell r="BV68">
            <v>-1.8924109404018199E-2</v>
          </cell>
          <cell r="BW68">
            <v>-4.1406500619793063E-2</v>
          </cell>
          <cell r="BX68">
            <v>-6.3463258641023243E-3</v>
          </cell>
          <cell r="BY68">
            <v>4.3919009579775341E-2</v>
          </cell>
          <cell r="BZ68">
            <v>-2.4901852834526951E-3</v>
          </cell>
          <cell r="CA68">
            <v>5.2758536150485813E-2</v>
          </cell>
          <cell r="CB68">
            <v>2.1719843364263712E-3</v>
          </cell>
          <cell r="CC68">
            <v>-7.0408035180599432E-2</v>
          </cell>
          <cell r="CD68">
            <v>-5.5457232486528077E-2</v>
          </cell>
          <cell r="CE68">
            <v>1.0856115320279452E-2</v>
          </cell>
          <cell r="CG68">
            <v>1987</v>
          </cell>
          <cell r="CH68">
            <v>-2.9240544542750824E-2</v>
          </cell>
        </row>
        <row r="69">
          <cell r="A69">
            <v>1988</v>
          </cell>
          <cell r="B69">
            <v>10613</v>
          </cell>
          <cell r="C69">
            <v>11067</v>
          </cell>
          <cell r="D69">
            <v>10724</v>
          </cell>
          <cell r="E69">
            <v>10412</v>
          </cell>
          <cell r="F69">
            <v>10311</v>
          </cell>
          <cell r="G69">
            <v>10986</v>
          </cell>
          <cell r="H69">
            <v>10849</v>
          </cell>
          <cell r="I69">
            <v>10789</v>
          </cell>
          <cell r="J69">
            <v>10967</v>
          </cell>
          <cell r="K69">
            <v>11300</v>
          </cell>
          <cell r="L69">
            <v>11170</v>
          </cell>
          <cell r="M69">
            <v>11302</v>
          </cell>
          <cell r="O69">
            <v>1988</v>
          </cell>
          <cell r="P69">
            <v>704</v>
          </cell>
          <cell r="Q69">
            <v>673</v>
          </cell>
          <cell r="R69">
            <v>699</v>
          </cell>
          <cell r="S69">
            <v>730</v>
          </cell>
          <cell r="T69">
            <v>744</v>
          </cell>
          <cell r="U69">
            <v>696</v>
          </cell>
          <cell r="V69">
            <v>716</v>
          </cell>
          <cell r="W69">
            <v>720</v>
          </cell>
          <cell r="X69">
            <v>709</v>
          </cell>
          <cell r="Y69">
            <v>701</v>
          </cell>
          <cell r="Z69">
            <v>704</v>
          </cell>
          <cell r="AA69">
            <v>698</v>
          </cell>
          <cell r="AC69">
            <v>1988</v>
          </cell>
          <cell r="AD69">
            <v>11327</v>
          </cell>
          <cell r="AE69">
            <v>11066</v>
          </cell>
          <cell r="AF69">
            <v>10421</v>
          </cell>
          <cell r="AG69">
            <v>10377</v>
          </cell>
          <cell r="AH69">
            <v>10790</v>
          </cell>
          <cell r="AI69">
            <v>11066</v>
          </cell>
          <cell r="AJ69">
            <v>11021</v>
          </cell>
          <cell r="AK69">
            <v>10805</v>
          </cell>
          <cell r="AL69">
            <v>11186</v>
          </cell>
          <cell r="AM69">
            <v>11413</v>
          </cell>
          <cell r="AN69">
            <v>11258</v>
          </cell>
          <cell r="AO69">
            <v>11264</v>
          </cell>
          <cell r="AQ69">
            <v>1988</v>
          </cell>
          <cell r="AR69">
            <v>6.0970361666013847E-3</v>
          </cell>
          <cell r="AS69">
            <v>5.4795996292045556E-3</v>
          </cell>
          <cell r="AT69">
            <v>5.6449756009398161E-3</v>
          </cell>
          <cell r="AU69">
            <v>6.0780795189201283E-3</v>
          </cell>
          <cell r="AV69">
            <v>6.1605666377565768E-3</v>
          </cell>
          <cell r="AW69">
            <v>5.9053568118628361E-3</v>
          </cell>
          <cell r="AX69">
            <v>5.8496626302789326E-3</v>
          </cell>
          <cell r="AY69">
            <v>5.8736956718991014E-3</v>
          </cell>
          <cell r="AZ69">
            <v>5.9969173222273629E-3</v>
          </cell>
          <cell r="BA69">
            <v>5.9012009058942733E-3</v>
          </cell>
          <cell r="BB69">
            <v>5.7417564765326083E-3</v>
          </cell>
          <cell r="BC69">
            <v>5.8394001302777285E-3</v>
          </cell>
          <cell r="BE69">
            <v>1988</v>
          </cell>
          <cell r="BF69">
            <v>0.10918527222875052</v>
          </cell>
          <cell r="BG69">
            <v>-2.3042288337600469E-2</v>
          </cell>
          <cell r="BH69">
            <v>-5.8286643773721281E-2</v>
          </cell>
          <cell r="BI69">
            <v>-4.2222435466845454E-3</v>
          </cell>
          <cell r="BJ69">
            <v>3.9799556711959116E-2</v>
          </cell>
          <cell r="BK69">
            <v>2.5579240037071349E-2</v>
          </cell>
          <cell r="BL69">
            <v>-4.0665100307247792E-3</v>
          </cell>
          <cell r="BM69">
            <v>-1.9598947463932537E-2</v>
          </cell>
          <cell r="BN69">
            <v>3.5261453031004253E-2</v>
          </cell>
          <cell r="BO69">
            <v>2.0293223672447791E-2</v>
          </cell>
          <cell r="BP69">
            <v>-1.3581004118110918E-2</v>
          </cell>
          <cell r="BQ69">
            <v>5.3295434357791827E-4</v>
          </cell>
          <cell r="BS69">
            <v>1988</v>
          </cell>
          <cell r="BT69">
            <v>0.1152823083953519</v>
          </cell>
          <cell r="BU69">
            <v>-1.7562688708395915E-2</v>
          </cell>
          <cell r="BV69">
            <v>-5.2641668172781465E-2</v>
          </cell>
          <cell r="BW69">
            <v>1.855835972235583E-3</v>
          </cell>
          <cell r="BX69">
            <v>4.5960123349715692E-2</v>
          </cell>
          <cell r="BY69">
            <v>3.1484596848934183E-2</v>
          </cell>
          <cell r="BZ69">
            <v>1.7831525995541534E-3</v>
          </cell>
          <cell r="CA69">
            <v>-1.3725251792033436E-2</v>
          </cell>
          <cell r="CB69">
            <v>4.1258370353231613E-2</v>
          </cell>
          <cell r="CC69">
            <v>2.6194424578342063E-2</v>
          </cell>
          <cell r="CD69">
            <v>-7.8392476415783084E-3</v>
          </cell>
          <cell r="CE69">
            <v>6.3723544738556468E-3</v>
          </cell>
          <cell r="CG69">
            <v>1988</v>
          </cell>
          <cell r="CH69">
            <v>0.1827353634522757</v>
          </cell>
        </row>
        <row r="70">
          <cell r="A70">
            <v>1989</v>
          </cell>
          <cell r="B70">
            <v>11437</v>
          </cell>
          <cell r="C70">
            <v>11688</v>
          </cell>
          <cell r="D70">
            <v>11665</v>
          </cell>
          <cell r="E70">
            <v>11991</v>
          </cell>
          <cell r="F70">
            <v>12774</v>
          </cell>
          <cell r="G70">
            <v>13350</v>
          </cell>
          <cell r="H70">
            <v>13722</v>
          </cell>
          <cell r="I70">
            <v>14047</v>
          </cell>
          <cell r="J70">
            <v>14098</v>
          </cell>
          <cell r="K70">
            <v>14271</v>
          </cell>
          <cell r="L70">
            <v>14337</v>
          </cell>
          <cell r="M70">
            <v>15218</v>
          </cell>
          <cell r="O70">
            <v>1989</v>
          </cell>
          <cell r="P70">
            <v>699</v>
          </cell>
          <cell r="Q70">
            <v>692</v>
          </cell>
          <cell r="R70">
            <v>706</v>
          </cell>
          <cell r="S70">
            <v>695</v>
          </cell>
          <cell r="T70">
            <v>662</v>
          </cell>
          <cell r="U70">
            <v>635</v>
          </cell>
          <cell r="V70">
            <v>620</v>
          </cell>
          <cell r="W70">
            <v>611</v>
          </cell>
          <cell r="X70">
            <v>605</v>
          </cell>
          <cell r="Y70">
            <v>595</v>
          </cell>
          <cell r="Z70">
            <v>593</v>
          </cell>
          <cell r="AA70">
            <v>553</v>
          </cell>
          <cell r="AC70">
            <v>1989</v>
          </cell>
          <cell r="AD70">
            <v>11841</v>
          </cell>
          <cell r="AE70">
            <v>11519</v>
          </cell>
          <cell r="AF70">
            <v>11760</v>
          </cell>
          <cell r="AG70">
            <v>12436</v>
          </cell>
          <cell r="AH70">
            <v>13087</v>
          </cell>
          <cell r="AI70">
            <v>13227</v>
          </cell>
          <cell r="AJ70">
            <v>14219</v>
          </cell>
          <cell r="AK70">
            <v>14067</v>
          </cell>
          <cell r="AL70">
            <v>14235</v>
          </cell>
          <cell r="AM70">
            <v>14228</v>
          </cell>
          <cell r="AN70">
            <v>14635</v>
          </cell>
          <cell r="AO70">
            <v>15634</v>
          </cell>
          <cell r="AQ70">
            <v>1989</v>
          </cell>
          <cell r="AR70">
            <v>5.9144642223011371E-3</v>
          </cell>
          <cell r="AS70">
            <v>5.6921543788531377E-3</v>
          </cell>
          <cell r="AT70">
            <v>5.9579028850884046E-3</v>
          </cell>
          <cell r="AU70">
            <v>5.9054315476190474E-3</v>
          </cell>
          <cell r="AV70">
            <v>5.6666050176905755E-3</v>
          </cell>
          <cell r="AW70">
            <v>5.3980094750515784E-3</v>
          </cell>
          <cell r="AX70">
            <v>5.3600211688213505E-3</v>
          </cell>
          <cell r="AY70">
            <v>5.0300753686382069E-3</v>
          </cell>
          <cell r="AZ70">
            <v>5.0527771853747542E-3</v>
          </cell>
          <cell r="BA70">
            <v>4.9708728486125746E-3</v>
          </cell>
          <cell r="BB70">
            <v>4.9795245290975548E-3</v>
          </cell>
          <cell r="BC70">
            <v>4.7919109440838171E-3</v>
          </cell>
          <cell r="BE70">
            <v>1989</v>
          </cell>
          <cell r="BF70">
            <v>5.1225142045454586E-2</v>
          </cell>
          <cell r="BG70">
            <v>-2.7193649185035085E-2</v>
          </cell>
          <cell r="BH70">
            <v>2.0921955030818618E-2</v>
          </cell>
          <cell r="BI70">
            <v>5.7482993197278898E-2</v>
          </cell>
          <cell r="BJ70">
            <v>5.2348021871984507E-2</v>
          </cell>
          <cell r="BK70">
            <v>1.0697638878276239E-2</v>
          </cell>
          <cell r="BL70">
            <v>7.4998109926665224E-2</v>
          </cell>
          <cell r="BM70">
            <v>-1.0689921935438496E-2</v>
          </cell>
          <cell r="BN70">
            <v>1.1942844956280618E-2</v>
          </cell>
          <cell r="BO70">
            <v>-4.9174569722509887E-4</v>
          </cell>
          <cell r="BP70">
            <v>2.8605566488614009E-2</v>
          </cell>
          <cell r="BQ70">
            <v>6.8261018107277138E-2</v>
          </cell>
          <cell r="BS70">
            <v>1989</v>
          </cell>
          <cell r="BT70">
            <v>5.7139606267755723E-2</v>
          </cell>
          <cell r="BU70">
            <v>-2.1501494806181947E-2</v>
          </cell>
          <cell r="BV70">
            <v>2.6879857915907024E-2</v>
          </cell>
          <cell r="BW70">
            <v>6.3388424744897948E-2</v>
          </cell>
          <cell r="BX70">
            <v>5.8014626889675083E-2</v>
          </cell>
          <cell r="BY70">
            <v>1.6095648353327816E-2</v>
          </cell>
          <cell r="BZ70">
            <v>8.0358131095486576E-2</v>
          </cell>
          <cell r="CA70">
            <v>-5.6598465668002886E-3</v>
          </cell>
          <cell r="CB70">
            <v>1.6995622141655373E-2</v>
          </cell>
          <cell r="CC70">
            <v>4.4791271513874758E-3</v>
          </cell>
          <cell r="CD70">
            <v>3.3585091017711566E-2</v>
          </cell>
          <cell r="CE70">
            <v>7.305292905136096E-2</v>
          </cell>
          <cell r="CG70">
            <v>1989</v>
          </cell>
          <cell r="CH70">
            <v>0.47795237873354202</v>
          </cell>
        </row>
        <row r="71">
          <cell r="A71">
            <v>1990</v>
          </cell>
          <cell r="B71">
            <v>14604</v>
          </cell>
          <cell r="C71">
            <v>14099</v>
          </cell>
          <cell r="D71">
            <v>14192</v>
          </cell>
          <cell r="E71">
            <v>14089</v>
          </cell>
          <cell r="F71">
            <v>14366</v>
          </cell>
          <cell r="G71">
            <v>14352</v>
          </cell>
          <cell r="H71">
            <v>13786</v>
          </cell>
          <cell r="I71">
            <v>13276</v>
          </cell>
          <cell r="J71">
            <v>13033</v>
          </cell>
          <cell r="K71">
            <v>13791</v>
          </cell>
          <cell r="L71">
            <v>14158</v>
          </cell>
          <cell r="M71">
            <v>14446</v>
          </cell>
          <cell r="O71">
            <v>1990</v>
          </cell>
          <cell r="P71">
            <v>558</v>
          </cell>
          <cell r="Q71">
            <v>584</v>
          </cell>
          <cell r="R71">
            <v>584</v>
          </cell>
          <cell r="S71">
            <v>592</v>
          </cell>
          <cell r="T71">
            <v>578</v>
          </cell>
          <cell r="U71">
            <v>576</v>
          </cell>
          <cell r="V71">
            <v>603</v>
          </cell>
          <cell r="W71">
            <v>617</v>
          </cell>
          <cell r="X71">
            <v>636</v>
          </cell>
          <cell r="Y71">
            <v>602</v>
          </cell>
          <cell r="Z71">
            <v>589</v>
          </cell>
          <cell r="AA71">
            <v>573</v>
          </cell>
          <cell r="AC71">
            <v>1990</v>
          </cell>
          <cell r="AD71">
            <v>14302</v>
          </cell>
          <cell r="AE71">
            <v>14078</v>
          </cell>
          <cell r="AF71">
            <v>14272</v>
          </cell>
          <cell r="AG71">
            <v>13652</v>
          </cell>
          <cell r="AH71">
            <v>14513</v>
          </cell>
          <cell r="AI71">
            <v>14139</v>
          </cell>
          <cell r="AJ71">
            <v>14024</v>
          </cell>
          <cell r="AK71">
            <v>12844</v>
          </cell>
          <cell r="AL71">
            <v>13302</v>
          </cell>
          <cell r="AM71">
            <v>14101</v>
          </cell>
          <cell r="AN71">
            <v>14304</v>
          </cell>
          <cell r="AO71">
            <v>14359</v>
          </cell>
          <cell r="AQ71">
            <v>1990</v>
          </cell>
          <cell r="AR71">
            <v>4.3436484584879111E-3</v>
          </cell>
          <cell r="AS71">
            <v>4.7975900806414024E-3</v>
          </cell>
          <cell r="AT71">
            <v>4.9060756736278837E-3</v>
          </cell>
          <cell r="AU71">
            <v>4.8700766068759341E-3</v>
          </cell>
          <cell r="AV71">
            <v>5.068578474460397E-3</v>
          </cell>
          <cell r="AW71">
            <v>4.7467511885895403E-3</v>
          </cell>
          <cell r="AX71">
            <v>4.8995438149798433E-3</v>
          </cell>
          <cell r="AY71">
            <v>4.867424890663624E-3</v>
          </cell>
          <cell r="AZ71">
            <v>5.37798972282778E-3</v>
          </cell>
          <cell r="BA71">
            <v>5.2010863028116071E-3</v>
          </cell>
          <cell r="BB71">
            <v>4.9281741247665647E-3</v>
          </cell>
          <cell r="BC71">
            <v>4.8224028243847878E-3</v>
          </cell>
          <cell r="BE71">
            <v>1990</v>
          </cell>
          <cell r="BF71">
            <v>-8.5198925418958682E-2</v>
          </cell>
          <cell r="BG71">
            <v>-1.5662145154523799E-2</v>
          </cell>
          <cell r="BH71">
            <v>1.3780366529336563E-2</v>
          </cell>
          <cell r="BI71">
            <v>-4.344170403587444E-2</v>
          </cell>
          <cell r="BJ71">
            <v>6.306768239085847E-2</v>
          </cell>
          <cell r="BK71">
            <v>-2.5769999310962577E-2</v>
          </cell>
          <cell r="BL71">
            <v>-8.1335313671405673E-3</v>
          </cell>
          <cell r="BM71">
            <v>-8.4141471762692488E-2</v>
          </cell>
          <cell r="BN71">
            <v>3.5658673310495104E-2</v>
          </cell>
          <cell r="BO71">
            <v>6.0066155465343662E-2</v>
          </cell>
          <cell r="BP71">
            <v>1.4396142117580224E-2</v>
          </cell>
          <cell r="BQ71">
            <v>3.8450782997763167E-3</v>
          </cell>
          <cell r="BS71">
            <v>1990</v>
          </cell>
          <cell r="BT71">
            <v>-8.0855276960470776E-2</v>
          </cell>
          <cell r="BU71">
            <v>-1.0864555073882396E-2</v>
          </cell>
          <cell r="BV71">
            <v>1.8686442202964448E-2</v>
          </cell>
          <cell r="BW71">
            <v>-3.8571627428998508E-2</v>
          </cell>
          <cell r="BX71">
            <v>6.8136260865318862E-2</v>
          </cell>
          <cell r="BY71">
            <v>-2.1023248122373037E-2</v>
          </cell>
          <cell r="BZ71">
            <v>-3.2339875521607241E-3</v>
          </cell>
          <cell r="CA71">
            <v>-7.9274046872028867E-2</v>
          </cell>
          <cell r="CB71">
            <v>4.1036663033322887E-2</v>
          </cell>
          <cell r="CC71">
            <v>6.5267241768155265E-2</v>
          </cell>
          <cell r="CD71">
            <v>1.932431624234679E-2</v>
          </cell>
          <cell r="CE71">
            <v>8.6674811241611045E-3</v>
          </cell>
          <cell r="CG71">
            <v>1990</v>
          </cell>
          <cell r="CH71">
            <v>-2.5672932216477373E-2</v>
          </cell>
        </row>
        <row r="72">
          <cell r="A72">
            <v>1991</v>
          </cell>
          <cell r="B72">
            <v>13838</v>
          </cell>
          <cell r="C72">
            <v>14319</v>
          </cell>
          <cell r="D72">
            <v>14284</v>
          </cell>
          <cell r="E72">
            <v>14313</v>
          </cell>
          <cell r="F72">
            <v>13866</v>
          </cell>
          <cell r="G72">
            <v>13573</v>
          </cell>
          <cell r="H72">
            <v>13775</v>
          </cell>
          <cell r="I72">
            <v>14088</v>
          </cell>
          <cell r="J72">
            <v>14284</v>
          </cell>
          <cell r="K72">
            <v>14454</v>
          </cell>
          <cell r="L72">
            <v>14666</v>
          </cell>
          <cell r="M72">
            <v>14881</v>
          </cell>
          <cell r="O72">
            <v>1991</v>
          </cell>
          <cell r="P72">
            <v>607</v>
          </cell>
          <cell r="Q72">
            <v>584</v>
          </cell>
          <cell r="R72">
            <v>588</v>
          </cell>
          <cell r="S72">
            <v>588</v>
          </cell>
          <cell r="T72">
            <v>609</v>
          </cell>
          <cell r="U72">
            <v>623</v>
          </cell>
          <cell r="V72">
            <v>611</v>
          </cell>
          <cell r="W72">
            <v>599</v>
          </cell>
          <cell r="X72">
            <v>595</v>
          </cell>
          <cell r="Y72">
            <v>587</v>
          </cell>
          <cell r="Z72">
            <v>580</v>
          </cell>
          <cell r="AA72">
            <v>571</v>
          </cell>
          <cell r="AC72">
            <v>1991</v>
          </cell>
          <cell r="AD72">
            <v>13856</v>
          </cell>
          <cell r="AE72">
            <v>14270</v>
          </cell>
          <cell r="AF72">
            <v>14482</v>
          </cell>
          <cell r="AG72">
            <v>14178</v>
          </cell>
          <cell r="AH72">
            <v>13923</v>
          </cell>
          <cell r="AI72">
            <v>13658</v>
          </cell>
          <cell r="AJ72">
            <v>14008</v>
          </cell>
          <cell r="AK72">
            <v>14300</v>
          </cell>
          <cell r="AL72">
            <v>14518</v>
          </cell>
          <cell r="AM72">
            <v>14737</v>
          </cell>
          <cell r="AN72">
            <v>14522</v>
          </cell>
          <cell r="AO72">
            <v>15516</v>
          </cell>
          <cell r="AQ72">
            <v>1991</v>
          </cell>
          <cell r="AR72">
            <v>4.8747974557188283E-3</v>
          </cell>
          <cell r="AS72">
            <v>5.0292869515011548E-3</v>
          </cell>
          <cell r="AT72">
            <v>4.9048072880168185E-3</v>
          </cell>
          <cell r="AU72">
            <v>4.8428186714542191E-3</v>
          </cell>
          <cell r="AV72">
            <v>4.9633199322894625E-3</v>
          </cell>
          <cell r="AW72">
            <v>5.0611571979219038E-3</v>
          </cell>
          <cell r="AX72">
            <v>5.1352839605603553E-3</v>
          </cell>
          <cell r="AY72">
            <v>5.0201741861793259E-3</v>
          </cell>
          <cell r="AZ72">
            <v>4.9527855477855482E-3</v>
          </cell>
          <cell r="BA72">
            <v>4.8701026312164206E-3</v>
          </cell>
          <cell r="BB72">
            <v>4.8100472733030239E-3</v>
          </cell>
          <cell r="BC72">
            <v>4.8759646283799297E-3</v>
          </cell>
          <cell r="BE72">
            <v>1991</v>
          </cell>
          <cell r="BF72">
            <v>-3.5030294588759614E-2</v>
          </cell>
          <cell r="BG72">
            <v>2.9878752886836057E-2</v>
          </cell>
          <cell r="BH72">
            <v>1.4856341976173804E-2</v>
          </cell>
          <cell r="BI72">
            <v>-2.099157574920596E-2</v>
          </cell>
          <cell r="BJ72">
            <v>-1.7985611510791366E-2</v>
          </cell>
          <cell r="BK72">
            <v>-1.9033254327372018E-2</v>
          </cell>
          <cell r="BL72">
            <v>2.5626006735978812E-2</v>
          </cell>
          <cell r="BM72">
            <v>2.0845231296402034E-2</v>
          </cell>
          <cell r="BN72">
            <v>1.5244755244755215E-2</v>
          </cell>
          <cell r="BO72">
            <v>1.5084722413555518E-2</v>
          </cell>
          <cell r="BP72">
            <v>-1.458912940218493E-2</v>
          </cell>
          <cell r="BQ72">
            <v>6.8447872193912573E-2</v>
          </cell>
          <cell r="BS72">
            <v>1991</v>
          </cell>
          <cell r="BT72">
            <v>-3.0155497133040787E-2</v>
          </cell>
          <cell r="BU72">
            <v>3.4908039838337214E-2</v>
          </cell>
          <cell r="BV72">
            <v>1.9761149264190623E-2</v>
          </cell>
          <cell r="BW72">
            <v>-1.6148757077751742E-2</v>
          </cell>
          <cell r="BX72">
            <v>-1.3022291578501904E-2</v>
          </cell>
          <cell r="BY72">
            <v>-1.3972097129450113E-2</v>
          </cell>
          <cell r="BZ72">
            <v>3.0761290696539167E-2</v>
          </cell>
          <cell r="CA72">
            <v>2.5865405482581358E-2</v>
          </cell>
          <cell r="CB72">
            <v>2.0197540792540762E-2</v>
          </cell>
          <cell r="CC72">
            <v>1.9954825044771939E-2</v>
          </cell>
          <cell r="CD72">
            <v>-9.7790821288819066E-3</v>
          </cell>
          <cell r="CE72">
            <v>7.3323836822292501E-2</v>
          </cell>
          <cell r="CG72">
            <v>1991</v>
          </cell>
          <cell r="CH72">
            <v>0.14605348011329666</v>
          </cell>
        </row>
        <row r="73">
          <cell r="A73">
            <v>1992</v>
          </cell>
          <cell r="B73">
            <v>14970</v>
          </cell>
          <cell r="C73">
            <v>14306</v>
          </cell>
          <cell r="D73">
            <v>13945</v>
          </cell>
          <cell r="E73">
            <v>14161</v>
          </cell>
          <cell r="F73">
            <v>14725</v>
          </cell>
          <cell r="G73">
            <v>14679</v>
          </cell>
          <cell r="H73">
            <v>15370</v>
          </cell>
          <cell r="I73">
            <v>15743</v>
          </cell>
          <cell r="J73">
            <v>15536</v>
          </cell>
          <cell r="K73">
            <v>15426</v>
          </cell>
          <cell r="L73">
            <v>15212</v>
          </cell>
          <cell r="M73">
            <v>15718</v>
          </cell>
          <cell r="O73">
            <v>1992</v>
          </cell>
          <cell r="P73">
            <v>572</v>
          </cell>
          <cell r="Q73">
            <v>599</v>
          </cell>
          <cell r="R73">
            <v>616</v>
          </cell>
          <cell r="S73">
            <v>608</v>
          </cell>
          <cell r="T73">
            <v>580</v>
          </cell>
          <cell r="U73">
            <v>584</v>
          </cell>
          <cell r="V73">
            <v>558</v>
          </cell>
          <cell r="W73">
            <v>547</v>
          </cell>
          <cell r="X73">
            <v>549</v>
          </cell>
          <cell r="Y73">
            <v>552</v>
          </cell>
          <cell r="Z73">
            <v>560</v>
          </cell>
          <cell r="AA73">
            <v>544</v>
          </cell>
          <cell r="AC73">
            <v>1992</v>
          </cell>
          <cell r="AD73">
            <v>14613</v>
          </cell>
          <cell r="AE73">
            <v>14143</v>
          </cell>
          <cell r="AF73">
            <v>13868</v>
          </cell>
          <cell r="AG73">
            <v>14690</v>
          </cell>
          <cell r="AH73">
            <v>14598</v>
          </cell>
          <cell r="AI73">
            <v>14733</v>
          </cell>
          <cell r="AJ73">
            <v>15825</v>
          </cell>
          <cell r="AK73">
            <v>15636</v>
          </cell>
          <cell r="AL73">
            <v>15679</v>
          </cell>
          <cell r="AM73">
            <v>15461</v>
          </cell>
          <cell r="AN73">
            <v>15367</v>
          </cell>
          <cell r="AO73">
            <v>15846</v>
          </cell>
          <cell r="AQ73">
            <v>1992</v>
          </cell>
          <cell r="AR73">
            <v>4.5989301366331529E-3</v>
          </cell>
          <cell r="AS73">
            <v>4.8867982846324057E-3</v>
          </cell>
          <cell r="AT73">
            <v>5.0614673925852604E-3</v>
          </cell>
          <cell r="AU73">
            <v>5.1737140659551964E-3</v>
          </cell>
          <cell r="AV73">
            <v>4.8448491036986617E-3</v>
          </cell>
          <cell r="AW73">
            <v>4.8936703658035352E-3</v>
          </cell>
          <cell r="AX73">
            <v>4.8510486662594176E-3</v>
          </cell>
          <cell r="AY73">
            <v>4.5347135334386519E-3</v>
          </cell>
          <cell r="AZ73">
            <v>4.5457405986185726E-3</v>
          </cell>
          <cell r="BA73">
            <v>4.5257733273805726E-3</v>
          </cell>
          <cell r="BB73">
            <v>4.591509820408339E-3</v>
          </cell>
          <cell r="BC73">
            <v>4.6368798941454634E-3</v>
          </cell>
          <cell r="BE73">
            <v>1992</v>
          </cell>
          <cell r="BF73">
            <v>-5.8197989172467102E-2</v>
          </cell>
          <cell r="BG73">
            <v>-3.2163142407445444E-2</v>
          </cell>
          <cell r="BH73">
            <v>-1.944424803789857E-2</v>
          </cell>
          <cell r="BI73">
            <v>5.9273146812806488E-2</v>
          </cell>
          <cell r="BJ73">
            <v>-6.2627637848876594E-3</v>
          </cell>
          <cell r="BK73">
            <v>9.2478421701602809E-3</v>
          </cell>
          <cell r="BL73">
            <v>7.4119323966605588E-2</v>
          </cell>
          <cell r="BM73">
            <v>-1.1943127962085298E-2</v>
          </cell>
          <cell r="BN73">
            <v>2.7500639549757899E-3</v>
          </cell>
          <cell r="BO73">
            <v>-1.3903947955864582E-2</v>
          </cell>
          <cell r="BP73">
            <v>-6.079813724856109E-3</v>
          </cell>
          <cell r="BQ73">
            <v>3.1170690440554427E-2</v>
          </cell>
          <cell r="BS73">
            <v>1992</v>
          </cell>
          <cell r="BT73">
            <v>-5.3599059035833951E-2</v>
          </cell>
          <cell r="BU73">
            <v>-2.7276344122813038E-2</v>
          </cell>
          <cell r="BV73">
            <v>-1.4382780645313311E-2</v>
          </cell>
          <cell r="BW73">
            <v>6.4446860878761683E-2</v>
          </cell>
          <cell r="BX73">
            <v>-1.4179146811889977E-3</v>
          </cell>
          <cell r="BY73">
            <v>1.4141512535963817E-2</v>
          </cell>
          <cell r="BZ73">
            <v>7.8970372632865007E-2</v>
          </cell>
          <cell r="CA73">
            <v>-7.4084144286466463E-3</v>
          </cell>
          <cell r="CB73">
            <v>7.2958045535943625E-3</v>
          </cell>
          <cell r="CC73">
            <v>-9.3781746284840092E-3</v>
          </cell>
          <cell r="CD73">
            <v>-1.48830390444777E-3</v>
          </cell>
          <cell r="CE73">
            <v>3.580757033469989E-2</v>
          </cell>
          <cell r="CG73">
            <v>1992</v>
          </cell>
          <cell r="CH73">
            <v>8.1076689380070066E-2</v>
          </cell>
        </row>
        <row r="74">
          <cell r="A74">
            <v>1993</v>
          </cell>
          <cell r="B74">
            <v>15979</v>
          </cell>
          <cell r="C74">
            <v>16641</v>
          </cell>
          <cell r="D74">
            <v>17048</v>
          </cell>
          <cell r="E74">
            <v>17227</v>
          </cell>
          <cell r="F74">
            <v>16751</v>
          </cell>
          <cell r="G74">
            <v>17165</v>
          </cell>
          <cell r="H74">
            <v>17650</v>
          </cell>
          <cell r="I74">
            <v>18006</v>
          </cell>
          <cell r="J74">
            <v>18676</v>
          </cell>
          <cell r="K74">
            <v>18350</v>
          </cell>
          <cell r="L74">
            <v>17543</v>
          </cell>
          <cell r="M74">
            <v>17443</v>
          </cell>
          <cell r="O74">
            <v>1993</v>
          </cell>
          <cell r="P74">
            <v>537</v>
          </cell>
          <cell r="Q74">
            <v>515</v>
          </cell>
          <cell r="R74">
            <v>499</v>
          </cell>
          <cell r="S74">
            <v>498</v>
          </cell>
          <cell r="T74">
            <v>510</v>
          </cell>
          <cell r="U74">
            <v>502</v>
          </cell>
          <cell r="V74">
            <v>490</v>
          </cell>
          <cell r="W74">
            <v>483</v>
          </cell>
          <cell r="X74">
            <v>465</v>
          </cell>
          <cell r="Y74">
            <v>469</v>
          </cell>
          <cell r="Z74">
            <v>492</v>
          </cell>
          <cell r="AA74">
            <v>496</v>
          </cell>
          <cell r="AC74">
            <v>1993</v>
          </cell>
          <cell r="AD74">
            <v>16024</v>
          </cell>
          <cell r="AE74">
            <v>17107</v>
          </cell>
          <cell r="AF74">
            <v>17345</v>
          </cell>
          <cell r="AG74">
            <v>17227</v>
          </cell>
          <cell r="AH74">
            <v>16827</v>
          </cell>
          <cell r="AI74">
            <v>17534</v>
          </cell>
          <cell r="AJ74">
            <v>17858</v>
          </cell>
          <cell r="AK74">
            <v>18649</v>
          </cell>
          <cell r="AL74">
            <v>18539</v>
          </cell>
          <cell r="AM74">
            <v>18428</v>
          </cell>
          <cell r="AN74">
            <v>17422</v>
          </cell>
          <cell r="AO74">
            <v>17258</v>
          </cell>
          <cell r="AQ74">
            <v>1993</v>
          </cell>
          <cell r="AR74">
            <v>4.5125599520383693E-3</v>
          </cell>
          <cell r="AS74">
            <v>4.4569161882176732E-3</v>
          </cell>
          <cell r="AT74">
            <v>4.1439917382747804E-3</v>
          </cell>
          <cell r="AU74">
            <v>4.1217670798501015E-3</v>
          </cell>
          <cell r="AV74">
            <v>4.1325680617635106E-3</v>
          </cell>
          <cell r="AW74">
            <v>4.267362968245478E-3</v>
          </cell>
          <cell r="AX74">
            <v>4.1103475153036004E-3</v>
          </cell>
          <cell r="AY74">
            <v>4.058357598835256E-3</v>
          </cell>
          <cell r="AZ74">
            <v>3.8806102203871517E-3</v>
          </cell>
          <cell r="BA74">
            <v>3.8684889512199503E-3</v>
          </cell>
          <cell r="BB74">
            <v>3.9030985456913391E-3</v>
          </cell>
          <cell r="BC74">
            <v>4.1383155397390278E-3</v>
          </cell>
          <cell r="BE74">
            <v>1993</v>
          </cell>
          <cell r="BF74">
            <v>1.1233118768143369E-2</v>
          </cell>
          <cell r="BG74">
            <v>6.75861208187718E-2</v>
          </cell>
          <cell r="BH74">
            <v>1.3912433506751531E-2</v>
          </cell>
          <cell r="BI74">
            <v>-6.803113289132301E-3</v>
          </cell>
          <cell r="BJ74">
            <v>-2.3219364950368582E-2</v>
          </cell>
          <cell r="BK74">
            <v>4.2015807927735294E-2</v>
          </cell>
          <cell r="BL74">
            <v>1.8478384852286922E-2</v>
          </cell>
          <cell r="BM74">
            <v>4.4293873894053037E-2</v>
          </cell>
          <cell r="BN74">
            <v>-5.8984395946163337E-3</v>
          </cell>
          <cell r="BO74">
            <v>-5.9873779599762811E-3</v>
          </cell>
          <cell r="BP74">
            <v>-5.4590840026047305E-2</v>
          </cell>
          <cell r="BQ74">
            <v>-9.4133853748133989E-3</v>
          </cell>
          <cell r="BS74">
            <v>1993</v>
          </cell>
          <cell r="BT74">
            <v>1.574567872018174E-2</v>
          </cell>
          <cell r="BU74">
            <v>7.2043037006989469E-2</v>
          </cell>
          <cell r="BV74">
            <v>1.8056425245026313E-2</v>
          </cell>
          <cell r="BW74">
            <v>-2.6813462092821995E-3</v>
          </cell>
          <cell r="BX74">
            <v>-1.9086796888605071E-2</v>
          </cell>
          <cell r="BY74">
            <v>4.6283170895980774E-2</v>
          </cell>
          <cell r="BZ74">
            <v>2.2588732367590521E-2</v>
          </cell>
          <cell r="CA74">
            <v>4.8352231492888295E-2</v>
          </cell>
          <cell r="CB74">
            <v>-2.017829374229182E-3</v>
          </cell>
          <cell r="CC74">
            <v>-2.1188890087563308E-3</v>
          </cell>
          <cell r="CD74">
            <v>-5.0687741480355965E-2</v>
          </cell>
          <cell r="CE74">
            <v>-5.275069835074371E-3</v>
          </cell>
          <cell r="CG74">
            <v>1993</v>
          </cell>
          <cell r="CH74">
            <v>0.14394387710675538</v>
          </cell>
        </row>
        <row r="75">
          <cell r="A75">
            <v>1994</v>
          </cell>
          <cell r="B75">
            <v>16870</v>
          </cell>
          <cell r="C75">
            <v>16441</v>
          </cell>
          <cell r="D75">
            <v>16097</v>
          </cell>
          <cell r="E75">
            <v>15757</v>
          </cell>
          <cell r="F75">
            <v>15374</v>
          </cell>
          <cell r="G75">
            <v>15541</v>
          </cell>
          <cell r="H75">
            <v>15509</v>
          </cell>
          <cell r="I75">
            <v>15841</v>
          </cell>
          <cell r="J75">
            <v>15202</v>
          </cell>
          <cell r="K75">
            <v>15089</v>
          </cell>
          <cell r="L75">
            <v>14990</v>
          </cell>
          <cell r="M75">
            <v>15120</v>
          </cell>
          <cell r="O75">
            <v>1994</v>
          </cell>
          <cell r="P75">
            <v>516</v>
          </cell>
          <cell r="Q75">
            <v>529</v>
          </cell>
          <cell r="R75">
            <v>544</v>
          </cell>
          <cell r="S75">
            <v>573</v>
          </cell>
          <cell r="T75">
            <v>586</v>
          </cell>
          <cell r="U75">
            <v>577</v>
          </cell>
          <cell r="V75">
            <v>577</v>
          </cell>
          <cell r="W75">
            <v>563</v>
          </cell>
          <cell r="X75">
            <v>586</v>
          </cell>
          <cell r="Y75">
            <v>594</v>
          </cell>
          <cell r="Z75">
            <v>596</v>
          </cell>
          <cell r="AA75">
            <v>590</v>
          </cell>
          <cell r="AC75">
            <v>1994</v>
          </cell>
          <cell r="AD75">
            <v>17310</v>
          </cell>
          <cell r="AE75">
            <v>16256</v>
          </cell>
          <cell r="AF75">
            <v>15633</v>
          </cell>
          <cell r="AG75">
            <v>15943</v>
          </cell>
          <cell r="AH75">
            <v>15441</v>
          </cell>
          <cell r="AI75">
            <v>15399</v>
          </cell>
          <cell r="AJ75">
            <v>15843</v>
          </cell>
          <cell r="AK75">
            <v>15724</v>
          </cell>
          <cell r="AL75">
            <v>15250</v>
          </cell>
          <cell r="AM75">
            <v>15307</v>
          </cell>
          <cell r="AN75">
            <v>15009</v>
          </cell>
          <cell r="AO75">
            <v>15012</v>
          </cell>
          <cell r="AQ75">
            <v>1994</v>
          </cell>
          <cell r="AR75">
            <v>4.2033259937420322E-3</v>
          </cell>
          <cell r="AS75">
            <v>4.1870253225495865E-3</v>
          </cell>
          <cell r="AT75">
            <v>4.4889927821522308E-3</v>
          </cell>
          <cell r="AU75">
            <v>4.8128750079959063E-3</v>
          </cell>
          <cell r="AV75">
            <v>4.7090489033849757E-3</v>
          </cell>
          <cell r="AW75">
            <v>4.8394733717591698E-3</v>
          </cell>
          <cell r="AX75">
            <v>4.8426808017836658E-3</v>
          </cell>
          <cell r="AY75">
            <v>4.6910743966841299E-3</v>
          </cell>
          <cell r="AZ75">
            <v>4.7212180954803703E-3</v>
          </cell>
          <cell r="BA75">
            <v>4.8977409836065576E-3</v>
          </cell>
          <cell r="BB75">
            <v>4.8638095860281793E-3</v>
          </cell>
          <cell r="BC75">
            <v>4.9530281830901454E-3</v>
          </cell>
          <cell r="BE75">
            <v>1994</v>
          </cell>
          <cell r="BF75">
            <v>3.0130953760574286E-3</v>
          </cell>
          <cell r="BG75">
            <v>-6.0889659156556863E-2</v>
          </cell>
          <cell r="BH75">
            <v>-3.8324311023621993E-2</v>
          </cell>
          <cell r="BI75">
            <v>1.9829847118275401E-2</v>
          </cell>
          <cell r="BJ75">
            <v>-3.1487173054004947E-2</v>
          </cell>
          <cell r="BK75">
            <v>-2.720031086069552E-3</v>
          </cell>
          <cell r="BL75">
            <v>2.8833041106565371E-2</v>
          </cell>
          <cell r="BM75">
            <v>-7.5112036861705311E-3</v>
          </cell>
          <cell r="BN75">
            <v>-3.0145001271940974E-2</v>
          </cell>
          <cell r="BO75">
            <v>3.7377049180327138E-3</v>
          </cell>
          <cell r="BP75">
            <v>-1.9468217155549694E-2</v>
          </cell>
          <cell r="BQ75">
            <v>1.9988007195692603E-4</v>
          </cell>
          <cell r="BS75">
            <v>1994</v>
          </cell>
          <cell r="BT75">
            <v>7.2164213697994608E-3</v>
          </cell>
          <cell r="BU75">
            <v>-5.6702633834007275E-2</v>
          </cell>
          <cell r="BV75">
            <v>-3.3835318241469764E-2</v>
          </cell>
          <cell r="BW75">
            <v>2.4642722126271308E-2</v>
          </cell>
          <cell r="BX75">
            <v>-2.6778124150619972E-2</v>
          </cell>
          <cell r="BY75">
            <v>2.1194422856896178E-3</v>
          </cell>
          <cell r="BZ75">
            <v>3.3675721908349041E-2</v>
          </cell>
          <cell r="CA75">
            <v>-2.8201292894864012E-3</v>
          </cell>
          <cell r="CB75">
            <v>-2.5423783176460605E-2</v>
          </cell>
          <cell r="CC75">
            <v>8.6354459016392722E-3</v>
          </cell>
          <cell r="CD75">
            <v>-1.4604407569521515E-2</v>
          </cell>
          <cell r="CE75">
            <v>5.1529082550470715E-3</v>
          </cell>
          <cell r="CG75">
            <v>1994</v>
          </cell>
          <cell r="CH75">
            <v>-7.9387238778824032E-2</v>
          </cell>
        </row>
        <row r="76">
          <cell r="A76">
            <v>1995</v>
          </cell>
          <cell r="B76">
            <v>15387</v>
          </cell>
          <cell r="C76">
            <v>16017</v>
          </cell>
          <cell r="D76">
            <v>15817</v>
          </cell>
          <cell r="E76">
            <v>16223</v>
          </cell>
          <cell r="F76">
            <v>16413</v>
          </cell>
          <cell r="G76">
            <v>16758</v>
          </cell>
          <cell r="H76">
            <v>16949</v>
          </cell>
          <cell r="I76">
            <v>17215</v>
          </cell>
          <cell r="J76">
            <v>17898</v>
          </cell>
          <cell r="K76">
            <v>18649</v>
          </cell>
          <cell r="L76">
            <v>18922</v>
          </cell>
          <cell r="M76">
            <v>19753</v>
          </cell>
          <cell r="O76">
            <v>1995</v>
          </cell>
          <cell r="P76">
            <v>584</v>
          </cell>
          <cell r="Q76">
            <v>559</v>
          </cell>
          <cell r="R76">
            <v>568</v>
          </cell>
          <cell r="S76">
            <v>555</v>
          </cell>
          <cell r="T76">
            <v>548</v>
          </cell>
          <cell r="U76">
            <v>538</v>
          </cell>
          <cell r="V76">
            <v>533</v>
          </cell>
          <cell r="W76">
            <v>524</v>
          </cell>
          <cell r="X76">
            <v>505</v>
          </cell>
          <cell r="Y76">
            <v>482</v>
          </cell>
          <cell r="Z76">
            <v>483</v>
          </cell>
          <cell r="AA76">
            <v>463</v>
          </cell>
          <cell r="AC76">
            <v>1995</v>
          </cell>
          <cell r="AD76">
            <v>16107</v>
          </cell>
          <cell r="AE76">
            <v>16009</v>
          </cell>
          <cell r="AF76">
            <v>15838</v>
          </cell>
          <cell r="AG76">
            <v>16341</v>
          </cell>
          <cell r="AH76">
            <v>16783</v>
          </cell>
          <cell r="AI76">
            <v>16786</v>
          </cell>
          <cell r="AJ76">
            <v>17139</v>
          </cell>
          <cell r="AK76">
            <v>17410</v>
          </cell>
          <cell r="AL76">
            <v>18446</v>
          </cell>
          <cell r="AM76">
            <v>18809</v>
          </cell>
          <cell r="AN76">
            <v>18990</v>
          </cell>
          <cell r="AO76">
            <v>20258</v>
          </cell>
          <cell r="AQ76">
            <v>1995</v>
          </cell>
          <cell r="AR76">
            <v>4.9882360778044227E-3</v>
          </cell>
          <cell r="AS76">
            <v>4.6323042776432611E-3</v>
          </cell>
          <cell r="AT76">
            <v>4.6765652653715621E-3</v>
          </cell>
          <cell r="AU76">
            <v>4.7374273898219471E-3</v>
          </cell>
          <cell r="AV76">
            <v>4.5867878342818677E-3</v>
          </cell>
          <cell r="AW76">
            <v>4.4766549484597509E-3</v>
          </cell>
          <cell r="AX76">
            <v>4.4847973509670762E-3</v>
          </cell>
          <cell r="AY76">
            <v>4.3860299122858194E-3</v>
          </cell>
          <cell r="AZ76">
            <v>4.3262923607122342E-3</v>
          </cell>
          <cell r="BA76">
            <v>4.0608704687556466E-3</v>
          </cell>
          <cell r="BB76">
            <v>4.0491812430219574E-3</v>
          </cell>
          <cell r="BC76">
            <v>4.0133574688432511E-3</v>
          </cell>
          <cell r="BE76">
            <v>1995</v>
          </cell>
          <cell r="BF76">
            <v>7.2941646682653793E-2</v>
          </cell>
          <cell r="BG76">
            <v>-6.084311169056944E-3</v>
          </cell>
          <cell r="BH76">
            <v>-1.0681491660940678E-2</v>
          </cell>
          <cell r="BI76">
            <v>3.1759060487435375E-2</v>
          </cell>
          <cell r="BJ76">
            <v>2.704852824184556E-2</v>
          </cell>
          <cell r="BK76">
            <v>1.7875230888408922E-4</v>
          </cell>
          <cell r="BL76">
            <v>2.102942928631002E-2</v>
          </cell>
          <cell r="BM76">
            <v>1.5811891008810308E-2</v>
          </cell>
          <cell r="BN76">
            <v>5.9506031016657079E-2</v>
          </cell>
          <cell r="BO76">
            <v>1.9679063211536452E-2</v>
          </cell>
          <cell r="BP76">
            <v>9.6230527938752086E-3</v>
          </cell>
          <cell r="BQ76">
            <v>6.6771985255397626E-2</v>
          </cell>
          <cell r="BS76">
            <v>1995</v>
          </cell>
          <cell r="BT76">
            <v>7.7929882760458216E-2</v>
          </cell>
          <cell r="BU76">
            <v>-1.4520068914136829E-3</v>
          </cell>
          <cell r="BV76">
            <v>-6.0049263955691164E-3</v>
          </cell>
          <cell r="BW76">
            <v>3.6496487877257323E-2</v>
          </cell>
          <cell r="BX76">
            <v>3.1635316076127427E-2</v>
          </cell>
          <cell r="BY76">
            <v>4.6554072573438401E-3</v>
          </cell>
          <cell r="BZ76">
            <v>2.5514226637277097E-2</v>
          </cell>
          <cell r="CA76">
            <v>2.0197920921096128E-2</v>
          </cell>
          <cell r="CB76">
            <v>6.3832323377369313E-2</v>
          </cell>
          <cell r="CC76">
            <v>2.3739933680292098E-2</v>
          </cell>
          <cell r="CD76">
            <v>1.3672234036897166E-2</v>
          </cell>
          <cell r="CE76">
            <v>7.0785342724240877E-2</v>
          </cell>
          <cell r="CG76">
            <v>1995</v>
          </cell>
          <cell r="CH76">
            <v>0.42148986345089368</v>
          </cell>
        </row>
        <row r="77">
          <cell r="A77">
            <v>1996</v>
          </cell>
          <cell r="B77">
            <v>20257</v>
          </cell>
          <cell r="C77">
            <v>20443</v>
          </cell>
          <cell r="D77">
            <v>19248</v>
          </cell>
          <cell r="E77">
            <v>19025</v>
          </cell>
          <cell r="F77">
            <v>19291</v>
          </cell>
          <cell r="G77">
            <v>19072</v>
          </cell>
          <cell r="H77">
            <v>19071</v>
          </cell>
          <cell r="I77">
            <v>18997</v>
          </cell>
          <cell r="J77">
            <v>18867</v>
          </cell>
          <cell r="K77">
            <v>19332</v>
          </cell>
          <cell r="L77">
            <v>20145</v>
          </cell>
          <cell r="M77">
            <v>19831</v>
          </cell>
          <cell r="O77">
            <v>1996</v>
          </cell>
          <cell r="P77">
            <v>454</v>
          </cell>
          <cell r="Q77">
            <v>451</v>
          </cell>
          <cell r="R77">
            <v>477</v>
          </cell>
          <cell r="S77">
            <v>484</v>
          </cell>
          <cell r="T77">
            <v>477</v>
          </cell>
          <cell r="U77">
            <v>487</v>
          </cell>
          <cell r="V77">
            <v>531</v>
          </cell>
          <cell r="W77">
            <v>533</v>
          </cell>
          <cell r="X77">
            <v>538</v>
          </cell>
          <cell r="Y77">
            <v>525</v>
          </cell>
          <cell r="Z77">
            <v>505</v>
          </cell>
          <cell r="AA77">
            <v>505</v>
          </cell>
          <cell r="AC77">
            <v>1996</v>
          </cell>
          <cell r="AD77">
            <v>20443</v>
          </cell>
          <cell r="AE77">
            <v>19558</v>
          </cell>
          <cell r="AF77">
            <v>19084</v>
          </cell>
          <cell r="AG77">
            <v>19217</v>
          </cell>
          <cell r="AH77">
            <v>19092</v>
          </cell>
          <cell r="AI77">
            <v>19808</v>
          </cell>
          <cell r="AJ77">
            <v>18478</v>
          </cell>
          <cell r="AK77">
            <v>18786</v>
          </cell>
          <cell r="AL77">
            <v>18880</v>
          </cell>
          <cell r="AM77">
            <v>19755</v>
          </cell>
          <cell r="AN77">
            <v>20086</v>
          </cell>
          <cell r="AO77">
            <v>19881</v>
          </cell>
          <cell r="AQ77">
            <v>1996</v>
          </cell>
          <cell r="AR77">
            <v>3.7831465758383521E-3</v>
          </cell>
          <cell r="AS77">
            <v>3.7583333333333336E-3</v>
          </cell>
          <cell r="AT77">
            <v>3.9119950915226503E-3</v>
          </cell>
          <cell r="AU77">
            <v>4.0208638999510932E-3</v>
          </cell>
          <cell r="AV77">
            <v>3.9903067596399021E-3</v>
          </cell>
          <cell r="AW77">
            <v>4.0540819889657098E-3</v>
          </cell>
          <cell r="AX77">
            <v>4.2603581886106624E-3</v>
          </cell>
          <cell r="AY77">
            <v>4.5664217808565142E-3</v>
          </cell>
          <cell r="AZ77">
            <v>4.5026642180347066E-3</v>
          </cell>
          <cell r="BA77">
            <v>4.4797404661016949E-3</v>
          </cell>
          <cell r="BB77">
            <v>4.2914135661857753E-3</v>
          </cell>
          <cell r="BC77">
            <v>4.1549068173520531E-3</v>
          </cell>
          <cell r="BE77">
            <v>1996</v>
          </cell>
          <cell r="BF77">
            <v>9.1321946885181138E-3</v>
          </cell>
          <cell r="BG77">
            <v>-4.3291102088734545E-2</v>
          </cell>
          <cell r="BH77">
            <v>-2.4235606912772267E-2</v>
          </cell>
          <cell r="BI77">
            <v>6.9691888492977583E-3</v>
          </cell>
          <cell r="BJ77">
            <v>-6.5046573346516645E-3</v>
          </cell>
          <cell r="BK77">
            <v>3.7502618897967688E-2</v>
          </cell>
          <cell r="BL77">
            <v>-6.7144588045234266E-2</v>
          </cell>
          <cell r="BM77">
            <v>1.6668470613702802E-2</v>
          </cell>
          <cell r="BN77">
            <v>5.0037261790694121E-3</v>
          </cell>
          <cell r="BO77">
            <v>4.6345338983050821E-2</v>
          </cell>
          <cell r="BP77">
            <v>1.6755251834978502E-2</v>
          </cell>
          <cell r="BQ77">
            <v>-1.0206113711042519E-2</v>
          </cell>
          <cell r="BS77">
            <v>1996</v>
          </cell>
          <cell r="BT77">
            <v>1.2915341264356466E-2</v>
          </cell>
          <cell r="BU77">
            <v>-3.953276875540121E-2</v>
          </cell>
          <cell r="BV77">
            <v>-2.0323611821249615E-2</v>
          </cell>
          <cell r="BW77">
            <v>1.0990052749248851E-2</v>
          </cell>
          <cell r="BX77">
            <v>-2.5143505750117624E-3</v>
          </cell>
          <cell r="BY77">
            <v>4.1556700886933397E-2</v>
          </cell>
          <cell r="BZ77">
            <v>-6.2884229856623605E-2</v>
          </cell>
          <cell r="CA77">
            <v>2.1234892394559314E-2</v>
          </cell>
          <cell r="CB77">
            <v>9.5063903971041187E-3</v>
          </cell>
          <cell r="CC77">
            <v>5.0825079449152516E-2</v>
          </cell>
          <cell r="CD77">
            <v>2.1046665401164278E-2</v>
          </cell>
          <cell r="CE77">
            <v>-6.0512068936904662E-3</v>
          </cell>
          <cell r="CG77">
            <v>1996</v>
          </cell>
          <cell r="CH77">
            <v>3.1437206561902631E-2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_G"/>
      <sheetName val="WP_G6"/>
      <sheetName val="WP_G14"/>
      <sheetName val="WP_G15"/>
      <sheetName val="WP_G-16"/>
      <sheetName val="WP_G-17"/>
      <sheetName val="WP_G-18a"/>
      <sheetName val="WP_G-18b"/>
      <sheetName val="WP_H1"/>
      <sheetName val="WP_H1.1"/>
      <sheetName val="WP_H1.2"/>
      <sheetName val="WP_H3"/>
      <sheetName val="WP_H3-1"/>
      <sheetName val="WP_H4"/>
      <sheetName val="WP_H4.1"/>
      <sheetName val="WP_H4.2"/>
      <sheetName val="WP_H4.3"/>
      <sheetName val="WP_H4.4"/>
      <sheetName val="WP_H4.5"/>
      <sheetName val="WP_H4.6"/>
      <sheetName val="WP_H5"/>
      <sheetName val="WP_H6"/>
      <sheetName val="WP_H7"/>
      <sheetName val="WP_H8"/>
      <sheetName val="WP_H8.1"/>
      <sheetName val="WP_H8.2"/>
      <sheetName val="WP_H9"/>
      <sheetName val="WP_H9.1"/>
      <sheetName val="WP_H9.2"/>
      <sheetName val="WP_H10"/>
      <sheetName val="WP_H10.1"/>
      <sheetName val="WP_H10.2"/>
      <sheetName val="WP_H11"/>
      <sheetName val="WP_H12"/>
      <sheetName val="WP_H13"/>
      <sheetName val="WP_H14"/>
      <sheetName val="WP_H15"/>
      <sheetName val="WP_H16"/>
      <sheetName val="WP_H17"/>
      <sheetName val="WP_H18"/>
      <sheetName val="WP_H19"/>
      <sheetName val="WP_H20"/>
      <sheetName val="WP_H21"/>
      <sheetName val="WP_H22"/>
      <sheetName val="WP_I1"/>
      <sheetName val="WP_I2"/>
      <sheetName val="WP_I3"/>
      <sheetName val="WP_J1"/>
      <sheetName val="WP_J2"/>
      <sheetName val="WP_J3"/>
      <sheetName val="WP_J4"/>
      <sheetName val="WP_J5"/>
      <sheetName val="WP_J6"/>
      <sheetName val="SECT_K"/>
      <sheetName val="SECT_L"/>
      <sheetName val="SECT_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Section H - Operating Income Statement</v>
          </cell>
        </row>
        <row r="3">
          <cell r="B3" t="str">
            <v>W/P H-9</v>
          </cell>
        </row>
        <row r="4">
          <cell r="A4" t="str">
            <v>OKLAHOMA GAS AND ELECTRIC SERVICES</v>
          </cell>
        </row>
        <row r="5">
          <cell r="A5" t="str">
            <v>DIRECTORS' FEES &amp; EXECUTIVE SALARIES &amp; EXPENSES</v>
          </cell>
        </row>
        <row r="6">
          <cell r="A6" t="str">
            <v>TEST YEAR ENDING DECEMBER 31, 1995</v>
          </cell>
        </row>
        <row r="7">
          <cell r="A7" t="str">
            <v>CAUSE NO. PUD  960000116</v>
          </cell>
        </row>
        <row r="10">
          <cell r="B10" t="str">
            <v>Line</v>
          </cell>
          <cell r="F10" t="str">
            <v>Fees &amp;</v>
          </cell>
          <cell r="H10" t="str">
            <v>Incentive</v>
          </cell>
          <cell r="J10" t="str">
            <v>Restricted</v>
          </cell>
        </row>
        <row r="11">
          <cell r="B11" t="str">
            <v>No.</v>
          </cell>
          <cell r="D11" t="str">
            <v>Description</v>
          </cell>
          <cell r="F11" t="str">
            <v>Salaries</v>
          </cell>
          <cell r="H11" t="str">
            <v>Compensation</v>
          </cell>
          <cell r="J11" t="str">
            <v>Stock</v>
          </cell>
          <cell r="L11" t="str">
            <v>Expenses</v>
          </cell>
        </row>
        <row r="13">
          <cell r="B13" t="str">
            <v>1.</v>
          </cell>
          <cell r="D13" t="str">
            <v>Herbert H Champlin</v>
          </cell>
          <cell r="F13">
            <v>34000</v>
          </cell>
          <cell r="L13">
            <v>1495</v>
          </cell>
        </row>
        <row r="14">
          <cell r="D14" t="str">
            <v>William E Durrett</v>
          </cell>
          <cell r="F14">
            <v>35000</v>
          </cell>
        </row>
        <row r="15">
          <cell r="D15" t="str">
            <v>Martha W Griffin</v>
          </cell>
          <cell r="F15">
            <v>34000</v>
          </cell>
          <cell r="L15">
            <v>1740</v>
          </cell>
        </row>
        <row r="16">
          <cell r="D16" t="str">
            <v>Hugh Hembree</v>
          </cell>
          <cell r="F16">
            <v>30000</v>
          </cell>
          <cell r="L16">
            <v>2074</v>
          </cell>
        </row>
        <row r="17">
          <cell r="D17" t="str">
            <v>Donald S Kennedy</v>
          </cell>
          <cell r="F17">
            <v>8000</v>
          </cell>
        </row>
        <row r="18">
          <cell r="D18" t="str">
            <v>Wayne A Parker</v>
          </cell>
          <cell r="F18">
            <v>24000</v>
          </cell>
        </row>
        <row r="19">
          <cell r="D19" t="str">
            <v>John F Snodgrass</v>
          </cell>
          <cell r="F19">
            <v>31000</v>
          </cell>
          <cell r="L19">
            <v>1329</v>
          </cell>
        </row>
        <row r="20">
          <cell r="D20" t="str">
            <v>John A Taylor</v>
          </cell>
          <cell r="F20">
            <v>35000</v>
          </cell>
          <cell r="L20">
            <v>407</v>
          </cell>
        </row>
        <row r="21">
          <cell r="D21" t="str">
            <v>Ronald White</v>
          </cell>
          <cell r="F21">
            <v>31000</v>
          </cell>
        </row>
        <row r="24">
          <cell r="D24" t="str">
            <v>J G Harlow jr</v>
          </cell>
          <cell r="F24">
            <v>500000</v>
          </cell>
          <cell r="H24">
            <v>183000</v>
          </cell>
          <cell r="J24">
            <v>149972</v>
          </cell>
          <cell r="L24">
            <v>6850</v>
          </cell>
        </row>
        <row r="25">
          <cell r="D25" t="str">
            <v>Patrick J Ryan</v>
          </cell>
          <cell r="F25">
            <v>295000</v>
          </cell>
          <cell r="H25">
            <v>63130</v>
          </cell>
          <cell r="J25">
            <v>58968</v>
          </cell>
          <cell r="L25">
            <v>5218</v>
          </cell>
        </row>
        <row r="26">
          <cell r="D26" t="str">
            <v>S E Moore</v>
          </cell>
          <cell r="F26">
            <v>212000</v>
          </cell>
          <cell r="H26">
            <v>58591</v>
          </cell>
          <cell r="J26">
            <v>52974</v>
          </cell>
          <cell r="L26">
            <v>1912</v>
          </cell>
        </row>
        <row r="27">
          <cell r="D27" t="str">
            <v>A M Strecker</v>
          </cell>
          <cell r="F27">
            <v>200000</v>
          </cell>
          <cell r="H27">
            <v>46800</v>
          </cell>
          <cell r="J27">
            <v>39974</v>
          </cell>
          <cell r="L27">
            <v>602</v>
          </cell>
        </row>
        <row r="28">
          <cell r="D28" t="str">
            <v>J T Coffman</v>
          </cell>
          <cell r="F28">
            <v>127500</v>
          </cell>
          <cell r="H28">
            <v>31720</v>
          </cell>
          <cell r="J28">
            <v>25475</v>
          </cell>
          <cell r="L28">
            <v>3758</v>
          </cell>
        </row>
        <row r="29">
          <cell r="D29" t="str">
            <v>J R Hatfield</v>
          </cell>
          <cell r="F29">
            <v>127500</v>
          </cell>
          <cell r="H29">
            <v>29835</v>
          </cell>
          <cell r="J29">
            <v>25475</v>
          </cell>
          <cell r="L29">
            <v>1902</v>
          </cell>
        </row>
        <row r="30">
          <cell r="D30" t="str">
            <v>D L Young</v>
          </cell>
          <cell r="F30">
            <v>120000</v>
          </cell>
          <cell r="H30">
            <v>25894</v>
          </cell>
          <cell r="J30">
            <v>23976</v>
          </cell>
          <cell r="L30">
            <v>2050</v>
          </cell>
        </row>
        <row r="31">
          <cell r="D31" t="str">
            <v>M D Bowen jr</v>
          </cell>
          <cell r="F31">
            <v>119167</v>
          </cell>
          <cell r="H31">
            <v>28548</v>
          </cell>
          <cell r="J31">
            <v>23814</v>
          </cell>
          <cell r="L31">
            <v>3474</v>
          </cell>
        </row>
        <row r="32">
          <cell r="D32" t="str">
            <v>M G Davis</v>
          </cell>
          <cell r="F32">
            <v>118000</v>
          </cell>
          <cell r="H32">
            <v>25680</v>
          </cell>
          <cell r="J32">
            <v>23571</v>
          </cell>
        </row>
        <row r="33">
          <cell r="D33" t="str">
            <v>D R Rowlett</v>
          </cell>
          <cell r="F33">
            <v>94167</v>
          </cell>
          <cell r="H33">
            <v>15960</v>
          </cell>
          <cell r="J33">
            <v>18833</v>
          </cell>
          <cell r="L33">
            <v>1053</v>
          </cell>
        </row>
        <row r="34">
          <cell r="D34" t="str">
            <v>I B Elliott</v>
          </cell>
          <cell r="F34">
            <v>94333</v>
          </cell>
          <cell r="H34">
            <v>16128</v>
          </cell>
          <cell r="J34">
            <v>9396</v>
          </cell>
          <cell r="L34">
            <v>763</v>
          </cell>
        </row>
        <row r="37">
          <cell r="D37" t="str">
            <v>B G Anthony</v>
          </cell>
          <cell r="F37">
            <v>104772</v>
          </cell>
          <cell r="J37">
            <v>8384</v>
          </cell>
          <cell r="L37">
            <v>7579</v>
          </cell>
        </row>
        <row r="38">
          <cell r="D38" t="str">
            <v>T C Vincent</v>
          </cell>
          <cell r="F38">
            <v>104472</v>
          </cell>
          <cell r="J38">
            <v>8384</v>
          </cell>
          <cell r="L38">
            <v>1091</v>
          </cell>
        </row>
        <row r="39">
          <cell r="D39" t="str">
            <v>W L Wylie</v>
          </cell>
          <cell r="F39">
            <v>104472</v>
          </cell>
          <cell r="J39">
            <v>8384</v>
          </cell>
          <cell r="L39">
            <v>5126</v>
          </cell>
        </row>
        <row r="40">
          <cell r="D40" t="str">
            <v>P M Dean</v>
          </cell>
          <cell r="F40">
            <v>104472</v>
          </cell>
          <cell r="J40">
            <v>6278</v>
          </cell>
          <cell r="L40">
            <v>7328</v>
          </cell>
        </row>
        <row r="41">
          <cell r="D41" t="str">
            <v>O W Beasley</v>
          </cell>
          <cell r="F41">
            <v>103712</v>
          </cell>
          <cell r="J41">
            <v>5184</v>
          </cell>
          <cell r="L41">
            <v>3143</v>
          </cell>
        </row>
        <row r="42">
          <cell r="D42" t="str">
            <v>T L Henry</v>
          </cell>
          <cell r="F42">
            <v>102340</v>
          </cell>
          <cell r="J42">
            <v>5103</v>
          </cell>
          <cell r="L42">
            <v>3483</v>
          </cell>
        </row>
        <row r="43">
          <cell r="D43" t="str">
            <v>J R Helton</v>
          </cell>
          <cell r="F43">
            <v>101980</v>
          </cell>
          <cell r="J43">
            <v>5103</v>
          </cell>
          <cell r="L43">
            <v>8777</v>
          </cell>
        </row>
        <row r="44">
          <cell r="D44" t="str">
            <v>R P Schmid</v>
          </cell>
          <cell r="F44">
            <v>95820</v>
          </cell>
          <cell r="J44">
            <v>9599</v>
          </cell>
          <cell r="L44">
            <v>4449</v>
          </cell>
        </row>
        <row r="45">
          <cell r="D45" t="str">
            <v>J E Wilson *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 Info_Factors &amp; Rates"/>
      <sheetName val="Index"/>
      <sheetName val="SCH_B1"/>
      <sheetName val="SCH_B2"/>
      <sheetName val="SCH_B2.1"/>
      <sheetName val="SCH_B2.2"/>
      <sheetName val="SCH_B2.3"/>
      <sheetName val="SCH_B2.4"/>
      <sheetName val="SCH_B3"/>
      <sheetName val="SCH_B4_P forma Adjs list"/>
      <sheetName val="SCH_C1"/>
      <sheetName val="SCH_C2"/>
      <sheetName val="SCH_C2.1"/>
      <sheetName val="SCH_D1A"/>
      <sheetName val="SCH_D2"/>
      <sheetName val="SCH_D2.1"/>
      <sheetName val="SCH_E1"/>
      <sheetName val="SCH_F1"/>
      <sheetName val="SCH_F-2"/>
      <sheetName val="SCH_F-3"/>
      <sheetName val="SCH_G"/>
      <sheetName val="SCH_H1"/>
      <sheetName val="SCH_H2"/>
      <sheetName val="SCH_H3"/>
      <sheetName val="SCH_I1"/>
      <sheetName val="SCH_I1_1"/>
      <sheetName val="SCH_J1 &amp; J2"/>
      <sheetName val="SCH_J3"/>
      <sheetName val="SCH_J4"/>
      <sheetName val="SCH_B4_Adjs list"/>
      <sheetName val="SCH_C3 Adjs List"/>
      <sheetName val="SCH_D1"/>
      <sheetName val="SCH_D3 Adjs list"/>
      <sheetName val="Sheet1"/>
      <sheetName val="SCH_B3.1"/>
      <sheetName val="SCH_C1-a"/>
      <sheetName val="SCH_I1a"/>
      <sheetName val="SCH_J1"/>
    </sheetNames>
    <sheetDataSet>
      <sheetData sheetId="0"/>
      <sheetData sheetId="1"/>
      <sheetData sheetId="2" refreshError="1">
        <row r="2">
          <cell r="B2" t="str">
            <v>SCHEDULE B - 1</v>
          </cell>
        </row>
        <row r="4">
          <cell r="B4" t="str">
            <v>OKLAHOMA GAS AND ELECTRIC SERVICES</v>
          </cell>
        </row>
        <row r="5">
          <cell r="B5" t="str">
            <v>REVENUE REQUIREMENT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0">
          <cell r="B10" t="str">
            <v>Line</v>
          </cell>
        </row>
        <row r="11">
          <cell r="B11" t="str">
            <v>No.</v>
          </cell>
          <cell r="D11" t="str">
            <v>Description</v>
          </cell>
          <cell r="F11" t="str">
            <v>Reference</v>
          </cell>
        </row>
        <row r="13">
          <cell r="B13" t="str">
            <v>1.</v>
          </cell>
          <cell r="D13" t="str">
            <v>Pro Forma Rate Base</v>
          </cell>
          <cell r="F13" t="str">
            <v>Sch B-2</v>
          </cell>
        </row>
        <row r="15">
          <cell r="B15" t="str">
            <v>2.</v>
          </cell>
          <cell r="D15" t="str">
            <v>Rate of Return</v>
          </cell>
          <cell r="F15" t="str">
            <v>Sch F-1</v>
          </cell>
        </row>
        <row r="17">
          <cell r="B17" t="str">
            <v>3.</v>
          </cell>
          <cell r="D17" t="str">
            <v>Return on Rate Base</v>
          </cell>
          <cell r="F17" t="str">
            <v>1 times 2</v>
          </cell>
        </row>
        <row r="19">
          <cell r="B19" t="str">
            <v>4.</v>
          </cell>
          <cell r="D19" t="str">
            <v>Operating Efficiency Allowance</v>
          </cell>
          <cell r="F19" t="str">
            <v>1 times .383</v>
          </cell>
        </row>
        <row r="21">
          <cell r="B21" t="str">
            <v>5.</v>
          </cell>
          <cell r="D21" t="str">
            <v>Operating Income Required</v>
          </cell>
          <cell r="F21" t="str">
            <v>3 plus 4</v>
          </cell>
        </row>
        <row r="23">
          <cell r="B23" t="str">
            <v>6.</v>
          </cell>
          <cell r="D23" t="str">
            <v>Pro Forma Operating Income</v>
          </cell>
          <cell r="F23" t="str">
            <v>Sch H-1</v>
          </cell>
        </row>
        <row r="25">
          <cell r="B25" t="str">
            <v>7.</v>
          </cell>
          <cell r="D25" t="str">
            <v>Difference</v>
          </cell>
          <cell r="F25" t="str">
            <v>5 minus 6</v>
          </cell>
        </row>
        <row r="27">
          <cell r="B27" t="str">
            <v>8.</v>
          </cell>
          <cell r="D27" t="str">
            <v>Income Tax Gross Up Factor</v>
          </cell>
        </row>
        <row r="29">
          <cell r="B29" t="str">
            <v>9.</v>
          </cell>
          <cell r="D29" t="str">
            <v>Revenue Change</v>
          </cell>
          <cell r="F29" t="str">
            <v>7 times 8</v>
          </cell>
        </row>
      </sheetData>
      <sheetData sheetId="3"/>
      <sheetData sheetId="4"/>
      <sheetData sheetId="5"/>
      <sheetData sheetId="6"/>
      <sheetData sheetId="7"/>
      <sheetData sheetId="8" refreshError="1">
        <row r="2">
          <cell r="B2" t="str">
            <v>SCHEDULE   B - 3</v>
          </cell>
        </row>
        <row r="4">
          <cell r="B4" t="str">
            <v>OKLAHOMA GAS AND ELECTRIC SERVICES</v>
          </cell>
        </row>
        <row r="5">
          <cell r="B5" t="str">
            <v>ADJUSTMENTS TO RATE BASE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B11" t="str">
            <v>Line</v>
          </cell>
        </row>
        <row r="12">
          <cell r="B12" t="str">
            <v>No.</v>
          </cell>
          <cell r="D12" t="str">
            <v>Description</v>
          </cell>
          <cell r="F12" t="str">
            <v>Ref.</v>
          </cell>
        </row>
        <row r="14">
          <cell r="D14" t="str">
            <v>Plant in Service</v>
          </cell>
        </row>
        <row r="15">
          <cell r="B15" t="str">
            <v>1.</v>
          </cell>
          <cell r="D15" t="str">
            <v>Utility Plant</v>
          </cell>
          <cell r="F15" t="str">
            <v>Sch C-1</v>
          </cell>
        </row>
        <row r="17">
          <cell r="B17" t="str">
            <v>2.</v>
          </cell>
          <cell r="D17" t="str">
            <v>Accumulated Depreciation</v>
          </cell>
          <cell r="F17" t="str">
            <v>Sch D-1</v>
          </cell>
        </row>
        <row r="19">
          <cell r="B19" t="str">
            <v>3.</v>
          </cell>
          <cell r="D19" t="str">
            <v>Plant held for future use</v>
          </cell>
          <cell r="F19" t="str">
            <v>Sch C-1</v>
          </cell>
        </row>
        <row r="21">
          <cell r="B21" t="str">
            <v>4.</v>
          </cell>
          <cell r="D21" t="str">
            <v>Net Plant</v>
          </cell>
        </row>
        <row r="23">
          <cell r="B23" t="str">
            <v>5.</v>
          </cell>
          <cell r="D23" t="str">
            <v>Other Rate Base Investment</v>
          </cell>
        </row>
        <row r="24">
          <cell r="D24" t="str">
            <v>Cash Working Capital</v>
          </cell>
          <cell r="F24" t="str">
            <v>Sch E-1</v>
          </cell>
        </row>
        <row r="26">
          <cell r="B26" t="str">
            <v>6.</v>
          </cell>
          <cell r="D26" t="str">
            <v>Prepayments</v>
          </cell>
          <cell r="F26" t="str">
            <v>Sch B 2-1</v>
          </cell>
        </row>
        <row r="28">
          <cell r="B28" t="str">
            <v>7.</v>
          </cell>
          <cell r="D28" t="str">
            <v>Material &amp; Supplies</v>
          </cell>
          <cell r="F28" t="str">
            <v>Sch B 2-1</v>
          </cell>
        </row>
        <row r="30">
          <cell r="B30" t="str">
            <v>8.</v>
          </cell>
          <cell r="D30" t="str">
            <v>Fuel Inventories</v>
          </cell>
          <cell r="F30" t="str">
            <v>Sch B 2-1</v>
          </cell>
        </row>
        <row r="32">
          <cell r="B32" t="str">
            <v>9.</v>
          </cell>
          <cell r="D32" t="str">
            <v>Gas in Storage</v>
          </cell>
          <cell r="F32" t="str">
            <v>Sch B 2-1</v>
          </cell>
        </row>
        <row r="34">
          <cell r="B34" t="str">
            <v>10.</v>
          </cell>
          <cell r="D34" t="str">
            <v>Other</v>
          </cell>
        </row>
        <row r="36">
          <cell r="B36" t="str">
            <v>11.</v>
          </cell>
          <cell r="D36" t="str">
            <v>Rate Base Additions &amp; Reductions</v>
          </cell>
        </row>
        <row r="37">
          <cell r="D37" t="str">
            <v>Accum Deferred Inc Taxes</v>
          </cell>
          <cell r="F37" t="str">
            <v>Sch B 2-2</v>
          </cell>
        </row>
        <row r="39">
          <cell r="B39" t="str">
            <v>13.</v>
          </cell>
          <cell r="D39" t="str">
            <v>Regulatory Assets</v>
          </cell>
          <cell r="F39" t="str">
            <v>Sch B 2-4</v>
          </cell>
        </row>
        <row r="41">
          <cell r="B41" t="str">
            <v>14.</v>
          </cell>
          <cell r="D41" t="str">
            <v>Regulatory Liabilities</v>
          </cell>
          <cell r="F41" t="str">
            <v>Sch B 2-4</v>
          </cell>
        </row>
      </sheetData>
      <sheetData sheetId="9"/>
      <sheetData sheetId="10"/>
      <sheetData sheetId="11" refreshError="1">
        <row r="2">
          <cell r="B2" t="str">
            <v>SCHEDULE   C - 2</v>
          </cell>
        </row>
        <row r="4">
          <cell r="A4" t="str">
            <v>OKLAHOMA GAS AND ELECTRIC SERVICES</v>
          </cell>
        </row>
        <row r="5">
          <cell r="A5" t="str">
            <v>ADJUSTMENTS TO PLANT IN SERVICE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8">
          <cell r="D8" t="str">
            <v xml:space="preserve">   &lt;&lt;&lt;</v>
          </cell>
          <cell r="E8" t="str">
            <v xml:space="preserve">  shows where data was entered in last rate case ….  Fyi only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CWIP</v>
          </cell>
        </row>
        <row r="19">
          <cell r="B19" t="str">
            <v>5.</v>
          </cell>
          <cell r="F19" t="str">
            <v>TOTAL INTANGIBLE PLANT</v>
          </cell>
        </row>
        <row r="21">
          <cell r="F21" t="str">
            <v xml:space="preserve">            PRODUCTION PLANT</v>
          </cell>
        </row>
        <row r="22">
          <cell r="F22" t="str">
            <v xml:space="preserve">   STEAM PRODUCTION</v>
          </cell>
        </row>
        <row r="23">
          <cell r="B23" t="str">
            <v>6.</v>
          </cell>
          <cell r="D23">
            <v>310</v>
          </cell>
          <cell r="F23" t="str">
            <v>Land and Land Rights</v>
          </cell>
        </row>
        <row r="24">
          <cell r="B24" t="str">
            <v>7.</v>
          </cell>
          <cell r="D24">
            <v>311</v>
          </cell>
          <cell r="F24" t="str">
            <v>Structures and Improvements</v>
          </cell>
        </row>
        <row r="25">
          <cell r="B25" t="str">
            <v>8.</v>
          </cell>
          <cell r="D25">
            <v>312</v>
          </cell>
          <cell r="F25" t="str">
            <v>Boiler Plant Equipment</v>
          </cell>
        </row>
        <row r="26">
          <cell r="B26" t="str">
            <v>9.</v>
          </cell>
          <cell r="D26">
            <v>313</v>
          </cell>
          <cell r="F26" t="str">
            <v>Engines and Engine-Driven Generators</v>
          </cell>
        </row>
        <row r="27">
          <cell r="B27" t="str">
            <v>10.</v>
          </cell>
          <cell r="D27">
            <v>314</v>
          </cell>
          <cell r="F27" t="str">
            <v>Turbogenerator Units</v>
          </cell>
        </row>
        <row r="28">
          <cell r="B28" t="str">
            <v>11.</v>
          </cell>
          <cell r="D28">
            <v>315</v>
          </cell>
          <cell r="F28" t="str">
            <v>Accessory Electric Equipment</v>
          </cell>
        </row>
        <row r="29">
          <cell r="B29" t="str">
            <v>12.</v>
          </cell>
          <cell r="D29">
            <v>316</v>
          </cell>
          <cell r="F29" t="str">
            <v>Miscellaneous Power Plant Equipment</v>
          </cell>
        </row>
        <row r="30">
          <cell r="B30" t="str">
            <v>13.</v>
          </cell>
          <cell r="F30" t="str">
            <v>TOTAL STEAM PRODUCTION</v>
          </cell>
        </row>
        <row r="32">
          <cell r="F32" t="str">
            <v xml:space="preserve">   OTHER PRODUCTION</v>
          </cell>
        </row>
        <row r="33">
          <cell r="B33" t="str">
            <v>14.</v>
          </cell>
          <cell r="D33">
            <v>340</v>
          </cell>
          <cell r="F33" t="str">
            <v>Land and Land Rights</v>
          </cell>
        </row>
        <row r="34">
          <cell r="B34" t="str">
            <v>15.</v>
          </cell>
          <cell r="D34">
            <v>341</v>
          </cell>
          <cell r="F34" t="str">
            <v>Structures and Improvements</v>
          </cell>
        </row>
        <row r="35">
          <cell r="B35" t="str">
            <v>16.</v>
          </cell>
          <cell r="D35">
            <v>342</v>
          </cell>
          <cell r="F35" t="str">
            <v>Fuel Holders, Producers and Accessories</v>
          </cell>
        </row>
        <row r="36">
          <cell r="B36" t="str">
            <v>17.</v>
          </cell>
          <cell r="D36">
            <v>343</v>
          </cell>
          <cell r="F36" t="str">
            <v>Prime movers</v>
          </cell>
        </row>
        <row r="37">
          <cell r="B37" t="str">
            <v>18.</v>
          </cell>
          <cell r="D37">
            <v>344</v>
          </cell>
          <cell r="F37" t="str">
            <v>Generators</v>
          </cell>
        </row>
        <row r="38">
          <cell r="B38" t="str">
            <v>19.</v>
          </cell>
          <cell r="D38">
            <v>345</v>
          </cell>
          <cell r="F38" t="str">
            <v>Accessory Electric Equipment</v>
          </cell>
        </row>
        <row r="39">
          <cell r="B39" t="str">
            <v>20.</v>
          </cell>
          <cell r="D39">
            <v>346</v>
          </cell>
          <cell r="F39" t="str">
            <v>Miscellaneous Power Plant Equipment</v>
          </cell>
        </row>
        <row r="40">
          <cell r="B40" t="str">
            <v>21.</v>
          </cell>
          <cell r="F40" t="str">
            <v>TOTAL OTHER PRODUCTION</v>
          </cell>
        </row>
        <row r="42">
          <cell r="B42" t="str">
            <v>22.</v>
          </cell>
          <cell r="F42" t="str">
            <v>CWIP</v>
          </cell>
        </row>
      </sheetData>
      <sheetData sheetId="12"/>
      <sheetData sheetId="13"/>
      <sheetData sheetId="14" refreshError="1">
        <row r="2">
          <cell r="B2" t="str">
            <v>SCHEDULE   D - 2</v>
          </cell>
        </row>
        <row r="4">
          <cell r="A4" t="str">
            <v>OKLAHOMA GAS AND ELECTRIC SERVICES</v>
          </cell>
        </row>
        <row r="5">
          <cell r="A5" t="str">
            <v>ADJUSTMENTS TO ACCUMULATED PROVISION FOR DEPRECIATION, AMORTIZATION AND DEPLETION</v>
          </cell>
        </row>
        <row r="6">
          <cell r="A6" t="str">
            <v>TEST YEAR ENDING SEPTEMBER 30, 2001</v>
          </cell>
        </row>
        <row r="7">
          <cell r="A7" t="str">
            <v>CAUSE NO. PUD  200100455</v>
          </cell>
        </row>
        <row r="12">
          <cell r="B12" t="str">
            <v>Line</v>
          </cell>
        </row>
        <row r="13">
          <cell r="B13" t="str">
            <v>No.</v>
          </cell>
          <cell r="D13" t="str">
            <v>Account</v>
          </cell>
          <cell r="F13" t="str">
            <v xml:space="preserve">Plant </v>
          </cell>
        </row>
        <row r="14">
          <cell r="F14" t="str">
            <v xml:space="preserve">            INTANGIBLE PLANT</v>
          </cell>
        </row>
        <row r="15">
          <cell r="B15" t="str">
            <v>1.</v>
          </cell>
          <cell r="D15">
            <v>301</v>
          </cell>
          <cell r="F15" t="str">
            <v xml:space="preserve">Organization </v>
          </cell>
        </row>
        <row r="16">
          <cell r="B16" t="str">
            <v>2.</v>
          </cell>
          <cell r="D16">
            <v>302</v>
          </cell>
          <cell r="F16" t="str">
            <v>Franchise and Consents</v>
          </cell>
        </row>
        <row r="17">
          <cell r="B17" t="str">
            <v>3.</v>
          </cell>
          <cell r="D17">
            <v>303</v>
          </cell>
          <cell r="F17" t="str">
            <v>Miscellaneous Intangible Plant</v>
          </cell>
        </row>
        <row r="18">
          <cell r="B18" t="str">
            <v>4.</v>
          </cell>
          <cell r="F18" t="str">
            <v>TOTAL INTANGIBLE PLANT</v>
          </cell>
        </row>
        <row r="20">
          <cell r="F20" t="str">
            <v xml:space="preserve">            PRODUCTION PLANT</v>
          </cell>
        </row>
        <row r="21">
          <cell r="F21" t="str">
            <v xml:space="preserve">   STEAM PRODUCTION</v>
          </cell>
        </row>
        <row r="22">
          <cell r="B22" t="str">
            <v>5.</v>
          </cell>
          <cell r="D22">
            <v>310</v>
          </cell>
          <cell r="F22" t="str">
            <v>Land and Land Rights</v>
          </cell>
        </row>
        <row r="23">
          <cell r="B23" t="str">
            <v>6.</v>
          </cell>
          <cell r="D23">
            <v>311</v>
          </cell>
          <cell r="F23" t="str">
            <v>Structures and Improvements</v>
          </cell>
        </row>
        <row r="24">
          <cell r="B24" t="str">
            <v>7.</v>
          </cell>
          <cell r="D24">
            <v>312</v>
          </cell>
          <cell r="F24" t="str">
            <v>Boiler Plant Equipment</v>
          </cell>
        </row>
        <row r="25">
          <cell r="B25" t="str">
            <v>8.</v>
          </cell>
          <cell r="D25">
            <v>313</v>
          </cell>
          <cell r="F25" t="str">
            <v>Engines and Engine-Driven Generators</v>
          </cell>
        </row>
        <row r="26">
          <cell r="B26" t="str">
            <v>9.</v>
          </cell>
          <cell r="D26">
            <v>314</v>
          </cell>
          <cell r="F26" t="str">
            <v>Turbogenerator Units</v>
          </cell>
        </row>
        <row r="27">
          <cell r="B27" t="str">
            <v>10.</v>
          </cell>
          <cell r="D27">
            <v>315</v>
          </cell>
          <cell r="F27" t="str">
            <v>Accessory Electric Equipment</v>
          </cell>
        </row>
        <row r="28">
          <cell r="B28" t="str">
            <v>11.</v>
          </cell>
          <cell r="D28">
            <v>316</v>
          </cell>
          <cell r="F28" t="str">
            <v>Miscellaneous Power Plant Equipment</v>
          </cell>
        </row>
        <row r="29">
          <cell r="B29" t="str">
            <v>12.</v>
          </cell>
          <cell r="F29" t="str">
            <v>TOTAL STEAM PRODUCTION</v>
          </cell>
        </row>
        <row r="31">
          <cell r="F31" t="str">
            <v xml:space="preserve">   OTHER PRODUCTION</v>
          </cell>
        </row>
        <row r="32">
          <cell r="B32" t="str">
            <v>13.</v>
          </cell>
          <cell r="D32">
            <v>340</v>
          </cell>
          <cell r="F32" t="str">
            <v>Land and Land Rights</v>
          </cell>
        </row>
        <row r="33">
          <cell r="B33" t="str">
            <v>14.</v>
          </cell>
          <cell r="D33">
            <v>341</v>
          </cell>
          <cell r="F33" t="str">
            <v>Structures and Improvements</v>
          </cell>
        </row>
        <row r="34">
          <cell r="B34" t="str">
            <v>15.</v>
          </cell>
          <cell r="D34">
            <v>342</v>
          </cell>
          <cell r="F34" t="str">
            <v>Fuel Holders, Producers and Accessories</v>
          </cell>
        </row>
        <row r="35">
          <cell r="B35" t="str">
            <v>16.</v>
          </cell>
          <cell r="D35">
            <v>343</v>
          </cell>
          <cell r="F35" t="str">
            <v>Prime movers</v>
          </cell>
        </row>
        <row r="36">
          <cell r="B36" t="str">
            <v>17.</v>
          </cell>
          <cell r="D36">
            <v>344</v>
          </cell>
          <cell r="F36" t="str">
            <v>Generators</v>
          </cell>
        </row>
        <row r="37">
          <cell r="B37" t="str">
            <v>18.</v>
          </cell>
          <cell r="D37">
            <v>345</v>
          </cell>
          <cell r="F37" t="str">
            <v>Accessory Electric Equipment</v>
          </cell>
        </row>
        <row r="38">
          <cell r="B38" t="str">
            <v>19.</v>
          </cell>
          <cell r="D38">
            <v>346</v>
          </cell>
          <cell r="F38" t="str">
            <v>Miscellaneous Power Plant Equipment</v>
          </cell>
        </row>
        <row r="39">
          <cell r="B39" t="str">
            <v>20.</v>
          </cell>
          <cell r="F39" t="str">
            <v>TOTAL OTHER PRODUCTION</v>
          </cell>
        </row>
        <row r="41">
          <cell r="B41" t="str">
            <v>21.</v>
          </cell>
          <cell r="F41" t="str">
            <v>TOTAL PRODUCTION PLANT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">
          <cell r="B2" t="str">
            <v>SCHEDULE  H - 2</v>
          </cell>
        </row>
        <row r="4">
          <cell r="B4" t="str">
            <v>OKLAHOMA GAS AND ELECTRIC SERVICES</v>
          </cell>
        </row>
        <row r="5">
          <cell r="B5" t="str">
            <v>OPERATING INCOME PRO FORMA ADJUSTMENTS</v>
          </cell>
        </row>
        <row r="6">
          <cell r="B6" t="str">
            <v>TEST YEAR ENDING SEPTEMBER 30, 2001</v>
          </cell>
        </row>
        <row r="7">
          <cell r="B7" t="str">
            <v>CAUSE NO. PUD  200100455</v>
          </cell>
        </row>
        <row r="11">
          <cell r="F11" t="str">
            <v>Total</v>
          </cell>
        </row>
        <row r="12">
          <cell r="B12" t="str">
            <v>Line</v>
          </cell>
          <cell r="F12" t="str">
            <v>Company</v>
          </cell>
        </row>
        <row r="13">
          <cell r="B13" t="str">
            <v>No.</v>
          </cell>
          <cell r="D13" t="str">
            <v>Description</v>
          </cell>
          <cell r="F13" t="str">
            <v>Per Books</v>
          </cell>
        </row>
        <row r="15">
          <cell r="B15" t="str">
            <v>1.</v>
          </cell>
          <cell r="D15" t="str">
            <v>Operating Revenue:</v>
          </cell>
        </row>
        <row r="16">
          <cell r="B16" t="str">
            <v>2.</v>
          </cell>
          <cell r="D16" t="str">
            <v xml:space="preserve">     Electric </v>
          </cell>
          <cell r="F16">
            <v>1149203275</v>
          </cell>
        </row>
        <row r="17">
          <cell r="B17" t="str">
            <v>3.</v>
          </cell>
          <cell r="D17" t="str">
            <v xml:space="preserve">     Other</v>
          </cell>
          <cell r="F17">
            <v>19083683</v>
          </cell>
        </row>
        <row r="19">
          <cell r="B19" t="str">
            <v>4.</v>
          </cell>
          <cell r="D19" t="str">
            <v>Total Operating Revenue</v>
          </cell>
          <cell r="F19">
            <v>0</v>
          </cell>
        </row>
        <row r="21">
          <cell r="B21" t="str">
            <v>5.</v>
          </cell>
          <cell r="D21" t="str">
            <v>Operating Expenses:</v>
          </cell>
        </row>
        <row r="22">
          <cell r="B22" t="str">
            <v>6.</v>
          </cell>
          <cell r="D22" t="str">
            <v xml:space="preserve">     Fuel</v>
          </cell>
          <cell r="F22">
            <v>304775108</v>
          </cell>
        </row>
        <row r="23">
          <cell r="B23" t="str">
            <v>7.</v>
          </cell>
          <cell r="D23" t="str">
            <v xml:space="preserve">     Purchased Power</v>
          </cell>
          <cell r="F23">
            <v>216597409</v>
          </cell>
        </row>
        <row r="24">
          <cell r="B24" t="str">
            <v>8.</v>
          </cell>
          <cell r="D24" t="str">
            <v xml:space="preserve">     Other O&amp;M</v>
          </cell>
          <cell r="F24">
            <v>249872967</v>
          </cell>
        </row>
        <row r="25">
          <cell r="B25" t="str">
            <v>9.</v>
          </cell>
          <cell r="D25" t="str">
            <v xml:space="preserve">     Depreciation</v>
          </cell>
          <cell r="F25">
            <v>110718649</v>
          </cell>
        </row>
        <row r="26">
          <cell r="B26" t="str">
            <v>10.</v>
          </cell>
          <cell r="D26" t="str">
            <v xml:space="preserve">     Misc. Taxes</v>
          </cell>
          <cell r="F26">
            <v>101895</v>
          </cell>
        </row>
        <row r="27">
          <cell r="B27" t="str">
            <v>11.</v>
          </cell>
          <cell r="D27" t="str">
            <v xml:space="preserve">     Property Taxes</v>
          </cell>
          <cell r="F27">
            <v>33272491</v>
          </cell>
        </row>
        <row r="28">
          <cell r="B28" t="str">
            <v>12.</v>
          </cell>
          <cell r="D28" t="str">
            <v xml:space="preserve">     Payroll Taxes</v>
          </cell>
          <cell r="F28">
            <v>6615366</v>
          </cell>
        </row>
        <row r="30">
          <cell r="B30" t="str">
            <v>13.</v>
          </cell>
          <cell r="D30" t="str">
            <v>Total Operating Expenses</v>
          </cell>
          <cell r="F30">
            <v>0</v>
          </cell>
        </row>
        <row r="32">
          <cell r="B32" t="str">
            <v>14.</v>
          </cell>
          <cell r="D32" t="str">
            <v>Operating Income Before Income Tax</v>
          </cell>
          <cell r="F32">
            <v>0</v>
          </cell>
        </row>
        <row r="34">
          <cell r="B34" t="str">
            <v>15.</v>
          </cell>
          <cell r="D34" t="str">
            <v>Less: Income Tax</v>
          </cell>
          <cell r="F34">
            <v>0</v>
          </cell>
        </row>
        <row r="36">
          <cell r="B36" t="str">
            <v>16.</v>
          </cell>
          <cell r="D36" t="str">
            <v>Operating Income</v>
          </cell>
          <cell r="F36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xh 1"/>
      <sheetName val="Wp 1-1"/>
      <sheetName val="Exh 2"/>
      <sheetName val="Wp 2-1"/>
      <sheetName val="Wp 2-2 Res"/>
      <sheetName val="Wp 2-2 Com"/>
      <sheetName val="Wp 2-2 Ind"/>
      <sheetName val="Wp 2-3 Res"/>
      <sheetName val="Wp 2-3 Com"/>
      <sheetName val="Wp 2-3 Ind"/>
      <sheetName val="Wp 2-4"/>
      <sheetName val="Wp 2-5"/>
      <sheetName val="WP 2-6"/>
      <sheetName val="WP 2-6-2"/>
      <sheetName val="WP2-6-3"/>
      <sheetName val="Exh 3"/>
      <sheetName val="Exh 4"/>
      <sheetName val="Wp 4-1"/>
      <sheetName val="Wp 4-2"/>
      <sheetName val="Wp 4-3"/>
      <sheetName val="Wp 4-4"/>
      <sheetName val="Wp 4-5"/>
      <sheetName val="Wp 4-6"/>
      <sheetName val="Wp 4-7"/>
      <sheetName val="Exh 5"/>
      <sheetName val="Wp 5-1"/>
      <sheetName val="Wp 5-2"/>
      <sheetName val="Wp 5-3"/>
      <sheetName val="wp 5-4"/>
      <sheetName val="Exh 6"/>
      <sheetName val="Wp 6-1"/>
      <sheetName val="Wp 6-2"/>
      <sheetName val="Wp 6-3"/>
      <sheetName val="Wp 6-4"/>
      <sheetName val="Exh 7"/>
      <sheetName val="Wp 7-1"/>
      <sheetName val="Wp 7-1-1"/>
      <sheetName val="Wp 7-1-2"/>
      <sheetName val="Wp 7-2"/>
      <sheetName val="Wp 7-2-1"/>
      <sheetName val="Wp 7-2-2"/>
      <sheetName val="Wp 7-3"/>
      <sheetName val="Wp 7-4"/>
      <sheetName val="Wp 7-5"/>
      <sheetName val="Wp 7-6"/>
      <sheetName val="Wp 7-7"/>
      <sheetName val="Exh 8"/>
      <sheetName val="Exh 9"/>
      <sheetName val="Wp 9-1"/>
      <sheetName val="Module1"/>
    </sheetNames>
    <sheetDataSet>
      <sheetData sheetId="0">
        <row r="20">
          <cell r="D20">
            <v>37042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</sheetData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CT_A"/>
      <sheetName val="WP_B1"/>
      <sheetName val="WP_B2"/>
      <sheetName val="WP_B4"/>
      <sheetName val="WP_B5"/>
      <sheetName val="WP_B6"/>
      <sheetName val="WP_B6.1"/>
      <sheetName val="WP_B6.2"/>
      <sheetName val="WP_B7"/>
      <sheetName val="WP_B8"/>
      <sheetName val="WP_B9"/>
      <sheetName val="WP_C1"/>
      <sheetName val="WP_C1.1"/>
      <sheetName val="WP_C1.2"/>
      <sheetName val="WP_C2"/>
      <sheetName val="WP_C3"/>
      <sheetName val="WP_C4"/>
      <sheetName val="WP_C4a"/>
      <sheetName val="WP_C4.1"/>
      <sheetName val="WP_C4.2"/>
      <sheetName val="WP_C4.3"/>
      <sheetName val="WP_C5"/>
      <sheetName val="WP_C6"/>
      <sheetName val="WP_C7"/>
      <sheetName val="WP_C8"/>
      <sheetName val="WP_C9"/>
      <sheetName val="WP_C10"/>
      <sheetName val="WP_C11"/>
      <sheetName val="WP_C12"/>
      <sheetName val="WP_C13"/>
      <sheetName val="WP_C14"/>
      <sheetName val="WP_D1"/>
      <sheetName val="WP_D2"/>
      <sheetName val="WP_E1 "/>
      <sheetName val="WP_E1.1"/>
      <sheetName val="WP_E2"/>
      <sheetName val="WP_E3"/>
      <sheetName val="WP_E4"/>
      <sheetName val="WP_E5"/>
      <sheetName val="WP_F1"/>
      <sheetName val="WP_F-2"/>
      <sheetName val="WP_F-2-1"/>
      <sheetName val="WP_F-2-2"/>
      <sheetName val="WP_F-3"/>
      <sheetName val="WP_F-3-1"/>
      <sheetName val="WP_F-3-2"/>
      <sheetName val="WP_F-4"/>
      <sheetName val="WP_F-4.1"/>
      <sheetName val="WP_F-4.2"/>
      <sheetName val="WP_F-5"/>
      <sheetName val="WP_F-6"/>
      <sheetName val="WP_F-7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1.</v>
          </cell>
          <cell r="D14" t="str">
            <v>December 1994</v>
          </cell>
          <cell r="F14">
            <v>24941476.600000001</v>
          </cell>
          <cell r="H14">
            <v>1866801.99</v>
          </cell>
          <cell r="J14">
            <v>26808278.59</v>
          </cell>
        </row>
        <row r="15">
          <cell r="B15" t="str">
            <v>2.</v>
          </cell>
          <cell r="D15" t="str">
            <v>January 1995</v>
          </cell>
          <cell r="F15">
            <v>25485000.73</v>
          </cell>
          <cell r="H15">
            <v>1814996.68</v>
          </cell>
          <cell r="J15">
            <v>27299997.41</v>
          </cell>
        </row>
        <row r="16">
          <cell r="B16" t="str">
            <v>3.</v>
          </cell>
          <cell r="D16" t="str">
            <v>February 1995</v>
          </cell>
          <cell r="F16">
            <v>24987449.539999999</v>
          </cell>
          <cell r="H16">
            <v>1814532.74</v>
          </cell>
          <cell r="J16">
            <v>26801982.279999997</v>
          </cell>
        </row>
        <row r="17">
          <cell r="B17" t="str">
            <v>4.</v>
          </cell>
          <cell r="D17" t="str">
            <v>March 1995</v>
          </cell>
          <cell r="F17">
            <v>25178482.41</v>
          </cell>
          <cell r="H17">
            <v>2163538.5099999998</v>
          </cell>
          <cell r="J17">
            <v>27342020.920000002</v>
          </cell>
        </row>
        <row r="18">
          <cell r="B18" t="str">
            <v>5.</v>
          </cell>
          <cell r="D18" t="str">
            <v>April 1995</v>
          </cell>
          <cell r="F18">
            <v>24197150.059999999</v>
          </cell>
          <cell r="H18">
            <v>2279739.9700000002</v>
          </cell>
          <cell r="J18">
            <v>26476890.029999997</v>
          </cell>
        </row>
        <row r="19">
          <cell r="B19" t="str">
            <v>6.</v>
          </cell>
          <cell r="D19" t="str">
            <v>May 1995</v>
          </cell>
          <cell r="F19">
            <v>23165235.16</v>
          </cell>
          <cell r="H19">
            <v>2343292.67</v>
          </cell>
          <cell r="J19">
            <v>25508527.829999998</v>
          </cell>
        </row>
        <row r="20">
          <cell r="B20" t="str">
            <v>7.</v>
          </cell>
          <cell r="D20" t="str">
            <v>June 1995</v>
          </cell>
          <cell r="F20">
            <v>21010269.390000001</v>
          </cell>
          <cell r="H20">
            <v>2226928.59</v>
          </cell>
          <cell r="J20">
            <v>23237197.98</v>
          </cell>
        </row>
        <row r="21">
          <cell r="B21" t="str">
            <v>8.</v>
          </cell>
          <cell r="D21" t="str">
            <v>July 1995</v>
          </cell>
          <cell r="F21">
            <v>19948585.600000001</v>
          </cell>
          <cell r="H21">
            <v>2104992.17</v>
          </cell>
          <cell r="J21">
            <v>22053577.770000003</v>
          </cell>
        </row>
        <row r="22">
          <cell r="B22" t="str">
            <v>9.</v>
          </cell>
          <cell r="D22" t="str">
            <v>August 1995</v>
          </cell>
          <cell r="F22">
            <v>18877211.559999999</v>
          </cell>
          <cell r="H22">
            <v>1470401.39</v>
          </cell>
          <cell r="J22">
            <v>20347612.949999999</v>
          </cell>
        </row>
        <row r="23">
          <cell r="B23" t="str">
            <v>10.</v>
          </cell>
          <cell r="D23" t="str">
            <v>September 1995</v>
          </cell>
          <cell r="F23">
            <v>18181226.510000002</v>
          </cell>
          <cell r="H23">
            <v>1189428.6499999999</v>
          </cell>
          <cell r="J23">
            <v>19370655.16</v>
          </cell>
        </row>
        <row r="24">
          <cell r="B24" t="str">
            <v>11.</v>
          </cell>
          <cell r="D24" t="str">
            <v>October 1995</v>
          </cell>
          <cell r="F24">
            <v>17322422.190000001</v>
          </cell>
          <cell r="H24">
            <v>832329.37</v>
          </cell>
          <cell r="J24">
            <v>18154751.560000002</v>
          </cell>
        </row>
        <row r="25">
          <cell r="B25" t="str">
            <v>12.</v>
          </cell>
          <cell r="D25" t="str">
            <v>November 1995</v>
          </cell>
          <cell r="F25">
            <v>16855400.690000001</v>
          </cell>
          <cell r="H25">
            <v>1273455.75</v>
          </cell>
          <cell r="J25">
            <v>18128856.440000001</v>
          </cell>
        </row>
        <row r="26">
          <cell r="B26" t="str">
            <v>13.</v>
          </cell>
          <cell r="D26" t="str">
            <v>December 1995</v>
          </cell>
          <cell r="F26">
            <v>17102940.969999999</v>
          </cell>
          <cell r="H26">
            <v>1752853.75</v>
          </cell>
          <cell r="J26">
            <v>18855794.719999999</v>
          </cell>
        </row>
        <row r="28">
          <cell r="B28" t="str">
            <v>14.</v>
          </cell>
          <cell r="D28" t="str">
            <v>13 month average</v>
          </cell>
          <cell r="F28">
            <v>21327142.416153844</v>
          </cell>
          <cell r="H28">
            <v>1779484.0176923077</v>
          </cell>
          <cell r="J28">
            <v>23106626.433846153</v>
          </cell>
        </row>
      </sheetData>
      <sheetData sheetId="6"/>
      <sheetData sheetId="7"/>
      <sheetData sheetId="8"/>
      <sheetData sheetId="9"/>
      <sheetData sheetId="10"/>
      <sheetData sheetId="11">
        <row r="31">
          <cell r="F31" t="str">
            <v>Group</v>
          </cell>
          <cell r="H31" t="str">
            <v>Workers</v>
          </cell>
          <cell r="J31" t="str">
            <v>Rate</v>
          </cell>
          <cell r="L31" t="str">
            <v>Post Retirement</v>
          </cell>
          <cell r="N31" t="str">
            <v>Post Retirement</v>
          </cell>
          <cell r="P31" t="str">
            <v>Incentive</v>
          </cell>
          <cell r="R31" t="str">
            <v>Severance</v>
          </cell>
        </row>
        <row r="32">
          <cell r="D32" t="str">
            <v>Month</v>
          </cell>
          <cell r="F32" t="str">
            <v>Dental</v>
          </cell>
          <cell r="H32" t="str">
            <v>Comp</v>
          </cell>
          <cell r="J32" t="str">
            <v>Refunds</v>
          </cell>
          <cell r="L32" t="str">
            <v>Medical</v>
          </cell>
          <cell r="N32" t="str">
            <v>Life</v>
          </cell>
          <cell r="P32" t="str">
            <v>Compensation</v>
          </cell>
          <cell r="R32" t="str">
            <v>Compensation</v>
          </cell>
        </row>
        <row r="34">
          <cell r="B34" t="str">
            <v>15.</v>
          </cell>
          <cell r="D34" t="str">
            <v>December 1994</v>
          </cell>
          <cell r="F34">
            <v>30358.33</v>
          </cell>
          <cell r="H34">
            <v>5170388.96</v>
          </cell>
          <cell r="J34">
            <v>2970183.74</v>
          </cell>
          <cell r="L34">
            <v>0</v>
          </cell>
          <cell r="N34">
            <v>32447.89</v>
          </cell>
          <cell r="P34">
            <v>400000</v>
          </cell>
          <cell r="R34">
            <v>1441439</v>
          </cell>
        </row>
        <row r="35">
          <cell r="B35" t="str">
            <v>16.</v>
          </cell>
          <cell r="D35" t="str">
            <v>January 1995</v>
          </cell>
          <cell r="F35">
            <v>33319.870000000003</v>
          </cell>
          <cell r="H35">
            <v>5151038.8099999996</v>
          </cell>
          <cell r="J35">
            <v>2970184.74</v>
          </cell>
          <cell r="L35">
            <v>18265.27</v>
          </cell>
          <cell r="N35">
            <v>43220.53</v>
          </cell>
          <cell r="P35">
            <v>441667</v>
          </cell>
          <cell r="R35">
            <v>1177844</v>
          </cell>
        </row>
        <row r="36">
          <cell r="B36" t="str">
            <v>17.</v>
          </cell>
          <cell r="D36" t="str">
            <v>February 1995</v>
          </cell>
          <cell r="F36">
            <v>45759.4</v>
          </cell>
          <cell r="H36">
            <v>5755217.0899999999</v>
          </cell>
          <cell r="J36">
            <v>2970184.74</v>
          </cell>
          <cell r="L36">
            <v>-48260.160000000003</v>
          </cell>
          <cell r="N36">
            <v>47433.53</v>
          </cell>
          <cell r="P36">
            <v>483334</v>
          </cell>
          <cell r="R36">
            <v>994287.87</v>
          </cell>
        </row>
        <row r="37">
          <cell r="B37" t="str">
            <v>18.</v>
          </cell>
          <cell r="D37" t="str">
            <v>March 1995</v>
          </cell>
          <cell r="F37">
            <v>52402.04</v>
          </cell>
          <cell r="H37">
            <v>5652991.3499999996</v>
          </cell>
          <cell r="J37">
            <v>2000000</v>
          </cell>
          <cell r="L37">
            <v>-244097.81</v>
          </cell>
          <cell r="N37">
            <v>-3894.47</v>
          </cell>
          <cell r="P37">
            <v>36161</v>
          </cell>
          <cell r="R37">
            <v>875794.72</v>
          </cell>
        </row>
        <row r="38">
          <cell r="B38" t="str">
            <v>19.</v>
          </cell>
          <cell r="D38" t="str">
            <v>April 1995</v>
          </cell>
          <cell r="F38">
            <v>73487.13</v>
          </cell>
          <cell r="H38">
            <v>5480393.5300000003</v>
          </cell>
          <cell r="J38">
            <v>2000000</v>
          </cell>
          <cell r="L38">
            <v>-360241.96</v>
          </cell>
          <cell r="N38">
            <v>-36243.19</v>
          </cell>
          <cell r="P38">
            <v>77828</v>
          </cell>
          <cell r="R38">
            <v>816363.78</v>
          </cell>
        </row>
        <row r="39">
          <cell r="B39" t="str">
            <v>20.</v>
          </cell>
          <cell r="D39" t="str">
            <v>May 1995</v>
          </cell>
          <cell r="F39">
            <v>67667.02</v>
          </cell>
          <cell r="H39">
            <v>5490327.5300000003</v>
          </cell>
          <cell r="J39">
            <v>2000000</v>
          </cell>
          <cell r="L39">
            <v>-592392.78</v>
          </cell>
          <cell r="N39">
            <v>38756.81</v>
          </cell>
          <cell r="P39">
            <v>119495</v>
          </cell>
          <cell r="R39">
            <v>793188.66</v>
          </cell>
        </row>
        <row r="40">
          <cell r="B40" t="str">
            <v>21.</v>
          </cell>
          <cell r="D40" t="str">
            <v>June 1995</v>
          </cell>
          <cell r="F40">
            <v>83440.09</v>
          </cell>
          <cell r="H40">
            <v>5622117.9500000002</v>
          </cell>
          <cell r="J40">
            <v>4650000</v>
          </cell>
          <cell r="L40">
            <v>-646602.88</v>
          </cell>
          <cell r="N40">
            <v>-11678.11</v>
          </cell>
          <cell r="P40">
            <v>161161</v>
          </cell>
          <cell r="R40">
            <v>782547.16</v>
          </cell>
        </row>
        <row r="41">
          <cell r="B41" t="str">
            <v>22.</v>
          </cell>
          <cell r="D41" t="str">
            <v>July 1995</v>
          </cell>
          <cell r="F41">
            <v>86127.38</v>
          </cell>
          <cell r="H41">
            <v>5450518.1500000004</v>
          </cell>
          <cell r="J41">
            <v>4650000</v>
          </cell>
          <cell r="L41">
            <v>-427867.11</v>
          </cell>
          <cell r="N41">
            <v>-34648.35</v>
          </cell>
          <cell r="P41">
            <v>202828</v>
          </cell>
          <cell r="R41">
            <v>778673.28</v>
          </cell>
        </row>
        <row r="42">
          <cell r="B42" t="str">
            <v>23.</v>
          </cell>
          <cell r="D42" t="str">
            <v>August 1995</v>
          </cell>
          <cell r="F42">
            <v>95197.93</v>
          </cell>
          <cell r="H42">
            <v>5872340.1600000001</v>
          </cell>
          <cell r="J42">
            <v>4650000</v>
          </cell>
          <cell r="L42">
            <v>-501333.55</v>
          </cell>
          <cell r="N42">
            <v>-46707.63</v>
          </cell>
          <cell r="P42">
            <v>333334</v>
          </cell>
          <cell r="R42">
            <v>777543.63</v>
          </cell>
        </row>
        <row r="43">
          <cell r="B43" t="str">
            <v>24.</v>
          </cell>
          <cell r="D43" t="str">
            <v>September 1995</v>
          </cell>
          <cell r="F43">
            <v>94530.13</v>
          </cell>
          <cell r="H43">
            <v>5795458.7300000004</v>
          </cell>
          <cell r="J43">
            <v>5050000</v>
          </cell>
          <cell r="L43">
            <v>-608582.40000000002</v>
          </cell>
          <cell r="N43">
            <v>-79414.7</v>
          </cell>
          <cell r="P43">
            <v>375000</v>
          </cell>
          <cell r="R43">
            <v>776193.63</v>
          </cell>
        </row>
        <row r="44">
          <cell r="B44" t="str">
            <v>25.</v>
          </cell>
          <cell r="D44" t="str">
            <v>October 1995</v>
          </cell>
          <cell r="F44">
            <v>115083.46</v>
          </cell>
          <cell r="H44">
            <v>5758658.5700000003</v>
          </cell>
          <cell r="J44">
            <v>5050000</v>
          </cell>
          <cell r="L44">
            <v>-687945.5</v>
          </cell>
          <cell r="N44">
            <v>-18529.939999999999</v>
          </cell>
          <cell r="P44">
            <v>416667</v>
          </cell>
          <cell r="R44">
            <v>774931.63</v>
          </cell>
        </row>
        <row r="45">
          <cell r="B45" t="str">
            <v>26.</v>
          </cell>
          <cell r="D45" t="str">
            <v>November 1995</v>
          </cell>
          <cell r="F45">
            <v>91129.83</v>
          </cell>
          <cell r="H45">
            <v>5610187.6900000004</v>
          </cell>
          <cell r="J45">
            <v>5111916</v>
          </cell>
          <cell r="L45">
            <v>-413312.39</v>
          </cell>
          <cell r="N45">
            <v>-17650.78</v>
          </cell>
          <cell r="P45">
            <v>458334</v>
          </cell>
          <cell r="R45">
            <v>774616.13</v>
          </cell>
        </row>
        <row r="46">
          <cell r="B46" t="str">
            <v>27.</v>
          </cell>
          <cell r="D46" t="str">
            <v>December 1995</v>
          </cell>
          <cell r="F46">
            <v>66275.490000000005</v>
          </cell>
          <cell r="H46">
            <v>5563949.29</v>
          </cell>
          <cell r="J46">
            <v>2650000</v>
          </cell>
          <cell r="L46">
            <v>0</v>
          </cell>
          <cell r="N46">
            <v>54223.18</v>
          </cell>
          <cell r="P46">
            <v>500000</v>
          </cell>
          <cell r="R46">
            <v>80300.63</v>
          </cell>
        </row>
        <row r="48">
          <cell r="B48" t="str">
            <v>28.</v>
          </cell>
          <cell r="D48" t="str">
            <v>13 month average</v>
          </cell>
          <cell r="F48">
            <v>71906.007692307685</v>
          </cell>
          <cell r="H48">
            <v>5567199.0623076921</v>
          </cell>
          <cell r="J48">
            <v>3594036.0938461539</v>
          </cell>
          <cell r="L48">
            <v>-347105.48230769229</v>
          </cell>
          <cell r="N48">
            <v>-2514.2484615384619</v>
          </cell>
          <cell r="P48">
            <v>308139.15384615387</v>
          </cell>
          <cell r="R48">
            <v>834132.62461538496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ssab.gov/estimated%20rate%20of%20return.pd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" transitionEvaluation="1" codeName="Sheet1">
    <pageSetUpPr fitToPage="1"/>
  </sheetPr>
  <dimension ref="A1:I20"/>
  <sheetViews>
    <sheetView workbookViewId="0">
      <selection activeCell="F4" sqref="F4"/>
    </sheetView>
  </sheetViews>
  <sheetFormatPr defaultColWidth="9.6640625" defaultRowHeight="12.4"/>
  <cols>
    <col min="1" max="1" width="9.6640625" style="8"/>
    <col min="2" max="2" width="22" style="8" customWidth="1"/>
    <col min="3" max="3" width="17.53125" style="256" customWidth="1"/>
    <col min="4" max="4" width="13" style="8" customWidth="1"/>
    <col min="5" max="5" width="16.46484375" style="8" customWidth="1"/>
    <col min="6" max="6" width="9.6640625" style="8" customWidth="1"/>
    <col min="7" max="7" width="9.6640625" style="8"/>
    <col min="8" max="8" width="12.6640625" style="8" bestFit="1" customWidth="1"/>
    <col min="9" max="11" width="10" style="8" bestFit="1" customWidth="1"/>
    <col min="12" max="16384" width="9.6640625" style="8"/>
  </cols>
  <sheetData>
    <row r="1" spans="1:9" ht="15">
      <c r="E1" s="22" t="s">
        <v>682</v>
      </c>
      <c r="I1" s="9"/>
    </row>
    <row r="2" spans="1:9" ht="15">
      <c r="E2" s="1" t="s">
        <v>476</v>
      </c>
    </row>
    <row r="3" spans="1:9" ht="15">
      <c r="E3" s="101" t="s">
        <v>486</v>
      </c>
    </row>
    <row r="4" spans="1:9" ht="15">
      <c r="E4" s="1" t="s">
        <v>672</v>
      </c>
      <c r="G4" s="286"/>
    </row>
    <row r="5" spans="1:9" s="10" customFormat="1" ht="12.75">
      <c r="C5" s="257"/>
    </row>
    <row r="6" spans="1:9" s="10" customFormat="1" ht="15">
      <c r="B6" s="12" t="s">
        <v>476</v>
      </c>
      <c r="C6" s="11"/>
      <c r="D6" s="11"/>
      <c r="E6" s="11"/>
    </row>
    <row r="7" spans="1:9" s="10" customFormat="1" ht="15">
      <c r="B7" s="12"/>
      <c r="C7" s="11"/>
      <c r="D7" s="11"/>
      <c r="E7" s="11"/>
    </row>
    <row r="8" spans="1:9" s="10" customFormat="1" ht="15">
      <c r="A8" s="841"/>
      <c r="B8" s="187" t="s">
        <v>546</v>
      </c>
      <c r="C8" s="842"/>
      <c r="D8" s="842"/>
      <c r="E8" s="842"/>
      <c r="F8" s="841"/>
      <c r="G8" s="841"/>
    </row>
    <row r="9" spans="1:9" s="10" customFormat="1" ht="15.4" thickBot="1">
      <c r="A9" s="841"/>
      <c r="B9" s="843" t="s">
        <v>486</v>
      </c>
      <c r="C9" s="283"/>
      <c r="D9" s="844"/>
      <c r="E9" s="283"/>
      <c r="F9" s="841"/>
      <c r="G9" s="841"/>
    </row>
    <row r="10" spans="1:9" ht="15">
      <c r="A10" s="845"/>
      <c r="B10" s="813"/>
      <c r="C10" s="814" t="s">
        <v>494</v>
      </c>
      <c r="D10" s="559" t="s">
        <v>495</v>
      </c>
      <c r="E10" s="814" t="s">
        <v>496</v>
      </c>
      <c r="F10" s="845"/>
      <c r="G10" s="845"/>
    </row>
    <row r="11" spans="1:9" ht="15.4" thickBot="1">
      <c r="A11" s="845"/>
      <c r="B11" s="826" t="s">
        <v>497</v>
      </c>
      <c r="C11" s="827" t="s">
        <v>515</v>
      </c>
      <c r="D11" s="562" t="s">
        <v>11</v>
      </c>
      <c r="E11" s="827" t="s">
        <v>553</v>
      </c>
      <c r="F11" s="845"/>
      <c r="G11" s="845"/>
    </row>
    <row r="12" spans="1:9" ht="15.4" thickBot="1">
      <c r="A12" s="845"/>
      <c r="B12" s="818" t="s">
        <v>552</v>
      </c>
      <c r="C12" s="819">
        <f>'JRW-3.2'!E61</f>
        <v>1.6571655576521998E-2</v>
      </c>
      <c r="D12" s="846">
        <f>'JRW-3.2'!F61</f>
        <v>2.0900000000000002E-2</v>
      </c>
      <c r="E12" s="847">
        <f>C12*D12</f>
        <v>3.4634760154930976E-4</v>
      </c>
      <c r="F12" s="845"/>
      <c r="G12" s="845"/>
    </row>
    <row r="13" spans="1:9" ht="15.4" thickBot="1">
      <c r="A13" s="845"/>
      <c r="B13" s="820" t="s">
        <v>498</v>
      </c>
      <c r="C13" s="821">
        <f>'JRW-3.2'!E62</f>
        <v>0.49842834442347805</v>
      </c>
      <c r="D13" s="848">
        <f>'JRW-3.2'!F62</f>
        <v>5.0724999999999999E-2</v>
      </c>
      <c r="E13" s="847">
        <f>C13*D13</f>
        <v>2.5282777770880924E-2</v>
      </c>
      <c r="F13" s="845"/>
      <c r="G13" s="845"/>
    </row>
    <row r="14" spans="1:9" ht="15.4" thickBot="1">
      <c r="A14" s="845"/>
      <c r="B14" s="840" t="s">
        <v>499</v>
      </c>
      <c r="C14" s="849">
        <f>'JRW-3.2'!E63</f>
        <v>0.48499999999999999</v>
      </c>
      <c r="D14" s="850">
        <v>8.7999999999999995E-2</v>
      </c>
      <c r="E14" s="851">
        <f>C14*D14</f>
        <v>4.2679999999999996E-2</v>
      </c>
      <c r="F14" s="845"/>
      <c r="G14" s="845"/>
    </row>
    <row r="15" spans="1:9" ht="15.4" thickBot="1">
      <c r="A15" s="845"/>
      <c r="B15" s="815" t="s">
        <v>500</v>
      </c>
      <c r="C15" s="852">
        <f>'JRW-3.2'!E64</f>
        <v>1</v>
      </c>
      <c r="D15" s="817"/>
      <c r="E15" s="852">
        <f>SUM(E12:E14)</f>
        <v>6.8309125372430224E-2</v>
      </c>
      <c r="F15" s="845"/>
      <c r="G15" s="845"/>
    </row>
    <row r="16" spans="1:9" ht="15">
      <c r="A16" s="845"/>
      <c r="B16" s="810" t="s">
        <v>656</v>
      </c>
      <c r="C16" s="853"/>
      <c r="D16" s="854"/>
      <c r="E16" s="855"/>
      <c r="F16" s="845"/>
      <c r="G16" s="845"/>
    </row>
    <row r="17" spans="1:7" ht="15">
      <c r="A17" s="845"/>
      <c r="B17" s="810" t="s">
        <v>657</v>
      </c>
      <c r="C17" s="853"/>
      <c r="D17" s="854"/>
      <c r="E17" s="855"/>
      <c r="F17" s="845"/>
      <c r="G17" s="845"/>
    </row>
    <row r="18" spans="1:7" ht="18.399999999999999">
      <c r="A18" s="845"/>
      <c r="B18" s="856"/>
      <c r="C18" s="857"/>
      <c r="D18" s="857"/>
      <c r="E18" s="857"/>
      <c r="F18" s="845"/>
      <c r="G18" s="845"/>
    </row>
    <row r="19" spans="1:7">
      <c r="A19" s="845"/>
      <c r="B19" s="845"/>
      <c r="C19" s="858"/>
      <c r="D19" s="845"/>
      <c r="E19" s="845"/>
      <c r="F19" s="845"/>
      <c r="G19" s="845"/>
    </row>
    <row r="20" spans="1:7">
      <c r="A20" s="845"/>
      <c r="B20" s="845"/>
      <c r="C20" s="858"/>
      <c r="D20" s="845"/>
      <c r="E20" s="845"/>
      <c r="F20" s="845"/>
      <c r="G20" s="845"/>
    </row>
  </sheetData>
  <phoneticPr fontId="83" type="noConversion"/>
  <pageMargins left="1.55" right="0.34" top="0.55000000000000004" bottom="1" header="0.5" footer="0.5"/>
  <pageSetup orientation="portrait" r:id="rId1"/>
  <headerFooter alignWithMargins="0"/>
  <ignoredErrors>
    <ignoredError sqref="C12:C14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workbookViewId="0">
      <selection activeCell="I1" sqref="I1"/>
    </sheetView>
  </sheetViews>
  <sheetFormatPr defaultColWidth="12.46484375" defaultRowHeight="12.4"/>
  <cols>
    <col min="1" max="1" width="7" style="14" customWidth="1"/>
    <col min="2" max="2" width="7.33203125" style="14" customWidth="1"/>
    <col min="3" max="3" width="14" style="14" customWidth="1"/>
    <col min="4" max="4" width="20.53125" style="14" customWidth="1"/>
    <col min="5" max="5" width="13.33203125" style="14" customWidth="1"/>
    <col min="6" max="6" width="6" style="14" customWidth="1"/>
    <col min="7" max="7" width="17.6640625" style="14" customWidth="1"/>
    <col min="8" max="8" width="10.1328125" style="14" customWidth="1"/>
    <col min="9" max="9" width="8.46484375" style="14" customWidth="1"/>
    <col min="10" max="10" width="8.6640625" style="14" customWidth="1"/>
    <col min="11" max="11" width="13.46484375" style="14" bestFit="1" customWidth="1"/>
    <col min="12" max="16384" width="12.46484375" style="14"/>
  </cols>
  <sheetData>
    <row r="1" spans="1:11" ht="15">
      <c r="A1" s="63"/>
      <c r="B1" s="63"/>
      <c r="C1" s="63"/>
      <c r="D1" s="63"/>
      <c r="E1" s="63"/>
      <c r="F1" s="63"/>
      <c r="G1" s="63"/>
      <c r="H1" s="63"/>
      <c r="I1" s="22" t="s">
        <v>682</v>
      </c>
    </row>
    <row r="2" spans="1:11" ht="15">
      <c r="A2" s="63"/>
      <c r="B2" s="63"/>
      <c r="C2" s="63"/>
      <c r="D2" s="63"/>
      <c r="E2" s="63"/>
      <c r="F2" s="63"/>
      <c r="G2" s="63"/>
      <c r="H2" s="63"/>
      <c r="I2" s="1" t="s">
        <v>471</v>
      </c>
    </row>
    <row r="3" spans="1:11" ht="15">
      <c r="A3" s="63"/>
      <c r="B3" s="63"/>
      <c r="C3" s="63"/>
      <c r="D3" s="63"/>
      <c r="E3" s="63"/>
      <c r="F3" s="63"/>
      <c r="G3" s="63"/>
      <c r="H3" s="63"/>
      <c r="I3" s="101" t="s">
        <v>259</v>
      </c>
    </row>
    <row r="4" spans="1:11" ht="15">
      <c r="A4" s="63"/>
      <c r="B4" s="63"/>
      <c r="C4" s="63"/>
      <c r="D4" s="63"/>
      <c r="E4" s="63"/>
      <c r="F4" s="63"/>
      <c r="G4" s="63"/>
      <c r="H4" s="63"/>
      <c r="I4" s="1" t="s">
        <v>46</v>
      </c>
    </row>
    <row r="5" spans="1:11" ht="13.15">
      <c r="A5" s="63"/>
      <c r="B5" s="63"/>
      <c r="C5" s="63"/>
      <c r="D5" s="63"/>
      <c r="E5" s="63"/>
      <c r="F5" s="63"/>
      <c r="G5" s="63"/>
      <c r="H5" s="63"/>
      <c r="I5" s="63"/>
    </row>
    <row r="6" spans="1:11" ht="15">
      <c r="A6" s="12" t="s">
        <v>471</v>
      </c>
      <c r="B6" s="104"/>
      <c r="C6" s="104"/>
      <c r="D6" s="68"/>
      <c r="E6" s="104"/>
      <c r="F6" s="104"/>
      <c r="G6" s="104"/>
      <c r="H6" s="104"/>
      <c r="I6" s="104"/>
    </row>
    <row r="7" spans="1:11" ht="15">
      <c r="A7" s="66" t="s">
        <v>259</v>
      </c>
      <c r="B7" s="104"/>
      <c r="C7" s="68"/>
      <c r="D7" s="104"/>
      <c r="E7" s="104"/>
      <c r="F7" s="104"/>
      <c r="G7" s="104"/>
      <c r="H7" s="104"/>
      <c r="I7" s="104"/>
    </row>
    <row r="8" spans="1:11">
      <c r="B8" s="125"/>
    </row>
    <row r="9" spans="1:11" ht="17.25">
      <c r="B9" s="125"/>
      <c r="C9" s="126" t="s">
        <v>203</v>
      </c>
    </row>
    <row r="10" spans="1:11" ht="15">
      <c r="B10" s="125"/>
      <c r="C10" s="13" t="s">
        <v>204</v>
      </c>
      <c r="I10" s="15"/>
      <c r="J10" s="16"/>
      <c r="K10" s="17"/>
    </row>
    <row r="11" spans="1:11" ht="15">
      <c r="B11" s="125"/>
      <c r="C11" s="127" t="s">
        <v>205</v>
      </c>
      <c r="I11" s="15"/>
      <c r="J11" s="16"/>
      <c r="K11" s="17"/>
    </row>
    <row r="12" spans="1:11" ht="15">
      <c r="B12" s="125"/>
      <c r="C12" s="127" t="s">
        <v>4</v>
      </c>
      <c r="I12" s="15"/>
      <c r="J12" s="16"/>
      <c r="K12" s="17"/>
    </row>
    <row r="13" spans="1:11" ht="19.899999999999999">
      <c r="A13" s="128" t="s">
        <v>206</v>
      </c>
      <c r="B13" s="125"/>
      <c r="C13" s="15"/>
      <c r="I13" s="15"/>
      <c r="J13" s="16"/>
      <c r="K13" s="17"/>
    </row>
    <row r="14" spans="1:11">
      <c r="B14" s="125"/>
      <c r="C14" s="15"/>
      <c r="I14" s="15"/>
      <c r="J14" s="16"/>
      <c r="K14" s="17"/>
    </row>
    <row r="15" spans="1:11" ht="17.25">
      <c r="B15" s="125"/>
      <c r="C15" s="129" t="s">
        <v>3</v>
      </c>
      <c r="E15" s="126" t="s">
        <v>207</v>
      </c>
      <c r="I15" s="15"/>
      <c r="J15" s="16"/>
      <c r="K15" s="17"/>
    </row>
    <row r="16" spans="1:11" ht="15">
      <c r="B16" s="125"/>
      <c r="C16" s="15"/>
      <c r="E16" s="13" t="s">
        <v>208</v>
      </c>
      <c r="I16" s="15"/>
      <c r="J16" s="16"/>
      <c r="K16" s="17"/>
    </row>
    <row r="17" spans="1:11" ht="15">
      <c r="B17" s="125"/>
      <c r="C17" s="15"/>
      <c r="E17" s="127" t="s">
        <v>205</v>
      </c>
      <c r="I17" s="15"/>
      <c r="J17" s="16"/>
      <c r="K17" s="17"/>
    </row>
    <row r="18" spans="1:11" ht="17.25">
      <c r="B18" s="125"/>
      <c r="C18" s="15"/>
      <c r="E18" s="127" t="s">
        <v>3</v>
      </c>
      <c r="H18" s="126" t="s">
        <v>209</v>
      </c>
      <c r="I18" s="15"/>
      <c r="J18" s="16"/>
      <c r="K18" s="17"/>
    </row>
    <row r="19" spans="1:11" ht="15">
      <c r="B19" s="125"/>
      <c r="C19" s="15"/>
      <c r="H19" s="13" t="s">
        <v>210</v>
      </c>
      <c r="I19" s="15"/>
      <c r="J19" s="16"/>
      <c r="K19" s="17"/>
    </row>
    <row r="20" spans="1:11" ht="15">
      <c r="B20" s="125"/>
      <c r="C20" s="15"/>
      <c r="H20" s="127" t="s">
        <v>204</v>
      </c>
      <c r="I20" s="15"/>
      <c r="J20" s="16"/>
      <c r="K20" s="17"/>
    </row>
    <row r="21" spans="1:11" ht="15">
      <c r="B21" s="125"/>
      <c r="C21" s="15"/>
      <c r="H21" s="127" t="s">
        <v>211</v>
      </c>
      <c r="I21" s="15"/>
      <c r="J21" s="16"/>
      <c r="K21" s="17"/>
    </row>
    <row r="22" spans="1:11">
      <c r="B22" s="125"/>
      <c r="C22" s="15"/>
      <c r="I22" s="15"/>
      <c r="J22" s="16"/>
      <c r="K22" s="17"/>
    </row>
    <row r="23" spans="1:11">
      <c r="B23" s="125"/>
      <c r="C23" s="15"/>
      <c r="I23" s="15"/>
      <c r="J23" s="16"/>
      <c r="K23" s="17"/>
    </row>
    <row r="24" spans="1:11">
      <c r="B24" s="125"/>
      <c r="C24" s="15"/>
      <c r="I24" s="15"/>
      <c r="J24" s="16"/>
      <c r="K24" s="17"/>
    </row>
    <row r="25" spans="1:11" ht="17.25">
      <c r="B25" s="125"/>
      <c r="C25" s="15"/>
      <c r="E25" s="129" t="s">
        <v>4</v>
      </c>
      <c r="I25" s="15"/>
      <c r="J25" s="16"/>
      <c r="K25" s="17"/>
    </row>
    <row r="26" spans="1:11">
      <c r="B26" s="125"/>
      <c r="C26" s="15"/>
      <c r="I26" s="15"/>
      <c r="J26" s="16"/>
      <c r="K26" s="17"/>
    </row>
    <row r="27" spans="1:11">
      <c r="B27" s="125"/>
      <c r="C27" s="15"/>
      <c r="I27" s="15"/>
      <c r="J27" s="16"/>
      <c r="K27" s="17"/>
    </row>
    <row r="28" spans="1:11">
      <c r="B28" s="125"/>
      <c r="C28" s="15"/>
      <c r="I28" s="15"/>
      <c r="J28" s="16"/>
      <c r="K28" s="17"/>
    </row>
    <row r="29" spans="1:11">
      <c r="B29" s="130"/>
      <c r="C29" s="131"/>
      <c r="D29" s="132"/>
      <c r="E29" s="132"/>
      <c r="F29" s="132"/>
      <c r="G29" s="132"/>
      <c r="H29" s="132"/>
      <c r="I29" s="131"/>
      <c r="J29" s="16"/>
      <c r="K29" s="17"/>
    </row>
    <row r="30" spans="1:11" ht="19.899999999999999">
      <c r="C30" s="15"/>
      <c r="E30" s="133" t="s">
        <v>212</v>
      </c>
      <c r="I30" s="15"/>
      <c r="J30" s="16"/>
      <c r="K30" s="17"/>
    </row>
    <row r="31" spans="1:11">
      <c r="C31" s="15"/>
      <c r="I31" s="15"/>
      <c r="J31" s="16"/>
      <c r="K31" s="17"/>
    </row>
    <row r="32" spans="1:11" ht="13.15">
      <c r="A32" s="134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 ht="12.75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44"/>
  <sheetViews>
    <sheetView topLeftCell="C1" workbookViewId="0">
      <selection activeCell="I1" sqref="I1"/>
    </sheetView>
  </sheetViews>
  <sheetFormatPr defaultRowHeight="12.75"/>
  <cols>
    <col min="2" max="3" width="13" customWidth="1"/>
    <col min="4" max="4" width="7.33203125" customWidth="1"/>
    <col min="8" max="8" width="19.53125" customWidth="1"/>
    <col min="9" max="9" width="7.6640625" customWidth="1"/>
    <col min="10" max="10" width="8.46484375" customWidth="1"/>
    <col min="11" max="11" width="14.46484375" customWidth="1"/>
  </cols>
  <sheetData>
    <row r="1" spans="1:10" ht="15">
      <c r="A1" s="7"/>
      <c r="I1" s="22" t="s">
        <v>682</v>
      </c>
      <c r="J1" s="22"/>
    </row>
    <row r="2" spans="1:10" ht="15">
      <c r="A2" s="3"/>
      <c r="I2" s="1" t="s">
        <v>477</v>
      </c>
      <c r="J2" s="1"/>
    </row>
    <row r="3" spans="1:10" ht="15">
      <c r="A3" s="3"/>
      <c r="I3" s="1" t="s">
        <v>165</v>
      </c>
      <c r="J3" s="1"/>
    </row>
    <row r="4" spans="1:10" ht="15">
      <c r="A4" s="7"/>
      <c r="B4" s="7"/>
      <c r="C4" s="7"/>
      <c r="D4" s="7"/>
      <c r="E4" s="7"/>
      <c r="F4" s="7"/>
      <c r="G4" s="7"/>
      <c r="H4" s="7"/>
      <c r="I4" s="106" t="s">
        <v>198</v>
      </c>
      <c r="J4" s="106"/>
    </row>
    <row r="5" spans="1:10" ht="1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">
      <c r="A8" s="7"/>
      <c r="B8" s="7"/>
      <c r="C8" s="7"/>
      <c r="D8" s="12" t="s">
        <v>477</v>
      </c>
      <c r="E8" s="5"/>
      <c r="F8" s="5"/>
      <c r="G8" s="5"/>
      <c r="H8" s="5"/>
      <c r="I8" s="7"/>
      <c r="J8" s="7"/>
    </row>
    <row r="9" spans="1:10" ht="1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">
      <c r="A10" s="7"/>
      <c r="B10" s="7"/>
      <c r="C10" s="7"/>
      <c r="D10" s="5" t="s">
        <v>546</v>
      </c>
      <c r="E10" s="5"/>
      <c r="F10" s="5"/>
      <c r="G10" s="5"/>
      <c r="H10" s="5"/>
      <c r="I10" s="7"/>
      <c r="J10" s="7"/>
    </row>
    <row r="11" spans="1:10" ht="15">
      <c r="A11" s="7"/>
      <c r="B11" s="7"/>
      <c r="C11" s="7"/>
      <c r="D11" s="5" t="s">
        <v>89</v>
      </c>
      <c r="E11" s="5"/>
      <c r="F11" s="5"/>
      <c r="G11" s="5"/>
      <c r="H11" s="5"/>
      <c r="I11" s="7"/>
      <c r="J11" s="7"/>
    </row>
    <row r="12" spans="1:10" ht="1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">
      <c r="A13" s="7"/>
      <c r="B13" s="7"/>
      <c r="C13" s="7"/>
      <c r="D13" s="38" t="s">
        <v>158</v>
      </c>
      <c r="E13" s="5"/>
      <c r="F13" s="5"/>
      <c r="G13" s="5"/>
      <c r="H13" s="5"/>
      <c r="I13" s="7"/>
      <c r="J13" s="7"/>
    </row>
    <row r="14" spans="1:10" ht="15.4" thickBot="1">
      <c r="D14" s="38" t="s">
        <v>378</v>
      </c>
      <c r="E14" s="5"/>
      <c r="F14" s="5"/>
      <c r="G14" s="5"/>
      <c r="H14" s="5"/>
    </row>
    <row r="15" spans="1:10" ht="15">
      <c r="D15" s="24" t="s">
        <v>16</v>
      </c>
      <c r="E15" s="25"/>
      <c r="F15" s="25"/>
      <c r="G15" s="25"/>
      <c r="H15" s="26">
        <v>3.2000000000000001E-2</v>
      </c>
    </row>
    <row r="16" spans="1:10" ht="15">
      <c r="D16" s="27"/>
      <c r="E16" s="7" t="s">
        <v>17</v>
      </c>
      <c r="F16" s="7"/>
      <c r="G16" s="22"/>
      <c r="H16" s="224">
        <f>1+0.5*H18</f>
        <v>1.0275000000000001</v>
      </c>
    </row>
    <row r="17" spans="4:13" ht="15">
      <c r="D17" s="27" t="s">
        <v>18</v>
      </c>
      <c r="E17" s="7"/>
      <c r="F17" s="7"/>
      <c r="G17" s="7"/>
      <c r="H17" s="225">
        <f>H15*H16</f>
        <v>3.2880000000000006E-2</v>
      </c>
    </row>
    <row r="18" spans="4:13" ht="15.4" thickBot="1">
      <c r="D18" s="27" t="s">
        <v>48</v>
      </c>
      <c r="E18" s="7"/>
      <c r="F18" s="7"/>
      <c r="G18" s="7"/>
      <c r="H18" s="226">
        <v>5.5E-2</v>
      </c>
      <c r="J18" s="195"/>
    </row>
    <row r="19" spans="4:13" ht="15.4" thickBot="1">
      <c r="D19" s="42" t="s">
        <v>19</v>
      </c>
      <c r="E19" s="43"/>
      <c r="F19" s="43"/>
      <c r="G19" s="43"/>
      <c r="H19" s="227">
        <v>8.7999999999999995E-2</v>
      </c>
      <c r="J19" s="195">
        <f>H17+H18</f>
        <v>8.7880000000000014E-2</v>
      </c>
      <c r="M19" s="195"/>
    </row>
    <row r="20" spans="4:13" ht="15">
      <c r="D20" s="7" t="s">
        <v>561</v>
      </c>
      <c r="E20" s="7"/>
      <c r="F20" s="7"/>
      <c r="G20" s="7"/>
      <c r="H20" s="7"/>
    </row>
    <row r="21" spans="4:13" ht="15">
      <c r="D21" s="7" t="s">
        <v>253</v>
      </c>
      <c r="E21" s="7"/>
      <c r="F21" s="7"/>
      <c r="G21" s="7"/>
      <c r="H21" s="7"/>
    </row>
    <row r="22" spans="4:13" ht="15">
      <c r="D22" s="7" t="s">
        <v>562</v>
      </c>
      <c r="E22" s="7"/>
      <c r="F22" s="7"/>
      <c r="G22" s="7"/>
      <c r="H22" s="7"/>
    </row>
    <row r="24" spans="4:13" ht="15">
      <c r="D24" s="38" t="s">
        <v>159</v>
      </c>
      <c r="E24" s="5"/>
      <c r="F24" s="5"/>
      <c r="G24" s="5"/>
      <c r="H24" s="5"/>
    </row>
    <row r="25" spans="4:13" ht="15.4" thickBot="1">
      <c r="D25" s="38" t="s">
        <v>579</v>
      </c>
      <c r="E25" s="5"/>
      <c r="F25" s="5"/>
      <c r="G25" s="5"/>
      <c r="H25" s="5"/>
    </row>
    <row r="26" spans="4:13" ht="15">
      <c r="D26" s="24" t="s">
        <v>16</v>
      </c>
      <c r="E26" s="25"/>
      <c r="F26" s="25"/>
      <c r="G26" s="25"/>
      <c r="H26" s="26">
        <v>2.8000000000000001E-2</v>
      </c>
    </row>
    <row r="27" spans="4:13" ht="15">
      <c r="D27" s="27"/>
      <c r="E27" s="7" t="s">
        <v>17</v>
      </c>
      <c r="F27" s="7"/>
      <c r="G27" s="22"/>
      <c r="H27" s="224">
        <f>1+0.5*H29</f>
        <v>1.03</v>
      </c>
    </row>
    <row r="28" spans="4:13" ht="15">
      <c r="D28" s="27" t="s">
        <v>18</v>
      </c>
      <c r="E28" s="7"/>
      <c r="F28" s="7"/>
      <c r="G28" s="7"/>
      <c r="H28" s="225">
        <f>H26*H27</f>
        <v>2.8840000000000001E-2</v>
      </c>
    </row>
    <row r="29" spans="4:13" ht="15.4" thickBot="1">
      <c r="D29" s="27" t="s">
        <v>48</v>
      </c>
      <c r="E29" s="7"/>
      <c r="F29" s="7"/>
      <c r="G29" s="7"/>
      <c r="H29" s="226">
        <v>0.06</v>
      </c>
    </row>
    <row r="30" spans="4:13" ht="15.4" thickBot="1">
      <c r="D30" s="42" t="s">
        <v>19</v>
      </c>
      <c r="E30" s="43"/>
      <c r="F30" s="43"/>
      <c r="G30" s="43"/>
      <c r="H30" s="227">
        <v>8.8999999999999996E-2</v>
      </c>
      <c r="J30" s="195">
        <f>H28+H29</f>
        <v>8.8840000000000002E-2</v>
      </c>
    </row>
    <row r="31" spans="4:13" ht="15">
      <c r="D31" s="7" t="s">
        <v>561</v>
      </c>
      <c r="E31" s="7"/>
      <c r="F31" s="7"/>
      <c r="G31" s="7"/>
      <c r="H31" s="7"/>
    </row>
    <row r="32" spans="4:13" ht="15">
      <c r="D32" s="7" t="s">
        <v>253</v>
      </c>
      <c r="E32" s="7"/>
      <c r="F32" s="7"/>
      <c r="G32" s="7"/>
      <c r="H32" s="7"/>
    </row>
    <row r="33" spans="4:10" ht="15">
      <c r="D33" s="7" t="s">
        <v>562</v>
      </c>
      <c r="E33" s="7"/>
      <c r="F33" s="7"/>
      <c r="G33" s="7"/>
      <c r="H33" s="7"/>
    </row>
    <row r="35" spans="4:10" ht="15">
      <c r="D35" s="38" t="s">
        <v>529</v>
      </c>
      <c r="E35" s="5"/>
      <c r="F35" s="5"/>
      <c r="G35" s="5"/>
      <c r="H35" s="5"/>
    </row>
    <row r="36" spans="4:10" ht="15.4" thickBot="1">
      <c r="D36" s="38" t="s">
        <v>530</v>
      </c>
      <c r="E36" s="5"/>
      <c r="F36" s="5"/>
      <c r="G36" s="5"/>
      <c r="H36" s="5"/>
    </row>
    <row r="37" spans="4:10" ht="15">
      <c r="D37" s="24" t="s">
        <v>16</v>
      </c>
      <c r="E37" s="25"/>
      <c r="F37" s="25"/>
      <c r="G37" s="25"/>
      <c r="H37" s="26">
        <v>2.9000000000000001E-2</v>
      </c>
    </row>
    <row r="38" spans="4:10" ht="15">
      <c r="D38" s="27"/>
      <c r="E38" s="7" t="s">
        <v>17</v>
      </c>
      <c r="F38" s="7"/>
      <c r="G38" s="22"/>
      <c r="H38" s="224">
        <f>1+0.5*H40</f>
        <v>1.0287500000000001</v>
      </c>
    </row>
    <row r="39" spans="4:10" ht="15">
      <c r="D39" s="27" t="s">
        <v>18</v>
      </c>
      <c r="E39" s="7"/>
      <c r="F39" s="7"/>
      <c r="G39" s="7"/>
      <c r="H39" s="225">
        <f>H37*H38</f>
        <v>2.9833750000000003E-2</v>
      </c>
    </row>
    <row r="40" spans="4:10" ht="15.4" thickBot="1">
      <c r="D40" s="27" t="s">
        <v>48</v>
      </c>
      <c r="E40" s="7"/>
      <c r="F40" s="7"/>
      <c r="G40" s="7"/>
      <c r="H40" s="226">
        <v>5.7500000000000002E-2</v>
      </c>
    </row>
    <row r="41" spans="4:10" ht="15.4" thickBot="1">
      <c r="D41" s="42" t="s">
        <v>19</v>
      </c>
      <c r="E41" s="43"/>
      <c r="F41" s="43"/>
      <c r="G41" s="43"/>
      <c r="H41" s="227">
        <v>8.7499999999999994E-2</v>
      </c>
      <c r="J41" s="195">
        <f>H39+H40</f>
        <v>8.7333750000000002E-2</v>
      </c>
    </row>
    <row r="42" spans="4:10" ht="15">
      <c r="D42" s="7" t="s">
        <v>561</v>
      </c>
      <c r="E42" s="7"/>
      <c r="F42" s="7"/>
      <c r="G42" s="7"/>
      <c r="H42" s="7"/>
    </row>
    <row r="43" spans="4:10" ht="15">
      <c r="D43" s="7" t="s">
        <v>253</v>
      </c>
      <c r="E43" s="7"/>
      <c r="F43" s="7"/>
      <c r="G43" s="7"/>
      <c r="H43" s="7"/>
    </row>
    <row r="44" spans="4:10" ht="15">
      <c r="D44" s="7" t="s">
        <v>562</v>
      </c>
      <c r="E44" s="7"/>
      <c r="F44" s="7"/>
      <c r="G44" s="7"/>
      <c r="H44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82"/>
  <sheetViews>
    <sheetView zoomScaleNormal="100" workbookViewId="0">
      <selection activeCell="G1" sqref="G1"/>
    </sheetView>
  </sheetViews>
  <sheetFormatPr defaultRowHeight="15"/>
  <cols>
    <col min="2" max="2" width="49.33203125" customWidth="1"/>
    <col min="3" max="3" width="8.33203125" customWidth="1"/>
    <col min="4" max="4" width="12.6640625" style="252" customWidth="1"/>
    <col min="5" max="7" width="12.6640625" style="305" customWidth="1"/>
    <col min="8" max="8" width="8.86328125" style="7" customWidth="1"/>
  </cols>
  <sheetData>
    <row r="1" spans="1:14">
      <c r="B1" s="35"/>
      <c r="C1" s="35"/>
      <c r="D1" s="299"/>
      <c r="E1" s="300"/>
      <c r="F1" s="300"/>
      <c r="G1" s="22" t="s">
        <v>682</v>
      </c>
    </row>
    <row r="2" spans="1:14">
      <c r="B2" s="35"/>
      <c r="C2" s="35"/>
      <c r="D2" s="299"/>
      <c r="E2" s="300"/>
      <c r="F2" s="300"/>
      <c r="G2" s="901" t="s">
        <v>477</v>
      </c>
    </row>
    <row r="3" spans="1:14">
      <c r="B3" s="35"/>
      <c r="C3" s="35"/>
      <c r="D3" s="299"/>
      <c r="E3" s="300"/>
      <c r="F3" s="300"/>
      <c r="G3" s="901" t="s">
        <v>165</v>
      </c>
    </row>
    <row r="4" spans="1:14">
      <c r="B4" s="35"/>
      <c r="C4" s="35"/>
      <c r="D4" s="299"/>
      <c r="E4" s="300"/>
      <c r="F4" s="300"/>
      <c r="G4" s="902" t="s">
        <v>197</v>
      </c>
    </row>
    <row r="5" spans="1:14">
      <c r="B5" s="35"/>
      <c r="C5" s="35"/>
      <c r="D5" s="299"/>
      <c r="E5" s="300"/>
      <c r="F5" s="300"/>
      <c r="G5" s="300"/>
    </row>
    <row r="6" spans="1:14">
      <c r="B6" s="12" t="s">
        <v>477</v>
      </c>
      <c r="C6" s="12"/>
      <c r="D6" s="251"/>
      <c r="E6" s="300"/>
      <c r="F6" s="300"/>
      <c r="G6" s="300"/>
    </row>
    <row r="7" spans="1:14">
      <c r="B7" s="12"/>
      <c r="C7" s="12"/>
      <c r="D7" s="251"/>
      <c r="E7" s="300"/>
      <c r="F7" s="300"/>
      <c r="G7" s="300"/>
    </row>
    <row r="8" spans="1:14">
      <c r="B8" s="5" t="s">
        <v>546</v>
      </c>
      <c r="C8" s="5"/>
      <c r="D8" s="747"/>
      <c r="E8" s="555"/>
      <c r="F8" s="555"/>
      <c r="G8" s="555"/>
    </row>
    <row r="9" spans="1:14">
      <c r="B9" s="38" t="s">
        <v>13</v>
      </c>
      <c r="C9" s="38"/>
      <c r="D9" s="748"/>
      <c r="E9" s="749"/>
      <c r="F9" s="749"/>
      <c r="G9" s="749"/>
    </row>
    <row r="10" spans="1:14">
      <c r="B10" s="38"/>
      <c r="C10" s="38"/>
      <c r="D10" s="748"/>
      <c r="E10" s="749"/>
      <c r="F10" s="749"/>
      <c r="G10" s="749"/>
    </row>
    <row r="11" spans="1:14">
      <c r="B11" s="38" t="s">
        <v>158</v>
      </c>
      <c r="C11" s="38"/>
      <c r="D11" s="38"/>
      <c r="E11" s="306"/>
      <c r="F11" s="306"/>
      <c r="G11" s="306"/>
    </row>
    <row r="12" spans="1:14" ht="15.4" thickBot="1">
      <c r="B12" s="38" t="s">
        <v>378</v>
      </c>
      <c r="C12" s="38"/>
      <c r="D12" s="38"/>
      <c r="E12" s="306"/>
      <c r="F12" s="306"/>
      <c r="G12" s="306"/>
    </row>
    <row r="13" spans="1:14">
      <c r="B13" s="523"/>
      <c r="C13" s="524"/>
      <c r="D13" s="525"/>
      <c r="E13" s="301" t="s">
        <v>269</v>
      </c>
      <c r="F13" s="302" t="s">
        <v>269</v>
      </c>
      <c r="G13" s="301" t="s">
        <v>269</v>
      </c>
    </row>
    <row r="14" spans="1:14">
      <c r="B14" s="526"/>
      <c r="C14" s="527"/>
      <c r="D14" s="528" t="s">
        <v>270</v>
      </c>
      <c r="E14" s="303" t="s">
        <v>271</v>
      </c>
      <c r="F14" s="304" t="s">
        <v>271</v>
      </c>
      <c r="G14" s="303" t="s">
        <v>271</v>
      </c>
    </row>
    <row r="15" spans="1:14" ht="15.4" thickBot="1">
      <c r="B15" s="529" t="s">
        <v>47</v>
      </c>
      <c r="C15" s="530"/>
      <c r="D15" s="528" t="s">
        <v>269</v>
      </c>
      <c r="E15" s="303" t="s">
        <v>272</v>
      </c>
      <c r="F15" s="304" t="s">
        <v>273</v>
      </c>
      <c r="G15" s="303" t="s">
        <v>274</v>
      </c>
    </row>
    <row r="16" spans="1:14">
      <c r="A16" s="336"/>
      <c r="B16" s="272" t="s">
        <v>379</v>
      </c>
      <c r="C16" s="759" t="s">
        <v>584</v>
      </c>
      <c r="D16" s="760">
        <v>2.52</v>
      </c>
      <c r="E16" s="532">
        <v>4.1749502982107355E-2</v>
      </c>
      <c r="F16" s="532">
        <v>4.0457375265345437E-2</v>
      </c>
      <c r="G16" s="533">
        <v>4.0103512328558792E-2</v>
      </c>
      <c r="H16" s="263" t="s">
        <v>584</v>
      </c>
      <c r="I16" s="263">
        <v>2.52</v>
      </c>
      <c r="J16" s="743">
        <v>4.1749502982107355E-2</v>
      </c>
      <c r="K16" s="743">
        <v>4.0457375265345437E-2</v>
      </c>
      <c r="L16" s="743">
        <v>4.0103512328558792E-2</v>
      </c>
      <c r="M16" t="b">
        <f>H16=C16</f>
        <v>1</v>
      </c>
      <c r="N16" t="b">
        <f>I16=D16</f>
        <v>1</v>
      </c>
    </row>
    <row r="17" spans="1:14">
      <c r="A17" s="336"/>
      <c r="B17" s="679" t="s">
        <v>381</v>
      </c>
      <c r="C17" s="761" t="s">
        <v>585</v>
      </c>
      <c r="D17" s="762">
        <v>1.52</v>
      </c>
      <c r="E17" s="535">
        <v>2.5629064258134136E-2</v>
      </c>
      <c r="F17" s="535">
        <v>2.5259192924471693E-2</v>
      </c>
      <c r="G17" s="536">
        <v>2.5713174054505149E-2</v>
      </c>
      <c r="H17" s="263" t="s">
        <v>585</v>
      </c>
      <c r="I17" s="263">
        <v>1.52</v>
      </c>
      <c r="J17" s="743">
        <v>2.5629064258134136E-2</v>
      </c>
      <c r="K17" s="743">
        <v>2.5259192924471693E-2</v>
      </c>
      <c r="L17" s="743">
        <v>2.5713174054505149E-2</v>
      </c>
      <c r="M17" t="b">
        <f t="shared" ref="M17:M39" si="0">H17=C17</f>
        <v>1</v>
      </c>
      <c r="N17" t="b">
        <f t="shared" ref="N17:N39" si="1">I17=D17</f>
        <v>1</v>
      </c>
    </row>
    <row r="18" spans="1:14">
      <c r="A18" s="336"/>
      <c r="B18" s="679" t="s">
        <v>382</v>
      </c>
      <c r="C18" s="763" t="s">
        <v>587</v>
      </c>
      <c r="D18" s="762">
        <v>2.2000000000000002</v>
      </c>
      <c r="E18" s="535">
        <v>2.4327492277864196E-2</v>
      </c>
      <c r="F18" s="535">
        <v>2.4167561761546729E-2</v>
      </c>
      <c r="G18" s="536">
        <v>2.4862487215596071E-2</v>
      </c>
      <c r="H18" s="263" t="s">
        <v>587</v>
      </c>
      <c r="I18" s="263">
        <v>2.2000000000000002</v>
      </c>
      <c r="J18" s="743">
        <v>2.4327492277864196E-2</v>
      </c>
      <c r="K18" s="743">
        <v>2.4167561761546729E-2</v>
      </c>
      <c r="L18" s="743">
        <v>2.4862487215596071E-2</v>
      </c>
      <c r="M18" t="b">
        <f t="shared" si="0"/>
        <v>1</v>
      </c>
      <c r="N18" t="b">
        <f t="shared" si="1"/>
        <v>1</v>
      </c>
    </row>
    <row r="19" spans="1:14">
      <c r="A19" s="336"/>
      <c r="B19" s="679" t="s">
        <v>384</v>
      </c>
      <c r="C19" s="763" t="s">
        <v>586</v>
      </c>
      <c r="D19" s="762">
        <v>2.96</v>
      </c>
      <c r="E19" s="535">
        <v>3.0286700454982652E-2</v>
      </c>
      <c r="F19" s="535">
        <v>3.0436705021028087E-2</v>
      </c>
      <c r="G19" s="536">
        <v>3.228061842103673E-2</v>
      </c>
      <c r="H19" s="263" t="s">
        <v>586</v>
      </c>
      <c r="I19" s="263">
        <v>2.96</v>
      </c>
      <c r="J19" s="743">
        <v>3.0286700454982652E-2</v>
      </c>
      <c r="K19" s="743">
        <v>3.0436705021028087E-2</v>
      </c>
      <c r="L19" s="743">
        <v>3.228061842103673E-2</v>
      </c>
      <c r="M19" t="b">
        <f t="shared" si="0"/>
        <v>1</v>
      </c>
      <c r="N19" t="b">
        <f t="shared" si="1"/>
        <v>1</v>
      </c>
    </row>
    <row r="20" spans="1:14">
      <c r="A20" s="336"/>
      <c r="B20" s="757" t="s">
        <v>516</v>
      </c>
      <c r="C20" s="764" t="s">
        <v>588</v>
      </c>
      <c r="D20" s="762">
        <v>1.69</v>
      </c>
      <c r="E20" s="535">
        <v>3.9806541777240384E-2</v>
      </c>
      <c r="F20" s="535">
        <v>3.882915173237754E-2</v>
      </c>
      <c r="G20" s="536">
        <v>3.9809927878858488E-2</v>
      </c>
      <c r="H20" s="263" t="s">
        <v>588</v>
      </c>
      <c r="I20" s="263">
        <v>1.69</v>
      </c>
      <c r="J20" s="743">
        <v>3.9806541777240384E-2</v>
      </c>
      <c r="K20" s="743">
        <v>3.882915173237754E-2</v>
      </c>
      <c r="L20" s="743">
        <v>3.9809927878858488E-2</v>
      </c>
      <c r="M20" t="b">
        <f t="shared" si="0"/>
        <v>1</v>
      </c>
      <c r="N20" t="b">
        <f t="shared" si="1"/>
        <v>1</v>
      </c>
    </row>
    <row r="21" spans="1:14">
      <c r="A21" s="336"/>
      <c r="B21" s="580" t="s">
        <v>387</v>
      </c>
      <c r="C21" s="763" t="s">
        <v>589</v>
      </c>
      <c r="D21" s="762">
        <v>1.74</v>
      </c>
      <c r="E21" s="535">
        <v>2.5653752967136657E-2</v>
      </c>
      <c r="F21" s="535">
        <v>2.5576533612072901E-2</v>
      </c>
      <c r="G21" s="536">
        <v>2.6704273195287367E-2</v>
      </c>
      <c r="H21" s="263" t="s">
        <v>589</v>
      </c>
      <c r="I21" s="263">
        <v>1.74</v>
      </c>
      <c r="J21" s="743">
        <v>2.5653752967136657E-2</v>
      </c>
      <c r="K21" s="743">
        <v>2.5576533612072901E-2</v>
      </c>
      <c r="L21" s="743">
        <v>2.6704273195287367E-2</v>
      </c>
      <c r="M21" t="b">
        <f t="shared" si="0"/>
        <v>1</v>
      </c>
      <c r="N21" t="b">
        <f t="shared" si="1"/>
        <v>1</v>
      </c>
    </row>
    <row r="22" spans="1:14">
      <c r="A22" s="336"/>
      <c r="B22" s="679" t="s">
        <v>389</v>
      </c>
      <c r="C22" s="761" t="s">
        <v>590</v>
      </c>
      <c r="D22" s="762">
        <v>3.1</v>
      </c>
      <c r="E22" s="535">
        <v>3.2678245775546129E-2</v>
      </c>
      <c r="F22" s="535">
        <v>3.335293864493824E-2</v>
      </c>
      <c r="G22" s="536">
        <v>3.5681719065931879E-2</v>
      </c>
      <c r="H22" s="263" t="s">
        <v>590</v>
      </c>
      <c r="I22" s="263">
        <v>3.1</v>
      </c>
      <c r="J22" s="743">
        <v>3.2678245775546129E-2</v>
      </c>
      <c r="K22" s="743">
        <v>3.335293864493824E-2</v>
      </c>
      <c r="L22" s="743">
        <v>3.5681719065931879E-2</v>
      </c>
      <c r="M22" t="b">
        <f t="shared" si="0"/>
        <v>1</v>
      </c>
      <c r="N22" t="b">
        <f t="shared" si="1"/>
        <v>1</v>
      </c>
    </row>
    <row r="23" spans="1:14">
      <c r="A23" s="336"/>
      <c r="B23" s="679" t="s">
        <v>520</v>
      </c>
      <c r="C23" s="761" t="s">
        <v>591</v>
      </c>
      <c r="D23" s="762">
        <v>2.52</v>
      </c>
      <c r="E23" s="535">
        <v>3.1257235471173886E-2</v>
      </c>
      <c r="F23" s="535">
        <v>3.0631594301551018E-2</v>
      </c>
      <c r="G23" s="536">
        <v>3.1695632487184794E-2</v>
      </c>
      <c r="H23" s="263" t="s">
        <v>591</v>
      </c>
      <c r="I23" s="263">
        <v>2.52</v>
      </c>
      <c r="J23" s="743">
        <v>3.1257235471173886E-2</v>
      </c>
      <c r="K23" s="743">
        <v>3.0631594301551018E-2</v>
      </c>
      <c r="L23" s="743">
        <v>3.1695632487184794E-2</v>
      </c>
      <c r="M23" t="b">
        <f t="shared" si="0"/>
        <v>1</v>
      </c>
      <c r="N23" t="b">
        <f t="shared" si="1"/>
        <v>1</v>
      </c>
    </row>
    <row r="24" spans="1:14">
      <c r="A24" s="336"/>
      <c r="B24" s="679" t="s">
        <v>420</v>
      </c>
      <c r="C24" s="761" t="s">
        <v>592</v>
      </c>
      <c r="D24" s="762">
        <v>3.86</v>
      </c>
      <c r="E24" s="535">
        <v>3.5838411473243438E-2</v>
      </c>
      <c r="F24" s="535">
        <v>3.5666142728223785E-2</v>
      </c>
      <c r="G24" s="536">
        <v>3.6715340385764718E-2</v>
      </c>
      <c r="H24" s="263" t="s">
        <v>592</v>
      </c>
      <c r="I24" s="263">
        <v>3.86</v>
      </c>
      <c r="J24" s="743">
        <v>3.5838411473243438E-2</v>
      </c>
      <c r="K24" s="743">
        <v>3.5666142728223785E-2</v>
      </c>
      <c r="L24" s="743">
        <v>3.6715340385764718E-2</v>
      </c>
      <c r="M24" t="b">
        <f t="shared" si="0"/>
        <v>1</v>
      </c>
      <c r="N24" t="b">
        <f t="shared" si="1"/>
        <v>1</v>
      </c>
    </row>
    <row r="25" spans="1:14">
      <c r="A25" s="336"/>
      <c r="B25" s="679" t="s">
        <v>510</v>
      </c>
      <c r="C25" s="761" t="s">
        <v>593</v>
      </c>
      <c r="D25" s="762">
        <v>2.65</v>
      </c>
      <c r="E25" s="535">
        <v>4.0325444087123248E-2</v>
      </c>
      <c r="F25" s="535">
        <v>3.9590581923454896E-2</v>
      </c>
      <c r="G25" s="536">
        <v>4.0594708220215651E-2</v>
      </c>
      <c r="H25" s="263" t="s">
        <v>593</v>
      </c>
      <c r="I25" s="263">
        <v>2.65</v>
      </c>
      <c r="J25" s="743">
        <v>4.0325444087123248E-2</v>
      </c>
      <c r="K25" s="743">
        <v>3.9590581923454896E-2</v>
      </c>
      <c r="L25" s="743">
        <v>4.0594708220215651E-2</v>
      </c>
      <c r="M25" t="b">
        <f t="shared" si="0"/>
        <v>1</v>
      </c>
      <c r="N25" t="b">
        <f t="shared" si="1"/>
        <v>1</v>
      </c>
    </row>
    <row r="26" spans="1:14" ht="15.4">
      <c r="A26" s="336"/>
      <c r="B26" s="581" t="s">
        <v>522</v>
      </c>
      <c r="C26" s="764" t="s">
        <v>594</v>
      </c>
      <c r="D26" s="762">
        <v>3.8</v>
      </c>
      <c r="E26" s="535">
        <v>3.311085164595786E-2</v>
      </c>
      <c r="F26" s="535">
        <v>3.3052803302960829E-2</v>
      </c>
      <c r="G26" s="536">
        <v>3.4269464203941377E-2</v>
      </c>
      <c r="H26" s="744" t="s">
        <v>594</v>
      </c>
      <c r="I26" s="744">
        <v>3.8</v>
      </c>
      <c r="J26" s="745">
        <v>3.311085164595786E-2</v>
      </c>
      <c r="K26" s="745">
        <v>3.3052803302960829E-2</v>
      </c>
      <c r="L26" s="745">
        <v>3.4269464203941377E-2</v>
      </c>
      <c r="M26" t="b">
        <f t="shared" si="0"/>
        <v>1</v>
      </c>
      <c r="N26" t="b">
        <f t="shared" si="1"/>
        <v>1</v>
      </c>
    </row>
    <row r="27" spans="1:14" ht="15.4">
      <c r="A27" s="336"/>
      <c r="B27" s="683" t="s">
        <v>517</v>
      </c>
      <c r="C27" s="765" t="s">
        <v>595</v>
      </c>
      <c r="D27" s="762">
        <v>2.14</v>
      </c>
      <c r="E27" s="535">
        <v>3.2166584830599351E-2</v>
      </c>
      <c r="F27" s="535">
        <v>3.2147363782639757E-2</v>
      </c>
      <c r="G27" s="536">
        <v>3.2487795991485047E-2</v>
      </c>
      <c r="H27" s="744" t="s">
        <v>595</v>
      </c>
      <c r="I27" s="744">
        <v>2.14</v>
      </c>
      <c r="J27" s="745">
        <v>3.2166584830599351E-2</v>
      </c>
      <c r="K27" s="745">
        <v>3.2147363782639757E-2</v>
      </c>
      <c r="L27" s="745">
        <v>3.2487795991485047E-2</v>
      </c>
      <c r="M27" t="b">
        <f t="shared" si="0"/>
        <v>1</v>
      </c>
      <c r="N27" t="b">
        <f t="shared" si="1"/>
        <v>1</v>
      </c>
    </row>
    <row r="28" spans="1:14" ht="15.4">
      <c r="A28" s="336"/>
      <c r="B28" s="679" t="s">
        <v>461</v>
      </c>
      <c r="C28" s="761" t="s">
        <v>596</v>
      </c>
      <c r="D28" s="762">
        <v>2.41</v>
      </c>
      <c r="E28" s="535">
        <v>2.7473049432489637E-2</v>
      </c>
      <c r="F28" s="535">
        <v>2.7594998549640468E-2</v>
      </c>
      <c r="G28" s="536">
        <v>2.7735118746971082E-2</v>
      </c>
      <c r="H28" s="744" t="s">
        <v>596</v>
      </c>
      <c r="I28" s="744">
        <v>2.41</v>
      </c>
      <c r="J28" s="745">
        <v>2.7473049432489637E-2</v>
      </c>
      <c r="K28" s="745">
        <v>2.7594998549640468E-2</v>
      </c>
      <c r="L28" s="745">
        <v>2.7735118746971082E-2</v>
      </c>
      <c r="M28" t="b">
        <f t="shared" si="0"/>
        <v>1</v>
      </c>
      <c r="N28" t="b">
        <f t="shared" si="1"/>
        <v>1</v>
      </c>
    </row>
    <row r="29" spans="1:14" ht="15.4">
      <c r="A29" s="336"/>
      <c r="B29" s="679" t="s">
        <v>513</v>
      </c>
      <c r="C29" s="761" t="s">
        <v>597</v>
      </c>
      <c r="D29" s="766">
        <v>1.36</v>
      </c>
      <c r="E29" s="767">
        <v>3.2734012082701526E-2</v>
      </c>
      <c r="F29" s="767">
        <v>3.2490802236131697E-2</v>
      </c>
      <c r="G29" s="768">
        <v>3.2825529894966357E-2</v>
      </c>
      <c r="H29" s="744" t="s">
        <v>597</v>
      </c>
      <c r="I29">
        <v>1.36</v>
      </c>
      <c r="J29" s="746">
        <v>3.2734012082701526E-2</v>
      </c>
      <c r="K29" s="746">
        <v>3.2490802236131697E-2</v>
      </c>
      <c r="L29" s="746">
        <v>3.2825529894966357E-2</v>
      </c>
      <c r="M29" t="b">
        <f t="shared" si="0"/>
        <v>1</v>
      </c>
      <c r="N29" t="b">
        <f t="shared" si="1"/>
        <v>1</v>
      </c>
    </row>
    <row r="30" spans="1:14" ht="15.4">
      <c r="A30" s="336"/>
      <c r="B30" s="679" t="s">
        <v>392</v>
      </c>
      <c r="C30" s="761" t="s">
        <v>598</v>
      </c>
      <c r="D30" s="762">
        <v>2.84</v>
      </c>
      <c r="E30" s="535">
        <v>2.7010575972000305E-2</v>
      </c>
      <c r="F30" s="535">
        <v>2.6212427315892572E-2</v>
      </c>
      <c r="G30" s="536">
        <v>2.6322022552906651E-2</v>
      </c>
      <c r="H30" s="744" t="s">
        <v>598</v>
      </c>
      <c r="I30" s="744">
        <v>2.84</v>
      </c>
      <c r="J30" s="745">
        <v>2.7010575972000305E-2</v>
      </c>
      <c r="K30" s="745">
        <v>2.6212427315892572E-2</v>
      </c>
      <c r="L30" s="745">
        <v>2.6322022552906651E-2</v>
      </c>
      <c r="M30" t="b">
        <f t="shared" si="0"/>
        <v>1</v>
      </c>
      <c r="N30" t="b">
        <f t="shared" si="1"/>
        <v>1</v>
      </c>
    </row>
    <row r="31" spans="1:14" ht="15.4">
      <c r="A31" s="336"/>
      <c r="B31" s="680" t="s">
        <v>407</v>
      </c>
      <c r="C31" s="769" t="s">
        <v>599</v>
      </c>
      <c r="D31" s="762">
        <v>1.48</v>
      </c>
      <c r="E31" s="535">
        <v>1.8802883108743337E-2</v>
      </c>
      <c r="F31" s="535">
        <v>1.889916613814269E-2</v>
      </c>
      <c r="G31" s="536">
        <v>1.9078161019965456E-2</v>
      </c>
      <c r="H31" s="744" t="s">
        <v>599</v>
      </c>
      <c r="I31" s="744">
        <v>1.48</v>
      </c>
      <c r="J31" s="745">
        <v>1.8802883108743337E-2</v>
      </c>
      <c r="K31" s="745">
        <v>1.889916613814269E-2</v>
      </c>
      <c r="L31" s="745">
        <v>1.9078161019965456E-2</v>
      </c>
      <c r="M31" t="b">
        <f t="shared" si="0"/>
        <v>1</v>
      </c>
      <c r="N31" t="b">
        <f t="shared" si="1"/>
        <v>1</v>
      </c>
    </row>
    <row r="32" spans="1:14" ht="15.4">
      <c r="A32" s="336"/>
      <c r="B32" s="679" t="s">
        <v>472</v>
      </c>
      <c r="C32" s="761" t="s">
        <v>600</v>
      </c>
      <c r="D32" s="762">
        <v>1.54</v>
      </c>
      <c r="E32" s="535">
        <v>2.0623434828606752E-2</v>
      </c>
      <c r="F32" s="535">
        <v>1.9871309613928849E-2</v>
      </c>
      <c r="G32" s="536">
        <v>1.8999184378448393E-2</v>
      </c>
      <c r="H32" s="744" t="s">
        <v>600</v>
      </c>
      <c r="I32" s="744">
        <v>1.54</v>
      </c>
      <c r="J32" s="745">
        <v>2.0623434828606752E-2</v>
      </c>
      <c r="K32" s="745">
        <v>1.9871309613928849E-2</v>
      </c>
      <c r="L32" s="745">
        <v>1.8999184378448393E-2</v>
      </c>
      <c r="M32" t="b">
        <f t="shared" si="0"/>
        <v>1</v>
      </c>
      <c r="N32" t="b">
        <f t="shared" si="1"/>
        <v>1</v>
      </c>
    </row>
    <row r="33" spans="1:14" ht="15.4">
      <c r="A33" s="336"/>
      <c r="B33" s="683" t="s">
        <v>394</v>
      </c>
      <c r="C33" s="765" t="s">
        <v>601</v>
      </c>
      <c r="D33" s="762">
        <v>2.48</v>
      </c>
      <c r="E33" s="535">
        <v>4.1699361058177335E-2</v>
      </c>
      <c r="F33" s="535">
        <v>4.1673357057771379E-2</v>
      </c>
      <c r="G33" s="536">
        <v>4.257035695587618E-2</v>
      </c>
      <c r="H33" s="744" t="s">
        <v>601</v>
      </c>
      <c r="I33" s="744">
        <v>2.48</v>
      </c>
      <c r="J33" s="745">
        <v>4.1699361058177335E-2</v>
      </c>
      <c r="K33" s="745">
        <v>4.1673357057771379E-2</v>
      </c>
      <c r="L33" s="745">
        <v>4.257035695587618E-2</v>
      </c>
      <c r="M33" t="b">
        <f t="shared" si="0"/>
        <v>1</v>
      </c>
      <c r="N33" t="b">
        <f t="shared" si="1"/>
        <v>1</v>
      </c>
    </row>
    <row r="34" spans="1:14" ht="15.4">
      <c r="A34" s="336"/>
      <c r="B34" s="575" t="s">
        <v>524</v>
      </c>
      <c r="C34" s="770" t="s">
        <v>602</v>
      </c>
      <c r="D34" s="762">
        <v>1.61</v>
      </c>
      <c r="E34" s="535">
        <v>4.121160409556314E-2</v>
      </c>
      <c r="F34" s="535">
        <v>4.0953721446861907E-2</v>
      </c>
      <c r="G34" s="536">
        <v>4.2771751162275849E-2</v>
      </c>
      <c r="H34" s="744" t="s">
        <v>602</v>
      </c>
      <c r="I34" s="744">
        <v>1.61</v>
      </c>
      <c r="J34" s="745">
        <v>4.121160409556314E-2</v>
      </c>
      <c r="K34" s="745">
        <v>4.0953721446861907E-2</v>
      </c>
      <c r="L34" s="745">
        <v>4.2771751162275849E-2</v>
      </c>
      <c r="M34" t="b">
        <f t="shared" si="0"/>
        <v>1</v>
      </c>
      <c r="N34" t="b">
        <f t="shared" si="1"/>
        <v>1</v>
      </c>
    </row>
    <row r="35" spans="1:14" ht="15.4">
      <c r="A35" s="336"/>
      <c r="B35" s="679" t="s">
        <v>396</v>
      </c>
      <c r="C35" s="761" t="s">
        <v>603</v>
      </c>
      <c r="D35" s="762">
        <v>3.32</v>
      </c>
      <c r="E35" s="535">
        <v>4.5007184881923921E-2</v>
      </c>
      <c r="F35" s="535">
        <v>4.4736231406690981E-2</v>
      </c>
      <c r="G35" s="536">
        <v>4.6717026620731385E-2</v>
      </c>
      <c r="H35" s="744" t="s">
        <v>603</v>
      </c>
      <c r="I35" s="744">
        <v>3.32</v>
      </c>
      <c r="J35" s="745">
        <v>4.5007184881923921E-2</v>
      </c>
      <c r="K35" s="745">
        <v>4.4736231406690981E-2</v>
      </c>
      <c r="L35" s="745">
        <v>4.6717026620731385E-2</v>
      </c>
      <c r="M35" t="b">
        <f t="shared" si="0"/>
        <v>1</v>
      </c>
      <c r="N35" t="b">
        <f t="shared" si="1"/>
        <v>1</v>
      </c>
    </row>
    <row r="36" spans="1:14" ht="15.4">
      <c r="A36" s="336"/>
      <c r="B36" s="679" t="s">
        <v>398</v>
      </c>
      <c r="C36" s="761" t="s">
        <v>604</v>
      </c>
      <c r="D36" s="762">
        <v>1.63</v>
      </c>
      <c r="E36" s="535">
        <v>3.3911234396671298E-2</v>
      </c>
      <c r="F36" s="535">
        <v>3.2031476875981187E-2</v>
      </c>
      <c r="G36" s="536">
        <v>3.2054993870875396E-2</v>
      </c>
      <c r="H36" s="744" t="s">
        <v>604</v>
      </c>
      <c r="I36" s="744">
        <v>1.63</v>
      </c>
      <c r="J36" s="745">
        <v>3.3911234396671298E-2</v>
      </c>
      <c r="K36" s="745">
        <v>3.2031476875981187E-2</v>
      </c>
      <c r="L36" s="745">
        <v>3.2054993870875396E-2</v>
      </c>
      <c r="M36" t="b">
        <f t="shared" si="0"/>
        <v>1</v>
      </c>
      <c r="N36" t="b">
        <f t="shared" si="1"/>
        <v>1</v>
      </c>
    </row>
    <row r="37" spans="1:14" ht="15.4">
      <c r="A37" s="336"/>
      <c r="B37" s="679" t="s">
        <v>421</v>
      </c>
      <c r="C37" s="761" t="s">
        <v>605</v>
      </c>
      <c r="D37" s="762">
        <v>2.56</v>
      </c>
      <c r="E37" s="535">
        <v>3.5380129082189703E-2</v>
      </c>
      <c r="F37" s="535">
        <v>3.5809037119237573E-2</v>
      </c>
      <c r="G37" s="536">
        <v>3.7441741040958418E-2</v>
      </c>
      <c r="H37" s="744" t="s">
        <v>605</v>
      </c>
      <c r="I37" s="744">
        <v>2.56</v>
      </c>
      <c r="J37" s="745">
        <v>3.5380129082189703E-2</v>
      </c>
      <c r="K37" s="745">
        <v>3.5809037119237573E-2</v>
      </c>
      <c r="L37" s="745">
        <v>3.7441741040958418E-2</v>
      </c>
      <c r="M37" t="b">
        <f t="shared" si="0"/>
        <v>1</v>
      </c>
      <c r="N37" t="b">
        <f t="shared" si="1"/>
        <v>1</v>
      </c>
    </row>
    <row r="38" spans="1:14" ht="15.4">
      <c r="A38" s="336"/>
      <c r="B38" s="680" t="s">
        <v>419</v>
      </c>
      <c r="C38" s="769" t="s">
        <v>606</v>
      </c>
      <c r="D38" s="762">
        <v>2.71</v>
      </c>
      <c r="E38" s="535">
        <v>2.6953284289185867E-2</v>
      </c>
      <c r="F38" s="535">
        <v>2.7425757047598698E-2</v>
      </c>
      <c r="G38" s="536">
        <v>2.8284754065281061E-2</v>
      </c>
      <c r="H38" s="744" t="s">
        <v>606</v>
      </c>
      <c r="I38" s="744">
        <v>2.71</v>
      </c>
      <c r="J38" s="745">
        <v>2.6953284289185867E-2</v>
      </c>
      <c r="K38" s="745">
        <v>2.7425757047598698E-2</v>
      </c>
      <c r="L38" s="745">
        <v>2.8284754065281061E-2</v>
      </c>
      <c r="M38" t="b">
        <f t="shared" si="0"/>
        <v>1</v>
      </c>
      <c r="N38" t="b">
        <f t="shared" si="1"/>
        <v>1</v>
      </c>
    </row>
    <row r="39" spans="1:14" ht="15.75" thickBot="1">
      <c r="A39" s="336"/>
      <c r="B39" s="758" t="s">
        <v>400</v>
      </c>
      <c r="C39" s="771" t="s">
        <v>607</v>
      </c>
      <c r="D39" s="772">
        <v>1.83</v>
      </c>
      <c r="E39" s="566">
        <v>2.5438689976970814E-2</v>
      </c>
      <c r="F39" s="566">
        <v>2.5582240612855436E-2</v>
      </c>
      <c r="G39" s="567">
        <v>2.6534258514887065E-2</v>
      </c>
      <c r="H39" s="744" t="s">
        <v>607</v>
      </c>
      <c r="I39" s="744">
        <v>1.83</v>
      </c>
      <c r="J39" s="745">
        <v>2.5438689976970814E-2</v>
      </c>
      <c r="K39" s="745">
        <v>2.5582240612855436E-2</v>
      </c>
      <c r="L39" s="745">
        <v>2.6534258514887065E-2</v>
      </c>
      <c r="M39" t="b">
        <f t="shared" si="0"/>
        <v>1</v>
      </c>
      <c r="N39" t="b">
        <f t="shared" si="1"/>
        <v>1</v>
      </c>
    </row>
    <row r="40" spans="1:14">
      <c r="A40" s="336"/>
      <c r="B40" s="342" t="s">
        <v>1</v>
      </c>
      <c r="C40" s="753"/>
      <c r="D40" s="754"/>
      <c r="E40" s="755">
        <f>AVERAGE(E16:E39)</f>
        <v>3.204480296693054E-2</v>
      </c>
      <c r="F40" s="755">
        <f>AVERAGE(F16:F39)</f>
        <v>3.1768686267556016E-2</v>
      </c>
      <c r="G40" s="756">
        <f>AVERAGE(G16:G39)</f>
        <v>3.2593898011354559E-2</v>
      </c>
    </row>
    <row r="41" spans="1:14" ht="15.4" thickBot="1">
      <c r="A41" s="336"/>
      <c r="B41" s="548" t="s">
        <v>26</v>
      </c>
      <c r="C41" s="549"/>
      <c r="D41" s="550"/>
      <c r="E41" s="551">
        <f>MEDIAN(E16:E39)</f>
        <v>3.2422415303072744E-2</v>
      </c>
      <c r="F41" s="551">
        <f>MEDIAN(F16:F39)</f>
        <v>3.2089420329310475E-2</v>
      </c>
      <c r="G41" s="552">
        <f>MEDIAN(G16:G39)</f>
        <v>3.2384207206260889E-2</v>
      </c>
    </row>
    <row r="42" spans="1:14">
      <c r="A42" s="336"/>
      <c r="B42" s="338" t="s">
        <v>660</v>
      </c>
      <c r="C42" s="553"/>
      <c r="D42" s="554"/>
      <c r="E42" s="555"/>
      <c r="F42" s="555"/>
      <c r="G42" s="555"/>
    </row>
    <row r="43" spans="1:14">
      <c r="B43" s="338"/>
      <c r="C43" s="338"/>
      <c r="D43" s="750"/>
      <c r="E43" s="356"/>
      <c r="F43" s="356"/>
      <c r="G43" s="252"/>
    </row>
    <row r="44" spans="1:14">
      <c r="B44" s="38" t="s">
        <v>159</v>
      </c>
      <c r="C44" s="38"/>
      <c r="D44" s="38"/>
      <c r="E44" s="306"/>
      <c r="F44" s="306"/>
      <c r="G44" s="306"/>
    </row>
    <row r="45" spans="1:14" ht="15.4" thickBot="1">
      <c r="B45" s="38" t="s">
        <v>579</v>
      </c>
      <c r="C45" s="38"/>
      <c r="D45" s="38"/>
      <c r="E45" s="306"/>
      <c r="F45" s="306"/>
      <c r="G45" s="306"/>
    </row>
    <row r="46" spans="1:14">
      <c r="B46" s="523"/>
      <c r="C46" s="524"/>
      <c r="D46" s="525"/>
      <c r="E46" s="301" t="s">
        <v>269</v>
      </c>
      <c r="F46" s="302" t="s">
        <v>269</v>
      </c>
      <c r="G46" s="301" t="s">
        <v>269</v>
      </c>
    </row>
    <row r="47" spans="1:14">
      <c r="B47" s="526"/>
      <c r="C47" s="527"/>
      <c r="D47" s="528" t="s">
        <v>270</v>
      </c>
      <c r="E47" s="303" t="s">
        <v>271</v>
      </c>
      <c r="F47" s="304" t="s">
        <v>271</v>
      </c>
      <c r="G47" s="303" t="s">
        <v>271</v>
      </c>
    </row>
    <row r="48" spans="1:14" ht="15.4" thickBot="1">
      <c r="B48" s="529" t="s">
        <v>47</v>
      </c>
      <c r="C48" s="530"/>
      <c r="D48" s="528" t="s">
        <v>269</v>
      </c>
      <c r="E48" s="303" t="s">
        <v>272</v>
      </c>
      <c r="F48" s="304" t="s">
        <v>273</v>
      </c>
      <c r="G48" s="303" t="s">
        <v>274</v>
      </c>
    </row>
    <row r="49" spans="1:7">
      <c r="A49" s="336"/>
      <c r="B49" s="418" t="s">
        <v>381</v>
      </c>
      <c r="C49" s="531" t="s">
        <v>585</v>
      </c>
      <c r="D49" s="760">
        <v>1.52</v>
      </c>
      <c r="E49" s="532">
        <v>2.5629064258134136E-2</v>
      </c>
      <c r="F49" s="532">
        <v>2.5259192924471693E-2</v>
      </c>
      <c r="G49" s="533">
        <v>2.5713174054505149E-2</v>
      </c>
    </row>
    <row r="50" spans="1:7">
      <c r="A50" s="336"/>
      <c r="B50" s="537" t="s">
        <v>382</v>
      </c>
      <c r="C50" s="538" t="s">
        <v>587</v>
      </c>
      <c r="D50" s="762">
        <v>2.2000000000000002</v>
      </c>
      <c r="E50" s="535">
        <v>2.4327492277864196E-2</v>
      </c>
      <c r="F50" s="535">
        <v>2.4167561761546729E-2</v>
      </c>
      <c r="G50" s="536">
        <v>2.4862487215596071E-2</v>
      </c>
    </row>
    <row r="51" spans="1:7">
      <c r="A51" s="336"/>
      <c r="B51" s="539" t="s">
        <v>516</v>
      </c>
      <c r="C51" s="540" t="s">
        <v>588</v>
      </c>
      <c r="D51" s="762">
        <v>1.69</v>
      </c>
      <c r="E51" s="535">
        <v>3.9806541777240384E-2</v>
      </c>
      <c r="F51" s="535">
        <v>3.882915173237754E-2</v>
      </c>
      <c r="G51" s="536">
        <v>3.9809927878858488E-2</v>
      </c>
    </row>
    <row r="52" spans="1:7">
      <c r="A52" s="336"/>
      <c r="B52" s="573" t="s">
        <v>525</v>
      </c>
      <c r="C52" s="540" t="s">
        <v>618</v>
      </c>
      <c r="D52" s="574">
        <v>2.2599999999999998</v>
      </c>
      <c r="E52" s="535">
        <v>3.0662915961902001E-2</v>
      </c>
      <c r="F52" s="535">
        <v>3.0577867577087348E-2</v>
      </c>
      <c r="G52" s="536">
        <v>3.2106351896034765E-2</v>
      </c>
    </row>
    <row r="53" spans="1:7">
      <c r="A53" s="336"/>
      <c r="B53" s="541" t="s">
        <v>387</v>
      </c>
      <c r="C53" s="538" t="s">
        <v>589</v>
      </c>
      <c r="D53" s="762">
        <v>1.74</v>
      </c>
      <c r="E53" s="535">
        <v>2.5653752967136657E-2</v>
      </c>
      <c r="F53" s="535">
        <v>2.5576533612072901E-2</v>
      </c>
      <c r="G53" s="536">
        <v>2.6704273195287367E-2</v>
      </c>
    </row>
    <row r="54" spans="1:7">
      <c r="B54" s="537" t="s">
        <v>420</v>
      </c>
      <c r="C54" s="534" t="s">
        <v>592</v>
      </c>
      <c r="D54" s="762">
        <v>3.86</v>
      </c>
      <c r="E54" s="535">
        <v>3.5838411473243438E-2</v>
      </c>
      <c r="F54" s="535">
        <v>3.5666142728223785E-2</v>
      </c>
      <c r="G54" s="536">
        <v>3.6715340385764718E-2</v>
      </c>
    </row>
    <row r="55" spans="1:7">
      <c r="B55" s="545" t="s">
        <v>407</v>
      </c>
      <c r="C55" s="546" t="s">
        <v>599</v>
      </c>
      <c r="D55" s="762">
        <v>1.48</v>
      </c>
      <c r="E55" s="535">
        <v>1.8802883108743337E-2</v>
      </c>
      <c r="F55" s="535">
        <v>1.889916613814269E-2</v>
      </c>
      <c r="G55" s="536">
        <v>1.9078161019965456E-2</v>
      </c>
    </row>
    <row r="56" spans="1:7">
      <c r="B56" s="537" t="s">
        <v>472</v>
      </c>
      <c r="C56" s="534" t="s">
        <v>600</v>
      </c>
      <c r="D56" s="762">
        <v>1.54</v>
      </c>
      <c r="E56" s="535">
        <v>2.0623434828606752E-2</v>
      </c>
      <c r="F56" s="535">
        <v>1.9871309613928849E-2</v>
      </c>
      <c r="G56" s="536">
        <v>1.8999184378448393E-2</v>
      </c>
    </row>
    <row r="57" spans="1:7">
      <c r="B57" s="565" t="s">
        <v>550</v>
      </c>
      <c r="C57" s="702" t="s">
        <v>612</v>
      </c>
      <c r="D57" s="574">
        <v>0.88</v>
      </c>
      <c r="E57" s="535">
        <v>2.9415369530579726E-2</v>
      </c>
      <c r="F57" s="535">
        <v>2.9194712513178168E-2</v>
      </c>
      <c r="G57" s="536">
        <v>3.1092659659040726E-2</v>
      </c>
    </row>
    <row r="58" spans="1:7">
      <c r="B58" s="543" t="s">
        <v>394</v>
      </c>
      <c r="C58" s="544" t="s">
        <v>601</v>
      </c>
      <c r="D58" s="762">
        <v>2.48</v>
      </c>
      <c r="E58" s="535">
        <v>4.1699361058177335E-2</v>
      </c>
      <c r="F58" s="535">
        <v>4.1673357057771379E-2</v>
      </c>
      <c r="G58" s="536">
        <v>4.257035695587618E-2</v>
      </c>
    </row>
    <row r="59" spans="1:7">
      <c r="B59" s="537" t="s">
        <v>421</v>
      </c>
      <c r="C59" s="534" t="s">
        <v>605</v>
      </c>
      <c r="D59" s="762">
        <v>2.56</v>
      </c>
      <c r="E59" s="535">
        <v>3.5380129082189703E-2</v>
      </c>
      <c r="F59" s="535">
        <v>3.5809037119237573E-2</v>
      </c>
      <c r="G59" s="536">
        <v>3.7441741040958418E-2</v>
      </c>
    </row>
    <row r="60" spans="1:7">
      <c r="B60" s="545" t="s">
        <v>419</v>
      </c>
      <c r="C60" s="546" t="s">
        <v>606</v>
      </c>
      <c r="D60" s="762">
        <v>2.71</v>
      </c>
      <c r="E60" s="535">
        <v>2.6953284289185867E-2</v>
      </c>
      <c r="F60" s="535">
        <v>2.7425757047598698E-2</v>
      </c>
      <c r="G60" s="536">
        <v>2.8284754065281061E-2</v>
      </c>
    </row>
    <row r="61" spans="1:7" ht="15.4" thickBot="1">
      <c r="B61" s="790" t="s">
        <v>400</v>
      </c>
      <c r="C61" s="791" t="s">
        <v>607</v>
      </c>
      <c r="D61" s="772">
        <v>1.83</v>
      </c>
      <c r="E61" s="566">
        <v>2.5438689976970814E-2</v>
      </c>
      <c r="F61" s="566">
        <v>2.5582240612855436E-2</v>
      </c>
      <c r="G61" s="567">
        <v>2.6534258514887065E-2</v>
      </c>
    </row>
    <row r="62" spans="1:7">
      <c r="B62" s="789" t="s">
        <v>1</v>
      </c>
      <c r="C62" s="753"/>
      <c r="D62" s="754"/>
      <c r="E62" s="755">
        <f>AVERAGE(E49:E61)</f>
        <v>2.9248563891536485E-2</v>
      </c>
      <c r="F62" s="755">
        <f>AVERAGE(F49:F61)</f>
        <v>2.9117848495268675E-2</v>
      </c>
      <c r="G62" s="756">
        <f>AVERAGE(G49:G61)</f>
        <v>2.9993282327731068E-2</v>
      </c>
    </row>
    <row r="63" spans="1:7" ht="15.4" thickBot="1">
      <c r="B63" s="548" t="s">
        <v>26</v>
      </c>
      <c r="C63" s="549"/>
      <c r="D63" s="550"/>
      <c r="E63" s="551">
        <f>MEDIAN(E49:E61)</f>
        <v>2.6953284289185867E-2</v>
      </c>
      <c r="F63" s="551">
        <f>MEDIAN(F49:F61)</f>
        <v>2.7425757047598698E-2</v>
      </c>
      <c r="G63" s="552">
        <f>MEDIAN(G49:G61)</f>
        <v>2.8284754065281061E-2</v>
      </c>
    </row>
    <row r="64" spans="1:7">
      <c r="B64" s="338" t="s">
        <v>660</v>
      </c>
      <c r="C64" s="553"/>
      <c r="D64" s="554"/>
      <c r="E64" s="555"/>
      <c r="F64" s="555"/>
      <c r="G64" s="555"/>
    </row>
    <row r="65" spans="2:14">
      <c r="B65" s="338"/>
      <c r="C65" s="553"/>
      <c r="D65" s="554"/>
      <c r="E65" s="555"/>
      <c r="F65" s="555"/>
      <c r="G65" s="555"/>
    </row>
    <row r="66" spans="2:14">
      <c r="B66" s="38" t="s">
        <v>529</v>
      </c>
      <c r="C66" s="38"/>
      <c r="D66" s="38"/>
      <c r="E66" s="306"/>
      <c r="F66" s="306"/>
      <c r="G66" s="306"/>
    </row>
    <row r="67" spans="2:14" ht="15.4" thickBot="1">
      <c r="B67" s="38" t="s">
        <v>530</v>
      </c>
      <c r="C67" s="38"/>
      <c r="D67" s="38"/>
      <c r="E67" s="306"/>
      <c r="F67" s="306"/>
      <c r="G67" s="306"/>
    </row>
    <row r="68" spans="2:14">
      <c r="B68" s="557"/>
      <c r="C68" s="557"/>
      <c r="D68" s="558"/>
      <c r="E68" s="559" t="s">
        <v>269</v>
      </c>
      <c r="F68" s="559" t="s">
        <v>269</v>
      </c>
      <c r="G68" s="559" t="s">
        <v>269</v>
      </c>
    </row>
    <row r="69" spans="2:14">
      <c r="B69" s="560"/>
      <c r="C69" s="560"/>
      <c r="D69" s="561" t="s">
        <v>270</v>
      </c>
      <c r="E69" s="562" t="s">
        <v>271</v>
      </c>
      <c r="F69" s="562" t="s">
        <v>271</v>
      </c>
      <c r="G69" s="562" t="s">
        <v>271</v>
      </c>
    </row>
    <row r="70" spans="2:14" ht="15.4" thickBot="1">
      <c r="B70" s="563" t="s">
        <v>47</v>
      </c>
      <c r="C70" s="563"/>
      <c r="D70" s="561" t="s">
        <v>269</v>
      </c>
      <c r="E70" s="562" t="s">
        <v>272</v>
      </c>
      <c r="F70" s="562" t="s">
        <v>273</v>
      </c>
      <c r="G70" s="562" t="s">
        <v>274</v>
      </c>
    </row>
    <row r="71" spans="2:14">
      <c r="B71" s="564" t="s">
        <v>549</v>
      </c>
      <c r="C71" s="572" t="s">
        <v>609</v>
      </c>
      <c r="D71" s="862">
        <v>2.5</v>
      </c>
      <c r="E71" s="532">
        <v>2.2325016520512227E-2</v>
      </c>
      <c r="F71" s="532">
        <v>2.1914830203895581E-2</v>
      </c>
      <c r="G71" s="533">
        <v>2.3488195354974487E-2</v>
      </c>
      <c r="H71" s="263" t="s">
        <v>609</v>
      </c>
      <c r="I71" s="263">
        <v>2.5</v>
      </c>
      <c r="J71" s="743">
        <v>2.2325016520512227E-2</v>
      </c>
      <c r="K71" s="743">
        <v>2.1914830203895581E-2</v>
      </c>
      <c r="L71" s="743">
        <v>2.3488195354974487E-2</v>
      </c>
      <c r="M71" t="b">
        <f>H71=C71</f>
        <v>1</v>
      </c>
      <c r="N71" t="b">
        <f>I71=D71</f>
        <v>1</v>
      </c>
    </row>
    <row r="72" spans="2:14">
      <c r="B72" s="863" t="s">
        <v>608</v>
      </c>
      <c r="C72" s="864" t="s">
        <v>610</v>
      </c>
      <c r="D72" s="865">
        <v>1.76</v>
      </c>
      <c r="E72" s="866">
        <v>1.3713573320866446E-2</v>
      </c>
      <c r="F72" s="866">
        <v>1.3325795509610721E-2</v>
      </c>
      <c r="G72" s="867">
        <v>1.3239154800321956E-2</v>
      </c>
      <c r="H72" s="263" t="s">
        <v>610</v>
      </c>
      <c r="I72" s="263">
        <v>1.76</v>
      </c>
      <c r="J72" s="743">
        <v>1.3713573320866446E-2</v>
      </c>
      <c r="K72" s="743">
        <v>1.3325795509610721E-2</v>
      </c>
      <c r="L72" s="743">
        <v>1.3239154800321956E-2</v>
      </c>
      <c r="M72" t="b">
        <f t="shared" ref="M72:M79" si="2">H72=C72</f>
        <v>1</v>
      </c>
      <c r="N72" t="b">
        <f t="shared" ref="N72:N79" si="3">I72=D72</f>
        <v>1</v>
      </c>
    </row>
    <row r="73" spans="2:14">
      <c r="B73" s="863" t="s">
        <v>534</v>
      </c>
      <c r="C73" s="864" t="s">
        <v>611</v>
      </c>
      <c r="D73" s="865">
        <v>1.33</v>
      </c>
      <c r="E73" s="866">
        <v>2.9649114985063976E-2</v>
      </c>
      <c r="F73" s="866">
        <v>2.988458110405676E-2</v>
      </c>
      <c r="G73" s="867">
        <v>3.1816363498630443E-2</v>
      </c>
      <c r="H73" s="263" t="s">
        <v>611</v>
      </c>
      <c r="I73" s="263">
        <v>1.33</v>
      </c>
      <c r="J73" s="743">
        <v>2.9649114985063976E-2</v>
      </c>
      <c r="K73" s="743">
        <v>2.988458110405676E-2</v>
      </c>
      <c r="L73" s="743">
        <v>3.1816363498630443E-2</v>
      </c>
      <c r="M73" t="b">
        <f t="shared" si="2"/>
        <v>1</v>
      </c>
      <c r="N73" t="b">
        <f t="shared" si="3"/>
        <v>1</v>
      </c>
    </row>
    <row r="74" spans="2:14">
      <c r="B74" s="863" t="s">
        <v>550</v>
      </c>
      <c r="C74" s="864" t="s">
        <v>612</v>
      </c>
      <c r="D74" s="865">
        <v>0.88</v>
      </c>
      <c r="E74" s="866">
        <v>2.9415369530579726E-2</v>
      </c>
      <c r="F74" s="866">
        <v>2.9194712513178168E-2</v>
      </c>
      <c r="G74" s="867">
        <v>3.1092659659040726E-2</v>
      </c>
      <c r="H74" s="263" t="s">
        <v>612</v>
      </c>
      <c r="I74" s="263">
        <v>0.88</v>
      </c>
      <c r="J74" s="743">
        <v>2.9415369530579726E-2</v>
      </c>
      <c r="K74" s="743">
        <v>2.9194712513178168E-2</v>
      </c>
      <c r="L74" s="743">
        <v>3.1092659659040726E-2</v>
      </c>
      <c r="M74" t="b">
        <f t="shared" si="2"/>
        <v>1</v>
      </c>
      <c r="N74" t="b">
        <f t="shared" si="3"/>
        <v>1</v>
      </c>
    </row>
    <row r="75" spans="2:14">
      <c r="B75" s="863" t="s">
        <v>544</v>
      </c>
      <c r="C75" s="864" t="s">
        <v>613</v>
      </c>
      <c r="D75" s="865">
        <v>1.92</v>
      </c>
      <c r="E75" s="866">
        <v>3.6265417524507487E-2</v>
      </c>
      <c r="F75" s="866">
        <v>3.7045056478704451E-2</v>
      </c>
      <c r="G75" s="867">
        <v>3.8863861781395288E-2</v>
      </c>
      <c r="H75" s="263" t="s">
        <v>613</v>
      </c>
      <c r="I75" s="263">
        <v>1.92</v>
      </c>
      <c r="J75" s="743">
        <v>3.6265417524507487E-2</v>
      </c>
      <c r="K75" s="743">
        <v>3.7045056478704451E-2</v>
      </c>
      <c r="L75" s="743">
        <v>3.8863861781395288E-2</v>
      </c>
      <c r="M75" t="b">
        <f t="shared" si="2"/>
        <v>1</v>
      </c>
      <c r="N75" t="b">
        <f t="shared" si="3"/>
        <v>1</v>
      </c>
    </row>
    <row r="76" spans="2:14">
      <c r="B76" s="863" t="s">
        <v>551</v>
      </c>
      <c r="C76" s="864" t="s">
        <v>614</v>
      </c>
      <c r="D76" s="865">
        <v>2.3199999999999998</v>
      </c>
      <c r="E76" s="866">
        <v>2.7562064145160201E-2</v>
      </c>
      <c r="F76" s="866">
        <v>2.7265426577261841E-2</v>
      </c>
      <c r="G76" s="867">
        <v>2.9449555647389533E-2</v>
      </c>
      <c r="H76" s="263" t="s">
        <v>614</v>
      </c>
      <c r="I76" s="263">
        <v>2.3199999999999998</v>
      </c>
      <c r="J76" s="743">
        <v>2.7562064145160201E-2</v>
      </c>
      <c r="K76" s="743">
        <v>2.7265426577261841E-2</v>
      </c>
      <c r="L76" s="743">
        <v>2.9449555647389533E-2</v>
      </c>
      <c r="M76" t="b">
        <f t="shared" si="2"/>
        <v>1</v>
      </c>
      <c r="N76" t="b">
        <f t="shared" si="3"/>
        <v>1</v>
      </c>
    </row>
    <row r="77" spans="2:14">
      <c r="B77" s="863" t="s">
        <v>539</v>
      </c>
      <c r="C77" s="864" t="s">
        <v>615</v>
      </c>
      <c r="D77" s="865">
        <v>1.21</v>
      </c>
      <c r="E77" s="866">
        <v>3.5372532205569955E-2</v>
      </c>
      <c r="F77" s="866">
        <v>3.5928854928587675E-2</v>
      </c>
      <c r="G77" s="867">
        <v>4.1726216248318869E-2</v>
      </c>
      <c r="H77" s="263" t="s">
        <v>615</v>
      </c>
      <c r="I77" s="263">
        <v>1.21</v>
      </c>
      <c r="J77" s="743">
        <v>3.5372532205569955E-2</v>
      </c>
      <c r="K77" s="743">
        <v>3.5928854928587675E-2</v>
      </c>
      <c r="L77" s="743">
        <v>4.1726216248318869E-2</v>
      </c>
      <c r="M77" t="b">
        <f t="shared" si="2"/>
        <v>1</v>
      </c>
      <c r="N77" t="b">
        <f t="shared" si="3"/>
        <v>1</v>
      </c>
    </row>
    <row r="78" spans="2:14">
      <c r="B78" s="863" t="s">
        <v>540</v>
      </c>
      <c r="C78" s="864" t="s">
        <v>616</v>
      </c>
      <c r="D78" s="865">
        <v>2.38</v>
      </c>
      <c r="E78" s="866">
        <v>2.6251833767799965E-2</v>
      </c>
      <c r="F78" s="866">
        <v>2.8606915341159507E-2</v>
      </c>
      <c r="G78" s="867">
        <v>3.1438856048347147E-2</v>
      </c>
      <c r="H78" s="263" t="s">
        <v>616</v>
      </c>
      <c r="I78" s="263">
        <v>2.38</v>
      </c>
      <c r="J78" s="743">
        <v>2.6251833767799965E-2</v>
      </c>
      <c r="K78" s="743">
        <v>2.8606915341159507E-2</v>
      </c>
      <c r="L78" s="743">
        <v>3.1438856048347147E-2</v>
      </c>
      <c r="M78" t="b">
        <f t="shared" si="2"/>
        <v>1</v>
      </c>
      <c r="N78" t="b">
        <f t="shared" si="3"/>
        <v>1</v>
      </c>
    </row>
    <row r="79" spans="2:14" ht="15.4" thickBot="1">
      <c r="B79" s="868" t="s">
        <v>542</v>
      </c>
      <c r="C79" s="869" t="s">
        <v>617</v>
      </c>
      <c r="D79" s="870">
        <v>2.6</v>
      </c>
      <c r="E79" s="871">
        <v>3.4383044750855171E-2</v>
      </c>
      <c r="F79" s="871">
        <v>3.581075393880033E-2</v>
      </c>
      <c r="G79" s="872">
        <v>3.8106466862844399E-2</v>
      </c>
      <c r="H79" s="263" t="s">
        <v>617</v>
      </c>
      <c r="I79" s="263">
        <v>2.6</v>
      </c>
      <c r="J79" s="743">
        <v>3.4383044750855171E-2</v>
      </c>
      <c r="K79" s="743">
        <v>3.581075393880033E-2</v>
      </c>
      <c r="L79" s="743">
        <v>3.8106466862844399E-2</v>
      </c>
      <c r="M79" t="b">
        <f t="shared" si="2"/>
        <v>1</v>
      </c>
      <c r="N79" t="b">
        <f t="shared" si="3"/>
        <v>1</v>
      </c>
    </row>
    <row r="80" spans="2:14">
      <c r="B80" s="704" t="s">
        <v>1</v>
      </c>
      <c r="C80" s="773"/>
      <c r="D80" s="774"/>
      <c r="E80" s="775">
        <f>AVERAGE(E71:E79)</f>
        <v>2.8326440750101687E-2</v>
      </c>
      <c r="F80" s="775">
        <f>AVERAGE(F71:F79)</f>
        <v>2.8775214066139445E-2</v>
      </c>
      <c r="G80" s="776">
        <f>AVERAGE(G71:G79)</f>
        <v>3.102459221125143E-2</v>
      </c>
    </row>
    <row r="81" spans="2:7" ht="15.4" thickBot="1">
      <c r="B81" s="568" t="s">
        <v>26</v>
      </c>
      <c r="C81" s="777"/>
      <c r="D81" s="569"/>
      <c r="E81" s="570">
        <f>MEDIAN(E71:E79)</f>
        <v>2.9415369530579726E-2</v>
      </c>
      <c r="F81" s="570">
        <f>MEDIAN(F71:F79)</f>
        <v>2.9194712513178168E-2</v>
      </c>
      <c r="G81" s="571">
        <f>MEDIAN(G71:G79)</f>
        <v>3.1438856048347147E-2</v>
      </c>
    </row>
    <row r="82" spans="2:7">
      <c r="B82" s="338" t="s">
        <v>660</v>
      </c>
      <c r="C82" s="338"/>
      <c r="D82" s="751"/>
      <c r="E82" s="751"/>
      <c r="F82" s="751"/>
      <c r="G82" s="752"/>
    </row>
  </sheetData>
  <phoneticPr fontId="0" type="noConversion"/>
  <pageMargins left="1.68" right="0.48" top="0.31" bottom="0.48" header="0.34" footer="0.5"/>
  <pageSetup scale="58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K115"/>
  <sheetViews>
    <sheetView zoomScale="75" zoomScaleNormal="75" workbookViewId="0">
      <selection activeCell="H1" sqref="H1"/>
    </sheetView>
  </sheetViews>
  <sheetFormatPr defaultRowHeight="13.15"/>
  <cols>
    <col min="2" max="2" width="59" customWidth="1"/>
    <col min="3" max="8" width="12.6640625" customWidth="1"/>
    <col min="11" max="11" width="9" style="292" bestFit="1" customWidth="1"/>
  </cols>
  <sheetData>
    <row r="1" spans="2:10" ht="15">
      <c r="B1" s="45"/>
      <c r="C1" s="45"/>
      <c r="D1" s="45"/>
      <c r="E1" s="45"/>
      <c r="F1" s="45"/>
      <c r="H1" s="22" t="s">
        <v>682</v>
      </c>
      <c r="I1" s="35"/>
      <c r="J1" s="35"/>
    </row>
    <row r="2" spans="2:10" ht="15">
      <c r="B2" s="45"/>
      <c r="C2" s="45"/>
      <c r="D2" s="45"/>
      <c r="E2" s="45"/>
      <c r="F2" s="45"/>
      <c r="H2" s="1" t="s">
        <v>477</v>
      </c>
      <c r="I2" s="35"/>
      <c r="J2" s="35"/>
    </row>
    <row r="3" spans="2:10" ht="15">
      <c r="B3" s="45"/>
      <c r="C3" s="45"/>
      <c r="D3" s="45"/>
      <c r="E3" s="45"/>
      <c r="F3" s="45"/>
      <c r="H3" s="1" t="s">
        <v>165</v>
      </c>
      <c r="I3" s="35"/>
      <c r="J3" s="35"/>
    </row>
    <row r="4" spans="2:10" ht="15">
      <c r="B4" s="45"/>
      <c r="C4" s="45"/>
      <c r="D4" s="45"/>
      <c r="E4" s="45"/>
      <c r="F4" s="45"/>
      <c r="H4" s="106" t="s">
        <v>195</v>
      </c>
      <c r="I4" s="35"/>
      <c r="J4" s="35"/>
    </row>
    <row r="5" spans="2:10" ht="13.9">
      <c r="B5" s="45"/>
      <c r="C5" s="45"/>
      <c r="D5" s="45"/>
      <c r="E5" s="45"/>
      <c r="F5" s="45"/>
      <c r="G5" s="45"/>
      <c r="H5" s="46"/>
      <c r="I5" s="35"/>
      <c r="J5" s="35"/>
    </row>
    <row r="6" spans="2:10" ht="15">
      <c r="B6" s="12" t="s">
        <v>477</v>
      </c>
      <c r="C6" s="47"/>
      <c r="D6" s="47"/>
      <c r="E6" s="47"/>
      <c r="F6" s="47"/>
      <c r="G6" s="47"/>
      <c r="H6" s="47"/>
      <c r="I6" s="35"/>
      <c r="J6" s="35"/>
    </row>
    <row r="7" spans="2:10" ht="13.9">
      <c r="B7" s="47"/>
      <c r="C7" s="47"/>
      <c r="D7" s="47"/>
      <c r="E7" s="47"/>
      <c r="F7" s="47"/>
      <c r="G7" s="47"/>
      <c r="H7" s="47"/>
      <c r="I7" s="35"/>
      <c r="J7" s="35"/>
    </row>
    <row r="8" spans="2:10" ht="15">
      <c r="B8" s="5" t="s">
        <v>546</v>
      </c>
      <c r="C8" s="5"/>
      <c r="D8" s="5"/>
      <c r="E8" s="5"/>
      <c r="F8" s="6"/>
      <c r="G8" s="6"/>
      <c r="H8" s="47"/>
      <c r="I8" s="35"/>
      <c r="J8" s="35"/>
    </row>
    <row r="9" spans="2:10" ht="15">
      <c r="B9" s="38" t="s">
        <v>21</v>
      </c>
      <c r="C9" s="47"/>
      <c r="D9" s="47"/>
      <c r="E9" s="47"/>
      <c r="F9" s="47"/>
      <c r="G9" s="47"/>
      <c r="H9" s="47"/>
      <c r="I9" s="35"/>
      <c r="J9" s="35"/>
    </row>
    <row r="10" spans="2:10" ht="15">
      <c r="B10" s="48" t="s">
        <v>201</v>
      </c>
      <c r="C10" s="47"/>
      <c r="D10" s="47"/>
      <c r="E10" s="41"/>
      <c r="F10" s="41"/>
      <c r="G10" s="41"/>
      <c r="H10" s="41"/>
      <c r="I10" s="35"/>
      <c r="J10" s="35"/>
    </row>
    <row r="11" spans="2:10" ht="15">
      <c r="B11" s="48"/>
      <c r="C11" s="47"/>
      <c r="D11" s="47"/>
      <c r="E11" s="41"/>
      <c r="F11" s="41"/>
      <c r="G11" s="41"/>
      <c r="H11" s="41"/>
      <c r="I11" s="35"/>
      <c r="J11" s="35"/>
    </row>
    <row r="12" spans="2:10" ht="15">
      <c r="B12" s="38" t="s">
        <v>158</v>
      </c>
      <c r="C12" s="5"/>
      <c r="D12" s="5"/>
      <c r="E12" s="5"/>
      <c r="F12" s="5"/>
      <c r="G12" s="38"/>
      <c r="H12" s="38"/>
      <c r="I12" s="35"/>
      <c r="J12" s="35"/>
    </row>
    <row r="13" spans="2:10" ht="15.4" thickBot="1">
      <c r="B13" s="38" t="s">
        <v>378</v>
      </c>
      <c r="C13" s="5"/>
      <c r="D13" s="5"/>
      <c r="E13" s="5"/>
      <c r="F13" s="5"/>
      <c r="G13" s="38"/>
      <c r="H13" s="38"/>
      <c r="I13" s="35"/>
      <c r="J13" s="35"/>
    </row>
    <row r="14" spans="2:10" ht="15.75" thickBot="1">
      <c r="B14" s="49"/>
      <c r="C14" s="50" t="s">
        <v>96</v>
      </c>
      <c r="D14" s="52"/>
      <c r="E14" s="52"/>
      <c r="F14" s="52"/>
      <c r="G14" s="52"/>
      <c r="H14" s="53"/>
      <c r="I14" s="35"/>
      <c r="J14" s="35"/>
    </row>
    <row r="15" spans="2:10" ht="15.75" thickBot="1">
      <c r="B15" s="65" t="s">
        <v>47</v>
      </c>
      <c r="C15" s="55" t="s">
        <v>91</v>
      </c>
      <c r="D15" s="56"/>
      <c r="E15" s="56"/>
      <c r="F15" s="190" t="s">
        <v>92</v>
      </c>
      <c r="G15" s="52"/>
      <c r="H15" s="191"/>
      <c r="I15" s="35"/>
      <c r="J15" s="35"/>
    </row>
    <row r="16" spans="2:10" ht="15.4" thickBot="1">
      <c r="B16" s="58"/>
      <c r="C16" s="172" t="s">
        <v>3</v>
      </c>
      <c r="D16" s="173" t="s">
        <v>4</v>
      </c>
      <c r="E16" s="174" t="s">
        <v>5</v>
      </c>
      <c r="F16" s="172" t="s">
        <v>3</v>
      </c>
      <c r="G16" s="173" t="s">
        <v>4</v>
      </c>
      <c r="H16" s="119" t="s">
        <v>5</v>
      </c>
      <c r="I16" s="35"/>
      <c r="J16" s="35"/>
    </row>
    <row r="17" spans="1:10" ht="15">
      <c r="A17" s="336">
        <f>A16+1</f>
        <v>1</v>
      </c>
      <c r="B17" s="175" t="s">
        <v>379</v>
      </c>
      <c r="C17" s="192">
        <v>4</v>
      </c>
      <c r="D17" s="193">
        <v>3.5</v>
      </c>
      <c r="E17" s="378">
        <v>5</v>
      </c>
      <c r="F17" s="192">
        <v>1</v>
      </c>
      <c r="G17" s="193">
        <v>4</v>
      </c>
      <c r="H17" s="194">
        <v>3.5</v>
      </c>
      <c r="I17" s="35"/>
      <c r="J17" s="35"/>
    </row>
    <row r="18" spans="1:10" ht="15">
      <c r="A18" s="336">
        <f t="shared" ref="A18:A43" si="0">A17+1</f>
        <v>2</v>
      </c>
      <c r="B18" s="575" t="s">
        <v>381</v>
      </c>
      <c r="C18" s="576">
        <v>7</v>
      </c>
      <c r="D18" s="577">
        <v>6.5</v>
      </c>
      <c r="E18" s="578">
        <v>5.5</v>
      </c>
      <c r="F18" s="576">
        <v>8</v>
      </c>
      <c r="G18" s="577">
        <v>6.5</v>
      </c>
      <c r="H18" s="579">
        <v>7</v>
      </c>
      <c r="I18" s="35"/>
      <c r="J18" s="35"/>
    </row>
    <row r="19" spans="1:10" ht="15">
      <c r="A19" s="336">
        <f t="shared" si="0"/>
        <v>3</v>
      </c>
      <c r="B19" s="575" t="s">
        <v>382</v>
      </c>
      <c r="C19" s="576">
        <v>3</v>
      </c>
      <c r="D19" s="577">
        <v>3</v>
      </c>
      <c r="E19" s="578">
        <v>1</v>
      </c>
      <c r="F19" s="576">
        <v>7.5</v>
      </c>
      <c r="G19" s="577">
        <v>4</v>
      </c>
      <c r="H19" s="579">
        <v>4.5</v>
      </c>
      <c r="I19" s="35"/>
      <c r="J19" s="35"/>
    </row>
    <row r="20" spans="1:10" ht="15">
      <c r="A20" s="336">
        <f t="shared" si="0"/>
        <v>4</v>
      </c>
      <c r="B20" s="575" t="s">
        <v>384</v>
      </c>
      <c r="C20" s="576">
        <v>4.5</v>
      </c>
      <c r="D20" s="577">
        <v>5</v>
      </c>
      <c r="E20" s="578">
        <v>4</v>
      </c>
      <c r="F20" s="576">
        <v>4</v>
      </c>
      <c r="G20" s="577">
        <v>6</v>
      </c>
      <c r="H20" s="579">
        <v>3.5</v>
      </c>
      <c r="I20" s="35"/>
      <c r="J20" s="35"/>
    </row>
    <row r="21" spans="1:10" ht="15">
      <c r="A21" s="336">
        <f t="shared" si="0"/>
        <v>5</v>
      </c>
      <c r="B21" s="541" t="s">
        <v>516</v>
      </c>
      <c r="C21" s="576">
        <v>3.5</v>
      </c>
      <c r="D21" s="577">
        <v>5.5</v>
      </c>
      <c r="E21" s="578">
        <v>4</v>
      </c>
      <c r="F21" s="576">
        <v>3.5</v>
      </c>
      <c r="G21" s="577">
        <v>4</v>
      </c>
      <c r="H21" s="579">
        <v>3.5</v>
      </c>
      <c r="I21" s="35"/>
      <c r="J21" s="35"/>
    </row>
    <row r="22" spans="1:10" ht="15">
      <c r="A22" s="336">
        <f t="shared" si="0"/>
        <v>6</v>
      </c>
      <c r="B22" s="575" t="s">
        <v>387</v>
      </c>
      <c r="C22" s="576">
        <v>7.5</v>
      </c>
      <c r="D22" s="577">
        <v>9.5</v>
      </c>
      <c r="E22" s="578">
        <v>5.5</v>
      </c>
      <c r="F22" s="576">
        <v>6.5</v>
      </c>
      <c r="G22" s="577">
        <v>7</v>
      </c>
      <c r="H22" s="579">
        <v>6.5</v>
      </c>
      <c r="I22" s="35"/>
      <c r="J22" s="35"/>
    </row>
    <row r="23" spans="1:10" ht="15">
      <c r="A23" s="336">
        <f t="shared" si="0"/>
        <v>7</v>
      </c>
      <c r="B23" s="575" t="s">
        <v>389</v>
      </c>
      <c r="C23" s="576">
        <v>2.5</v>
      </c>
      <c r="D23" s="577">
        <v>2.5</v>
      </c>
      <c r="E23" s="578">
        <v>4</v>
      </c>
      <c r="F23" s="576">
        <v>2</v>
      </c>
      <c r="G23" s="577">
        <v>3</v>
      </c>
      <c r="H23" s="579">
        <v>4.5</v>
      </c>
      <c r="I23" s="35"/>
      <c r="J23" s="35"/>
    </row>
    <row r="24" spans="1:10" ht="15">
      <c r="A24" s="336">
        <f t="shared" si="0"/>
        <v>8</v>
      </c>
      <c r="B24" s="580" t="s">
        <v>520</v>
      </c>
      <c r="C24" s="576">
        <v>-1.5</v>
      </c>
      <c r="D24" s="577">
        <v>5.5</v>
      </c>
      <c r="E24" s="578">
        <v>5</v>
      </c>
      <c r="F24" s="576">
        <v>-6</v>
      </c>
      <c r="G24" s="577">
        <v>4.5</v>
      </c>
      <c r="H24" s="579">
        <v>8.5</v>
      </c>
      <c r="I24" s="35"/>
      <c r="J24" s="35"/>
    </row>
    <row r="25" spans="1:10" ht="15">
      <c r="A25" s="336">
        <f t="shared" si="0"/>
        <v>9</v>
      </c>
      <c r="B25" s="575" t="s">
        <v>420</v>
      </c>
      <c r="C25" s="576">
        <v>2</v>
      </c>
      <c r="D25" s="577">
        <v>3</v>
      </c>
      <c r="E25" s="578">
        <v>2</v>
      </c>
      <c r="F25" s="576">
        <v>3</v>
      </c>
      <c r="G25" s="577">
        <v>3.5</v>
      </c>
      <c r="H25" s="579">
        <v>1</v>
      </c>
      <c r="I25" s="35"/>
      <c r="J25" s="35"/>
    </row>
    <row r="26" spans="1:10" ht="15">
      <c r="A26" s="336">
        <f t="shared" si="0"/>
        <v>10</v>
      </c>
      <c r="B26" s="575" t="s">
        <v>510</v>
      </c>
      <c r="C26" s="576">
        <v>-2.5</v>
      </c>
      <c r="D26" s="577">
        <v>7.5</v>
      </c>
      <c r="E26" s="578">
        <v>1.5</v>
      </c>
      <c r="F26" s="576">
        <v>-9</v>
      </c>
      <c r="G26" s="577">
        <v>8.5</v>
      </c>
      <c r="H26" s="579">
        <v>1</v>
      </c>
      <c r="I26" s="35"/>
      <c r="J26" s="35"/>
    </row>
    <row r="27" spans="1:10" ht="15">
      <c r="A27" s="336">
        <f t="shared" si="0"/>
        <v>11</v>
      </c>
      <c r="B27" s="581" t="s">
        <v>522</v>
      </c>
      <c r="C27" s="576"/>
      <c r="D27" s="577">
        <v>1.5</v>
      </c>
      <c r="E27" s="578">
        <v>1.5</v>
      </c>
      <c r="F27" s="576">
        <v>1.5</v>
      </c>
      <c r="G27" s="577">
        <v>2</v>
      </c>
      <c r="H27" s="579">
        <v>1.5</v>
      </c>
      <c r="I27" s="35"/>
      <c r="J27" s="35"/>
    </row>
    <row r="28" spans="1:10" ht="15">
      <c r="A28" s="336">
        <f t="shared" si="0"/>
        <v>12</v>
      </c>
      <c r="B28" s="542" t="s">
        <v>517</v>
      </c>
      <c r="C28" s="576"/>
      <c r="D28" s="577"/>
      <c r="E28" s="578"/>
      <c r="F28" s="576"/>
      <c r="G28" s="577"/>
      <c r="H28" s="579"/>
      <c r="I28" s="35"/>
      <c r="J28" s="35"/>
    </row>
    <row r="29" spans="1:10" ht="15">
      <c r="A29" s="336">
        <f t="shared" si="0"/>
        <v>13</v>
      </c>
      <c r="B29" s="580" t="s">
        <v>461</v>
      </c>
      <c r="C29" s="576">
        <v>5.5</v>
      </c>
      <c r="D29" s="577">
        <v>8.5</v>
      </c>
      <c r="E29" s="578">
        <v>6.5</v>
      </c>
      <c r="F29" s="576">
        <v>5.5</v>
      </c>
      <c r="G29" s="577">
        <v>6.5</v>
      </c>
      <c r="H29" s="579">
        <v>4.5</v>
      </c>
      <c r="I29" s="35"/>
      <c r="J29" s="35"/>
    </row>
    <row r="30" spans="1:10" ht="15">
      <c r="A30" s="336">
        <f t="shared" si="0"/>
        <v>14</v>
      </c>
      <c r="B30" s="556" t="s">
        <v>513</v>
      </c>
      <c r="C30" s="576">
        <v>5.5</v>
      </c>
      <c r="D30" s="577">
        <v>0.5</v>
      </c>
      <c r="E30" s="578">
        <v>3</v>
      </c>
      <c r="F30" s="576">
        <v>2</v>
      </c>
      <c r="G30" s="577">
        <v>1.5</v>
      </c>
      <c r="H30" s="579">
        <v>3.5</v>
      </c>
      <c r="I30" s="35"/>
      <c r="J30" s="35"/>
    </row>
    <row r="31" spans="1:10" ht="15">
      <c r="A31" s="336">
        <f t="shared" si="0"/>
        <v>15</v>
      </c>
      <c r="B31" s="575" t="s">
        <v>392</v>
      </c>
      <c r="C31" s="576">
        <v>4.5</v>
      </c>
      <c r="D31" s="577">
        <v>8.5</v>
      </c>
      <c r="E31" s="578">
        <v>5</v>
      </c>
      <c r="F31" s="576">
        <v>4</v>
      </c>
      <c r="G31" s="577">
        <v>7</v>
      </c>
      <c r="H31" s="579">
        <v>4.5</v>
      </c>
      <c r="I31" s="35"/>
      <c r="J31" s="35"/>
    </row>
    <row r="32" spans="1:10" ht="15">
      <c r="A32" s="336">
        <f t="shared" si="0"/>
        <v>16</v>
      </c>
      <c r="B32" s="575" t="s">
        <v>407</v>
      </c>
      <c r="C32" s="576"/>
      <c r="D32" s="577"/>
      <c r="E32" s="578"/>
      <c r="F32" s="576">
        <v>4</v>
      </c>
      <c r="G32" s="577">
        <v>4.5</v>
      </c>
      <c r="H32" s="579">
        <v>6</v>
      </c>
      <c r="I32" s="35"/>
      <c r="J32" s="35"/>
    </row>
    <row r="33" spans="1:10" ht="15">
      <c r="A33" s="336">
        <f t="shared" si="0"/>
        <v>17</v>
      </c>
      <c r="B33" s="575" t="s">
        <v>473</v>
      </c>
      <c r="C33" s="576">
        <v>5.5</v>
      </c>
      <c r="D33" s="577">
        <v>10.5</v>
      </c>
      <c r="E33" s="578">
        <v>8.5</v>
      </c>
      <c r="F33" s="576">
        <v>6</v>
      </c>
      <c r="G33" s="577">
        <v>12</v>
      </c>
      <c r="H33" s="579">
        <v>9</v>
      </c>
      <c r="I33" s="35"/>
      <c r="J33" s="35"/>
    </row>
    <row r="34" spans="1:10" ht="15">
      <c r="A34" s="336">
        <f t="shared" si="0"/>
        <v>18</v>
      </c>
      <c r="B34" s="575" t="s">
        <v>394</v>
      </c>
      <c r="C34" s="576">
        <v>4.5</v>
      </c>
      <c r="D34" s="577">
        <v>5.5</v>
      </c>
      <c r="E34" s="578">
        <v>6</v>
      </c>
      <c r="F34" s="576">
        <v>2</v>
      </c>
      <c r="G34" s="577">
        <v>5.5</v>
      </c>
      <c r="H34" s="579">
        <v>4.5</v>
      </c>
      <c r="I34" s="35"/>
      <c r="J34" s="35"/>
    </row>
    <row r="35" spans="1:10" ht="15">
      <c r="A35" s="336">
        <f t="shared" si="0"/>
        <v>19</v>
      </c>
      <c r="B35" s="575" t="s">
        <v>524</v>
      </c>
      <c r="C35" s="576">
        <v>4</v>
      </c>
      <c r="D35" s="577">
        <v>8</v>
      </c>
      <c r="E35" s="578">
        <v>5.5</v>
      </c>
      <c r="F35" s="576">
        <v>4.5</v>
      </c>
      <c r="G35" s="577">
        <v>8.5</v>
      </c>
      <c r="H35" s="579">
        <v>3.5</v>
      </c>
      <c r="I35" s="35"/>
      <c r="J35" s="35"/>
    </row>
    <row r="36" spans="1:10" ht="15">
      <c r="A36" s="336">
        <f t="shared" si="0"/>
        <v>20</v>
      </c>
      <c r="B36" s="575" t="s">
        <v>396</v>
      </c>
      <c r="C36" s="576">
        <v>6</v>
      </c>
      <c r="D36" s="577">
        <v>4.5</v>
      </c>
      <c r="E36" s="578">
        <v>4</v>
      </c>
      <c r="F36" s="576">
        <v>5.5</v>
      </c>
      <c r="G36" s="577">
        <v>5.5</v>
      </c>
      <c r="H36" s="579">
        <v>4</v>
      </c>
      <c r="I36" s="35"/>
      <c r="J36" s="35"/>
    </row>
    <row r="37" spans="1:10" ht="15">
      <c r="A37" s="336">
        <f t="shared" si="0"/>
        <v>21</v>
      </c>
      <c r="B37" s="575" t="s">
        <v>398</v>
      </c>
      <c r="C37" s="576">
        <v>3.5</v>
      </c>
      <c r="D37" s="577">
        <v>4.5</v>
      </c>
      <c r="E37" s="578">
        <v>3.5</v>
      </c>
      <c r="F37" s="576">
        <v>1.5</v>
      </c>
      <c r="G37" s="577">
        <v>6</v>
      </c>
      <c r="H37" s="579">
        <v>3</v>
      </c>
      <c r="I37" s="35"/>
      <c r="J37" s="35"/>
    </row>
    <row r="38" spans="1:10" ht="15">
      <c r="A38" s="336">
        <f t="shared" si="0"/>
        <v>22</v>
      </c>
      <c r="B38" s="575" t="s">
        <v>421</v>
      </c>
      <c r="C38" s="576">
        <v>3</v>
      </c>
      <c r="D38" s="577">
        <v>3.5</v>
      </c>
      <c r="E38" s="578">
        <v>3</v>
      </c>
      <c r="F38" s="576">
        <v>3</v>
      </c>
      <c r="G38" s="577">
        <v>3.5</v>
      </c>
      <c r="H38" s="579">
        <v>2.5</v>
      </c>
      <c r="I38" s="35"/>
      <c r="J38" s="35"/>
    </row>
    <row r="39" spans="1:10" ht="15">
      <c r="A39" s="336">
        <f t="shared" si="0"/>
        <v>23</v>
      </c>
      <c r="B39" s="575" t="s">
        <v>419</v>
      </c>
      <c r="C39" s="576">
        <v>7.5</v>
      </c>
      <c r="D39" s="577">
        <v>11.5</v>
      </c>
      <c r="E39" s="578">
        <v>7.5</v>
      </c>
      <c r="F39" s="576">
        <v>8</v>
      </c>
      <c r="G39" s="577">
        <v>7.5</v>
      </c>
      <c r="H39" s="579">
        <v>6</v>
      </c>
      <c r="I39" s="35"/>
      <c r="J39" s="35"/>
    </row>
    <row r="40" spans="1:10" ht="15.4" thickBot="1">
      <c r="A40" s="336">
        <f t="shared" si="0"/>
        <v>24</v>
      </c>
      <c r="B40" s="582" t="s">
        <v>400</v>
      </c>
      <c r="C40" s="583">
        <v>6</v>
      </c>
      <c r="D40" s="584">
        <v>5.5</v>
      </c>
      <c r="E40" s="585">
        <v>5</v>
      </c>
      <c r="F40" s="583">
        <v>6</v>
      </c>
      <c r="G40" s="584">
        <v>6</v>
      </c>
      <c r="H40" s="586">
        <v>5</v>
      </c>
      <c r="I40" s="35"/>
      <c r="J40" s="35"/>
    </row>
    <row r="41" spans="1:10" ht="15">
      <c r="A41" s="336">
        <f t="shared" si="0"/>
        <v>25</v>
      </c>
      <c r="B41" s="176" t="s">
        <v>1</v>
      </c>
      <c r="C41" s="253">
        <f t="shared" ref="C41:H41" si="1">AVERAGE(C17:C40)</f>
        <v>4.0714285714285712</v>
      </c>
      <c r="D41" s="253">
        <f t="shared" si="1"/>
        <v>5.6363636363636367</v>
      </c>
      <c r="E41" s="253">
        <f t="shared" si="1"/>
        <v>4.3863636363636367</v>
      </c>
      <c r="F41" s="253">
        <f t="shared" si="1"/>
        <v>3.2173913043478262</v>
      </c>
      <c r="G41" s="253">
        <f t="shared" si="1"/>
        <v>5.5217391304347823</v>
      </c>
      <c r="H41" s="254">
        <f t="shared" si="1"/>
        <v>4.3913043478260869</v>
      </c>
      <c r="I41" s="35"/>
      <c r="J41" s="35"/>
    </row>
    <row r="42" spans="1:10" ht="15.4" thickBot="1">
      <c r="A42" s="336">
        <f t="shared" si="0"/>
        <v>26</v>
      </c>
      <c r="B42" s="120" t="s">
        <v>26</v>
      </c>
      <c r="C42" s="587">
        <f t="shared" ref="C42:H42" si="2">MEDIAN(C17:C40)</f>
        <v>4.5</v>
      </c>
      <c r="D42" s="587">
        <f t="shared" si="2"/>
        <v>5.5</v>
      </c>
      <c r="E42" s="587">
        <f t="shared" si="2"/>
        <v>4.5</v>
      </c>
      <c r="F42" s="587">
        <f t="shared" si="2"/>
        <v>4</v>
      </c>
      <c r="G42" s="587">
        <f t="shared" si="2"/>
        <v>5.5</v>
      </c>
      <c r="H42" s="588">
        <f t="shared" si="2"/>
        <v>4.5</v>
      </c>
      <c r="I42" s="35"/>
      <c r="J42" s="35"/>
    </row>
    <row r="43" spans="1:10" ht="15.4" thickBot="1">
      <c r="A43" s="336">
        <f t="shared" si="0"/>
        <v>27</v>
      </c>
      <c r="B43" s="107" t="s">
        <v>179</v>
      </c>
      <c r="C43" s="246" t="s">
        <v>192</v>
      </c>
      <c r="D43" s="246"/>
      <c r="E43" s="247"/>
      <c r="F43" s="248">
        <f>AVERAGE(C42:H42)</f>
        <v>4.75</v>
      </c>
      <c r="G43" s="198"/>
      <c r="H43" s="198"/>
      <c r="I43" s="35"/>
      <c r="J43" s="35"/>
    </row>
    <row r="44" spans="1:10">
      <c r="I44" s="35"/>
      <c r="J44" s="35"/>
    </row>
    <row r="45" spans="1:10" ht="15">
      <c r="B45" s="38" t="s">
        <v>159</v>
      </c>
      <c r="C45" s="5"/>
      <c r="D45" s="5"/>
      <c r="E45" s="5"/>
      <c r="F45" s="5"/>
      <c r="G45" s="38"/>
      <c r="H45" s="38"/>
      <c r="I45" s="35"/>
      <c r="J45" s="35"/>
    </row>
    <row r="46" spans="1:10" ht="15.4" thickBot="1">
      <c r="B46" s="38" t="s">
        <v>579</v>
      </c>
      <c r="C46" s="5"/>
      <c r="D46" s="5"/>
      <c r="E46" s="5"/>
      <c r="F46" s="5"/>
      <c r="G46" s="38"/>
      <c r="H46" s="38"/>
      <c r="I46" s="35"/>
      <c r="J46" s="35"/>
    </row>
    <row r="47" spans="1:10" ht="15.75" thickBot="1">
      <c r="B47" s="49"/>
      <c r="C47" s="50" t="s">
        <v>96</v>
      </c>
      <c r="D47" s="52"/>
      <c r="E47" s="52"/>
      <c r="F47" s="52"/>
      <c r="G47" s="52"/>
      <c r="H47" s="53"/>
      <c r="I47" s="35"/>
      <c r="J47" s="35"/>
    </row>
    <row r="48" spans="1:10" ht="15.75" thickBot="1">
      <c r="B48" s="65" t="s">
        <v>47</v>
      </c>
      <c r="C48" s="55" t="s">
        <v>91</v>
      </c>
      <c r="D48" s="56"/>
      <c r="E48" s="56"/>
      <c r="F48" s="190" t="s">
        <v>92</v>
      </c>
      <c r="G48" s="52"/>
      <c r="H48" s="191"/>
      <c r="I48" s="35"/>
      <c r="J48" s="35"/>
    </row>
    <row r="49" spans="1:10" ht="15">
      <c r="B49" s="58"/>
      <c r="C49" s="172" t="s">
        <v>3</v>
      </c>
      <c r="D49" s="173" t="s">
        <v>4</v>
      </c>
      <c r="E49" s="174" t="s">
        <v>5</v>
      </c>
      <c r="F49" s="172" t="s">
        <v>3</v>
      </c>
      <c r="G49" s="173" t="s">
        <v>4</v>
      </c>
      <c r="H49" s="119" t="s">
        <v>5</v>
      </c>
      <c r="I49" s="35"/>
      <c r="J49" s="35"/>
    </row>
    <row r="50" spans="1:10" ht="15">
      <c r="A50" s="336" t="e">
        <f>#REF!+1</f>
        <v>#REF!</v>
      </c>
      <c r="B50" s="575" t="s">
        <v>381</v>
      </c>
      <c r="C50" s="576">
        <v>7</v>
      </c>
      <c r="D50" s="577">
        <v>6.5</v>
      </c>
      <c r="E50" s="578">
        <v>5.5</v>
      </c>
      <c r="F50" s="576">
        <v>8</v>
      </c>
      <c r="G50" s="577">
        <v>6.5</v>
      </c>
      <c r="H50" s="579">
        <v>7</v>
      </c>
      <c r="I50" s="35"/>
      <c r="J50" s="35"/>
    </row>
    <row r="51" spans="1:10" ht="15">
      <c r="A51" s="336" t="e">
        <f t="shared" ref="A51:A57" si="3">A50+1</f>
        <v>#REF!</v>
      </c>
      <c r="B51" s="575" t="s">
        <v>382</v>
      </c>
      <c r="C51" s="576">
        <v>3</v>
      </c>
      <c r="D51" s="577">
        <v>3</v>
      </c>
      <c r="E51" s="578">
        <v>1</v>
      </c>
      <c r="F51" s="576">
        <v>7.5</v>
      </c>
      <c r="G51" s="577">
        <v>4</v>
      </c>
      <c r="H51" s="579">
        <v>4.5</v>
      </c>
      <c r="I51" s="35"/>
      <c r="J51" s="35"/>
    </row>
    <row r="52" spans="1:10" ht="15">
      <c r="A52" s="336" t="e">
        <f>#REF!+1</f>
        <v>#REF!</v>
      </c>
      <c r="B52" s="541" t="s">
        <v>516</v>
      </c>
      <c r="C52" s="576">
        <v>3.5</v>
      </c>
      <c r="D52" s="577">
        <v>5.5</v>
      </c>
      <c r="E52" s="578">
        <v>4</v>
      </c>
      <c r="F52" s="576">
        <v>3.5</v>
      </c>
      <c r="G52" s="577">
        <v>4</v>
      </c>
      <c r="H52" s="579">
        <v>3.5</v>
      </c>
      <c r="I52" s="35"/>
      <c r="J52" s="35"/>
    </row>
    <row r="53" spans="1:10" ht="15">
      <c r="A53" s="336"/>
      <c r="B53" s="591" t="s">
        <v>525</v>
      </c>
      <c r="C53" s="576">
        <v>8</v>
      </c>
      <c r="D53" s="577">
        <v>4</v>
      </c>
      <c r="E53" s="578">
        <v>4</v>
      </c>
      <c r="F53" s="576">
        <v>5.5</v>
      </c>
      <c r="G53" s="577">
        <v>6</v>
      </c>
      <c r="H53" s="579">
        <v>6.5</v>
      </c>
      <c r="I53" s="35"/>
      <c r="J53" s="35"/>
    </row>
    <row r="54" spans="1:10" ht="15">
      <c r="A54" s="336" t="e">
        <f>A52+1</f>
        <v>#REF!</v>
      </c>
      <c r="B54" s="575" t="s">
        <v>387</v>
      </c>
      <c r="C54" s="576">
        <v>7.5</v>
      </c>
      <c r="D54" s="577">
        <v>9.5</v>
      </c>
      <c r="E54" s="578">
        <v>5.5</v>
      </c>
      <c r="F54" s="576">
        <v>6.5</v>
      </c>
      <c r="G54" s="577">
        <v>7</v>
      </c>
      <c r="H54" s="579">
        <v>6.5</v>
      </c>
      <c r="I54" s="35"/>
      <c r="J54" s="35"/>
    </row>
    <row r="55" spans="1:10" ht="15">
      <c r="A55" s="336" t="e">
        <f>#REF!+1</f>
        <v>#REF!</v>
      </c>
      <c r="B55" s="575" t="s">
        <v>420</v>
      </c>
      <c r="C55" s="576">
        <v>2</v>
      </c>
      <c r="D55" s="577">
        <v>3</v>
      </c>
      <c r="E55" s="578">
        <v>2</v>
      </c>
      <c r="F55" s="576">
        <v>3</v>
      </c>
      <c r="G55" s="577">
        <v>3.5</v>
      </c>
      <c r="H55" s="579">
        <v>1</v>
      </c>
      <c r="I55" s="35"/>
      <c r="J55" s="35"/>
    </row>
    <row r="56" spans="1:10" ht="15">
      <c r="A56" s="336" t="e">
        <f>#REF!+1</f>
        <v>#REF!</v>
      </c>
      <c r="B56" s="575" t="s">
        <v>407</v>
      </c>
      <c r="C56" s="576"/>
      <c r="D56" s="577"/>
      <c r="E56" s="578"/>
      <c r="F56" s="576">
        <v>4</v>
      </c>
      <c r="G56" s="577">
        <v>4.5</v>
      </c>
      <c r="H56" s="579">
        <v>6</v>
      </c>
      <c r="I56" s="35"/>
      <c r="J56" s="35"/>
    </row>
    <row r="57" spans="1:10" ht="15">
      <c r="A57" s="336" t="e">
        <f t="shared" si="3"/>
        <v>#REF!</v>
      </c>
      <c r="B57" s="575" t="s">
        <v>473</v>
      </c>
      <c r="C57" s="576">
        <v>5.5</v>
      </c>
      <c r="D57" s="577">
        <v>10.5</v>
      </c>
      <c r="E57" s="578">
        <v>8.5</v>
      </c>
      <c r="F57" s="576">
        <v>6</v>
      </c>
      <c r="G57" s="577">
        <v>12</v>
      </c>
      <c r="H57" s="579">
        <v>9</v>
      </c>
      <c r="I57" s="35"/>
      <c r="J57" s="35"/>
    </row>
    <row r="58" spans="1:10" ht="15">
      <c r="A58" s="336"/>
      <c r="B58" s="541" t="s">
        <v>627</v>
      </c>
      <c r="C58" s="576">
        <v>3</v>
      </c>
      <c r="D58" s="577">
        <v>-1</v>
      </c>
      <c r="E58" s="579">
        <v>-3</v>
      </c>
      <c r="F58" s="576">
        <v>4</v>
      </c>
      <c r="G58" s="577"/>
      <c r="H58" s="579">
        <v>-2.5</v>
      </c>
      <c r="I58" s="35"/>
      <c r="J58" s="35"/>
    </row>
    <row r="59" spans="1:10" ht="15">
      <c r="A59" s="336" t="e">
        <f>A57+1</f>
        <v>#REF!</v>
      </c>
      <c r="B59" s="575" t="s">
        <v>394</v>
      </c>
      <c r="C59" s="576">
        <v>4.5</v>
      </c>
      <c r="D59" s="577">
        <v>5.5</v>
      </c>
      <c r="E59" s="578">
        <v>6</v>
      </c>
      <c r="F59" s="576">
        <v>2</v>
      </c>
      <c r="G59" s="577">
        <v>5.5</v>
      </c>
      <c r="H59" s="579">
        <v>4.5</v>
      </c>
      <c r="I59" s="35"/>
      <c r="J59" s="35"/>
    </row>
    <row r="60" spans="1:10" ht="15">
      <c r="B60" s="575" t="s">
        <v>421</v>
      </c>
      <c r="C60" s="576">
        <v>3</v>
      </c>
      <c r="D60" s="577">
        <v>3.5</v>
      </c>
      <c r="E60" s="578">
        <v>3</v>
      </c>
      <c r="F60" s="576">
        <v>3</v>
      </c>
      <c r="G60" s="577">
        <v>3.5</v>
      </c>
      <c r="H60" s="579">
        <v>2.5</v>
      </c>
      <c r="I60" s="35"/>
      <c r="J60" s="35"/>
    </row>
    <row r="61" spans="1:10" ht="15">
      <c r="B61" s="575" t="s">
        <v>419</v>
      </c>
      <c r="C61" s="576">
        <v>7.5</v>
      </c>
      <c r="D61" s="577">
        <v>11.5</v>
      </c>
      <c r="E61" s="578">
        <v>7.5</v>
      </c>
      <c r="F61" s="576">
        <v>8</v>
      </c>
      <c r="G61" s="577">
        <v>7.5</v>
      </c>
      <c r="H61" s="579">
        <v>6</v>
      </c>
      <c r="I61" s="35"/>
      <c r="J61" s="35"/>
    </row>
    <row r="62" spans="1:10" ht="15.4" thickBot="1">
      <c r="B62" s="582" t="s">
        <v>400</v>
      </c>
      <c r="C62" s="583">
        <v>6</v>
      </c>
      <c r="D62" s="584">
        <v>5.5</v>
      </c>
      <c r="E62" s="585">
        <v>5</v>
      </c>
      <c r="F62" s="583">
        <v>6</v>
      </c>
      <c r="G62" s="584">
        <v>6</v>
      </c>
      <c r="H62" s="586">
        <v>5</v>
      </c>
      <c r="I62" s="35"/>
      <c r="J62" s="35"/>
    </row>
    <row r="63" spans="1:10" ht="15">
      <c r="B63" s="176" t="s">
        <v>1</v>
      </c>
      <c r="C63" s="253">
        <f t="shared" ref="C63:H63" si="4">AVERAGE(C50:C62)</f>
        <v>5.041666666666667</v>
      </c>
      <c r="D63" s="253">
        <f t="shared" si="4"/>
        <v>5.583333333333333</v>
      </c>
      <c r="E63" s="253">
        <f t="shared" si="4"/>
        <v>4.083333333333333</v>
      </c>
      <c r="F63" s="253">
        <f t="shared" si="4"/>
        <v>5.1538461538461542</v>
      </c>
      <c r="G63" s="253">
        <f t="shared" si="4"/>
        <v>5.833333333333333</v>
      </c>
      <c r="H63" s="254">
        <f t="shared" si="4"/>
        <v>4.5769230769230766</v>
      </c>
      <c r="I63" s="35"/>
      <c r="J63" s="35"/>
    </row>
    <row r="64" spans="1:10" ht="15.4" thickBot="1">
      <c r="B64" s="120" t="s">
        <v>26</v>
      </c>
      <c r="C64" s="587">
        <f t="shared" ref="C64:H64" si="5">MEDIAN(C50:C62)</f>
        <v>5</v>
      </c>
      <c r="D64" s="587">
        <f t="shared" si="5"/>
        <v>5.5</v>
      </c>
      <c r="E64" s="587">
        <f t="shared" si="5"/>
        <v>4.5</v>
      </c>
      <c r="F64" s="587">
        <f t="shared" si="5"/>
        <v>5.5</v>
      </c>
      <c r="G64" s="587">
        <f t="shared" si="5"/>
        <v>5.75</v>
      </c>
      <c r="H64" s="588">
        <f t="shared" si="5"/>
        <v>5</v>
      </c>
      <c r="I64" s="35"/>
      <c r="J64" s="35"/>
    </row>
    <row r="65" spans="2:10" ht="15.4" thickBot="1">
      <c r="B65" s="107" t="s">
        <v>179</v>
      </c>
      <c r="C65" s="246" t="s">
        <v>192</v>
      </c>
      <c r="D65" s="246"/>
      <c r="E65" s="247"/>
      <c r="F65" s="248">
        <f>AVERAGE(C64:H64)</f>
        <v>5.208333333333333</v>
      </c>
      <c r="G65" s="198"/>
      <c r="H65" s="198"/>
      <c r="I65" s="35"/>
      <c r="J65" s="35"/>
    </row>
    <row r="66" spans="2:10" ht="15">
      <c r="B66" s="107"/>
      <c r="C66" s="589"/>
      <c r="D66" s="589"/>
      <c r="E66" s="589"/>
      <c r="F66" s="590"/>
      <c r="G66" s="198"/>
      <c r="H66" s="198"/>
      <c r="I66" s="35"/>
      <c r="J66" s="35"/>
    </row>
    <row r="67" spans="2:10" ht="15">
      <c r="B67" s="38" t="s">
        <v>529</v>
      </c>
      <c r="C67" s="5"/>
      <c r="D67" s="5"/>
      <c r="E67" s="5"/>
      <c r="F67" s="5"/>
      <c r="G67" s="38"/>
      <c r="H67" s="38"/>
      <c r="I67" s="35"/>
      <c r="J67" s="35"/>
    </row>
    <row r="68" spans="2:10" ht="15.4" thickBot="1">
      <c r="B68" s="38" t="s">
        <v>530</v>
      </c>
      <c r="C68" s="5"/>
      <c r="D68" s="5"/>
      <c r="E68" s="5"/>
      <c r="F68" s="5"/>
      <c r="G68" s="38"/>
      <c r="H68" s="38"/>
      <c r="I68" s="35"/>
      <c r="J68" s="35"/>
    </row>
    <row r="69" spans="2:10" ht="15.75" thickBot="1">
      <c r="B69" s="359"/>
      <c r="C69" s="50" t="s">
        <v>96</v>
      </c>
      <c r="D69" s="52"/>
      <c r="E69" s="52"/>
      <c r="F69" s="52"/>
      <c r="G69" s="52"/>
      <c r="H69" s="53"/>
      <c r="I69" s="35"/>
      <c r="J69" s="35"/>
    </row>
    <row r="70" spans="2:10" ht="15.75" thickBot="1">
      <c r="B70" s="65" t="s">
        <v>47</v>
      </c>
      <c r="C70" s="55" t="s">
        <v>91</v>
      </c>
      <c r="D70" s="56"/>
      <c r="E70" s="360"/>
      <c r="F70" s="190" t="s">
        <v>92</v>
      </c>
      <c r="G70" s="52"/>
      <c r="H70" s="191"/>
      <c r="I70" s="35"/>
      <c r="J70" s="35"/>
    </row>
    <row r="71" spans="2:10" ht="15.4" thickBot="1">
      <c r="B71" s="58"/>
      <c r="C71" s="172" t="s">
        <v>3</v>
      </c>
      <c r="D71" s="173" t="s">
        <v>4</v>
      </c>
      <c r="E71" s="119" t="s">
        <v>5</v>
      </c>
      <c r="F71" s="172" t="s">
        <v>3</v>
      </c>
      <c r="G71" s="173" t="s">
        <v>4</v>
      </c>
      <c r="H71" s="119" t="s">
        <v>5</v>
      </c>
      <c r="I71" s="35"/>
      <c r="J71" s="35"/>
    </row>
    <row r="72" spans="2:10" ht="15">
      <c r="B72" s="175" t="s">
        <v>533</v>
      </c>
      <c r="C72" s="192">
        <v>8.5</v>
      </c>
      <c r="D72" s="193">
        <v>5.5</v>
      </c>
      <c r="E72" s="194">
        <v>8.5</v>
      </c>
      <c r="F72" s="192">
        <v>8.5</v>
      </c>
      <c r="G72" s="193">
        <v>8</v>
      </c>
      <c r="H72" s="194">
        <v>11</v>
      </c>
      <c r="I72" s="35"/>
      <c r="J72" s="35"/>
    </row>
    <row r="73" spans="2:10" ht="15">
      <c r="B73" s="361" t="s">
        <v>526</v>
      </c>
      <c r="C73" s="362">
        <v>9.5</v>
      </c>
      <c r="D73" s="363">
        <v>7</v>
      </c>
      <c r="E73" s="364">
        <v>9.5</v>
      </c>
      <c r="F73" s="362">
        <v>9.5</v>
      </c>
      <c r="G73" s="363">
        <v>8.5</v>
      </c>
      <c r="H73" s="364">
        <v>10.5</v>
      </c>
      <c r="I73" s="35"/>
      <c r="J73" s="35"/>
    </row>
    <row r="74" spans="2:10" ht="15">
      <c r="B74" s="575" t="s">
        <v>534</v>
      </c>
      <c r="C74" s="576">
        <v>5</v>
      </c>
      <c r="D74" s="577">
        <v>6.5</v>
      </c>
      <c r="E74" s="579">
        <v>7.5</v>
      </c>
      <c r="F74" s="576">
        <v>2.5</v>
      </c>
      <c r="G74" s="577">
        <v>6.5</v>
      </c>
      <c r="H74" s="579">
        <v>7</v>
      </c>
      <c r="I74" s="35"/>
      <c r="J74" s="35"/>
    </row>
    <row r="75" spans="2:10" ht="15">
      <c r="B75" s="541" t="s">
        <v>627</v>
      </c>
      <c r="C75" s="576">
        <v>3</v>
      </c>
      <c r="D75" s="577">
        <v>-1</v>
      </c>
      <c r="E75" s="579">
        <v>-3</v>
      </c>
      <c r="F75" s="576">
        <v>4</v>
      </c>
      <c r="G75" s="577"/>
      <c r="H75" s="579">
        <v>-2.5</v>
      </c>
      <c r="I75" s="35"/>
      <c r="J75" s="35"/>
    </row>
    <row r="76" spans="2:10" ht="15">
      <c r="B76" s="581" t="s">
        <v>544</v>
      </c>
      <c r="C76" s="576">
        <v>-1</v>
      </c>
      <c r="D76" s="577">
        <v>1.5</v>
      </c>
      <c r="E76" s="579">
        <v>1</v>
      </c>
      <c r="F76" s="576">
        <v>2.5</v>
      </c>
      <c r="G76" s="577">
        <v>0.5</v>
      </c>
      <c r="H76" s="579">
        <v>0.5</v>
      </c>
      <c r="I76" s="35"/>
      <c r="J76" s="35"/>
    </row>
    <row r="77" spans="2:10" ht="15">
      <c r="B77" s="592" t="s">
        <v>619</v>
      </c>
      <c r="C77" s="576"/>
      <c r="D77" s="577"/>
      <c r="E77" s="579"/>
      <c r="F77" s="576">
        <v>9.5</v>
      </c>
      <c r="G77" s="577">
        <v>13.5</v>
      </c>
      <c r="H77" s="579">
        <v>3.5</v>
      </c>
      <c r="I77" s="35"/>
      <c r="J77" s="35"/>
    </row>
    <row r="78" spans="2:10" ht="15">
      <c r="B78" s="575" t="s">
        <v>539</v>
      </c>
      <c r="C78" s="576">
        <v>1</v>
      </c>
      <c r="D78" s="577">
        <v>6</v>
      </c>
      <c r="E78" s="579">
        <v>5.5</v>
      </c>
      <c r="F78" s="576">
        <v>0.5</v>
      </c>
      <c r="G78" s="577">
        <v>3.5</v>
      </c>
      <c r="H78" s="579">
        <v>2</v>
      </c>
      <c r="I78" s="35"/>
      <c r="J78" s="35"/>
    </row>
    <row r="79" spans="2:10" ht="15">
      <c r="B79" s="575" t="s">
        <v>574</v>
      </c>
      <c r="C79" s="576">
        <v>5.5</v>
      </c>
      <c r="D79" s="577">
        <v>8.5</v>
      </c>
      <c r="E79" s="579">
        <v>6.5</v>
      </c>
      <c r="F79" s="576">
        <v>4.5</v>
      </c>
      <c r="G79" s="577">
        <v>7</v>
      </c>
      <c r="H79" s="579">
        <v>7</v>
      </c>
      <c r="I79" s="35"/>
      <c r="J79" s="35"/>
    </row>
    <row r="80" spans="2:10" ht="15.4" thickBot="1">
      <c r="B80" s="575" t="s">
        <v>542</v>
      </c>
      <c r="C80" s="583">
        <v>2</v>
      </c>
      <c r="D80" s="584">
        <v>4.5</v>
      </c>
      <c r="E80" s="586">
        <v>6.5</v>
      </c>
      <c r="F80" s="583">
        <v>2.5</v>
      </c>
      <c r="G80" s="584">
        <v>6</v>
      </c>
      <c r="H80" s="586">
        <v>4.5</v>
      </c>
      <c r="I80" s="35"/>
      <c r="J80" s="35"/>
    </row>
    <row r="81" spans="2:10" ht="15">
      <c r="B81" s="176" t="s">
        <v>1</v>
      </c>
      <c r="C81" s="365">
        <f t="shared" ref="C81:H81" si="6">AVERAGE(C72:C80)</f>
        <v>4.1875</v>
      </c>
      <c r="D81" s="366">
        <f t="shared" si="6"/>
        <v>4.8125</v>
      </c>
      <c r="E81" s="367">
        <f t="shared" si="6"/>
        <v>5.25</v>
      </c>
      <c r="F81" s="365">
        <f t="shared" si="6"/>
        <v>4.8888888888888893</v>
      </c>
      <c r="G81" s="366">
        <f t="shared" si="6"/>
        <v>6.6875</v>
      </c>
      <c r="H81" s="367">
        <f t="shared" si="6"/>
        <v>4.833333333333333</v>
      </c>
      <c r="I81" s="35"/>
      <c r="J81" s="35"/>
    </row>
    <row r="82" spans="2:10" ht="15.4" thickBot="1">
      <c r="B82" s="120" t="s">
        <v>26</v>
      </c>
      <c r="C82" s="593">
        <f t="shared" ref="C82:H82" si="7">MEDIAN(C72:C80)</f>
        <v>4</v>
      </c>
      <c r="D82" s="594">
        <f t="shared" si="7"/>
        <v>5.75</v>
      </c>
      <c r="E82" s="595">
        <f t="shared" si="7"/>
        <v>6.5</v>
      </c>
      <c r="F82" s="593">
        <f t="shared" si="7"/>
        <v>4</v>
      </c>
      <c r="G82" s="594">
        <f t="shared" si="7"/>
        <v>6.75</v>
      </c>
      <c r="H82" s="595">
        <f t="shared" si="7"/>
        <v>4.5</v>
      </c>
      <c r="I82" s="35"/>
      <c r="J82" s="35"/>
    </row>
    <row r="83" spans="2:10" ht="15.4" thickBot="1">
      <c r="B83" s="107" t="s">
        <v>179</v>
      </c>
      <c r="C83" s="368" t="s">
        <v>192</v>
      </c>
      <c r="D83" s="368"/>
      <c r="E83" s="369"/>
      <c r="F83" s="370">
        <f>AVERAGE(C82,D82,E82,F82,G82,H82)</f>
        <v>5.25</v>
      </c>
      <c r="G83" s="371"/>
      <c r="H83" s="371"/>
      <c r="I83" s="35"/>
      <c r="J83" s="35"/>
    </row>
    <row r="84" spans="2:10">
      <c r="B84" s="35"/>
      <c r="C84" s="35"/>
      <c r="D84" s="35"/>
      <c r="E84" s="35"/>
      <c r="F84" s="35"/>
      <c r="G84" s="35"/>
      <c r="H84" s="35"/>
      <c r="I84" s="35"/>
      <c r="J84" s="35"/>
    </row>
    <row r="85" spans="2:10">
      <c r="B85" s="35"/>
      <c r="C85" s="35"/>
      <c r="D85" s="35"/>
      <c r="E85" s="35"/>
      <c r="F85" s="35"/>
      <c r="G85" s="35"/>
      <c r="H85" s="35"/>
      <c r="I85" s="35"/>
      <c r="J85" s="35"/>
    </row>
    <row r="86" spans="2:10">
      <c r="B86" s="35"/>
      <c r="C86" s="35"/>
      <c r="D86" s="35"/>
      <c r="E86" s="35"/>
      <c r="F86" s="35"/>
      <c r="G86" s="35"/>
      <c r="H86" s="35"/>
      <c r="I86" s="35"/>
      <c r="J86" s="35"/>
    </row>
    <row r="87" spans="2:10">
      <c r="I87" s="35"/>
      <c r="J87" s="35"/>
    </row>
    <row r="88" spans="2:10">
      <c r="I88" s="35"/>
      <c r="J88" s="35"/>
    </row>
    <row r="89" spans="2:10">
      <c r="I89" s="35"/>
      <c r="J89" s="35"/>
    </row>
    <row r="90" spans="2:10">
      <c r="I90" s="35"/>
      <c r="J90" s="35"/>
    </row>
    <row r="91" spans="2:10">
      <c r="I91" s="35"/>
      <c r="J91" s="35"/>
    </row>
    <row r="92" spans="2:10">
      <c r="I92" s="35"/>
      <c r="J92" s="35"/>
    </row>
    <row r="93" spans="2:10">
      <c r="I93" s="35"/>
      <c r="J93" s="35"/>
    </row>
    <row r="94" spans="2:10">
      <c r="I94" s="35"/>
      <c r="J94" s="35"/>
    </row>
    <row r="95" spans="2:10">
      <c r="I95" s="35"/>
      <c r="J95" s="35"/>
    </row>
    <row r="96" spans="2:10">
      <c r="I96" s="35"/>
      <c r="J96" s="35"/>
    </row>
    <row r="97" spans="9:10">
      <c r="I97" s="35"/>
      <c r="J97" s="35"/>
    </row>
    <row r="98" spans="9:10">
      <c r="I98" s="35"/>
      <c r="J98" s="35"/>
    </row>
    <row r="99" spans="9:10">
      <c r="I99" s="35"/>
      <c r="J99" s="35"/>
    </row>
    <row r="100" spans="9:10">
      <c r="I100" s="35"/>
      <c r="J100" s="35"/>
    </row>
    <row r="101" spans="9:10">
      <c r="I101" s="35"/>
      <c r="J101" s="35"/>
    </row>
    <row r="102" spans="9:10">
      <c r="I102" s="35"/>
      <c r="J102" s="35"/>
    </row>
    <row r="103" spans="9:10">
      <c r="I103" s="35"/>
      <c r="J103" s="35"/>
    </row>
    <row r="104" spans="9:10">
      <c r="I104" s="35"/>
      <c r="J104" s="35"/>
    </row>
    <row r="105" spans="9:10">
      <c r="I105" s="35"/>
      <c r="J105" s="35"/>
    </row>
    <row r="106" spans="9:10">
      <c r="I106" s="35"/>
      <c r="J106" s="35"/>
    </row>
    <row r="107" spans="9:10">
      <c r="I107" s="35"/>
      <c r="J107" s="35"/>
    </row>
    <row r="108" spans="9:10">
      <c r="I108" s="35"/>
      <c r="J108" s="35"/>
    </row>
    <row r="109" spans="9:10">
      <c r="I109" s="35"/>
      <c r="J109" s="35"/>
    </row>
    <row r="110" spans="9:10">
      <c r="I110" s="35"/>
      <c r="J110" s="35"/>
    </row>
    <row r="111" spans="9:10">
      <c r="I111" s="35"/>
      <c r="J111" s="35"/>
    </row>
    <row r="112" spans="9:10">
      <c r="I112" s="35"/>
      <c r="J112" s="35"/>
    </row>
    <row r="113" spans="9:10">
      <c r="I113" s="35"/>
      <c r="J113" s="35"/>
    </row>
    <row r="114" spans="9:10">
      <c r="I114" s="35"/>
      <c r="J114" s="35"/>
    </row>
    <row r="115" spans="9:10">
      <c r="I115" s="35"/>
      <c r="J115" s="35"/>
    </row>
  </sheetData>
  <phoneticPr fontId="68" type="noConversion"/>
  <pageMargins left="1.38" right="0.75" top="0.55000000000000004" bottom="0.3" header="0.49" footer="0.27"/>
  <pageSetup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V92"/>
  <sheetViews>
    <sheetView zoomScale="75" zoomScaleNormal="75" workbookViewId="0">
      <selection activeCell="H1" sqref="H1"/>
    </sheetView>
  </sheetViews>
  <sheetFormatPr defaultRowHeight="12.75"/>
  <cols>
    <col min="2" max="2" width="51.6640625" customWidth="1"/>
    <col min="3" max="3" width="12.46484375" customWidth="1"/>
    <col min="4" max="4" width="13" customWidth="1"/>
    <col min="5" max="5" width="15.1328125" customWidth="1"/>
    <col min="6" max="6" width="11.6640625" customWidth="1"/>
    <col min="7" max="7" width="14.6640625" customWidth="1"/>
    <col min="8" max="8" width="12.46484375" customWidth="1"/>
  </cols>
  <sheetData>
    <row r="1" spans="2:22" ht="15">
      <c r="B1" s="35"/>
      <c r="C1" s="35"/>
      <c r="D1" s="35"/>
      <c r="E1" s="35"/>
      <c r="H1" s="22" t="s">
        <v>682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2:22" ht="15">
      <c r="B2" s="35"/>
      <c r="C2" s="35"/>
      <c r="D2" s="35"/>
      <c r="E2" s="35"/>
      <c r="H2" s="1" t="s">
        <v>477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2:22" ht="15">
      <c r="B3" s="35"/>
      <c r="C3" s="35"/>
      <c r="D3" s="35"/>
      <c r="E3" s="35"/>
      <c r="H3" s="1" t="s">
        <v>165</v>
      </c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2:22" ht="15">
      <c r="B4" s="35"/>
      <c r="C4" s="35"/>
      <c r="D4" s="35"/>
      <c r="E4" s="35"/>
      <c r="H4" s="1" t="s">
        <v>196</v>
      </c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2:22">
      <c r="B5" s="35"/>
      <c r="C5" s="35"/>
      <c r="D5" s="35"/>
      <c r="E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2:22" ht="15">
      <c r="B6" s="12" t="s">
        <v>477</v>
      </c>
      <c r="C6" s="36"/>
      <c r="D6" s="36"/>
      <c r="E6" s="36"/>
      <c r="F6" s="229"/>
      <c r="G6" s="229"/>
      <c r="H6" s="6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2:22" ht="15">
      <c r="B7" s="38"/>
      <c r="C7" s="36"/>
      <c r="D7" s="36"/>
      <c r="E7" s="36"/>
      <c r="F7" s="229"/>
      <c r="G7" s="229"/>
      <c r="H7" s="6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2:22" ht="15">
      <c r="B8" s="5" t="s">
        <v>546</v>
      </c>
      <c r="C8" s="38"/>
      <c r="D8" s="38"/>
      <c r="E8" s="38"/>
      <c r="F8" s="5"/>
      <c r="G8" s="6"/>
      <c r="H8" s="6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2:22" ht="15.4">
      <c r="B9" s="38" t="s">
        <v>21</v>
      </c>
      <c r="C9" s="38"/>
      <c r="D9" s="37"/>
      <c r="E9" s="37"/>
      <c r="F9" s="185"/>
      <c r="G9" s="185"/>
      <c r="H9" s="18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2:22" ht="15.4">
      <c r="B10" s="48" t="s">
        <v>93</v>
      </c>
      <c r="C10" s="38"/>
      <c r="D10" s="37"/>
      <c r="E10" s="37"/>
      <c r="F10" s="5"/>
      <c r="G10" s="5"/>
      <c r="H10" s="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2:22" ht="15.4">
      <c r="B11" s="48"/>
      <c r="C11" s="38"/>
      <c r="D11" s="37"/>
      <c r="E11" s="37"/>
      <c r="F11" s="5"/>
      <c r="G11" s="5"/>
      <c r="H11" s="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2:22" ht="15">
      <c r="B12" s="38" t="s">
        <v>158</v>
      </c>
      <c r="C12" s="5"/>
      <c r="D12" s="5"/>
      <c r="E12" s="5"/>
      <c r="F12" s="5"/>
      <c r="G12" s="5"/>
      <c r="H12" s="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2:22" ht="15.4" thickBot="1">
      <c r="B13" s="38" t="s">
        <v>378</v>
      </c>
      <c r="C13" s="5"/>
      <c r="D13" s="5"/>
      <c r="E13" s="5"/>
      <c r="F13" s="5"/>
      <c r="G13" s="5"/>
      <c r="H13" s="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2:22" ht="15.75" thickBot="1">
      <c r="B14" s="49"/>
      <c r="C14" s="50" t="s">
        <v>94</v>
      </c>
      <c r="D14" s="51"/>
      <c r="E14" s="51"/>
      <c r="F14" s="230" t="s">
        <v>6</v>
      </c>
      <c r="G14" s="231"/>
      <c r="H14" s="232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2:22" ht="15.4">
      <c r="B15" s="54"/>
      <c r="C15" s="55" t="s">
        <v>27</v>
      </c>
      <c r="D15" s="56"/>
      <c r="E15" s="56"/>
      <c r="F15" s="233" t="s">
        <v>194</v>
      </c>
      <c r="G15" s="234"/>
      <c r="H15" s="2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2:22" ht="15.4">
      <c r="B16" s="57" t="s">
        <v>47</v>
      </c>
      <c r="C16" s="44" t="s">
        <v>620</v>
      </c>
      <c r="D16" s="39"/>
      <c r="E16" s="39"/>
      <c r="F16" s="596" t="s">
        <v>7</v>
      </c>
      <c r="G16" s="597" t="s">
        <v>8</v>
      </c>
      <c r="H16" s="598" t="s">
        <v>9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ht="15.4" thickBot="1">
      <c r="B17" s="108"/>
      <c r="C17" s="599" t="s">
        <v>3</v>
      </c>
      <c r="D17" s="600" t="s">
        <v>4</v>
      </c>
      <c r="E17" s="601" t="s">
        <v>5</v>
      </c>
      <c r="F17" s="236" t="s">
        <v>10</v>
      </c>
      <c r="G17" s="237" t="s">
        <v>11</v>
      </c>
      <c r="H17" s="238" t="s">
        <v>12</v>
      </c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</row>
    <row r="18" spans="1:22" ht="15">
      <c r="A18" s="336">
        <f>A17+1</f>
        <v>1</v>
      </c>
      <c r="B18" s="175" t="s">
        <v>379</v>
      </c>
      <c r="C18" s="192">
        <v>6</v>
      </c>
      <c r="D18" s="193">
        <v>3.5</v>
      </c>
      <c r="E18" s="194">
        <v>3.5</v>
      </c>
      <c r="F18" s="287">
        <v>0.09</v>
      </c>
      <c r="G18" s="239">
        <v>0.37</v>
      </c>
      <c r="H18" s="240">
        <f t="shared" ref="H18:H25" si="0">F18*G18</f>
        <v>3.3299999999999996E-2</v>
      </c>
      <c r="I18" s="35"/>
      <c r="J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</row>
    <row r="19" spans="1:22" ht="15">
      <c r="A19" s="336">
        <f t="shared" ref="A19:A46" si="1">A18+1</f>
        <v>2</v>
      </c>
      <c r="B19" s="575" t="s">
        <v>381</v>
      </c>
      <c r="C19" s="576">
        <v>6</v>
      </c>
      <c r="D19" s="577">
        <v>6</v>
      </c>
      <c r="E19" s="579">
        <v>4</v>
      </c>
      <c r="F19" s="602">
        <v>0.115</v>
      </c>
      <c r="G19" s="603">
        <v>0.39</v>
      </c>
      <c r="H19" s="604">
        <f t="shared" si="0"/>
        <v>4.4850000000000001E-2</v>
      </c>
      <c r="I19" s="35"/>
      <c r="J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</row>
    <row r="20" spans="1:22" ht="15">
      <c r="A20" s="336">
        <f t="shared" si="1"/>
        <v>3</v>
      </c>
      <c r="B20" s="575" t="s">
        <v>382</v>
      </c>
      <c r="C20" s="576">
        <v>6.5</v>
      </c>
      <c r="D20" s="577">
        <v>7</v>
      </c>
      <c r="E20" s="579">
        <v>6.5</v>
      </c>
      <c r="F20" s="602">
        <v>0.1</v>
      </c>
      <c r="G20" s="603">
        <v>0.4</v>
      </c>
      <c r="H20" s="604">
        <f t="shared" si="0"/>
        <v>4.0000000000000008E-2</v>
      </c>
      <c r="I20" s="35"/>
      <c r="J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</row>
    <row r="21" spans="1:22" ht="15">
      <c r="A21" s="336">
        <f t="shared" si="1"/>
        <v>4</v>
      </c>
      <c r="B21" s="575" t="s">
        <v>384</v>
      </c>
      <c r="C21" s="576">
        <v>6.5</v>
      </c>
      <c r="D21" s="577">
        <v>6</v>
      </c>
      <c r="E21" s="579">
        <v>6</v>
      </c>
      <c r="F21" s="602">
        <v>0.11</v>
      </c>
      <c r="G21" s="603">
        <v>0.38</v>
      </c>
      <c r="H21" s="604">
        <f t="shared" si="0"/>
        <v>4.1800000000000004E-2</v>
      </c>
      <c r="I21" s="35"/>
      <c r="J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</row>
    <row r="22" spans="1:22" ht="15">
      <c r="A22" s="336">
        <f t="shared" si="1"/>
        <v>5</v>
      </c>
      <c r="B22" s="541" t="s">
        <v>516</v>
      </c>
      <c r="C22" s="576">
        <v>3</v>
      </c>
      <c r="D22" s="577">
        <v>4</v>
      </c>
      <c r="E22" s="579">
        <v>3</v>
      </c>
      <c r="F22" s="602">
        <v>0.08</v>
      </c>
      <c r="G22" s="603">
        <v>0.26</v>
      </c>
      <c r="H22" s="604">
        <f t="shared" si="0"/>
        <v>2.0800000000000003E-2</v>
      </c>
      <c r="I22" s="35"/>
      <c r="J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</row>
    <row r="23" spans="1:22" ht="15">
      <c r="A23" s="336">
        <f t="shared" si="1"/>
        <v>6</v>
      </c>
      <c r="B23" s="575" t="s">
        <v>387</v>
      </c>
      <c r="C23" s="576">
        <v>6.5</v>
      </c>
      <c r="D23" s="577">
        <v>6</v>
      </c>
      <c r="E23" s="579">
        <v>7</v>
      </c>
      <c r="F23" s="602">
        <v>0.13</v>
      </c>
      <c r="G23" s="605">
        <v>0.39</v>
      </c>
      <c r="H23" s="604">
        <f t="shared" si="0"/>
        <v>5.0700000000000002E-2</v>
      </c>
      <c r="I23" s="35"/>
      <c r="J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</row>
    <row r="24" spans="1:22" ht="15">
      <c r="A24" s="336">
        <f t="shared" si="1"/>
        <v>7</v>
      </c>
      <c r="B24" s="575" t="s">
        <v>389</v>
      </c>
      <c r="C24" s="576">
        <v>4.5</v>
      </c>
      <c r="D24" s="577">
        <v>2.5</v>
      </c>
      <c r="E24" s="579">
        <v>3.5</v>
      </c>
      <c r="F24" s="602">
        <v>0.08</v>
      </c>
      <c r="G24" s="603">
        <v>0.36</v>
      </c>
      <c r="H24" s="604">
        <f t="shared" si="0"/>
        <v>2.8799999999999999E-2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</row>
    <row r="25" spans="1:22" ht="15">
      <c r="A25" s="336">
        <f t="shared" si="1"/>
        <v>8</v>
      </c>
      <c r="B25" s="541" t="s">
        <v>520</v>
      </c>
      <c r="C25" s="576">
        <v>14</v>
      </c>
      <c r="D25" s="577">
        <v>1</v>
      </c>
      <c r="E25" s="579">
        <v>5</v>
      </c>
      <c r="F25" s="602">
        <v>0.125</v>
      </c>
      <c r="G25" s="603">
        <v>0.36</v>
      </c>
      <c r="H25" s="604">
        <f t="shared" si="0"/>
        <v>4.4999999999999998E-2</v>
      </c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</row>
    <row r="26" spans="1:22" ht="15">
      <c r="A26" s="336">
        <f t="shared" si="1"/>
        <v>9</v>
      </c>
      <c r="B26" s="575" t="s">
        <v>420</v>
      </c>
      <c r="C26" s="576">
        <v>6</v>
      </c>
      <c r="D26" s="577">
        <v>2</v>
      </c>
      <c r="E26" s="579">
        <v>2.5</v>
      </c>
      <c r="F26" s="602">
        <v>0.09</v>
      </c>
      <c r="G26" s="605">
        <v>0.31</v>
      </c>
      <c r="H26" s="604">
        <f>F26*G26</f>
        <v>2.7899999999999998E-2</v>
      </c>
    </row>
    <row r="27" spans="1:22" ht="15">
      <c r="A27" s="336">
        <f t="shared" si="1"/>
        <v>10</v>
      </c>
      <c r="B27" s="575" t="s">
        <v>510</v>
      </c>
      <c r="C27" s="576" t="s">
        <v>485</v>
      </c>
      <c r="D27" s="577">
        <v>5.5</v>
      </c>
      <c r="E27" s="579">
        <v>4</v>
      </c>
      <c r="F27" s="602">
        <v>0.12</v>
      </c>
      <c r="G27" s="605">
        <v>0.33</v>
      </c>
      <c r="H27" s="604">
        <f>F27*G27</f>
        <v>3.9600000000000003E-2</v>
      </c>
    </row>
    <row r="28" spans="1:22" ht="15">
      <c r="A28" s="336">
        <f t="shared" si="1"/>
        <v>11</v>
      </c>
      <c r="B28" s="581" t="s">
        <v>522</v>
      </c>
      <c r="C28" s="576">
        <v>4</v>
      </c>
      <c r="D28" s="577">
        <v>5</v>
      </c>
      <c r="E28" s="579">
        <v>5</v>
      </c>
      <c r="F28" s="606">
        <v>0.115</v>
      </c>
      <c r="G28" s="605">
        <v>0.4</v>
      </c>
      <c r="H28" s="604">
        <f>F28*G28</f>
        <v>4.6000000000000006E-2</v>
      </c>
    </row>
    <row r="29" spans="1:22" ht="15">
      <c r="A29" s="336">
        <f t="shared" si="1"/>
        <v>12</v>
      </c>
      <c r="B29" s="542" t="s">
        <v>517</v>
      </c>
      <c r="C29" s="576">
        <v>7.5</v>
      </c>
      <c r="D29" s="577">
        <v>7</v>
      </c>
      <c r="E29" s="578">
        <v>3.5</v>
      </c>
      <c r="F29" s="602">
        <v>0.1</v>
      </c>
      <c r="G29" s="603">
        <v>0.37</v>
      </c>
      <c r="H29" s="604">
        <f>F29*G29</f>
        <v>3.6999999999999998E-2</v>
      </c>
    </row>
    <row r="30" spans="1:22" ht="15">
      <c r="A30" s="336">
        <f t="shared" si="1"/>
        <v>13</v>
      </c>
      <c r="B30" s="580" t="s">
        <v>461</v>
      </c>
      <c r="C30" s="576">
        <v>6</v>
      </c>
      <c r="D30" s="577">
        <v>6</v>
      </c>
      <c r="E30" s="579">
        <v>4.5</v>
      </c>
      <c r="F30" s="602">
        <v>9.5000000000000001E-2</v>
      </c>
      <c r="G30" s="603">
        <v>0.36</v>
      </c>
      <c r="H30" s="604">
        <f t="shared" ref="H30:H40" si="2">F30*G30</f>
        <v>3.4200000000000001E-2</v>
      </c>
    </row>
    <row r="31" spans="1:22" ht="15">
      <c r="A31" s="336">
        <f t="shared" si="1"/>
        <v>14</v>
      </c>
      <c r="B31" s="556" t="s">
        <v>513</v>
      </c>
      <c r="C31" s="576">
        <v>3.5</v>
      </c>
      <c r="D31" s="577">
        <v>3.5</v>
      </c>
      <c r="E31" s="579">
        <v>3.5</v>
      </c>
      <c r="F31" s="602">
        <v>9.5000000000000001E-2</v>
      </c>
      <c r="G31" s="603">
        <v>0.35</v>
      </c>
      <c r="H31" s="604">
        <f t="shared" si="2"/>
        <v>3.3249999999999995E-2</v>
      </c>
    </row>
    <row r="32" spans="1:22" ht="15">
      <c r="A32" s="336">
        <f t="shared" si="1"/>
        <v>15</v>
      </c>
      <c r="B32" s="575" t="s">
        <v>392</v>
      </c>
      <c r="C32" s="576">
        <v>4</v>
      </c>
      <c r="D32" s="577">
        <v>6.5</v>
      </c>
      <c r="E32" s="579">
        <v>4</v>
      </c>
      <c r="F32" s="602">
        <v>9.5000000000000001E-2</v>
      </c>
      <c r="G32" s="605">
        <v>0.33</v>
      </c>
      <c r="H32" s="604">
        <f t="shared" si="2"/>
        <v>3.1350000000000003E-2</v>
      </c>
    </row>
    <row r="33" spans="1:15" ht="15">
      <c r="A33" s="336">
        <f t="shared" si="1"/>
        <v>16</v>
      </c>
      <c r="B33" s="575" t="s">
        <v>407</v>
      </c>
      <c r="C33" s="676"/>
      <c r="D33" s="677"/>
      <c r="E33" s="678"/>
      <c r="F33" s="618"/>
      <c r="G33" s="621"/>
      <c r="H33" s="620"/>
      <c r="J33" s="670">
        <v>4.5</v>
      </c>
      <c r="K33" s="671">
        <v>4.5</v>
      </c>
      <c r="L33" s="672">
        <v>5</v>
      </c>
      <c r="M33" s="673">
        <v>0.1</v>
      </c>
      <c r="N33" s="674">
        <v>0.47</v>
      </c>
      <c r="O33" s="675">
        <f t="shared" ref="O33" si="3">M33*N33</f>
        <v>4.7E-2</v>
      </c>
    </row>
    <row r="34" spans="1:15" ht="15">
      <c r="A34" s="336">
        <f t="shared" si="1"/>
        <v>17</v>
      </c>
      <c r="B34" s="575" t="s">
        <v>473</v>
      </c>
      <c r="C34" s="576">
        <v>12.5</v>
      </c>
      <c r="D34" s="577">
        <v>10</v>
      </c>
      <c r="E34" s="579">
        <v>6</v>
      </c>
      <c r="F34" s="602">
        <v>0.14000000000000001</v>
      </c>
      <c r="G34" s="605">
        <v>0.32</v>
      </c>
      <c r="H34" s="604">
        <f t="shared" si="2"/>
        <v>4.4800000000000006E-2</v>
      </c>
    </row>
    <row r="35" spans="1:15" ht="15">
      <c r="A35" s="336">
        <f t="shared" si="1"/>
        <v>18</v>
      </c>
      <c r="B35" s="575" t="s">
        <v>394</v>
      </c>
      <c r="C35" s="576">
        <v>3</v>
      </c>
      <c r="D35" s="577">
        <v>2</v>
      </c>
      <c r="E35" s="579">
        <v>3</v>
      </c>
      <c r="F35" s="602">
        <v>0.08</v>
      </c>
      <c r="G35" s="605">
        <v>0.33</v>
      </c>
      <c r="H35" s="604">
        <f t="shared" si="2"/>
        <v>2.6400000000000003E-2</v>
      </c>
    </row>
    <row r="36" spans="1:15" ht="15">
      <c r="A36" s="336">
        <f t="shared" si="1"/>
        <v>19</v>
      </c>
      <c r="B36" s="575" t="s">
        <v>524</v>
      </c>
      <c r="C36" s="576">
        <v>6.5</v>
      </c>
      <c r="D36" s="577">
        <v>3</v>
      </c>
      <c r="E36" s="579">
        <v>5.5</v>
      </c>
      <c r="F36" s="602">
        <v>0.125</v>
      </c>
      <c r="G36" s="603">
        <v>0.45</v>
      </c>
      <c r="H36" s="604">
        <f t="shared" si="2"/>
        <v>5.6250000000000001E-2</v>
      </c>
    </row>
    <row r="37" spans="1:15" ht="15">
      <c r="A37" s="336">
        <f t="shared" si="1"/>
        <v>20</v>
      </c>
      <c r="B37" s="575" t="s">
        <v>396</v>
      </c>
      <c r="C37" s="576">
        <v>1.5</v>
      </c>
      <c r="D37" s="577">
        <v>3</v>
      </c>
      <c r="E37" s="579">
        <v>3</v>
      </c>
      <c r="F37" s="602">
        <v>9.5000000000000001E-2</v>
      </c>
      <c r="G37" s="605">
        <v>0.31</v>
      </c>
      <c r="H37" s="604">
        <f t="shared" si="2"/>
        <v>2.945E-2</v>
      </c>
    </row>
    <row r="38" spans="1:15" ht="15">
      <c r="A38" s="336">
        <f t="shared" si="1"/>
        <v>21</v>
      </c>
      <c r="B38" s="575" t="s">
        <v>398</v>
      </c>
      <c r="C38" s="576">
        <v>7.5</v>
      </c>
      <c r="D38" s="577">
        <v>6</v>
      </c>
      <c r="E38" s="579">
        <v>3.5</v>
      </c>
      <c r="F38" s="602">
        <v>0.1</v>
      </c>
      <c r="G38" s="605">
        <v>0.35</v>
      </c>
      <c r="H38" s="604">
        <f t="shared" si="2"/>
        <v>3.4999999999999996E-2</v>
      </c>
    </row>
    <row r="39" spans="1:15" ht="15">
      <c r="A39" s="336">
        <f t="shared" si="1"/>
        <v>22</v>
      </c>
      <c r="B39" s="575" t="s">
        <v>421</v>
      </c>
      <c r="C39" s="576">
        <v>6.5</v>
      </c>
      <c r="D39" s="577">
        <v>3.5</v>
      </c>
      <c r="E39" s="579">
        <v>3.5</v>
      </c>
      <c r="F39" s="602">
        <v>0.14499999999999999</v>
      </c>
      <c r="G39" s="605">
        <v>0.33</v>
      </c>
      <c r="H39" s="604">
        <f t="shared" si="2"/>
        <v>4.7849999999999997E-2</v>
      </c>
    </row>
    <row r="40" spans="1:15" ht="15">
      <c r="A40" s="336">
        <f t="shared" si="1"/>
        <v>23</v>
      </c>
      <c r="B40" s="575" t="s">
        <v>419</v>
      </c>
      <c r="C40" s="576">
        <v>6</v>
      </c>
      <c r="D40" s="577">
        <v>7</v>
      </c>
      <c r="E40" s="579">
        <v>4</v>
      </c>
      <c r="F40" s="602">
        <v>0.13</v>
      </c>
      <c r="G40" s="605">
        <v>0.31</v>
      </c>
      <c r="H40" s="604">
        <f t="shared" si="2"/>
        <v>4.0300000000000002E-2</v>
      </c>
    </row>
    <row r="41" spans="1:15" ht="15.4" thickBot="1">
      <c r="A41" s="336">
        <f t="shared" si="1"/>
        <v>24</v>
      </c>
      <c r="B41" s="582" t="s">
        <v>400</v>
      </c>
      <c r="C41" s="583">
        <v>6</v>
      </c>
      <c r="D41" s="584">
        <v>6.5</v>
      </c>
      <c r="E41" s="586">
        <v>5.5</v>
      </c>
      <c r="F41" s="607">
        <v>0.11</v>
      </c>
      <c r="G41" s="608">
        <v>0.38</v>
      </c>
      <c r="H41" s="609">
        <f>F41*G41</f>
        <v>4.1800000000000004E-2</v>
      </c>
    </row>
    <row r="42" spans="1:15" ht="15">
      <c r="A42" s="336">
        <f t="shared" si="1"/>
        <v>25</v>
      </c>
      <c r="B42" s="177" t="s">
        <v>1</v>
      </c>
      <c r="C42" s="228">
        <f t="shared" ref="C42:H42" si="4">AVERAGE(C18:C41)</f>
        <v>6.0681818181818183</v>
      </c>
      <c r="D42" s="228">
        <f t="shared" si="4"/>
        <v>4.8913043478260869</v>
      </c>
      <c r="E42" s="249">
        <f t="shared" si="4"/>
        <v>4.3260869565217392</v>
      </c>
      <c r="F42" s="610">
        <f t="shared" si="4"/>
        <v>0.10717391304347826</v>
      </c>
      <c r="G42" s="611">
        <f t="shared" si="4"/>
        <v>0.3539130434782608</v>
      </c>
      <c r="H42" s="612">
        <f t="shared" si="4"/>
        <v>3.8104347826086959E-2</v>
      </c>
    </row>
    <row r="43" spans="1:15" ht="15.4" thickBot="1">
      <c r="A43" s="336">
        <f t="shared" si="1"/>
        <v>26</v>
      </c>
      <c r="B43" s="613" t="s">
        <v>26</v>
      </c>
      <c r="C43" s="587">
        <f t="shared" ref="C43:H43" si="5">MEDIAN(C18:C41)</f>
        <v>6</v>
      </c>
      <c r="D43" s="587">
        <f t="shared" si="5"/>
        <v>5.5</v>
      </c>
      <c r="E43" s="614">
        <f t="shared" si="5"/>
        <v>4</v>
      </c>
      <c r="F43" s="615">
        <f t="shared" si="5"/>
        <v>0.1</v>
      </c>
      <c r="G43" s="616">
        <f t="shared" si="5"/>
        <v>0.36</v>
      </c>
      <c r="H43" s="617">
        <f t="shared" si="5"/>
        <v>3.9600000000000003E-2</v>
      </c>
    </row>
    <row r="44" spans="1:15" ht="15.4" thickBot="1">
      <c r="A44" s="336">
        <f t="shared" si="1"/>
        <v>27</v>
      </c>
      <c r="B44" s="29" t="s">
        <v>192</v>
      </c>
      <c r="C44" s="178"/>
      <c r="D44" s="179">
        <f>AVERAGE(C43,D43,E43)</f>
        <v>5.166666666666667</v>
      </c>
      <c r="E44" s="180"/>
      <c r="F44" s="241"/>
      <c r="G44" s="242" t="s">
        <v>409</v>
      </c>
      <c r="H44" s="243">
        <f>H43</f>
        <v>3.9600000000000003E-2</v>
      </c>
    </row>
    <row r="45" spans="1:15" ht="15">
      <c r="A45" s="336">
        <f t="shared" si="1"/>
        <v>28</v>
      </c>
      <c r="B45" s="196" t="s">
        <v>621</v>
      </c>
      <c r="C45" s="197"/>
      <c r="D45" s="197"/>
      <c r="E45" s="198"/>
      <c r="F45" s="244"/>
      <c r="G45" s="244"/>
      <c r="H45" s="244"/>
    </row>
    <row r="46" spans="1:15" ht="15.4">
      <c r="A46" s="336">
        <f t="shared" si="1"/>
        <v>29</v>
      </c>
      <c r="B46" s="2" t="s">
        <v>402</v>
      </c>
      <c r="C46" s="7"/>
      <c r="D46" s="181"/>
      <c r="E46" s="181"/>
      <c r="F46" s="181"/>
      <c r="G46" s="181"/>
    </row>
    <row r="47" spans="1:15" ht="15.4">
      <c r="B47" s="4"/>
      <c r="C47" s="7"/>
      <c r="D47" s="181"/>
      <c r="E47" s="181"/>
      <c r="F47" s="181"/>
      <c r="G47" s="181"/>
    </row>
    <row r="48" spans="1:15" ht="15">
      <c r="B48" s="38" t="s">
        <v>159</v>
      </c>
      <c r="C48" s="5"/>
      <c r="D48" s="5"/>
      <c r="E48" s="5"/>
      <c r="F48" s="5"/>
      <c r="G48" s="5"/>
      <c r="H48" s="5"/>
    </row>
    <row r="49" spans="1:8" ht="15.4" thickBot="1">
      <c r="B49" s="38" t="s">
        <v>579</v>
      </c>
      <c r="C49" s="5"/>
      <c r="D49" s="5"/>
      <c r="E49" s="5"/>
      <c r="F49" s="5"/>
      <c r="G49" s="5"/>
      <c r="H49" s="5"/>
    </row>
    <row r="50" spans="1:8" ht="15.75" thickBot="1">
      <c r="B50" s="49"/>
      <c r="C50" s="50" t="s">
        <v>94</v>
      </c>
      <c r="D50" s="51"/>
      <c r="E50" s="51"/>
      <c r="F50" s="230" t="s">
        <v>6</v>
      </c>
      <c r="G50" s="231"/>
      <c r="H50" s="232"/>
    </row>
    <row r="51" spans="1:8" ht="15.4">
      <c r="B51" s="54"/>
      <c r="C51" s="55" t="s">
        <v>27</v>
      </c>
      <c r="D51" s="56"/>
      <c r="E51" s="56"/>
      <c r="F51" s="233" t="s">
        <v>194</v>
      </c>
      <c r="G51" s="234"/>
      <c r="H51" s="235"/>
    </row>
    <row r="52" spans="1:8" ht="15.4">
      <c r="B52" s="57" t="s">
        <v>47</v>
      </c>
      <c r="C52" s="44" t="s">
        <v>620</v>
      </c>
      <c r="D52" s="39"/>
      <c r="E52" s="39"/>
      <c r="F52" s="596" t="s">
        <v>7</v>
      </c>
      <c r="G52" s="597" t="s">
        <v>8</v>
      </c>
      <c r="H52" s="598" t="s">
        <v>9</v>
      </c>
    </row>
    <row r="53" spans="1:8" ht="15.4" thickBot="1">
      <c r="B53" s="108"/>
      <c r="C53" s="599" t="s">
        <v>3</v>
      </c>
      <c r="D53" s="600" t="s">
        <v>4</v>
      </c>
      <c r="E53" s="601" t="s">
        <v>5</v>
      </c>
      <c r="F53" s="236" t="s">
        <v>10</v>
      </c>
      <c r="G53" s="237" t="s">
        <v>11</v>
      </c>
      <c r="H53" s="238" t="s">
        <v>12</v>
      </c>
    </row>
    <row r="54" spans="1:8" ht="15">
      <c r="A54" s="336" t="e">
        <f>#REF!+1</f>
        <v>#REF!</v>
      </c>
      <c r="B54" s="575" t="s">
        <v>381</v>
      </c>
      <c r="C54" s="576">
        <v>6</v>
      </c>
      <c r="D54" s="577">
        <v>6</v>
      </c>
      <c r="E54" s="579">
        <v>4</v>
      </c>
      <c r="F54" s="602">
        <v>0.115</v>
      </c>
      <c r="G54" s="603">
        <v>0.39</v>
      </c>
      <c r="H54" s="604">
        <f t="shared" ref="H54" si="6">F54*G54</f>
        <v>4.4850000000000001E-2</v>
      </c>
    </row>
    <row r="55" spans="1:8" ht="15">
      <c r="A55" s="336" t="e">
        <f t="shared" ref="A55:A61" si="7">A54+1</f>
        <v>#REF!</v>
      </c>
      <c r="B55" s="575" t="s">
        <v>382</v>
      </c>
      <c r="C55" s="576">
        <v>6.5</v>
      </c>
      <c r="D55" s="577">
        <v>7</v>
      </c>
      <c r="E55" s="579">
        <v>6.5</v>
      </c>
      <c r="F55" s="602">
        <v>0.1</v>
      </c>
      <c r="G55" s="603">
        <v>0.4</v>
      </c>
      <c r="H55" s="604">
        <f t="shared" ref="H55:H58" si="8">F55*G55</f>
        <v>4.0000000000000008E-2</v>
      </c>
    </row>
    <row r="56" spans="1:8" ht="15">
      <c r="A56" s="336" t="e">
        <f>#REF!+1</f>
        <v>#REF!</v>
      </c>
      <c r="B56" s="541" t="s">
        <v>516</v>
      </c>
      <c r="C56" s="576">
        <v>3</v>
      </c>
      <c r="D56" s="577">
        <v>4</v>
      </c>
      <c r="E56" s="579">
        <v>3</v>
      </c>
      <c r="F56" s="602">
        <v>0.08</v>
      </c>
      <c r="G56" s="603">
        <v>0.26</v>
      </c>
      <c r="H56" s="604">
        <f t="shared" si="8"/>
        <v>2.0800000000000003E-2</v>
      </c>
    </row>
    <row r="57" spans="1:8" ht="15">
      <c r="A57" s="336"/>
      <c r="B57" s="591" t="s">
        <v>525</v>
      </c>
      <c r="C57" s="576">
        <v>5.5</v>
      </c>
      <c r="D57" s="577">
        <v>5.5</v>
      </c>
      <c r="E57" s="579">
        <v>5</v>
      </c>
      <c r="F57" s="602">
        <v>0.09</v>
      </c>
      <c r="G57" s="603">
        <v>0.42</v>
      </c>
      <c r="H57" s="604">
        <f t="shared" si="8"/>
        <v>3.78E-2</v>
      </c>
    </row>
    <row r="58" spans="1:8" ht="15">
      <c r="A58" s="336" t="e">
        <f>A56+1</f>
        <v>#REF!</v>
      </c>
      <c r="B58" s="575" t="s">
        <v>387</v>
      </c>
      <c r="C58" s="576">
        <v>6.5</v>
      </c>
      <c r="D58" s="577">
        <v>6</v>
      </c>
      <c r="E58" s="579">
        <v>6.5</v>
      </c>
      <c r="F58" s="602">
        <v>0.13</v>
      </c>
      <c r="G58" s="605">
        <v>0.38</v>
      </c>
      <c r="H58" s="604">
        <f t="shared" si="8"/>
        <v>4.9399999999999999E-2</v>
      </c>
    </row>
    <row r="59" spans="1:8" ht="15">
      <c r="A59" s="336" t="e">
        <f>#REF!+1</f>
        <v>#REF!</v>
      </c>
      <c r="B59" s="575" t="s">
        <v>420</v>
      </c>
      <c r="C59" s="576">
        <v>6</v>
      </c>
      <c r="D59" s="577">
        <v>2</v>
      </c>
      <c r="E59" s="579">
        <v>2.5</v>
      </c>
      <c r="F59" s="602">
        <v>0.09</v>
      </c>
      <c r="G59" s="605">
        <v>0.31</v>
      </c>
      <c r="H59" s="604">
        <f>F59*G59</f>
        <v>2.7899999999999998E-2</v>
      </c>
    </row>
    <row r="60" spans="1:8" ht="15">
      <c r="A60" s="336" t="e">
        <f>#REF!+1</f>
        <v>#REF!</v>
      </c>
      <c r="B60" s="575" t="s">
        <v>407</v>
      </c>
      <c r="C60" s="576"/>
      <c r="D60" s="577"/>
      <c r="E60" s="579"/>
      <c r="F60" s="602"/>
      <c r="G60" s="605"/>
      <c r="H60" s="604"/>
    </row>
    <row r="61" spans="1:8" ht="15">
      <c r="A61" s="336" t="e">
        <f t="shared" si="7"/>
        <v>#REF!</v>
      </c>
      <c r="B61" s="575" t="s">
        <v>473</v>
      </c>
      <c r="C61" s="576">
        <v>12.5</v>
      </c>
      <c r="D61" s="577">
        <v>10</v>
      </c>
      <c r="E61" s="579">
        <v>6</v>
      </c>
      <c r="F61" s="602">
        <v>0.14000000000000001</v>
      </c>
      <c r="G61" s="605">
        <v>0.32</v>
      </c>
      <c r="H61" s="604">
        <f t="shared" ref="H61:H65" si="9">F61*G61</f>
        <v>4.4800000000000006E-2</v>
      </c>
    </row>
    <row r="62" spans="1:8" ht="15">
      <c r="A62" s="336"/>
      <c r="B62" s="541" t="s">
        <v>627</v>
      </c>
      <c r="C62" s="576">
        <v>9.5</v>
      </c>
      <c r="D62" s="577">
        <v>4.5</v>
      </c>
      <c r="E62" s="578">
        <v>5</v>
      </c>
      <c r="F62" s="618">
        <v>0.115</v>
      </c>
      <c r="G62" s="619">
        <v>0.49</v>
      </c>
      <c r="H62" s="620">
        <f t="shared" si="9"/>
        <v>5.6350000000000004E-2</v>
      </c>
    </row>
    <row r="63" spans="1:8" ht="15">
      <c r="A63" s="336" t="e">
        <f>A61+1</f>
        <v>#REF!</v>
      </c>
      <c r="B63" s="575" t="s">
        <v>394</v>
      </c>
      <c r="C63" s="576">
        <v>3</v>
      </c>
      <c r="D63" s="577">
        <v>2</v>
      </c>
      <c r="E63" s="579">
        <v>3</v>
      </c>
      <c r="F63" s="602">
        <v>0.08</v>
      </c>
      <c r="G63" s="605">
        <v>0.33</v>
      </c>
      <c r="H63" s="604">
        <f t="shared" si="9"/>
        <v>2.6400000000000003E-2</v>
      </c>
    </row>
    <row r="64" spans="1:8" ht="15">
      <c r="B64" s="575" t="s">
        <v>421</v>
      </c>
      <c r="C64" s="576">
        <v>6.5</v>
      </c>
      <c r="D64" s="577">
        <v>3.5</v>
      </c>
      <c r="E64" s="579">
        <v>3.5</v>
      </c>
      <c r="F64" s="602">
        <v>0.14499999999999999</v>
      </c>
      <c r="G64" s="605">
        <v>0.33</v>
      </c>
      <c r="H64" s="604">
        <f t="shared" si="9"/>
        <v>4.7849999999999997E-2</v>
      </c>
    </row>
    <row r="65" spans="2:8" ht="15">
      <c r="B65" s="575" t="s">
        <v>419</v>
      </c>
      <c r="C65" s="576">
        <v>6</v>
      </c>
      <c r="D65" s="577">
        <v>7</v>
      </c>
      <c r="E65" s="579">
        <v>4</v>
      </c>
      <c r="F65" s="602">
        <v>0.13</v>
      </c>
      <c r="G65" s="605">
        <v>0.31</v>
      </c>
      <c r="H65" s="604">
        <f t="shared" si="9"/>
        <v>4.0300000000000002E-2</v>
      </c>
    </row>
    <row r="66" spans="2:8" ht="15.4" thickBot="1">
      <c r="B66" s="582" t="s">
        <v>400</v>
      </c>
      <c r="C66" s="583">
        <v>6</v>
      </c>
      <c r="D66" s="584">
        <v>6.5</v>
      </c>
      <c r="E66" s="586">
        <v>5.5</v>
      </c>
      <c r="F66" s="607">
        <v>0.11</v>
      </c>
      <c r="G66" s="608">
        <v>0.38</v>
      </c>
      <c r="H66" s="609">
        <f>F66*G66</f>
        <v>4.1800000000000004E-2</v>
      </c>
    </row>
    <row r="67" spans="2:8" ht="15">
      <c r="B67" s="177" t="s">
        <v>1</v>
      </c>
      <c r="C67" s="228">
        <f t="shared" ref="C67:H67" si="10">AVERAGE(C54:C66)</f>
        <v>6.416666666666667</v>
      </c>
      <c r="D67" s="228">
        <f t="shared" si="10"/>
        <v>5.333333333333333</v>
      </c>
      <c r="E67" s="249">
        <f t="shared" si="10"/>
        <v>4.541666666666667</v>
      </c>
      <c r="F67" s="610">
        <f t="shared" si="10"/>
        <v>0.11041666666666666</v>
      </c>
      <c r="G67" s="611">
        <f t="shared" si="10"/>
        <v>0.36000000000000004</v>
      </c>
      <c r="H67" s="612">
        <f t="shared" si="10"/>
        <v>3.985416666666667E-2</v>
      </c>
    </row>
    <row r="68" spans="2:8" ht="15.4" thickBot="1">
      <c r="B68" s="613" t="s">
        <v>26</v>
      </c>
      <c r="C68" s="587">
        <f t="shared" ref="C68:H68" si="11">MEDIAN(C54:C66)</f>
        <v>6</v>
      </c>
      <c r="D68" s="587">
        <f t="shared" si="11"/>
        <v>5.75</v>
      </c>
      <c r="E68" s="614">
        <f t="shared" si="11"/>
        <v>4.5</v>
      </c>
      <c r="F68" s="615">
        <f t="shared" si="11"/>
        <v>0.1125</v>
      </c>
      <c r="G68" s="616">
        <f t="shared" si="11"/>
        <v>0.35499999999999998</v>
      </c>
      <c r="H68" s="617">
        <f t="shared" si="11"/>
        <v>4.1050000000000003E-2</v>
      </c>
    </row>
    <row r="69" spans="2:8" ht="15.4" thickBot="1">
      <c r="B69" s="29" t="s">
        <v>192</v>
      </c>
      <c r="C69" s="178"/>
      <c r="D69" s="179">
        <f>AVERAGE(C68,D68,E68)</f>
        <v>5.416666666666667</v>
      </c>
      <c r="E69" s="180"/>
      <c r="F69" s="241"/>
      <c r="G69" s="242" t="s">
        <v>409</v>
      </c>
      <c r="H69" s="243">
        <f>H68</f>
        <v>4.1050000000000003E-2</v>
      </c>
    </row>
    <row r="70" spans="2:8" ht="15">
      <c r="B70" s="196" t="s">
        <v>621</v>
      </c>
      <c r="C70" s="197"/>
      <c r="D70" s="197"/>
      <c r="E70" s="198"/>
      <c r="F70" s="244"/>
      <c r="G70" s="244"/>
      <c r="H70" s="244"/>
    </row>
    <row r="71" spans="2:8" ht="15.4">
      <c r="B71" s="2" t="s">
        <v>402</v>
      </c>
      <c r="C71" s="7"/>
      <c r="D71" s="181"/>
      <c r="E71" s="181"/>
      <c r="F71" s="181"/>
      <c r="G71" s="181"/>
    </row>
    <row r="72" spans="2:8" ht="15.4">
      <c r="B72" s="2"/>
      <c r="C72" s="7"/>
      <c r="D72" s="181"/>
      <c r="E72" s="181"/>
      <c r="F72" s="181"/>
      <c r="G72" s="181"/>
    </row>
    <row r="73" spans="2:8" ht="15">
      <c r="B73" s="38" t="s">
        <v>529</v>
      </c>
      <c r="C73" s="5"/>
      <c r="D73" s="5"/>
      <c r="E73" s="5"/>
      <c r="F73" s="5"/>
      <c r="G73" s="5"/>
      <c r="H73" s="5"/>
    </row>
    <row r="74" spans="2:8" ht="15.4" thickBot="1">
      <c r="B74" s="38" t="s">
        <v>530</v>
      </c>
      <c r="C74" s="5"/>
      <c r="D74" s="5"/>
      <c r="E74" s="5"/>
      <c r="F74" s="374"/>
      <c r="G74" s="374"/>
      <c r="H74" s="374"/>
    </row>
    <row r="75" spans="2:8" ht="15.75" thickBot="1">
      <c r="B75" s="359"/>
      <c r="C75" s="50" t="s">
        <v>94</v>
      </c>
      <c r="D75" s="51"/>
      <c r="E75" s="51"/>
      <c r="F75" s="375" t="s">
        <v>6</v>
      </c>
      <c r="G75" s="376"/>
      <c r="H75" s="377"/>
    </row>
    <row r="76" spans="2:8" ht="15.4">
      <c r="B76" s="54"/>
      <c r="C76" s="55" t="s">
        <v>27</v>
      </c>
      <c r="D76" s="56"/>
      <c r="E76" s="56"/>
      <c r="F76" s="233" t="s">
        <v>194</v>
      </c>
      <c r="G76" s="234"/>
      <c r="H76" s="235"/>
    </row>
    <row r="77" spans="2:8" ht="15.4">
      <c r="B77" s="57" t="s">
        <v>47</v>
      </c>
      <c r="C77" s="44" t="s">
        <v>620</v>
      </c>
      <c r="D77" s="39"/>
      <c r="E77" s="39"/>
      <c r="F77" s="596" t="s">
        <v>7</v>
      </c>
      <c r="G77" s="597" t="s">
        <v>8</v>
      </c>
      <c r="H77" s="598" t="s">
        <v>9</v>
      </c>
    </row>
    <row r="78" spans="2:8" ht="15.4" thickBot="1">
      <c r="B78" s="108"/>
      <c r="C78" s="599" t="s">
        <v>3</v>
      </c>
      <c r="D78" s="600" t="s">
        <v>4</v>
      </c>
      <c r="E78" s="601" t="s">
        <v>5</v>
      </c>
      <c r="F78" s="236" t="s">
        <v>10</v>
      </c>
      <c r="G78" s="237" t="s">
        <v>11</v>
      </c>
      <c r="H78" s="238" t="s">
        <v>12</v>
      </c>
    </row>
    <row r="79" spans="2:8" ht="15">
      <c r="B79" s="175" t="s">
        <v>533</v>
      </c>
      <c r="C79" s="192">
        <v>7.5</v>
      </c>
      <c r="D79" s="193">
        <v>7</v>
      </c>
      <c r="E79" s="378">
        <v>7.5</v>
      </c>
      <c r="F79" s="379">
        <v>0.09</v>
      </c>
      <c r="G79" s="380">
        <v>0.52</v>
      </c>
      <c r="H79" s="381">
        <f t="shared" ref="H79:H87" si="12">F79*G79</f>
        <v>4.6800000000000001E-2</v>
      </c>
    </row>
    <row r="80" spans="2:8" ht="15">
      <c r="B80" s="361" t="s">
        <v>526</v>
      </c>
      <c r="C80" s="362">
        <v>7.5</v>
      </c>
      <c r="D80" s="363">
        <v>8.5</v>
      </c>
      <c r="E80" s="373">
        <v>6</v>
      </c>
      <c r="F80" s="618">
        <v>0.115</v>
      </c>
      <c r="G80" s="619">
        <v>0.57999999999999996</v>
      </c>
      <c r="H80" s="620">
        <f t="shared" si="12"/>
        <v>6.6699999999999995E-2</v>
      </c>
    </row>
    <row r="81" spans="2:8" ht="15">
      <c r="B81" s="575" t="s">
        <v>534</v>
      </c>
      <c r="C81" s="576">
        <v>5</v>
      </c>
      <c r="D81" s="577">
        <v>5</v>
      </c>
      <c r="E81" s="578">
        <v>4.5</v>
      </c>
      <c r="F81" s="618">
        <v>0.12</v>
      </c>
      <c r="G81" s="619">
        <v>0.39</v>
      </c>
      <c r="H81" s="620">
        <f t="shared" si="12"/>
        <v>4.6800000000000001E-2</v>
      </c>
    </row>
    <row r="82" spans="2:8" ht="15">
      <c r="B82" s="541" t="s">
        <v>627</v>
      </c>
      <c r="C82" s="576">
        <v>9.5</v>
      </c>
      <c r="D82" s="577">
        <v>4.5</v>
      </c>
      <c r="E82" s="578">
        <v>5</v>
      </c>
      <c r="F82" s="618">
        <v>0.115</v>
      </c>
      <c r="G82" s="619">
        <v>0.49</v>
      </c>
      <c r="H82" s="620">
        <f t="shared" si="12"/>
        <v>5.6350000000000004E-2</v>
      </c>
    </row>
    <row r="83" spans="2:8" ht="15">
      <c r="B83" s="581" t="s">
        <v>544</v>
      </c>
      <c r="C83" s="576">
        <v>6.5</v>
      </c>
      <c r="D83" s="577">
        <v>0.5</v>
      </c>
      <c r="E83" s="578">
        <v>4</v>
      </c>
      <c r="F83" s="618">
        <v>9.5000000000000001E-2</v>
      </c>
      <c r="G83" s="619">
        <v>0.43</v>
      </c>
      <c r="H83" s="620">
        <f t="shared" si="12"/>
        <v>4.0849999999999997E-2</v>
      </c>
    </row>
    <row r="84" spans="2:8" ht="15">
      <c r="B84" s="592" t="s">
        <v>545</v>
      </c>
      <c r="C84" s="576">
        <v>6.5</v>
      </c>
      <c r="D84" s="577">
        <v>6.5</v>
      </c>
      <c r="E84" s="578">
        <v>9.5</v>
      </c>
      <c r="F84" s="618">
        <v>7.4999999999999997E-2</v>
      </c>
      <c r="G84" s="619">
        <v>0.41</v>
      </c>
      <c r="H84" s="620">
        <f t="shared" si="12"/>
        <v>3.0749999999999996E-2</v>
      </c>
    </row>
    <row r="85" spans="2:8" ht="15">
      <c r="B85" s="575" t="s">
        <v>539</v>
      </c>
      <c r="C85" s="576">
        <v>10.5</v>
      </c>
      <c r="D85" s="577">
        <v>4</v>
      </c>
      <c r="E85" s="578">
        <v>5</v>
      </c>
      <c r="F85" s="618">
        <v>0.105</v>
      </c>
      <c r="G85" s="621">
        <v>0.43</v>
      </c>
      <c r="H85" s="620">
        <f t="shared" si="12"/>
        <v>4.5149999999999996E-2</v>
      </c>
    </row>
    <row r="86" spans="2:8" ht="15">
      <c r="B86" s="575" t="s">
        <v>574</v>
      </c>
      <c r="C86" s="576">
        <v>10</v>
      </c>
      <c r="D86" s="577">
        <v>5.5</v>
      </c>
      <c r="E86" s="578">
        <v>7.5</v>
      </c>
      <c r="F86" s="618">
        <v>0.09</v>
      </c>
      <c r="G86" s="621">
        <v>0.52</v>
      </c>
      <c r="H86" s="620">
        <f t="shared" si="12"/>
        <v>4.6800000000000001E-2</v>
      </c>
    </row>
    <row r="87" spans="2:8" ht="15.4" thickBot="1">
      <c r="B87" s="575" t="s">
        <v>542</v>
      </c>
      <c r="C87" s="622">
        <v>9</v>
      </c>
      <c r="D87" s="623">
        <v>5</v>
      </c>
      <c r="E87" s="624">
        <v>7</v>
      </c>
      <c r="F87" s="625">
        <v>0.08</v>
      </c>
      <c r="G87" s="626">
        <v>0.35</v>
      </c>
      <c r="H87" s="627">
        <f t="shared" si="12"/>
        <v>2.7999999999999997E-2</v>
      </c>
    </row>
    <row r="88" spans="2:8" ht="15">
      <c r="B88" s="177" t="s">
        <v>1</v>
      </c>
      <c r="C88" s="628">
        <f t="shared" ref="C88:H88" si="13">AVERAGE(C79:C87)</f>
        <v>8</v>
      </c>
      <c r="D88" s="629">
        <f t="shared" si="13"/>
        <v>5.166666666666667</v>
      </c>
      <c r="E88" s="630">
        <f t="shared" si="13"/>
        <v>6.2222222222222223</v>
      </c>
      <c r="F88" s="265">
        <f t="shared" si="13"/>
        <v>9.8333333333333328E-2</v>
      </c>
      <c r="G88" s="266">
        <f t="shared" si="13"/>
        <v>0.45777777777777778</v>
      </c>
      <c r="H88" s="267">
        <f t="shared" si="13"/>
        <v>4.5355555555555559E-2</v>
      </c>
    </row>
    <row r="89" spans="2:8" ht="15.4" thickBot="1">
      <c r="B89" s="613" t="s">
        <v>26</v>
      </c>
      <c r="C89" s="587">
        <f>MEDIAN(C79:C87)</f>
        <v>7.5</v>
      </c>
      <c r="D89" s="631">
        <f>MEDIAN(D79:D87)</f>
        <v>5</v>
      </c>
      <c r="E89" s="632">
        <f>MEDIAN(E79:E87)</f>
        <v>6</v>
      </c>
      <c r="F89" s="615">
        <f t="shared" ref="F89:H89" si="14">MEDIAN(F79:F87)</f>
        <v>9.5000000000000001E-2</v>
      </c>
      <c r="G89" s="616">
        <f t="shared" si="14"/>
        <v>0.43</v>
      </c>
      <c r="H89" s="617">
        <f t="shared" si="14"/>
        <v>4.6800000000000001E-2</v>
      </c>
    </row>
    <row r="90" spans="2:8" ht="15.4" thickBot="1">
      <c r="B90" s="29" t="s">
        <v>192</v>
      </c>
      <c r="C90" s="178"/>
      <c r="D90" s="179">
        <f>AVERAGE(C89,D89,E89)</f>
        <v>6.166666666666667</v>
      </c>
      <c r="E90" s="180"/>
      <c r="F90" s="241"/>
      <c r="G90" s="242" t="s">
        <v>409</v>
      </c>
      <c r="H90" s="243">
        <f>H89</f>
        <v>4.6800000000000001E-2</v>
      </c>
    </row>
    <row r="91" spans="2:8" ht="15">
      <c r="B91" s="4" t="s">
        <v>621</v>
      </c>
      <c r="C91" s="197"/>
      <c r="D91" s="197"/>
      <c r="E91" s="198"/>
      <c r="F91" s="244"/>
      <c r="G91" s="244"/>
      <c r="H91" s="244"/>
    </row>
    <row r="92" spans="2:8" ht="15.4">
      <c r="B92" s="4" t="s">
        <v>622</v>
      </c>
      <c r="C92" s="7"/>
      <c r="D92" s="181"/>
      <c r="E92" s="181"/>
      <c r="F92" s="181"/>
      <c r="G92" s="181"/>
    </row>
  </sheetData>
  <phoneticPr fontId="68" type="noConversion"/>
  <pageMargins left="1.32" right="0.45" top="0.49" bottom="0.24" header="0.5" footer="0.5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J77"/>
  <sheetViews>
    <sheetView zoomScale="75" zoomScaleNormal="75" workbookViewId="0">
      <selection activeCell="F1" sqref="F1"/>
    </sheetView>
  </sheetViews>
  <sheetFormatPr defaultColWidth="9.1328125" defaultRowHeight="15"/>
  <cols>
    <col min="1" max="1" width="9.1328125" style="61"/>
    <col min="2" max="2" width="51.6640625" style="61" customWidth="1"/>
    <col min="3" max="4" width="12.46484375" style="293" customWidth="1"/>
    <col min="5" max="5" width="9.6640625" style="308" bestFit="1" customWidth="1"/>
    <col min="6" max="16384" width="9.1328125" style="61"/>
  </cols>
  <sheetData>
    <row r="1" spans="1:6">
      <c r="F1" s="22" t="s">
        <v>682</v>
      </c>
    </row>
    <row r="2" spans="1:6">
      <c r="B2" s="288"/>
      <c r="F2" s="1" t="s">
        <v>477</v>
      </c>
    </row>
    <row r="3" spans="1:6">
      <c r="B3" s="288"/>
      <c r="F3" s="1" t="s">
        <v>165</v>
      </c>
    </row>
    <row r="4" spans="1:6" ht="15.4">
      <c r="B4" s="289"/>
      <c r="C4" s="294"/>
      <c r="F4" s="1" t="s">
        <v>200</v>
      </c>
    </row>
    <row r="5" spans="1:6" ht="15.4">
      <c r="B5" s="289"/>
      <c r="C5" s="294"/>
      <c r="E5" s="251"/>
    </row>
    <row r="6" spans="1:6" ht="15.4">
      <c r="B6" s="290" t="s">
        <v>477</v>
      </c>
      <c r="C6" s="295"/>
      <c r="D6" s="296"/>
      <c r="E6" s="66"/>
    </row>
    <row r="7" spans="1:6" ht="15.4">
      <c r="B7" s="290"/>
      <c r="C7" s="295"/>
      <c r="D7" s="296"/>
      <c r="E7" s="66"/>
    </row>
    <row r="8" spans="1:6" ht="15.4">
      <c r="B8" s="5" t="s">
        <v>546</v>
      </c>
      <c r="C8" s="295"/>
      <c r="D8" s="296"/>
      <c r="E8" s="66"/>
    </row>
    <row r="9" spans="1:6" ht="15.4">
      <c r="B9" s="66" t="s">
        <v>21</v>
      </c>
      <c r="C9" s="295"/>
      <c r="D9" s="295"/>
      <c r="E9" s="66"/>
    </row>
    <row r="10" spans="1:6" ht="15.4">
      <c r="B10" s="66" t="s">
        <v>95</v>
      </c>
      <c r="C10" s="295"/>
      <c r="D10" s="297"/>
      <c r="E10" s="66"/>
    </row>
    <row r="12" spans="1:6" ht="15.4">
      <c r="B12" s="99" t="s">
        <v>158</v>
      </c>
      <c r="C12" s="298"/>
      <c r="D12" s="298"/>
      <c r="E12" s="99"/>
    </row>
    <row r="13" spans="1:6" ht="15.75" thickBot="1">
      <c r="B13" s="99" t="s">
        <v>378</v>
      </c>
      <c r="C13" s="298"/>
      <c r="D13" s="298"/>
      <c r="E13" s="99"/>
    </row>
    <row r="14" spans="1:6" ht="15.4" thickBot="1">
      <c r="A14"/>
      <c r="B14" s="633" t="s">
        <v>47</v>
      </c>
      <c r="C14" s="634" t="s">
        <v>178</v>
      </c>
      <c r="D14" s="634" t="s">
        <v>202</v>
      </c>
      <c r="E14" s="634" t="s">
        <v>623</v>
      </c>
      <c r="F14" s="635" t="s">
        <v>1</v>
      </c>
    </row>
    <row r="15" spans="1:6">
      <c r="A15" s="336"/>
      <c r="B15" s="498" t="s">
        <v>379</v>
      </c>
      <c r="C15" s="636">
        <v>8.6999999999999994E-2</v>
      </c>
      <c r="D15" s="637">
        <v>8.7400000000000005E-2</v>
      </c>
      <c r="E15" s="638">
        <v>6.5500000000000003E-2</v>
      </c>
      <c r="F15" s="639">
        <f>AVERAGE(C15:E15)</f>
        <v>7.9966666666666672E-2</v>
      </c>
    </row>
    <row r="16" spans="1:6">
      <c r="A16" s="336"/>
      <c r="B16" s="547" t="s">
        <v>381</v>
      </c>
      <c r="C16" s="621">
        <v>5.3999999999999999E-2</v>
      </c>
      <c r="D16" s="640">
        <v>5.7200000000000001E-2</v>
      </c>
      <c r="E16" s="641">
        <v>0.06</v>
      </c>
      <c r="F16" s="639">
        <f t="shared" ref="F16:F38" si="0">AVERAGE(C16:E16)</f>
        <v>5.7066666666666661E-2</v>
      </c>
    </row>
    <row r="17" spans="1:6">
      <c r="A17" s="336"/>
      <c r="B17" s="547" t="s">
        <v>382</v>
      </c>
      <c r="C17" s="621">
        <v>6.4600000000000005E-2</v>
      </c>
      <c r="D17" s="640">
        <v>7.1999999999999995E-2</v>
      </c>
      <c r="E17" s="641">
        <v>7.1999999999999995E-2</v>
      </c>
      <c r="F17" s="639">
        <f t="shared" si="0"/>
        <v>6.9533333333333336E-2</v>
      </c>
    </row>
    <row r="18" spans="1:6">
      <c r="A18" s="336"/>
      <c r="B18" s="547" t="s">
        <v>384</v>
      </c>
      <c r="C18" s="621">
        <v>6.2100000000000002E-2</v>
      </c>
      <c r="D18" s="640">
        <v>6.2E-2</v>
      </c>
      <c r="E18" s="641">
        <v>6.3500000000000001E-2</v>
      </c>
      <c r="F18" s="639">
        <f t="shared" si="0"/>
        <v>6.253333333333333E-2</v>
      </c>
    </row>
    <row r="19" spans="1:6">
      <c r="A19" s="336"/>
      <c r="B19" s="541" t="s">
        <v>516</v>
      </c>
      <c r="C19" s="621">
        <v>5.8000000000000003E-2</v>
      </c>
      <c r="D19" s="640">
        <v>5.79E-2</v>
      </c>
      <c r="E19" s="641">
        <v>0.05</v>
      </c>
      <c r="F19" s="639">
        <f t="shared" si="0"/>
        <v>5.5299999999999995E-2</v>
      </c>
    </row>
    <row r="20" spans="1:6">
      <c r="A20" s="336"/>
      <c r="B20" s="547" t="s">
        <v>387</v>
      </c>
      <c r="C20" s="621">
        <v>8.48E-2</v>
      </c>
      <c r="D20" s="640">
        <v>8.1100000000000005E-2</v>
      </c>
      <c r="E20" s="641">
        <v>8.0500000000000002E-2</v>
      </c>
      <c r="F20" s="639">
        <f t="shared" si="0"/>
        <v>8.2133333333333336E-2</v>
      </c>
    </row>
    <row r="21" spans="1:6">
      <c r="A21" s="336"/>
      <c r="B21" s="547" t="s">
        <v>389</v>
      </c>
      <c r="C21" s="621">
        <v>5.16E-2</v>
      </c>
      <c r="D21" s="640">
        <v>0.02</v>
      </c>
      <c r="E21" s="641">
        <v>0.03</v>
      </c>
      <c r="F21" s="639">
        <f t="shared" si="0"/>
        <v>3.3866666666666663E-2</v>
      </c>
    </row>
    <row r="22" spans="1:6">
      <c r="A22" s="336"/>
      <c r="B22" s="541" t="s">
        <v>520</v>
      </c>
      <c r="C22" s="621">
        <v>6.5000000000000002E-2</v>
      </c>
      <c r="D22" s="640">
        <v>6.3E-2</v>
      </c>
      <c r="E22" s="641">
        <v>6.6000000000000003E-2</v>
      </c>
      <c r="F22" s="639">
        <f t="shared" si="0"/>
        <v>6.4666666666666664E-2</v>
      </c>
    </row>
    <row r="23" spans="1:6">
      <c r="A23" s="336"/>
      <c r="B23" s="547" t="s">
        <v>420</v>
      </c>
      <c r="C23" s="621">
        <v>5.9400000000000001E-2</v>
      </c>
      <c r="D23" s="640">
        <v>6.1100000000000002E-2</v>
      </c>
      <c r="E23" s="641">
        <v>5.8999999999999997E-2</v>
      </c>
      <c r="F23" s="639">
        <f t="shared" si="0"/>
        <v>5.9833333333333329E-2</v>
      </c>
    </row>
    <row r="24" spans="1:6">
      <c r="A24" s="336"/>
      <c r="B24" s="547" t="s">
        <v>510</v>
      </c>
      <c r="C24" s="621">
        <v>4.4999999999999998E-2</v>
      </c>
      <c r="D24" s="640">
        <v>3.9E-2</v>
      </c>
      <c r="E24" s="641">
        <v>4.2500000000000003E-2</v>
      </c>
      <c r="F24" s="639">
        <f t="shared" si="0"/>
        <v>4.2166666666666665E-2</v>
      </c>
    </row>
    <row r="25" spans="1:6">
      <c r="A25" s="336"/>
      <c r="B25" s="542" t="s">
        <v>522</v>
      </c>
      <c r="C25" s="621">
        <v>0.06</v>
      </c>
      <c r="D25" s="640">
        <v>6.7199999999999996E-2</v>
      </c>
      <c r="E25" s="641">
        <v>5.9499999999999997E-2</v>
      </c>
      <c r="F25" s="639">
        <f t="shared" si="0"/>
        <v>6.2233333333333328E-2</v>
      </c>
    </row>
    <row r="26" spans="1:6">
      <c r="A26" s="336"/>
      <c r="B26" s="542" t="s">
        <v>517</v>
      </c>
      <c r="C26" s="621">
        <v>4.9500000000000002E-2</v>
      </c>
      <c r="D26" s="640">
        <v>6.08E-2</v>
      </c>
      <c r="E26" s="641">
        <v>7.0000000000000007E-2</v>
      </c>
      <c r="F26" s="639">
        <f t="shared" si="0"/>
        <v>6.0100000000000008E-2</v>
      </c>
    </row>
    <row r="27" spans="1:6">
      <c r="A27" s="336"/>
      <c r="B27" s="541" t="s">
        <v>461</v>
      </c>
      <c r="C27" s="621">
        <v>6.5799999999999997E-2</v>
      </c>
      <c r="D27" s="640">
        <v>6.2100000000000002E-2</v>
      </c>
      <c r="E27" s="641">
        <v>6.5000000000000002E-2</v>
      </c>
      <c r="F27" s="639">
        <f t="shared" si="0"/>
        <v>6.430000000000001E-2</v>
      </c>
    </row>
    <row r="28" spans="1:6">
      <c r="A28" s="336"/>
      <c r="B28" s="565" t="s">
        <v>513</v>
      </c>
      <c r="C28" s="621">
        <v>1.2999999999999999E-2</v>
      </c>
      <c r="D28" s="640">
        <v>3.1800000000000002E-2</v>
      </c>
      <c r="E28" s="641">
        <v>0.08</v>
      </c>
      <c r="F28" s="639">
        <f t="shared" si="0"/>
        <v>4.1599999999999998E-2</v>
      </c>
    </row>
    <row r="29" spans="1:6">
      <c r="A29" s="336"/>
      <c r="B29" s="547" t="s">
        <v>392</v>
      </c>
      <c r="C29" s="621">
        <v>2.8000000000000001E-2</v>
      </c>
      <c r="D29" s="640">
        <v>2.8199999999999999E-2</v>
      </c>
      <c r="E29" s="641">
        <v>0.05</v>
      </c>
      <c r="F29" s="639">
        <f t="shared" si="0"/>
        <v>3.5400000000000001E-2</v>
      </c>
    </row>
    <row r="30" spans="1:6">
      <c r="A30" s="336"/>
      <c r="B30" s="547" t="s">
        <v>407</v>
      </c>
      <c r="C30" s="621">
        <v>6.0999999999999999E-2</v>
      </c>
      <c r="D30" s="640">
        <v>6.0600000000000001E-2</v>
      </c>
      <c r="E30" s="641">
        <v>6.0600000000000001E-2</v>
      </c>
      <c r="F30" s="639">
        <f t="shared" si="0"/>
        <v>6.0733333333333334E-2</v>
      </c>
    </row>
    <row r="31" spans="1:6">
      <c r="A31" s="336"/>
      <c r="B31" s="547" t="s">
        <v>473</v>
      </c>
      <c r="C31" s="621">
        <v>9.0200000000000002E-2</v>
      </c>
      <c r="D31" s="640">
        <v>9.1999999999999998E-2</v>
      </c>
      <c r="E31" s="641">
        <v>9.8000000000000004E-2</v>
      </c>
      <c r="F31" s="639">
        <f t="shared" si="0"/>
        <v>9.3399999999999997E-2</v>
      </c>
    </row>
    <row r="32" spans="1:6">
      <c r="A32" s="336"/>
      <c r="B32" s="547" t="s">
        <v>394</v>
      </c>
      <c r="C32" s="621">
        <v>4.4600000000000001E-2</v>
      </c>
      <c r="D32" s="640">
        <v>2.2700000000000001E-2</v>
      </c>
      <c r="E32" s="641">
        <v>3.2500000000000001E-2</v>
      </c>
      <c r="F32" s="639">
        <f t="shared" si="0"/>
        <v>3.3266666666666667E-2</v>
      </c>
    </row>
    <row r="33" spans="1:10">
      <c r="A33" s="336"/>
      <c r="B33" s="547" t="s">
        <v>524</v>
      </c>
      <c r="C33" s="621">
        <v>1.9E-2</v>
      </c>
      <c r="D33" s="640">
        <v>3.4700000000000002E-2</v>
      </c>
      <c r="E33" s="641">
        <v>0.02</v>
      </c>
      <c r="F33" s="639">
        <f t="shared" si="0"/>
        <v>2.4566666666666667E-2</v>
      </c>
    </row>
    <row r="34" spans="1:10">
      <c r="A34" s="336"/>
      <c r="B34" s="547" t="s">
        <v>396</v>
      </c>
      <c r="C34" s="621">
        <v>1E-3</v>
      </c>
      <c r="D34" s="640" t="s">
        <v>624</v>
      </c>
      <c r="E34" s="641">
        <v>1E-3</v>
      </c>
      <c r="F34" s="639">
        <f t="shared" si="0"/>
        <v>1E-3</v>
      </c>
    </row>
    <row r="35" spans="1:10">
      <c r="A35" s="336"/>
      <c r="B35" s="547" t="s">
        <v>398</v>
      </c>
      <c r="C35" s="621">
        <v>3.3000000000000002E-2</v>
      </c>
      <c r="D35" s="640">
        <v>4.3900000000000002E-2</v>
      </c>
      <c r="E35" s="641">
        <v>0.05</v>
      </c>
      <c r="F35" s="639">
        <f>AVERAGE(C35:E35)</f>
        <v>4.2300000000000004E-2</v>
      </c>
    </row>
    <row r="36" spans="1:10">
      <c r="A36" s="336"/>
      <c r="B36" s="547" t="s">
        <v>421</v>
      </c>
      <c r="C36" s="621">
        <v>6.0999999999999999E-2</v>
      </c>
      <c r="D36" s="640">
        <v>0.04</v>
      </c>
      <c r="E36" s="641">
        <v>0.06</v>
      </c>
      <c r="F36" s="639">
        <f t="shared" si="0"/>
        <v>5.3666666666666668E-2</v>
      </c>
    </row>
    <row r="37" spans="1:10">
      <c r="A37" s="336"/>
      <c r="B37" s="547" t="s">
        <v>419</v>
      </c>
      <c r="C37" s="621">
        <v>6.0100000000000001E-2</v>
      </c>
      <c r="D37" s="640">
        <v>6.08E-2</v>
      </c>
      <c r="E37" s="641">
        <v>6.4000000000000001E-2</v>
      </c>
      <c r="F37" s="639">
        <f t="shared" si="0"/>
        <v>6.1633333333333339E-2</v>
      </c>
    </row>
    <row r="38" spans="1:10" ht="15.4" thickBot="1">
      <c r="A38" s="336"/>
      <c r="B38" s="642" t="s">
        <v>400</v>
      </c>
      <c r="C38" s="643">
        <v>7.0699999999999999E-2</v>
      </c>
      <c r="D38" s="644">
        <v>6.4299999999999996E-2</v>
      </c>
      <c r="E38" s="645">
        <v>6.5500000000000003E-2</v>
      </c>
      <c r="F38" s="639">
        <f t="shared" si="0"/>
        <v>6.6833333333333342E-2</v>
      </c>
    </row>
    <row r="39" spans="1:10">
      <c r="A39" s="336"/>
      <c r="B39" s="358" t="s">
        <v>1</v>
      </c>
      <c r="C39" s="646">
        <f>+AVERAGE(C15:C38)</f>
        <v>5.3683333333333326E-2</v>
      </c>
      <c r="D39" s="647">
        <f>+AVERAGE(D15:D38)</f>
        <v>5.5208695652173921E-2</v>
      </c>
      <c r="E39" s="647">
        <f>+AVERAGE(E15:E38)</f>
        <v>5.6879166666666668E-2</v>
      </c>
      <c r="F39" s="648">
        <f>+AVERAGE(F15:F38)</f>
        <v>5.4504166666666666E-2</v>
      </c>
    </row>
    <row r="40" spans="1:10" ht="15.4" thickBot="1">
      <c r="A40" s="336"/>
      <c r="B40" s="649" t="s">
        <v>26</v>
      </c>
      <c r="C40" s="650">
        <f>+MEDIAN(C15:C38)</f>
        <v>5.9700000000000003E-2</v>
      </c>
      <c r="D40" s="651">
        <f>+MEDIAN(D15:D38)</f>
        <v>6.08E-2</v>
      </c>
      <c r="E40" s="651">
        <f>+MEDIAN(E15:E38)</f>
        <v>6.0299999999999999E-2</v>
      </c>
      <c r="F40" s="652">
        <f>+MEDIAN(F15:F38)</f>
        <v>5.9966666666666668E-2</v>
      </c>
    </row>
    <row r="41" spans="1:10" ht="15.4">
      <c r="A41" s="336"/>
      <c r="B41" s="338" t="s">
        <v>661</v>
      </c>
      <c r="C41" s="653"/>
      <c r="D41" s="653"/>
      <c r="E41" s="653"/>
      <c r="F41" s="654"/>
    </row>
    <row r="42" spans="1:10">
      <c r="A42" s="345"/>
      <c r="B42" s="338"/>
    </row>
    <row r="43" spans="1:10" ht="15.4">
      <c r="A43" s="345"/>
      <c r="B43" s="99" t="s">
        <v>159</v>
      </c>
      <c r="C43" s="298"/>
      <c r="D43" s="298"/>
      <c r="E43" s="99"/>
    </row>
    <row r="44" spans="1:10" ht="15.75" thickBot="1">
      <c r="A44" s="345"/>
      <c r="B44" s="99" t="s">
        <v>579</v>
      </c>
      <c r="C44" s="298"/>
      <c r="D44" s="298"/>
      <c r="E44" s="99"/>
    </row>
    <row r="45" spans="1:10" ht="15.4" thickBot="1">
      <c r="A45" s="336"/>
      <c r="B45" s="779" t="s">
        <v>47</v>
      </c>
      <c r="C45" s="780" t="s">
        <v>178</v>
      </c>
      <c r="D45" s="780" t="s">
        <v>202</v>
      </c>
      <c r="E45" s="780" t="s">
        <v>623</v>
      </c>
      <c r="F45" s="787" t="s">
        <v>1</v>
      </c>
    </row>
    <row r="46" spans="1:10">
      <c r="A46" s="336"/>
      <c r="B46" s="358" t="s">
        <v>381</v>
      </c>
      <c r="C46" s="781">
        <v>5.3999999999999999E-2</v>
      </c>
      <c r="D46" s="781">
        <v>5.7200000000000001E-2</v>
      </c>
      <c r="E46" s="381">
        <v>0.06</v>
      </c>
      <c r="F46" s="384">
        <f t="shared" ref="F46:F55" si="1">AVERAGE(C46:E46)</f>
        <v>5.7066666666666661E-2</v>
      </c>
    </row>
    <row r="47" spans="1:10" s="86" customFormat="1">
      <c r="A47" s="336"/>
      <c r="B47" s="547" t="s">
        <v>382</v>
      </c>
      <c r="C47" s="621">
        <v>6.4600000000000005E-2</v>
      </c>
      <c r="D47" s="621">
        <v>7.1999999999999995E-2</v>
      </c>
      <c r="E47" s="620">
        <v>7.1999999999999995E-2</v>
      </c>
      <c r="F47" s="778">
        <f t="shared" si="1"/>
        <v>6.9533333333333336E-2</v>
      </c>
    </row>
    <row r="48" spans="1:10">
      <c r="A48" s="336"/>
      <c r="B48" s="541" t="s">
        <v>516</v>
      </c>
      <c r="C48" s="621">
        <v>5.8000000000000003E-2</v>
      </c>
      <c r="D48" s="621">
        <v>5.79E-2</v>
      </c>
      <c r="E48" s="620">
        <v>0.05</v>
      </c>
      <c r="F48" s="778">
        <f t="shared" si="1"/>
        <v>5.5299999999999995E-2</v>
      </c>
      <c r="G48" s="786"/>
      <c r="H48" s="382"/>
      <c r="I48" s="382"/>
      <c r="J48" s="383"/>
    </row>
    <row r="49" spans="1:10">
      <c r="A49" s="336"/>
      <c r="B49" s="573" t="s">
        <v>525</v>
      </c>
      <c r="C49" s="621">
        <v>4.6699999999999998E-2</v>
      </c>
      <c r="D49" s="621">
        <v>6.2700000000000006E-2</v>
      </c>
      <c r="E49" s="620">
        <v>5.5E-2</v>
      </c>
      <c r="F49" s="778">
        <f t="shared" si="1"/>
        <v>5.4799999999999995E-2</v>
      </c>
      <c r="G49" s="655"/>
      <c r="H49" s="656"/>
      <c r="I49" s="656"/>
      <c r="J49" s="657"/>
    </row>
    <row r="50" spans="1:10">
      <c r="A50" s="336"/>
      <c r="B50" s="547" t="s">
        <v>387</v>
      </c>
      <c r="C50" s="621">
        <v>8.48E-2</v>
      </c>
      <c r="D50" s="621">
        <v>8.1100000000000005E-2</v>
      </c>
      <c r="E50" s="620">
        <v>8.0500000000000002E-2</v>
      </c>
      <c r="F50" s="778">
        <f t="shared" si="1"/>
        <v>8.2133333333333336E-2</v>
      </c>
    </row>
    <row r="51" spans="1:10">
      <c r="A51" s="336"/>
      <c r="B51" s="547" t="s">
        <v>420</v>
      </c>
      <c r="C51" s="621">
        <v>5.9400000000000001E-2</v>
      </c>
      <c r="D51" s="621">
        <v>6.1100000000000002E-2</v>
      </c>
      <c r="E51" s="620">
        <v>5.8999999999999997E-2</v>
      </c>
      <c r="F51" s="778">
        <f t="shared" si="1"/>
        <v>5.9833333333333329E-2</v>
      </c>
    </row>
    <row r="52" spans="1:10">
      <c r="A52" s="336"/>
      <c r="B52" s="547" t="s">
        <v>407</v>
      </c>
      <c r="C52" s="621">
        <v>6.0999999999999999E-2</v>
      </c>
      <c r="D52" s="621">
        <v>6.0600000000000001E-2</v>
      </c>
      <c r="E52" s="620">
        <v>6.0600000000000001E-2</v>
      </c>
      <c r="F52" s="778">
        <f t="shared" si="1"/>
        <v>6.0733333333333334E-2</v>
      </c>
    </row>
    <row r="53" spans="1:10">
      <c r="A53" s="336"/>
      <c r="B53" s="547" t="s">
        <v>473</v>
      </c>
      <c r="C53" s="621">
        <v>9.0200000000000002E-2</v>
      </c>
      <c r="D53" s="621">
        <v>9.1999999999999998E-2</v>
      </c>
      <c r="E53" s="620">
        <v>9.8000000000000004E-2</v>
      </c>
      <c r="F53" s="778">
        <f t="shared" si="1"/>
        <v>9.3399999999999997E-2</v>
      </c>
    </row>
    <row r="54" spans="1:10">
      <c r="B54" s="541" t="s">
        <v>627</v>
      </c>
      <c r="C54" s="621">
        <v>3.5200000000000002E-2</v>
      </c>
      <c r="D54" s="621">
        <v>7.1900000000000006E-2</v>
      </c>
      <c r="E54" s="620">
        <v>0.06</v>
      </c>
      <c r="F54" s="778">
        <f t="shared" si="1"/>
        <v>5.57E-2</v>
      </c>
    </row>
    <row r="55" spans="1:10">
      <c r="A55" s="336"/>
      <c r="B55" s="547" t="s">
        <v>394</v>
      </c>
      <c r="C55" s="621">
        <v>4.4600000000000001E-2</v>
      </c>
      <c r="D55" s="621">
        <v>2.3E-2</v>
      </c>
      <c r="E55" s="620">
        <v>3.5000000000000003E-2</v>
      </c>
      <c r="F55" s="778">
        <f t="shared" si="1"/>
        <v>3.4200000000000001E-2</v>
      </c>
    </row>
    <row r="56" spans="1:10">
      <c r="B56" s="547" t="s">
        <v>421</v>
      </c>
      <c r="C56" s="621">
        <v>6.0999999999999999E-2</v>
      </c>
      <c r="D56" s="621">
        <v>0.04</v>
      </c>
      <c r="E56" s="620">
        <v>0.06</v>
      </c>
      <c r="F56" s="778">
        <f t="shared" ref="F56:F58" si="2">AVERAGE(C56:E56)</f>
        <v>5.3666666666666668E-2</v>
      </c>
    </row>
    <row r="57" spans="1:10">
      <c r="B57" s="547" t="s">
        <v>419</v>
      </c>
      <c r="C57" s="621">
        <v>0.06</v>
      </c>
      <c r="D57" s="621">
        <v>6.08E-2</v>
      </c>
      <c r="E57" s="620">
        <v>6.4000000000000001E-2</v>
      </c>
      <c r="F57" s="778">
        <f t="shared" si="2"/>
        <v>6.1599999999999995E-2</v>
      </c>
    </row>
    <row r="58" spans="1:10" ht="15.4" thickBot="1">
      <c r="B58" s="782" t="s">
        <v>400</v>
      </c>
      <c r="C58" s="783">
        <v>7.0800000000000002E-2</v>
      </c>
      <c r="D58" s="783">
        <v>6.4299999999999996E-2</v>
      </c>
      <c r="E58" s="627">
        <v>6.5500000000000003E-2</v>
      </c>
      <c r="F58" s="788">
        <f t="shared" si="2"/>
        <v>6.6866666666666671E-2</v>
      </c>
    </row>
    <row r="59" spans="1:10">
      <c r="B59" s="498" t="s">
        <v>1</v>
      </c>
      <c r="C59" s="784">
        <f>+AVERAGE(C46:C58)</f>
        <v>6.0792307692307694E-2</v>
      </c>
      <c r="D59" s="785">
        <f>+AVERAGE(D46:D58)</f>
        <v>6.1892307692307691E-2</v>
      </c>
      <c r="E59" s="785">
        <f>+AVERAGE(E46:E58)</f>
        <v>6.3046153846153849E-2</v>
      </c>
      <c r="F59" s="639">
        <f>+AVERAGE(F46:F58)</f>
        <v>6.1910256410256409E-2</v>
      </c>
    </row>
    <row r="60" spans="1:10" ht="15.4" thickBot="1">
      <c r="B60" s="649" t="s">
        <v>26</v>
      </c>
      <c r="C60" s="650">
        <f>+MEDIAN(C46:C58)</f>
        <v>0.06</v>
      </c>
      <c r="D60" s="651">
        <f>+MEDIAN(D46:D58)</f>
        <v>6.1100000000000002E-2</v>
      </c>
      <c r="E60" s="651">
        <f>+MEDIAN(E46:E58)</f>
        <v>0.06</v>
      </c>
      <c r="F60" s="652">
        <f>+MEDIAN(F46:F58)</f>
        <v>5.9833333333333329E-2</v>
      </c>
    </row>
    <row r="61" spans="1:10" ht="15.4">
      <c r="B61" s="338" t="s">
        <v>661</v>
      </c>
      <c r="C61" s="653"/>
      <c r="D61" s="653"/>
      <c r="E61" s="653"/>
      <c r="F61" s="654"/>
    </row>
    <row r="62" spans="1:10">
      <c r="B62" s="393"/>
    </row>
    <row r="63" spans="1:10" ht="15.4">
      <c r="B63" s="99" t="s">
        <v>529</v>
      </c>
      <c r="C63" s="298"/>
      <c r="D63" s="298"/>
      <c r="E63" s="99"/>
    </row>
    <row r="64" spans="1:10" ht="15.75" thickBot="1">
      <c r="B64" s="66" t="s">
        <v>530</v>
      </c>
      <c r="C64" s="295"/>
      <c r="D64" s="297"/>
      <c r="E64" s="385"/>
    </row>
    <row r="65" spans="2:6" ht="15.4" thickBot="1">
      <c r="B65" s="387" t="s">
        <v>47</v>
      </c>
      <c r="C65" s="388" t="s">
        <v>178</v>
      </c>
      <c r="D65" s="388" t="s">
        <v>202</v>
      </c>
      <c r="E65" s="388" t="s">
        <v>625</v>
      </c>
      <c r="F65" s="389" t="s">
        <v>1</v>
      </c>
    </row>
    <row r="66" spans="2:6">
      <c r="B66" s="658" t="s">
        <v>533</v>
      </c>
      <c r="C66" s="636">
        <v>8.1000000000000003E-2</v>
      </c>
      <c r="D66" s="637">
        <v>7.2800000000000004E-2</v>
      </c>
      <c r="E66" s="636">
        <v>7.2900000000000006E-2</v>
      </c>
      <c r="F66" s="639">
        <f>AVERAGE(C66:E66)</f>
        <v>7.5566666666666671E-2</v>
      </c>
    </row>
    <row r="67" spans="2:6">
      <c r="B67" s="659" t="s">
        <v>526</v>
      </c>
      <c r="C67" s="621">
        <v>7.0000000000000007E-2</v>
      </c>
      <c r="D67" s="640" t="s">
        <v>626</v>
      </c>
      <c r="E67" s="621">
        <v>0.09</v>
      </c>
      <c r="F67" s="660">
        <f t="shared" ref="F67:F74" si="3">AVERAGE(C67:E67)</f>
        <v>0.08</v>
      </c>
    </row>
    <row r="68" spans="2:6">
      <c r="B68" s="659" t="s">
        <v>534</v>
      </c>
      <c r="C68" s="621">
        <v>0.06</v>
      </c>
      <c r="D68" s="640">
        <v>0.06</v>
      </c>
      <c r="E68" s="621">
        <v>6.8500000000000005E-2</v>
      </c>
      <c r="F68" s="660">
        <f t="shared" si="3"/>
        <v>6.2833333333333338E-2</v>
      </c>
    </row>
    <row r="69" spans="2:6">
      <c r="B69" s="541" t="s">
        <v>627</v>
      </c>
      <c r="C69" s="621">
        <v>7.1800000000000003E-2</v>
      </c>
      <c r="D69" s="640">
        <v>7.1900000000000006E-2</v>
      </c>
      <c r="E69" s="621">
        <v>6.3500000000000001E-2</v>
      </c>
      <c r="F69" s="660">
        <f t="shared" si="3"/>
        <v>6.9066666666666665E-2</v>
      </c>
    </row>
    <row r="70" spans="2:6">
      <c r="B70" s="659" t="s">
        <v>544</v>
      </c>
      <c r="C70" s="621">
        <v>4.5999999999999999E-2</v>
      </c>
      <c r="D70" s="640">
        <v>4.65E-2</v>
      </c>
      <c r="E70" s="621">
        <v>4.6699999999999998E-2</v>
      </c>
      <c r="F70" s="660">
        <f t="shared" si="3"/>
        <v>4.6399999999999997E-2</v>
      </c>
    </row>
    <row r="71" spans="2:6">
      <c r="B71" s="659" t="s">
        <v>545</v>
      </c>
      <c r="C71" s="621">
        <v>0.05</v>
      </c>
      <c r="D71" s="640">
        <v>0.05</v>
      </c>
      <c r="E71" s="621">
        <v>0.06</v>
      </c>
      <c r="F71" s="660">
        <f t="shared" si="3"/>
        <v>5.3333333333333337E-2</v>
      </c>
    </row>
    <row r="72" spans="2:6">
      <c r="B72" s="659" t="s">
        <v>539</v>
      </c>
      <c r="C72" s="621">
        <v>5.1999999999999998E-2</v>
      </c>
      <c r="D72" s="640" t="s">
        <v>626</v>
      </c>
      <c r="E72" s="621">
        <v>6.0999999999999999E-2</v>
      </c>
      <c r="F72" s="660">
        <f t="shared" si="3"/>
        <v>5.6499999999999995E-2</v>
      </c>
    </row>
    <row r="73" spans="2:6">
      <c r="B73" s="575" t="s">
        <v>574</v>
      </c>
      <c r="C73" s="621">
        <v>0.04</v>
      </c>
      <c r="D73" s="640">
        <v>0.05</v>
      </c>
      <c r="E73" s="621">
        <v>0.06</v>
      </c>
      <c r="F73" s="660">
        <f t="shared" si="3"/>
        <v>4.9999999999999996E-2</v>
      </c>
    </row>
    <row r="74" spans="2:6" ht="15.4" thickBot="1">
      <c r="B74" s="661" t="s">
        <v>542</v>
      </c>
      <c r="C74" s="621">
        <v>4.2999999999999997E-2</v>
      </c>
      <c r="D74" s="640">
        <v>0.05</v>
      </c>
      <c r="E74" s="621">
        <v>4.65E-2</v>
      </c>
      <c r="F74" s="660">
        <f t="shared" si="3"/>
        <v>4.6500000000000007E-2</v>
      </c>
    </row>
    <row r="75" spans="2:6">
      <c r="B75" s="662" t="s">
        <v>1</v>
      </c>
      <c r="C75" s="663">
        <f>AVERAGE(C66:C74)</f>
        <v>5.708888888888889E-2</v>
      </c>
      <c r="D75" s="664">
        <f>AVERAGE(D66:D74)</f>
        <v>5.7314285714285707E-2</v>
      </c>
      <c r="E75" s="664">
        <f>AVERAGE(E66:E74)</f>
        <v>6.3233333333333322E-2</v>
      </c>
      <c r="F75" s="665">
        <f>AVERAGE(F66:F74)</f>
        <v>6.0022222222222227E-2</v>
      </c>
    </row>
    <row r="76" spans="2:6" ht="15.4" thickBot="1">
      <c r="B76" s="666" t="s">
        <v>26</v>
      </c>
      <c r="C76" s="667">
        <f>MEDIAN(C66:C74)</f>
        <v>5.1999999999999998E-2</v>
      </c>
      <c r="D76" s="668">
        <f>MEDIAN(D66:D74)</f>
        <v>0.05</v>
      </c>
      <c r="E76" s="668">
        <f>MEDIAN(E66:E74)</f>
        <v>6.0999999999999999E-2</v>
      </c>
      <c r="F76" s="669">
        <f>MEDIAN(F66:F74)</f>
        <v>5.6499999999999995E-2</v>
      </c>
    </row>
    <row r="77" spans="2:6">
      <c r="B77" s="338" t="s">
        <v>661</v>
      </c>
      <c r="C77" s="386"/>
      <c r="D77" s="386"/>
      <c r="E77" s="386"/>
      <c r="F77" s="386"/>
    </row>
  </sheetData>
  <phoneticPr fontId="68" type="noConversion"/>
  <pageMargins left="1.97" right="0.45" top="0.46" bottom="0.27" header="0.48" footer="0.24"/>
  <pageSetup scale="6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G20"/>
  <sheetViews>
    <sheetView topLeftCell="D1" workbookViewId="0">
      <selection activeCell="G1" sqref="G1"/>
    </sheetView>
  </sheetViews>
  <sheetFormatPr defaultRowHeight="12.75"/>
  <cols>
    <col min="2" max="3" width="13" customWidth="1"/>
    <col min="4" max="4" width="41.1328125" customWidth="1"/>
    <col min="5" max="7" width="22.53125" customWidth="1"/>
  </cols>
  <sheetData>
    <row r="1" spans="1:7" ht="15">
      <c r="A1" s="7"/>
      <c r="G1" s="22" t="s">
        <v>682</v>
      </c>
    </row>
    <row r="2" spans="1:7" ht="15">
      <c r="A2" s="3"/>
      <c r="G2" s="1" t="s">
        <v>477</v>
      </c>
    </row>
    <row r="3" spans="1:7" ht="15">
      <c r="A3" s="3"/>
      <c r="G3" s="1" t="s">
        <v>165</v>
      </c>
    </row>
    <row r="4" spans="1:7" ht="15">
      <c r="A4" s="7"/>
      <c r="B4" s="7"/>
      <c r="C4" s="7"/>
      <c r="D4" s="7"/>
      <c r="E4" s="7"/>
      <c r="G4" s="106" t="s">
        <v>199</v>
      </c>
    </row>
    <row r="5" spans="1:7" ht="15">
      <c r="A5" s="7"/>
      <c r="B5" s="7"/>
      <c r="C5" s="7"/>
      <c r="D5" s="7"/>
      <c r="E5" s="7"/>
    </row>
    <row r="6" spans="1:7" ht="15">
      <c r="A6" s="7"/>
      <c r="B6" s="7"/>
      <c r="C6" s="7"/>
      <c r="D6" s="7"/>
      <c r="E6" s="7"/>
    </row>
    <row r="7" spans="1:7" ht="15">
      <c r="A7" s="7"/>
      <c r="B7" s="7"/>
      <c r="C7" s="7"/>
      <c r="D7" s="7"/>
      <c r="E7" s="7"/>
    </row>
    <row r="8" spans="1:7" ht="15">
      <c r="A8" s="7"/>
      <c r="B8" s="7"/>
      <c r="C8" s="7"/>
      <c r="D8" s="12" t="s">
        <v>477</v>
      </c>
      <c r="E8" s="5"/>
      <c r="F8" s="6"/>
      <c r="G8" s="6"/>
    </row>
    <row r="9" spans="1:7" ht="15">
      <c r="A9" s="7"/>
      <c r="B9" s="7"/>
      <c r="C9" s="7"/>
      <c r="D9" s="5"/>
      <c r="E9" s="5"/>
      <c r="F9" s="6"/>
      <c r="G9" s="6"/>
    </row>
    <row r="10" spans="1:7" ht="15">
      <c r="A10" s="7"/>
      <c r="B10" s="7"/>
      <c r="C10" s="7"/>
      <c r="D10" s="5" t="s">
        <v>546</v>
      </c>
      <c r="E10" s="5"/>
      <c r="F10" s="6"/>
      <c r="G10" s="6"/>
    </row>
    <row r="11" spans="1:7" ht="15">
      <c r="A11" s="7"/>
      <c r="B11" s="7"/>
      <c r="C11" s="7"/>
      <c r="D11" s="5" t="s">
        <v>189</v>
      </c>
      <c r="E11" s="5"/>
      <c r="F11" s="6"/>
      <c r="G11" s="6"/>
    </row>
    <row r="12" spans="1:7" ht="15.4" thickBot="1">
      <c r="A12" s="7"/>
      <c r="B12" s="7"/>
      <c r="C12" s="7"/>
      <c r="D12" s="5"/>
      <c r="E12" s="5"/>
    </row>
    <row r="13" spans="1:7" ht="15.4" thickBot="1">
      <c r="D13" s="24" t="s">
        <v>160</v>
      </c>
      <c r="E13" s="161" t="s">
        <v>378</v>
      </c>
      <c r="F13" s="161" t="s">
        <v>579</v>
      </c>
      <c r="G13" s="161" t="s">
        <v>530</v>
      </c>
    </row>
    <row r="14" spans="1:7" ht="15">
      <c r="D14" s="24" t="s">
        <v>193</v>
      </c>
      <c r="E14" s="165"/>
      <c r="F14" s="165"/>
      <c r="G14" s="165"/>
    </row>
    <row r="15" spans="1:7" ht="15.4" thickBot="1">
      <c r="D15" s="29" t="s">
        <v>161</v>
      </c>
      <c r="E15" s="166">
        <f>'JRW-9.3'!F43/100</f>
        <v>4.7500000000000001E-2</v>
      </c>
      <c r="F15" s="166">
        <f>'JRW-9.3'!F65/100</f>
        <v>5.2083333333333329E-2</v>
      </c>
      <c r="G15" s="166">
        <f>'JRW-9.3'!F83/100</f>
        <v>5.2499999999999998E-2</v>
      </c>
    </row>
    <row r="16" spans="1:7" ht="15">
      <c r="D16" s="24" t="s">
        <v>162</v>
      </c>
      <c r="E16" s="182"/>
      <c r="F16" s="182"/>
      <c r="G16" s="182"/>
    </row>
    <row r="17" spans="4:7" ht="15.4" thickBot="1">
      <c r="D17" s="29" t="s">
        <v>161</v>
      </c>
      <c r="E17" s="166">
        <f>'JRW-9.3'!F65/100</f>
        <v>5.2083333333333329E-2</v>
      </c>
      <c r="F17" s="166">
        <f>'JRW-9.4'!D69/100</f>
        <v>5.4166666666666669E-2</v>
      </c>
      <c r="G17" s="166">
        <f>'JRW-9.4'!D90/100</f>
        <v>6.1666666666666668E-2</v>
      </c>
    </row>
    <row r="18" spans="4:7" ht="15">
      <c r="D18" s="162" t="s">
        <v>194</v>
      </c>
      <c r="E18" s="161"/>
      <c r="F18" s="161"/>
      <c r="G18" s="161"/>
    </row>
    <row r="19" spans="4:7" ht="19.5" customHeight="1" thickBot="1">
      <c r="D19" s="163" t="s">
        <v>163</v>
      </c>
      <c r="E19" s="166">
        <f>'JRW-9.4'!H44</f>
        <v>3.9600000000000003E-2</v>
      </c>
      <c r="F19" s="166">
        <f>'JRW-9.4'!H69</f>
        <v>4.1050000000000003E-2</v>
      </c>
      <c r="G19" s="166">
        <f>'JRW-9.4'!H90</f>
        <v>4.6800000000000001E-2</v>
      </c>
    </row>
    <row r="20" spans="4:7" ht="30.4" thickBot="1">
      <c r="D20" s="164" t="s">
        <v>275</v>
      </c>
      <c r="E20" s="183" t="s">
        <v>663</v>
      </c>
      <c r="F20" s="183" t="s">
        <v>662</v>
      </c>
      <c r="G20" s="183" t="s">
        <v>664</v>
      </c>
    </row>
  </sheetData>
  <phoneticPr fontId="68" type="noConversion"/>
  <pageMargins left="1.35" right="0.75" top="0.56000000000000005" bottom="0.56999999999999995" header="0.5" footer="0.5"/>
  <pageSetup scale="7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7"/>
  <sheetViews>
    <sheetView workbookViewId="0">
      <selection activeCell="G1" sqref="G1"/>
    </sheetView>
  </sheetViews>
  <sheetFormatPr defaultRowHeight="12.75"/>
  <cols>
    <col min="3" max="3" width="13.1328125" customWidth="1"/>
    <col min="4" max="4" width="13.6640625" customWidth="1"/>
    <col min="5" max="5" width="12.46484375" customWidth="1"/>
    <col min="6" max="6" width="10.6640625" bestFit="1" customWidth="1"/>
    <col min="7" max="7" width="6.6640625" customWidth="1"/>
  </cols>
  <sheetData>
    <row r="1" spans="1:7" ht="15">
      <c r="G1" s="22" t="s">
        <v>682</v>
      </c>
    </row>
    <row r="2" spans="1:7" ht="15">
      <c r="A2" s="7"/>
      <c r="F2" s="23"/>
      <c r="G2" s="1" t="s">
        <v>483</v>
      </c>
    </row>
    <row r="3" spans="1:7" ht="15">
      <c r="A3" s="7"/>
      <c r="F3" s="23"/>
      <c r="G3" s="1" t="s">
        <v>166</v>
      </c>
    </row>
    <row r="4" spans="1:7" ht="15">
      <c r="A4" s="3"/>
      <c r="F4" s="23"/>
      <c r="G4" s="106" t="s">
        <v>683</v>
      </c>
    </row>
    <row r="5" spans="1:7" ht="15">
      <c r="A5" s="3"/>
      <c r="D5" s="1"/>
      <c r="F5" s="23"/>
      <c r="G5" s="23"/>
    </row>
    <row r="7" spans="1:7" ht="15">
      <c r="C7" s="5" t="s">
        <v>483</v>
      </c>
      <c r="D7" s="34"/>
      <c r="E7" s="34"/>
      <c r="F7" s="34"/>
    </row>
    <row r="8" spans="1:7" ht="15">
      <c r="C8" s="5"/>
      <c r="D8" s="34"/>
      <c r="E8" s="34"/>
      <c r="F8" s="34"/>
    </row>
    <row r="9" spans="1:7" ht="15">
      <c r="C9" s="5" t="s">
        <v>546</v>
      </c>
      <c r="D9" s="6"/>
      <c r="E9" s="6"/>
      <c r="F9" s="6"/>
    </row>
    <row r="10" spans="1:7" ht="15">
      <c r="C10" s="5" t="s">
        <v>50</v>
      </c>
      <c r="D10" s="6"/>
      <c r="E10" s="6"/>
      <c r="F10" s="6"/>
    </row>
    <row r="11" spans="1:7" ht="15">
      <c r="C11" s="5"/>
      <c r="D11" s="6"/>
      <c r="E11" s="6"/>
      <c r="F11" s="6"/>
    </row>
    <row r="12" spans="1:7" ht="15">
      <c r="C12" s="38" t="s">
        <v>158</v>
      </c>
      <c r="D12" s="6"/>
      <c r="E12" s="6"/>
      <c r="F12" s="6"/>
    </row>
    <row r="13" spans="1:7" ht="15.4" thickBot="1">
      <c r="C13" s="38" t="s">
        <v>378</v>
      </c>
      <c r="D13" s="100"/>
      <c r="E13" s="100"/>
      <c r="F13" s="100"/>
    </row>
    <row r="14" spans="1:7" ht="15">
      <c r="C14" s="24" t="s">
        <v>49</v>
      </c>
      <c r="D14" s="25"/>
      <c r="E14" s="25"/>
      <c r="F14" s="26">
        <v>0.03</v>
      </c>
    </row>
    <row r="15" spans="1:7" ht="15">
      <c r="C15" s="27" t="s">
        <v>90</v>
      </c>
      <c r="D15" s="7"/>
      <c r="E15" s="7"/>
      <c r="F15" s="31">
        <f>'JRW-10.3'!C48</f>
        <v>0.85</v>
      </c>
    </row>
    <row r="16" spans="1:7" ht="15">
      <c r="C16" s="28" t="s">
        <v>556</v>
      </c>
      <c r="D16" s="7"/>
      <c r="E16" s="7"/>
      <c r="F16" s="40">
        <v>5.5E-2</v>
      </c>
    </row>
    <row r="17" spans="3:6" ht="15.4" thickBot="1">
      <c r="C17" s="29" t="s">
        <v>20</v>
      </c>
      <c r="D17" s="30"/>
      <c r="E17" s="30"/>
      <c r="F17" s="112">
        <f>F14+F15*F16</f>
        <v>7.6749999999999999E-2</v>
      </c>
    </row>
    <row r="18" spans="3:6" ht="15.4">
      <c r="C18" s="4" t="s">
        <v>559</v>
      </c>
      <c r="D18" s="2"/>
      <c r="E18" s="2"/>
      <c r="F18" s="2"/>
    </row>
    <row r="19" spans="3:6" ht="15.4">
      <c r="C19" s="4" t="s">
        <v>560</v>
      </c>
      <c r="D19" s="2"/>
      <c r="E19" s="2"/>
      <c r="F19" s="2"/>
    </row>
    <row r="21" spans="3:6" ht="15">
      <c r="C21" s="38" t="s">
        <v>159</v>
      </c>
      <c r="D21" s="6"/>
      <c r="E21" s="6"/>
      <c r="F21" s="6"/>
    </row>
    <row r="22" spans="3:6" ht="15.4" thickBot="1">
      <c r="C22" s="38" t="s">
        <v>579</v>
      </c>
      <c r="D22" s="100"/>
      <c r="E22" s="100"/>
      <c r="F22" s="100"/>
    </row>
    <row r="23" spans="3:6" ht="15">
      <c r="C23" s="24" t="s">
        <v>49</v>
      </c>
      <c r="D23" s="25"/>
      <c r="E23" s="25"/>
      <c r="F23" s="26">
        <v>0.03</v>
      </c>
    </row>
    <row r="24" spans="3:6" ht="15">
      <c r="C24" s="27" t="s">
        <v>90</v>
      </c>
      <c r="D24" s="7"/>
      <c r="E24" s="7"/>
      <c r="F24" s="31">
        <f>'JRW-10.3'!C68</f>
        <v>0.85</v>
      </c>
    </row>
    <row r="25" spans="3:6" ht="15">
      <c r="C25" s="28" t="s">
        <v>556</v>
      </c>
      <c r="D25" s="7"/>
      <c r="E25" s="7"/>
      <c r="F25" s="40">
        <v>5.5E-2</v>
      </c>
    </row>
    <row r="26" spans="3:6" ht="15.4" thickBot="1">
      <c r="C26" s="29" t="s">
        <v>20</v>
      </c>
      <c r="D26" s="30"/>
      <c r="E26" s="30"/>
      <c r="F26" s="112">
        <f>F23+F24*F25</f>
        <v>7.6749999999999999E-2</v>
      </c>
    </row>
    <row r="27" spans="3:6" ht="15.4">
      <c r="C27" s="4" t="s">
        <v>559</v>
      </c>
      <c r="D27" s="2"/>
      <c r="E27" s="2"/>
      <c r="F27" s="2"/>
    </row>
    <row r="28" spans="3:6" ht="15.4">
      <c r="C28" s="4" t="s">
        <v>560</v>
      </c>
      <c r="D28" s="2"/>
      <c r="E28" s="2"/>
      <c r="F28" s="2"/>
    </row>
    <row r="30" spans="3:6" ht="15">
      <c r="C30" s="38" t="s">
        <v>529</v>
      </c>
      <c r="D30" s="6"/>
      <c r="E30" s="6"/>
      <c r="F30" s="6"/>
    </row>
    <row r="31" spans="3:6" ht="15.4" thickBot="1">
      <c r="C31" s="38" t="s">
        <v>530</v>
      </c>
      <c r="D31" s="100"/>
      <c r="E31" s="100"/>
      <c r="F31" s="100"/>
    </row>
    <row r="32" spans="3:6" ht="15">
      <c r="C32" s="24" t="s">
        <v>49</v>
      </c>
      <c r="D32" s="25"/>
      <c r="E32" s="25"/>
      <c r="F32" s="26">
        <v>0.03</v>
      </c>
    </row>
    <row r="33" spans="3:6" ht="15">
      <c r="C33" s="27" t="s">
        <v>90</v>
      </c>
      <c r="D33" s="7"/>
      <c r="E33" s="7"/>
      <c r="F33" s="31">
        <f>'JRW-10.3'!C84</f>
        <v>0.8</v>
      </c>
    </row>
    <row r="34" spans="3:6" ht="15">
      <c r="C34" s="28" t="s">
        <v>556</v>
      </c>
      <c r="D34" s="7"/>
      <c r="E34" s="7"/>
      <c r="F34" s="40">
        <v>5.5E-2</v>
      </c>
    </row>
    <row r="35" spans="3:6" ht="15.4" thickBot="1">
      <c r="C35" s="29" t="s">
        <v>20</v>
      </c>
      <c r="D35" s="30"/>
      <c r="E35" s="30"/>
      <c r="F35" s="112">
        <f>F32+F33*F34</f>
        <v>7.400000000000001E-2</v>
      </c>
    </row>
    <row r="36" spans="3:6" ht="15.4">
      <c r="C36" s="4" t="s">
        <v>559</v>
      </c>
      <c r="D36" s="2"/>
      <c r="E36" s="2"/>
      <c r="F36" s="2"/>
    </row>
    <row r="37" spans="3:6" ht="15.4">
      <c r="C37" s="4" t="s">
        <v>560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workbookViewId="0">
      <selection activeCell="P10" sqref="P10"/>
    </sheetView>
  </sheetViews>
  <sheetFormatPr defaultRowHeight="12.75"/>
  <sheetData>
    <row r="1" spans="1:14" ht="15">
      <c r="N1" s="22" t="s">
        <v>682</v>
      </c>
    </row>
    <row r="2" spans="1:14" ht="15">
      <c r="N2" s="1" t="s">
        <v>483</v>
      </c>
    </row>
    <row r="3" spans="1:14" ht="15">
      <c r="N3" s="1" t="s">
        <v>166</v>
      </c>
    </row>
    <row r="4" spans="1:14" ht="15">
      <c r="N4" s="1" t="s">
        <v>684</v>
      </c>
    </row>
    <row r="5" spans="1:14" ht="15">
      <c r="K5" s="106"/>
    </row>
    <row r="6" spans="1:14" ht="15">
      <c r="A6" s="5" t="s">
        <v>483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>
      <c r="A8" s="5" t="s">
        <v>258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">
      <c r="A9" s="5" t="s">
        <v>680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 ht="13.15">
      <c r="A36" s="135" t="s">
        <v>213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 ht="13.15">
      <c r="A59" s="105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85"/>
  <sheetViews>
    <sheetView zoomScale="80" workbookViewId="0">
      <selection activeCell="F12" sqref="F12"/>
    </sheetView>
  </sheetViews>
  <sheetFormatPr defaultRowHeight="12.75"/>
  <cols>
    <col min="1" max="1" width="14.6640625" customWidth="1"/>
    <col min="2" max="2" width="51.53125" customWidth="1"/>
  </cols>
  <sheetData>
    <row r="1" spans="1:4" ht="15">
      <c r="D1" s="22" t="s">
        <v>685</v>
      </c>
    </row>
    <row r="2" spans="1:4" ht="15">
      <c r="D2" s="1" t="s">
        <v>483</v>
      </c>
    </row>
    <row r="3" spans="1:4" ht="15">
      <c r="D3" s="1" t="s">
        <v>166</v>
      </c>
    </row>
    <row r="4" spans="1:4" ht="15">
      <c r="D4" s="106" t="s">
        <v>686</v>
      </c>
    </row>
    <row r="5" spans="1:4">
      <c r="A5" s="6"/>
      <c r="B5" s="6"/>
      <c r="C5" s="6"/>
      <c r="D5" s="6"/>
    </row>
    <row r="21" spans="1:5" ht="13.15" thickBot="1"/>
    <row r="22" spans="1:5" ht="15.4" thickBot="1">
      <c r="B22" s="327" t="s">
        <v>47</v>
      </c>
      <c r="C22" s="328" t="s">
        <v>14</v>
      </c>
    </row>
    <row r="23" spans="1:5" ht="15">
      <c r="A23">
        <v>1</v>
      </c>
      <c r="B23" s="272" t="s">
        <v>379</v>
      </c>
      <c r="C23" s="307">
        <v>0.9</v>
      </c>
      <c r="E23" s="168"/>
    </row>
    <row r="24" spans="1:5" ht="15">
      <c r="A24">
        <f>A23+1</f>
        <v>2</v>
      </c>
      <c r="B24" s="679" t="s">
        <v>381</v>
      </c>
      <c r="C24" s="682">
        <v>0.8</v>
      </c>
      <c r="E24" s="168"/>
    </row>
    <row r="25" spans="1:5" ht="15">
      <c r="A25">
        <f t="shared" ref="A25:A46" si="0">A24+1</f>
        <v>3</v>
      </c>
      <c r="B25" s="679" t="s">
        <v>382</v>
      </c>
      <c r="C25" s="682">
        <v>0.8</v>
      </c>
      <c r="E25" s="168"/>
    </row>
    <row r="26" spans="1:5" ht="15">
      <c r="A26">
        <f t="shared" si="0"/>
        <v>4</v>
      </c>
      <c r="B26" s="679" t="s">
        <v>384</v>
      </c>
      <c r="C26" s="682">
        <v>0.75</v>
      </c>
      <c r="E26" s="168"/>
    </row>
    <row r="27" spans="1:5" ht="15">
      <c r="A27">
        <f t="shared" si="0"/>
        <v>5</v>
      </c>
      <c r="B27" s="580" t="s">
        <v>516</v>
      </c>
      <c r="C27" s="682">
        <v>0.95</v>
      </c>
      <c r="E27" s="168"/>
    </row>
    <row r="28" spans="1:5" ht="15">
      <c r="A28">
        <f t="shared" si="0"/>
        <v>6</v>
      </c>
      <c r="B28" s="679" t="s">
        <v>387</v>
      </c>
      <c r="C28" s="682">
        <v>0.75</v>
      </c>
      <c r="E28" s="168"/>
    </row>
    <row r="29" spans="1:5" ht="15">
      <c r="A29">
        <f t="shared" si="0"/>
        <v>7</v>
      </c>
      <c r="B29" s="679" t="s">
        <v>389</v>
      </c>
      <c r="C29" s="682">
        <v>0.75</v>
      </c>
      <c r="E29" s="168"/>
    </row>
    <row r="30" spans="1:5" ht="15">
      <c r="A30">
        <f t="shared" si="0"/>
        <v>8</v>
      </c>
      <c r="B30" s="580" t="s">
        <v>520</v>
      </c>
      <c r="C30" s="682">
        <v>0.8</v>
      </c>
      <c r="E30" s="168"/>
    </row>
    <row r="31" spans="1:5" ht="15">
      <c r="A31">
        <f t="shared" si="0"/>
        <v>9</v>
      </c>
      <c r="B31" s="679" t="s">
        <v>420</v>
      </c>
      <c r="C31" s="682">
        <v>0.85</v>
      </c>
      <c r="E31" s="168"/>
    </row>
    <row r="32" spans="1:5" ht="15">
      <c r="A32">
        <f t="shared" si="0"/>
        <v>10</v>
      </c>
      <c r="B32" s="679" t="s">
        <v>510</v>
      </c>
      <c r="C32" s="682">
        <v>0.95</v>
      </c>
      <c r="E32" s="168"/>
    </row>
    <row r="33" spans="1:5" ht="15">
      <c r="A33">
        <f t="shared" si="0"/>
        <v>11</v>
      </c>
      <c r="B33" s="679" t="s">
        <v>522</v>
      </c>
      <c r="C33" s="682">
        <v>0.9</v>
      </c>
      <c r="E33" s="168"/>
    </row>
    <row r="34" spans="1:5" ht="15">
      <c r="A34">
        <f t="shared" si="0"/>
        <v>12</v>
      </c>
      <c r="B34" s="581" t="s">
        <v>517</v>
      </c>
      <c r="C34" s="682">
        <v>0.9</v>
      </c>
      <c r="E34" s="168"/>
    </row>
    <row r="35" spans="1:5" ht="15">
      <c r="A35">
        <f t="shared" si="0"/>
        <v>13</v>
      </c>
      <c r="B35" s="683" t="s">
        <v>461</v>
      </c>
      <c r="C35" s="682">
        <v>0.9</v>
      </c>
      <c r="E35" s="168"/>
    </row>
    <row r="36" spans="1:5" ht="15">
      <c r="A36">
        <f t="shared" si="0"/>
        <v>14</v>
      </c>
      <c r="B36" s="575" t="s">
        <v>513</v>
      </c>
      <c r="C36" s="682">
        <v>0.85</v>
      </c>
      <c r="E36" s="168"/>
    </row>
    <row r="37" spans="1:5" ht="15">
      <c r="A37">
        <f t="shared" si="0"/>
        <v>15</v>
      </c>
      <c r="B37" s="679" t="s">
        <v>392</v>
      </c>
      <c r="C37" s="682">
        <v>0.8</v>
      </c>
      <c r="E37" s="168"/>
    </row>
    <row r="38" spans="1:5" ht="15">
      <c r="A38">
        <f t="shared" si="0"/>
        <v>16</v>
      </c>
      <c r="B38" s="679" t="s">
        <v>407</v>
      </c>
      <c r="C38" s="682">
        <v>0.7</v>
      </c>
      <c r="E38" s="168"/>
    </row>
    <row r="39" spans="1:5" ht="15">
      <c r="A39">
        <f t="shared" si="0"/>
        <v>17</v>
      </c>
      <c r="B39" s="680" t="s">
        <v>472</v>
      </c>
      <c r="C39" s="682">
        <v>0.9</v>
      </c>
      <c r="E39" s="168"/>
    </row>
    <row r="40" spans="1:5" ht="15">
      <c r="A40">
        <f t="shared" si="0"/>
        <v>18</v>
      </c>
      <c r="B40" s="679" t="s">
        <v>394</v>
      </c>
      <c r="C40" s="682">
        <v>0.95</v>
      </c>
      <c r="E40" s="168"/>
    </row>
    <row r="41" spans="1:5" ht="15">
      <c r="A41">
        <f t="shared" si="0"/>
        <v>19</v>
      </c>
      <c r="B41" s="683" t="s">
        <v>524</v>
      </c>
      <c r="C41" s="682">
        <v>1</v>
      </c>
      <c r="E41" s="168"/>
    </row>
    <row r="42" spans="1:5" ht="15">
      <c r="A42">
        <f t="shared" si="0"/>
        <v>20</v>
      </c>
      <c r="B42" s="679" t="s">
        <v>396</v>
      </c>
      <c r="C42" s="682">
        <v>0.9</v>
      </c>
      <c r="E42" s="168"/>
    </row>
    <row r="43" spans="1:5" ht="15">
      <c r="A43">
        <f t="shared" si="0"/>
        <v>21</v>
      </c>
      <c r="B43" s="679" t="s">
        <v>398</v>
      </c>
      <c r="C43" s="682">
        <v>0.85</v>
      </c>
      <c r="E43" s="168"/>
    </row>
    <row r="44" spans="1:5" ht="15">
      <c r="A44">
        <f t="shared" si="0"/>
        <v>22</v>
      </c>
      <c r="B44" s="679" t="s">
        <v>421</v>
      </c>
      <c r="C44" s="682">
        <v>0.9</v>
      </c>
      <c r="E44" s="168"/>
    </row>
    <row r="45" spans="1:5" ht="15">
      <c r="A45">
        <f t="shared" si="0"/>
        <v>23</v>
      </c>
      <c r="B45" s="680" t="s">
        <v>419</v>
      </c>
      <c r="C45" s="682">
        <v>0.8</v>
      </c>
      <c r="E45" s="168"/>
    </row>
    <row r="46" spans="1:5" ht="15.4" thickBot="1">
      <c r="A46">
        <f t="shared" si="0"/>
        <v>24</v>
      </c>
      <c r="B46" s="681" t="s">
        <v>400</v>
      </c>
      <c r="C46" s="394">
        <v>0.8</v>
      </c>
      <c r="E46" s="168"/>
    </row>
    <row r="47" spans="1:5" ht="15.4" thickBot="1">
      <c r="B47" s="326" t="s">
        <v>1</v>
      </c>
      <c r="C47" s="291">
        <f>AVERAGE(C23:C46)</f>
        <v>0.8520833333333333</v>
      </c>
    </row>
    <row r="48" spans="1:5" ht="15.4" thickBot="1">
      <c r="B48" s="326" t="s">
        <v>26</v>
      </c>
      <c r="C48" s="291">
        <f>MEDIAN(C23:C46)</f>
        <v>0.85</v>
      </c>
    </row>
    <row r="49" spans="1:5" ht="15.4">
      <c r="B49" s="281" t="s">
        <v>569</v>
      </c>
      <c r="C49" s="168"/>
    </row>
    <row r="50" spans="1:5" ht="15.4">
      <c r="B50" s="281"/>
      <c r="C50" s="168"/>
    </row>
    <row r="51" spans="1:5" ht="15.4">
      <c r="B51" s="187" t="s">
        <v>159</v>
      </c>
      <c r="C51" s="284"/>
    </row>
    <row r="52" spans="1:5" ht="15.4" thickBot="1">
      <c r="B52" s="187" t="s">
        <v>579</v>
      </c>
      <c r="C52" s="347"/>
    </row>
    <row r="53" spans="1:5" ht="15.4" thickBot="1">
      <c r="B53" s="327" t="s">
        <v>47</v>
      </c>
      <c r="C53" s="328" t="s">
        <v>14</v>
      </c>
    </row>
    <row r="54" spans="1:5" ht="15">
      <c r="A54">
        <v>1</v>
      </c>
      <c r="B54" s="679" t="s">
        <v>381</v>
      </c>
      <c r="C54" s="307">
        <v>0.8</v>
      </c>
      <c r="E54" s="168"/>
    </row>
    <row r="55" spans="1:5" ht="15">
      <c r="A55">
        <f>A54+1</f>
        <v>2</v>
      </c>
      <c r="B55" s="679" t="s">
        <v>382</v>
      </c>
      <c r="C55" s="682">
        <v>0.8</v>
      </c>
      <c r="E55" s="168"/>
    </row>
    <row r="56" spans="1:5" ht="15">
      <c r="A56">
        <f t="shared" ref="A56:A65" si="1">A55+1</f>
        <v>3</v>
      </c>
      <c r="B56" s="580" t="s">
        <v>516</v>
      </c>
      <c r="C56" s="682">
        <v>0.95</v>
      </c>
      <c r="E56" s="168"/>
    </row>
    <row r="57" spans="1:5" ht="15">
      <c r="A57">
        <f t="shared" si="1"/>
        <v>4</v>
      </c>
      <c r="B57" s="679" t="s">
        <v>525</v>
      </c>
      <c r="C57" s="682">
        <v>1</v>
      </c>
      <c r="E57" s="168"/>
    </row>
    <row r="58" spans="1:5" ht="15">
      <c r="A58">
        <f t="shared" si="1"/>
        <v>5</v>
      </c>
      <c r="B58" s="679" t="s">
        <v>387</v>
      </c>
      <c r="C58" s="682">
        <v>0.75</v>
      </c>
      <c r="E58" s="168"/>
    </row>
    <row r="59" spans="1:5" ht="15">
      <c r="A59">
        <f t="shared" si="1"/>
        <v>6</v>
      </c>
      <c r="B59" s="679" t="s">
        <v>420</v>
      </c>
      <c r="C59" s="682">
        <v>0.85</v>
      </c>
      <c r="E59" s="168"/>
    </row>
    <row r="60" spans="1:5" ht="15">
      <c r="A60">
        <f t="shared" si="1"/>
        <v>7</v>
      </c>
      <c r="B60" s="679" t="s">
        <v>407</v>
      </c>
      <c r="C60" s="682">
        <v>0.7</v>
      </c>
      <c r="E60" s="168"/>
    </row>
    <row r="61" spans="1:5" ht="15">
      <c r="A61">
        <f t="shared" si="1"/>
        <v>8</v>
      </c>
      <c r="B61" s="680" t="s">
        <v>472</v>
      </c>
      <c r="C61" s="682">
        <v>0.9</v>
      </c>
      <c r="E61" s="168"/>
    </row>
    <row r="62" spans="1:5" ht="15">
      <c r="A62">
        <f t="shared" si="1"/>
        <v>9</v>
      </c>
      <c r="B62" s="580" t="s">
        <v>627</v>
      </c>
      <c r="C62" s="682">
        <v>0.85</v>
      </c>
      <c r="E62" s="168"/>
    </row>
    <row r="63" spans="1:5" ht="15">
      <c r="A63">
        <f t="shared" si="1"/>
        <v>10</v>
      </c>
      <c r="B63" s="679" t="s">
        <v>394</v>
      </c>
      <c r="C63" s="682">
        <v>0.95</v>
      </c>
      <c r="E63" s="168"/>
    </row>
    <row r="64" spans="1:5" ht="15">
      <c r="A64">
        <f t="shared" si="1"/>
        <v>11</v>
      </c>
      <c r="B64" s="679" t="s">
        <v>421</v>
      </c>
      <c r="C64" s="682">
        <v>0.9</v>
      </c>
      <c r="E64" s="168"/>
    </row>
    <row r="65" spans="1:5" ht="15">
      <c r="A65">
        <f t="shared" si="1"/>
        <v>12</v>
      </c>
      <c r="B65" s="680" t="s">
        <v>419</v>
      </c>
      <c r="C65" s="682">
        <v>0.8</v>
      </c>
      <c r="E65" s="168"/>
    </row>
    <row r="66" spans="1:5" ht="15.4" thickBot="1">
      <c r="B66" s="681" t="s">
        <v>400</v>
      </c>
      <c r="C66" s="394">
        <v>0.8</v>
      </c>
    </row>
    <row r="67" spans="1:5" ht="15.4" thickBot="1">
      <c r="B67" s="326" t="s">
        <v>1</v>
      </c>
      <c r="C67" s="291">
        <f>AVERAGE(C54:C66)</f>
        <v>0.85000000000000009</v>
      </c>
    </row>
    <row r="68" spans="1:5" ht="15.4" thickBot="1">
      <c r="B68" s="326" t="s">
        <v>26</v>
      </c>
      <c r="C68" s="291">
        <f>MEDIAN(C54:C66)</f>
        <v>0.85</v>
      </c>
    </row>
    <row r="69" spans="1:5" ht="15.4">
      <c r="B69" s="281" t="s">
        <v>569</v>
      </c>
      <c r="C69" s="168"/>
    </row>
    <row r="71" spans="1:5" ht="15.4">
      <c r="B71" s="187" t="s">
        <v>529</v>
      </c>
      <c r="C71" s="284"/>
    </row>
    <row r="72" spans="1:5" ht="15.4" thickBot="1">
      <c r="B72" s="187" t="s">
        <v>530</v>
      </c>
      <c r="C72" s="347"/>
    </row>
    <row r="73" spans="1:5" ht="15.4" thickBot="1">
      <c r="B73" s="390" t="s">
        <v>47</v>
      </c>
      <c r="C73" s="328" t="s">
        <v>14</v>
      </c>
    </row>
    <row r="74" spans="1:5" ht="15">
      <c r="B74" s="175" t="s">
        <v>533</v>
      </c>
      <c r="C74" s="307">
        <v>0.8</v>
      </c>
    </row>
    <row r="75" spans="1:5" ht="15">
      <c r="B75" s="498" t="s">
        <v>526</v>
      </c>
      <c r="C75" s="391">
        <v>0.75</v>
      </c>
    </row>
    <row r="76" spans="1:5" ht="15">
      <c r="B76" s="499" t="s">
        <v>534</v>
      </c>
      <c r="C76" s="682">
        <v>0.95</v>
      </c>
    </row>
    <row r="77" spans="1:5" ht="15">
      <c r="B77" s="466" t="s">
        <v>627</v>
      </c>
      <c r="C77" s="682">
        <v>0.85</v>
      </c>
    </row>
    <row r="78" spans="1:5" ht="15">
      <c r="B78" s="501" t="s">
        <v>544</v>
      </c>
      <c r="C78" s="682">
        <v>0.8</v>
      </c>
    </row>
    <row r="79" spans="1:5" ht="15">
      <c r="B79" s="501" t="s">
        <v>545</v>
      </c>
      <c r="C79" s="682">
        <v>0.8</v>
      </c>
    </row>
    <row r="80" spans="1:5" ht="15">
      <c r="B80" s="499" t="s">
        <v>539</v>
      </c>
      <c r="C80" s="682">
        <v>1</v>
      </c>
    </row>
    <row r="81" spans="2:3" ht="15">
      <c r="B81" s="473" t="s">
        <v>574</v>
      </c>
      <c r="C81" s="682">
        <v>0.9</v>
      </c>
    </row>
    <row r="82" spans="2:3" ht="15.4" thickBot="1">
      <c r="B82" s="346" t="s">
        <v>542</v>
      </c>
      <c r="C82" s="394">
        <v>0.8</v>
      </c>
    </row>
    <row r="83" spans="2:3" ht="15.4" thickBot="1">
      <c r="B83" s="326" t="s">
        <v>1</v>
      </c>
      <c r="C83" s="291">
        <f>AVERAGE(C74:C82)</f>
        <v>0.85000000000000009</v>
      </c>
    </row>
    <row r="84" spans="2:3" ht="15.4" thickBot="1">
      <c r="B84" s="326" t="s">
        <v>26</v>
      </c>
      <c r="C84" s="291">
        <f>MEDIAN(C74:C82)</f>
        <v>0.8</v>
      </c>
    </row>
    <row r="85" spans="2:3" ht="15.4">
      <c r="B85" s="281" t="s">
        <v>569</v>
      </c>
      <c r="C85" s="168"/>
    </row>
  </sheetData>
  <phoneticPr fontId="68" type="noConversion"/>
  <pageMargins left="2.4300000000000002" right="0.7" top="0.35" bottom="0.3" header="0.3" footer="0.3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workbookViewId="0">
      <selection activeCell="F1" sqref="F1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22" t="s">
        <v>682</v>
      </c>
    </row>
    <row r="2" spans="1:9" ht="15">
      <c r="F2" s="317" t="s">
        <v>476</v>
      </c>
    </row>
    <row r="3" spans="1:9" ht="15">
      <c r="F3" s="316" t="s">
        <v>501</v>
      </c>
    </row>
    <row r="4" spans="1:9" ht="15">
      <c r="F4" s="1" t="s">
        <v>673</v>
      </c>
    </row>
    <row r="6" spans="1:9">
      <c r="A6" s="168"/>
      <c r="B6" s="168"/>
      <c r="C6" s="168"/>
      <c r="D6" s="168"/>
      <c r="E6" s="168"/>
      <c r="F6" s="168"/>
      <c r="G6" s="168"/>
    </row>
    <row r="7" spans="1:9" ht="13.15">
      <c r="A7" s="168"/>
      <c r="B7" s="168"/>
      <c r="C7" s="168"/>
      <c r="D7" s="168"/>
      <c r="E7" s="168"/>
      <c r="F7" s="168"/>
      <c r="G7" s="810"/>
    </row>
    <row r="8" spans="1:9" ht="15">
      <c r="A8" s="168"/>
      <c r="B8" s="187" t="s">
        <v>158</v>
      </c>
      <c r="C8" s="811"/>
      <c r="D8" s="811"/>
      <c r="E8" s="811"/>
      <c r="F8" s="168"/>
      <c r="G8" s="810"/>
    </row>
    <row r="9" spans="1:9" ht="15">
      <c r="A9" s="168"/>
      <c r="B9" s="187" t="s">
        <v>547</v>
      </c>
      <c r="C9" s="811"/>
      <c r="D9" s="811"/>
      <c r="E9" s="811"/>
      <c r="F9" s="812"/>
      <c r="G9" s="812"/>
      <c r="H9" s="329"/>
      <c r="I9" s="329"/>
    </row>
    <row r="10" spans="1:9" ht="15">
      <c r="A10" s="168"/>
      <c r="B10" s="187" t="s">
        <v>652</v>
      </c>
      <c r="C10" s="811"/>
      <c r="D10" s="811"/>
      <c r="E10" s="811"/>
      <c r="F10" s="812"/>
      <c r="G10" s="812"/>
      <c r="H10" s="329"/>
      <c r="I10" s="329"/>
    </row>
    <row r="11" spans="1:9" ht="15.4" thickBot="1">
      <c r="A11" s="168"/>
      <c r="B11" s="187" t="s">
        <v>653</v>
      </c>
      <c r="C11" s="811"/>
      <c r="D11" s="811"/>
      <c r="E11" s="811"/>
      <c r="F11" s="168"/>
      <c r="G11" s="168"/>
    </row>
    <row r="12" spans="1:9" ht="15">
      <c r="A12" s="168"/>
      <c r="B12" s="813"/>
      <c r="C12" s="814" t="s">
        <v>494</v>
      </c>
      <c r="D12" s="559" t="s">
        <v>495</v>
      </c>
      <c r="E12" s="168"/>
      <c r="F12" s="168"/>
      <c r="G12" s="168"/>
    </row>
    <row r="13" spans="1:9" ht="15.4" thickBot="1">
      <c r="A13" s="168"/>
      <c r="B13" s="815" t="s">
        <v>497</v>
      </c>
      <c r="C13" s="816" t="s">
        <v>515</v>
      </c>
      <c r="D13" s="817" t="s">
        <v>11</v>
      </c>
      <c r="E13" s="168"/>
      <c r="F13" s="168"/>
      <c r="G13" s="168"/>
    </row>
    <row r="14" spans="1:9" ht="15">
      <c r="A14" s="168"/>
      <c r="B14" s="818" t="s">
        <v>552</v>
      </c>
      <c r="C14" s="819">
        <v>1.4E-2</v>
      </c>
      <c r="D14" s="819">
        <v>1.43E-2</v>
      </c>
      <c r="E14" s="168"/>
      <c r="F14" s="168"/>
      <c r="G14" s="168"/>
    </row>
    <row r="15" spans="1:9" ht="15">
      <c r="A15" s="168"/>
      <c r="B15" s="820" t="s">
        <v>498</v>
      </c>
      <c r="C15" s="821">
        <v>0.501</v>
      </c>
      <c r="D15" s="822">
        <v>5.0700000000000002E-2</v>
      </c>
      <c r="E15" s="168"/>
      <c r="F15" s="168"/>
      <c r="G15" s="168"/>
    </row>
    <row r="16" spans="1:9">
      <c r="A16" s="168"/>
      <c r="B16" s="168"/>
      <c r="C16" s="168"/>
      <c r="D16" s="168"/>
      <c r="E16" s="168"/>
      <c r="F16" s="168"/>
      <c r="G16" s="168"/>
    </row>
    <row r="17" spans="1:7" ht="15">
      <c r="A17" s="168"/>
      <c r="B17" s="187" t="s">
        <v>159</v>
      </c>
      <c r="C17" s="811"/>
      <c r="D17" s="811"/>
      <c r="E17" s="811"/>
      <c r="F17" s="168"/>
      <c r="G17" s="168"/>
    </row>
    <row r="18" spans="1:7" ht="15">
      <c r="A18" s="168"/>
      <c r="B18" s="187" t="s">
        <v>547</v>
      </c>
      <c r="C18" s="811"/>
      <c r="D18" s="811"/>
      <c r="E18" s="811"/>
      <c r="F18" s="168"/>
      <c r="G18" s="168"/>
    </row>
    <row r="19" spans="1:7" ht="15">
      <c r="A19" s="168"/>
      <c r="B19" s="187" t="s">
        <v>652</v>
      </c>
      <c r="C19" s="811"/>
      <c r="D19" s="811"/>
      <c r="E19" s="811"/>
      <c r="F19" s="168"/>
      <c r="G19" s="168"/>
    </row>
    <row r="20" spans="1:7" ht="15.4" thickBot="1">
      <c r="A20" s="168"/>
      <c r="B20" s="187" t="s">
        <v>654</v>
      </c>
      <c r="C20" s="811"/>
      <c r="D20" s="811"/>
      <c r="E20" s="811"/>
      <c r="F20" s="168"/>
      <c r="G20" s="168"/>
    </row>
    <row r="21" spans="1:7" ht="15">
      <c r="A21" s="168"/>
      <c r="B21" s="813"/>
      <c r="C21" s="814" t="s">
        <v>494</v>
      </c>
      <c r="D21" s="559" t="s">
        <v>495</v>
      </c>
      <c r="E21" s="168"/>
      <c r="F21" s="168"/>
      <c r="G21" s="168"/>
    </row>
    <row r="22" spans="1:7" ht="15.4" thickBot="1">
      <c r="A22" s="168"/>
      <c r="B22" s="815" t="s">
        <v>497</v>
      </c>
      <c r="C22" s="816" t="s">
        <v>515</v>
      </c>
      <c r="D22" s="817" t="s">
        <v>11</v>
      </c>
      <c r="E22" s="168"/>
      <c r="F22" s="168"/>
      <c r="G22" s="168"/>
    </row>
    <row r="23" spans="1:7" ht="15">
      <c r="A23" s="168"/>
      <c r="B23" s="818" t="s">
        <v>552</v>
      </c>
      <c r="C23" s="819">
        <v>2.4E-2</v>
      </c>
      <c r="D23" s="819">
        <v>1.43E-2</v>
      </c>
      <c r="E23" s="168"/>
      <c r="F23" s="168"/>
      <c r="G23" s="168"/>
    </row>
    <row r="24" spans="1:7" ht="15">
      <c r="A24" s="168"/>
      <c r="B24" s="820" t="s">
        <v>498</v>
      </c>
      <c r="C24" s="821">
        <v>0.48599999999999999</v>
      </c>
      <c r="D24" s="822">
        <v>5.0700000000000002E-2</v>
      </c>
      <c r="E24" s="168"/>
      <c r="F24" s="168"/>
      <c r="G24" s="168"/>
    </row>
    <row r="25" spans="1:7">
      <c r="A25" s="168"/>
      <c r="B25" s="168"/>
      <c r="C25" s="168"/>
      <c r="D25" s="168"/>
      <c r="E25" s="168"/>
      <c r="F25" s="168"/>
      <c r="G25" s="168"/>
    </row>
    <row r="26" spans="1:7" ht="15">
      <c r="A26" s="168"/>
      <c r="B26" s="187" t="s">
        <v>529</v>
      </c>
      <c r="C26" s="811"/>
      <c r="D26" s="811"/>
      <c r="E26" s="811"/>
      <c r="F26" s="168"/>
      <c r="G26" s="168"/>
    </row>
    <row r="27" spans="1:7" ht="15">
      <c r="A27" s="168"/>
      <c r="B27" s="187" t="s">
        <v>547</v>
      </c>
      <c r="C27" s="811"/>
      <c r="D27" s="811"/>
      <c r="E27" s="811"/>
      <c r="F27" s="168"/>
      <c r="G27" s="168"/>
    </row>
    <row r="28" spans="1:7" ht="15">
      <c r="A28" s="168"/>
      <c r="B28" s="187" t="s">
        <v>652</v>
      </c>
      <c r="C28" s="811"/>
      <c r="D28" s="811"/>
      <c r="E28" s="811"/>
      <c r="F28" s="168"/>
      <c r="G28" s="168"/>
    </row>
    <row r="29" spans="1:7" ht="15.4" thickBot="1">
      <c r="A29" s="168"/>
      <c r="B29" s="187" t="s">
        <v>655</v>
      </c>
      <c r="C29" s="811"/>
      <c r="D29" s="811"/>
      <c r="E29" s="811"/>
      <c r="F29" s="168"/>
      <c r="G29" s="168"/>
    </row>
    <row r="30" spans="1:7" ht="15">
      <c r="A30" s="168"/>
      <c r="B30" s="813"/>
      <c r="C30" s="814" t="s">
        <v>494</v>
      </c>
      <c r="D30" s="559" t="s">
        <v>495</v>
      </c>
      <c r="E30" s="168"/>
      <c r="F30" s="168"/>
      <c r="G30" s="168"/>
    </row>
    <row r="31" spans="1:7" ht="15.4" thickBot="1">
      <c r="A31" s="168"/>
      <c r="B31" s="815" t="s">
        <v>497</v>
      </c>
      <c r="C31" s="816" t="s">
        <v>515</v>
      </c>
      <c r="D31" s="817" t="s">
        <v>11</v>
      </c>
      <c r="E31" s="168"/>
      <c r="F31" s="168"/>
      <c r="G31" s="168"/>
    </row>
    <row r="32" spans="1:7" ht="15">
      <c r="A32" s="168"/>
      <c r="B32" s="818" t="s">
        <v>552</v>
      </c>
      <c r="C32" s="819">
        <v>2.4E-2</v>
      </c>
      <c r="D32" s="819">
        <v>2.3599999999999999E-2</v>
      </c>
      <c r="E32" s="168"/>
      <c r="F32" s="168"/>
      <c r="G32" s="168"/>
    </row>
    <row r="33" spans="1:7" ht="15">
      <c r="A33" s="168"/>
      <c r="B33" s="820" t="s">
        <v>498</v>
      </c>
      <c r="C33" s="821">
        <v>0.48099999999999998</v>
      </c>
      <c r="D33" s="822">
        <v>5.0700000000000002E-2</v>
      </c>
      <c r="E33" s="168"/>
      <c r="F33" s="168"/>
      <c r="G33" s="168"/>
    </row>
    <row r="34" spans="1:7">
      <c r="A34" s="168"/>
      <c r="B34" s="168"/>
      <c r="C34" s="168"/>
      <c r="D34" s="168"/>
      <c r="E34" s="168"/>
      <c r="F34" s="168"/>
      <c r="G34" s="168"/>
    </row>
    <row r="35" spans="1:7" ht="15">
      <c r="A35" s="168"/>
      <c r="B35" s="187" t="s">
        <v>658</v>
      </c>
      <c r="C35" s="811"/>
      <c r="D35" s="811"/>
      <c r="E35" s="811"/>
      <c r="F35" s="168"/>
      <c r="G35" s="168"/>
    </row>
    <row r="36" spans="1:7" ht="15">
      <c r="A36" s="168"/>
      <c r="B36" s="187" t="s">
        <v>547</v>
      </c>
      <c r="C36" s="811"/>
      <c r="D36" s="811"/>
      <c r="E36" s="811"/>
      <c r="F36" s="168"/>
      <c r="G36" s="168"/>
    </row>
    <row r="37" spans="1:7" ht="15">
      <c r="A37" s="168"/>
      <c r="B37" s="187" t="s">
        <v>652</v>
      </c>
      <c r="C37" s="811"/>
      <c r="D37" s="811"/>
      <c r="E37" s="811"/>
      <c r="F37" s="168"/>
      <c r="G37" s="168"/>
    </row>
    <row r="38" spans="1:7" ht="15.4" thickBot="1">
      <c r="A38" s="168"/>
      <c r="B38" s="187" t="s">
        <v>659</v>
      </c>
      <c r="C38" s="811"/>
      <c r="D38" s="811"/>
      <c r="E38" s="811"/>
      <c r="F38" s="168"/>
      <c r="G38" s="168"/>
    </row>
    <row r="39" spans="1:7" ht="15">
      <c r="A39" s="168"/>
      <c r="B39" s="813"/>
      <c r="C39" s="814" t="s">
        <v>494</v>
      </c>
      <c r="D39" s="559" t="s">
        <v>495</v>
      </c>
      <c r="E39" s="168"/>
      <c r="F39" s="168"/>
      <c r="G39" s="168"/>
    </row>
    <row r="40" spans="1:7" ht="15.4" thickBot="1">
      <c r="A40" s="168"/>
      <c r="B40" s="815" t="s">
        <v>497</v>
      </c>
      <c r="C40" s="816" t="s">
        <v>515</v>
      </c>
      <c r="D40" s="817" t="s">
        <v>11</v>
      </c>
      <c r="E40" s="168"/>
      <c r="F40" s="168"/>
      <c r="G40" s="168"/>
    </row>
    <row r="41" spans="1:7" ht="15">
      <c r="A41" s="168"/>
      <c r="B41" s="818" t="s">
        <v>552</v>
      </c>
      <c r="C41" s="819">
        <v>1.9E-2</v>
      </c>
      <c r="D41" s="819">
        <v>3.1399999999999997E-2</v>
      </c>
      <c r="E41" s="168"/>
      <c r="F41" s="168"/>
      <c r="G41" s="168"/>
    </row>
    <row r="42" spans="1:7" ht="15">
      <c r="A42" s="168"/>
      <c r="B42" s="820" t="s">
        <v>498</v>
      </c>
      <c r="C42" s="821">
        <v>0.48099999999999998</v>
      </c>
      <c r="D42" s="822">
        <v>5.0799999999999998E-2</v>
      </c>
      <c r="E42" s="168"/>
      <c r="F42" s="168"/>
      <c r="G42" s="168"/>
    </row>
    <row r="43" spans="1:7">
      <c r="A43" s="168"/>
      <c r="B43" s="168"/>
      <c r="C43" s="168"/>
      <c r="D43" s="168"/>
      <c r="E43" s="168"/>
      <c r="F43" s="168"/>
      <c r="G43" s="168"/>
    </row>
    <row r="44" spans="1:7" ht="15">
      <c r="A44" s="168"/>
      <c r="B44" s="187" t="s">
        <v>670</v>
      </c>
      <c r="C44" s="811"/>
      <c r="D44" s="811"/>
      <c r="E44" s="811"/>
      <c r="F44" s="168"/>
      <c r="G44" s="168"/>
    </row>
    <row r="45" spans="1:7" ht="15">
      <c r="A45" s="168"/>
      <c r="B45" s="187" t="s">
        <v>665</v>
      </c>
      <c r="C45" s="811"/>
      <c r="D45" s="811"/>
      <c r="E45" s="811"/>
      <c r="F45" s="168"/>
      <c r="G45" s="168"/>
    </row>
    <row r="46" spans="1:7" ht="15">
      <c r="A46" s="168"/>
      <c r="B46" s="187" t="s">
        <v>669</v>
      </c>
      <c r="C46" s="811"/>
      <c r="D46" s="811"/>
      <c r="E46" s="811"/>
      <c r="F46" s="168"/>
      <c r="G46" s="168"/>
    </row>
    <row r="47" spans="1:7" ht="15.4" thickBot="1">
      <c r="A47" s="168"/>
      <c r="B47" s="187" t="s">
        <v>666</v>
      </c>
      <c r="C47" s="811"/>
      <c r="D47" s="811"/>
      <c r="E47" s="811"/>
      <c r="F47" s="168"/>
      <c r="G47" s="168"/>
    </row>
    <row r="48" spans="1:7" ht="15">
      <c r="A48" s="168"/>
      <c r="B48" s="813"/>
      <c r="C48" s="814" t="s">
        <v>494</v>
      </c>
      <c r="D48" s="559" t="s">
        <v>495</v>
      </c>
      <c r="E48" s="168"/>
      <c r="F48" s="168"/>
      <c r="G48" s="168"/>
    </row>
    <row r="49" spans="1:8" ht="15.4" thickBot="1">
      <c r="A49" s="168"/>
      <c r="B49" s="815" t="s">
        <v>497</v>
      </c>
      <c r="C49" s="816" t="s">
        <v>515</v>
      </c>
      <c r="D49" s="817" t="s">
        <v>11</v>
      </c>
      <c r="E49" s="168"/>
      <c r="F49" s="168"/>
      <c r="G49" s="168"/>
    </row>
    <row r="50" spans="1:8" ht="15">
      <c r="A50" s="168"/>
      <c r="B50" s="818" t="s">
        <v>552</v>
      </c>
      <c r="C50" s="819">
        <f>AVERAGE(C41,C32,C23,C14,)</f>
        <v>1.6199999999999999E-2</v>
      </c>
      <c r="D50" s="819">
        <f>AVERAGE(D41,D32,D23,D14)</f>
        <v>2.0900000000000002E-2</v>
      </c>
      <c r="E50" s="168"/>
      <c r="F50" s="168"/>
      <c r="G50" s="168"/>
    </row>
    <row r="51" spans="1:8" ht="15.4" thickBot="1">
      <c r="A51" s="168"/>
      <c r="B51" s="823" t="s">
        <v>498</v>
      </c>
      <c r="C51" s="824">
        <f>AVERAGE(C42,C33,C24,C15)</f>
        <v>0.48724999999999996</v>
      </c>
      <c r="D51" s="825">
        <f>AVERAGE(D42,D33,D24,D15)</f>
        <v>5.0724999999999999E-2</v>
      </c>
      <c r="E51" s="168"/>
      <c r="F51" s="168"/>
      <c r="G51" s="168"/>
    </row>
    <row r="52" spans="1:8" ht="13.15">
      <c r="A52" s="168"/>
      <c r="B52" s="810" t="s">
        <v>656</v>
      </c>
      <c r="C52" s="168"/>
      <c r="D52" s="168"/>
      <c r="E52" s="168"/>
      <c r="F52" s="168"/>
      <c r="G52" s="168"/>
    </row>
    <row r="53" spans="1:8" ht="13.15">
      <c r="A53" s="168"/>
      <c r="B53" s="810" t="s">
        <v>657</v>
      </c>
      <c r="C53" s="168"/>
      <c r="D53" s="168"/>
      <c r="E53" s="168"/>
      <c r="F53" s="168"/>
      <c r="G53" s="168"/>
    </row>
    <row r="54" spans="1:8" ht="15">
      <c r="A54" s="168"/>
      <c r="B54" s="703"/>
      <c r="C54" s="703"/>
      <c r="D54" s="703"/>
      <c r="E54" s="703"/>
      <c r="F54" s="703"/>
      <c r="G54" s="703"/>
      <c r="H54" s="7"/>
    </row>
    <row r="55" spans="1:8" ht="15">
      <c r="A55" s="168"/>
      <c r="B55" s="187" t="s">
        <v>681</v>
      </c>
      <c r="C55" s="187"/>
      <c r="D55" s="187"/>
      <c r="E55" s="187"/>
      <c r="F55" s="187"/>
      <c r="G55" s="703"/>
      <c r="H55" s="7"/>
    </row>
    <row r="56" spans="1:8" ht="15">
      <c r="A56" s="168"/>
      <c r="B56" s="187" t="s">
        <v>665</v>
      </c>
      <c r="C56" s="187"/>
      <c r="D56" s="187"/>
      <c r="E56" s="187"/>
      <c r="F56" s="187"/>
      <c r="G56" s="703"/>
      <c r="H56" s="7"/>
    </row>
    <row r="57" spans="1:8" ht="15">
      <c r="A57" s="168"/>
      <c r="B57" s="187" t="s">
        <v>671</v>
      </c>
      <c r="C57" s="187"/>
      <c r="D57" s="187"/>
      <c r="E57" s="187"/>
      <c r="F57" s="187"/>
      <c r="G57" s="703"/>
      <c r="H57" s="7"/>
    </row>
    <row r="58" spans="1:8" ht="15.4" thickBot="1">
      <c r="A58" s="168"/>
      <c r="B58" s="187" t="s">
        <v>666</v>
      </c>
      <c r="C58" s="187"/>
      <c r="D58" s="187"/>
      <c r="E58" s="187"/>
      <c r="F58" s="187"/>
      <c r="G58" s="703"/>
      <c r="H58" s="7"/>
    </row>
    <row r="59" spans="1:8" ht="15">
      <c r="A59" s="168"/>
      <c r="B59" s="813"/>
      <c r="C59" s="814" t="s">
        <v>494</v>
      </c>
      <c r="D59" s="558" t="s">
        <v>667</v>
      </c>
      <c r="E59" s="814" t="s">
        <v>494</v>
      </c>
      <c r="F59" s="559" t="s">
        <v>495</v>
      </c>
      <c r="G59" s="703"/>
      <c r="H59" s="7"/>
    </row>
    <row r="60" spans="1:8" ht="15.4" thickBot="1">
      <c r="A60" s="168"/>
      <c r="B60" s="826" t="s">
        <v>497</v>
      </c>
      <c r="C60" s="827" t="s">
        <v>515</v>
      </c>
      <c r="D60" s="561" t="s">
        <v>668</v>
      </c>
      <c r="E60" s="827" t="s">
        <v>515</v>
      </c>
      <c r="F60" s="562" t="s">
        <v>11</v>
      </c>
      <c r="G60" s="703"/>
      <c r="H60" s="7"/>
    </row>
    <row r="61" spans="1:8" ht="15">
      <c r="A61" s="168"/>
      <c r="B61" s="818" t="s">
        <v>552</v>
      </c>
      <c r="C61" s="828">
        <f>C50</f>
        <v>1.6199999999999999E-2</v>
      </c>
      <c r="D61" s="829">
        <f>0.515/H62</f>
        <v>1.0229417022544445</v>
      </c>
      <c r="E61" s="725">
        <f>C61*D61</f>
        <v>1.6571655576521998E-2</v>
      </c>
      <c r="F61" s="830">
        <f>D50</f>
        <v>2.0900000000000002E-2</v>
      </c>
      <c r="G61" s="703"/>
      <c r="H61" s="7"/>
    </row>
    <row r="62" spans="1:8" ht="15">
      <c r="A62" s="168"/>
      <c r="B62" s="683" t="s">
        <v>498</v>
      </c>
      <c r="C62" s="831">
        <f>C51</f>
        <v>0.48724999999999996</v>
      </c>
      <c r="D62" s="832">
        <f>0.515/H62</f>
        <v>1.0229417022544445</v>
      </c>
      <c r="E62" s="728">
        <f>C62*D62</f>
        <v>0.49842834442347805</v>
      </c>
      <c r="F62" s="833">
        <f>D51</f>
        <v>5.0724999999999999E-2</v>
      </c>
      <c r="G62" s="703"/>
      <c r="H62" s="792">
        <f>C61+C62</f>
        <v>0.50344999999999995</v>
      </c>
    </row>
    <row r="63" spans="1:8" ht="15">
      <c r="A63" s="168"/>
      <c r="B63" s="683" t="s">
        <v>499</v>
      </c>
      <c r="C63" s="834">
        <v>0.48499999999999999</v>
      </c>
      <c r="D63" s="832">
        <v>1</v>
      </c>
      <c r="E63" s="835">
        <f>C63</f>
        <v>0.48499999999999999</v>
      </c>
      <c r="F63" s="836"/>
      <c r="G63" s="703"/>
      <c r="H63" s="7"/>
    </row>
    <row r="64" spans="1:8" ht="15.4" thickBot="1">
      <c r="A64" s="168"/>
      <c r="B64" s="823" t="s">
        <v>502</v>
      </c>
      <c r="C64" s="837"/>
      <c r="D64" s="777"/>
      <c r="E64" s="838">
        <f>SUM(E61:E63)</f>
        <v>1</v>
      </c>
      <c r="F64" s="839"/>
      <c r="G64" s="703"/>
      <c r="H64" s="7"/>
    </row>
    <row r="65" spans="1:8" ht="15">
      <c r="A65" s="168"/>
      <c r="B65" s="810" t="s">
        <v>656</v>
      </c>
      <c r="C65" s="703"/>
      <c r="D65" s="703"/>
      <c r="E65" s="703"/>
      <c r="F65" s="703"/>
      <c r="G65" s="703"/>
      <c r="H65" s="7"/>
    </row>
    <row r="66" spans="1:8" ht="15">
      <c r="A66" s="168"/>
      <c r="B66" s="810" t="s">
        <v>657</v>
      </c>
      <c r="C66" s="703"/>
      <c r="D66" s="703"/>
      <c r="E66" s="703"/>
      <c r="F66" s="703"/>
      <c r="G66" s="703"/>
      <c r="H66" s="7"/>
    </row>
    <row r="67" spans="1:8" ht="15">
      <c r="B67" s="7"/>
      <c r="C67" s="7"/>
      <c r="D67" s="7"/>
      <c r="E67" s="7"/>
      <c r="F67" s="7"/>
      <c r="G67" s="7"/>
      <c r="H67" s="7"/>
    </row>
    <row r="68" spans="1:8" ht="15">
      <c r="B68" s="7"/>
      <c r="C68" s="7"/>
      <c r="D68" s="7"/>
      <c r="E68" s="7"/>
      <c r="F68" s="7"/>
      <c r="G68" s="7"/>
      <c r="H68" s="7"/>
    </row>
    <row r="69" spans="1:8" ht="15">
      <c r="B69" s="7"/>
      <c r="C69" s="7"/>
      <c r="D69" s="7"/>
      <c r="E69" s="7"/>
      <c r="F69" s="7"/>
      <c r="G69" s="7"/>
      <c r="H69" s="7"/>
    </row>
    <row r="70" spans="1:8" ht="15">
      <c r="B70" s="7"/>
      <c r="C70" s="7"/>
      <c r="D70" s="7"/>
      <c r="E70" s="7"/>
      <c r="F70" s="7"/>
      <c r="G70" s="7"/>
      <c r="H70" s="7"/>
    </row>
    <row r="71" spans="1:8" ht="15">
      <c r="B71" s="7"/>
      <c r="C71" s="7"/>
      <c r="D71" s="7"/>
      <c r="E71" s="7"/>
      <c r="F71" s="7"/>
      <c r="G71" s="7"/>
      <c r="H71" s="7"/>
    </row>
    <row r="72" spans="1:8" ht="15">
      <c r="B72" s="7"/>
      <c r="C72" s="7"/>
      <c r="D72" s="7"/>
      <c r="E72" s="7"/>
      <c r="F72" s="7"/>
      <c r="G72" s="7"/>
      <c r="H72" s="7"/>
    </row>
  </sheetData>
  <pageMargins left="1.95" right="0.7" top="0.75" bottom="0.75" header="0.3" footer="0.3"/>
  <pageSetup scale="72" orientation="portrait" r:id="rId1"/>
  <ignoredErrors>
    <ignoredError sqref="C50:C51 D50 C61:C62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D1" sqref="D1"/>
    </sheetView>
  </sheetViews>
  <sheetFormatPr defaultColWidth="8.6640625" defaultRowHeight="12.75"/>
  <cols>
    <col min="1" max="1" width="22.6640625" style="124" customWidth="1"/>
    <col min="2" max="2" width="25" style="124" customWidth="1"/>
    <col min="3" max="3" width="26.46484375" style="124" customWidth="1"/>
    <col min="4" max="4" width="30.6640625" style="124" customWidth="1"/>
    <col min="5" max="16384" width="8.6640625" style="124"/>
  </cols>
  <sheetData>
    <row r="1" spans="1:6" ht="15">
      <c r="D1" s="22" t="s">
        <v>685</v>
      </c>
    </row>
    <row r="2" spans="1:6" ht="15">
      <c r="D2" s="1" t="s">
        <v>483</v>
      </c>
    </row>
    <row r="3" spans="1:6" ht="15">
      <c r="D3" s="1" t="s">
        <v>166</v>
      </c>
    </row>
    <row r="4" spans="1:6" ht="15">
      <c r="D4" s="106" t="s">
        <v>687</v>
      </c>
    </row>
    <row r="5" spans="1:6" ht="15">
      <c r="E5" s="111"/>
    </row>
    <row r="6" spans="1:6" ht="15">
      <c r="A6" s="122" t="s">
        <v>483</v>
      </c>
      <c r="B6" s="123"/>
      <c r="C6" s="123"/>
      <c r="D6" s="123"/>
    </row>
    <row r="7" spans="1:6" ht="15.75" customHeight="1">
      <c r="A7" s="136" t="s">
        <v>164</v>
      </c>
      <c r="B7" s="136"/>
      <c r="C7" s="137"/>
      <c r="D7" s="138"/>
    </row>
    <row r="8" spans="1:6" hidden="1"/>
    <row r="9" spans="1:6" ht="13.15" thickBot="1">
      <c r="F9" s="139"/>
    </row>
    <row r="10" spans="1:6" ht="17.25" customHeight="1">
      <c r="A10" s="121"/>
      <c r="B10" s="140" t="s">
        <v>215</v>
      </c>
      <c r="C10" s="141" t="s">
        <v>33</v>
      </c>
      <c r="D10" s="142" t="s">
        <v>216</v>
      </c>
      <c r="E10" s="121"/>
    </row>
    <row r="11" spans="1:6" ht="15.75" thickBot="1">
      <c r="A11" s="143"/>
      <c r="B11" s="144" t="s">
        <v>217</v>
      </c>
      <c r="C11" s="145"/>
      <c r="D11" s="146" t="s">
        <v>218</v>
      </c>
      <c r="E11" s="121"/>
    </row>
    <row r="12" spans="1:6" ht="15.4">
      <c r="A12" s="143" t="s">
        <v>219</v>
      </c>
      <c r="B12" s="147" t="s">
        <v>220</v>
      </c>
      <c r="C12" s="148" t="s">
        <v>221</v>
      </c>
      <c r="D12" s="149" t="s">
        <v>222</v>
      </c>
      <c r="E12" s="121"/>
    </row>
    <row r="13" spans="1:6" ht="15.4">
      <c r="A13" s="143" t="s">
        <v>223</v>
      </c>
      <c r="B13" s="150" t="s">
        <v>224</v>
      </c>
      <c r="C13" s="151" t="s">
        <v>225</v>
      </c>
      <c r="D13" s="152" t="s">
        <v>226</v>
      </c>
      <c r="E13" s="121"/>
    </row>
    <row r="14" spans="1:6" ht="15.4">
      <c r="A14" s="143" t="s">
        <v>227</v>
      </c>
      <c r="B14" s="150" t="s">
        <v>228</v>
      </c>
      <c r="C14" s="151" t="s">
        <v>229</v>
      </c>
      <c r="D14" s="152" t="s">
        <v>230</v>
      </c>
      <c r="E14" s="121"/>
    </row>
    <row r="15" spans="1:6" ht="15.4">
      <c r="A15" s="143"/>
      <c r="B15" s="150"/>
      <c r="C15" s="151" t="s">
        <v>231</v>
      </c>
      <c r="D15" s="152" t="s">
        <v>232</v>
      </c>
      <c r="E15" s="121"/>
    </row>
    <row r="16" spans="1:6" ht="15.75" thickBot="1">
      <c r="A16" s="143"/>
      <c r="B16" s="153"/>
      <c r="C16" s="154" t="s">
        <v>233</v>
      </c>
      <c r="D16" s="155" t="s">
        <v>234</v>
      </c>
      <c r="E16" s="121"/>
    </row>
    <row r="17" spans="1:5" ht="15.4">
      <c r="A17" s="143" t="s">
        <v>235</v>
      </c>
      <c r="B17" s="150" t="s">
        <v>236</v>
      </c>
      <c r="C17" s="151" t="s">
        <v>237</v>
      </c>
      <c r="D17" s="152" t="s">
        <v>238</v>
      </c>
      <c r="E17" s="121"/>
    </row>
    <row r="18" spans="1:5" ht="15.4">
      <c r="A18" s="143" t="s">
        <v>239</v>
      </c>
      <c r="B18" s="150" t="s">
        <v>240</v>
      </c>
      <c r="C18" s="151" t="s">
        <v>241</v>
      </c>
      <c r="D18" s="152" t="s">
        <v>242</v>
      </c>
      <c r="E18" s="121"/>
    </row>
    <row r="19" spans="1:5" ht="15.4">
      <c r="A19" s="143"/>
      <c r="B19" s="150" t="s">
        <v>243</v>
      </c>
      <c r="C19" s="151" t="s">
        <v>244</v>
      </c>
      <c r="D19" s="152" t="s">
        <v>12</v>
      </c>
      <c r="E19" s="121"/>
    </row>
    <row r="20" spans="1:5" ht="15.4">
      <c r="A20" s="121"/>
      <c r="B20" s="150" t="s">
        <v>245</v>
      </c>
      <c r="C20" s="151"/>
      <c r="D20" s="152"/>
      <c r="E20" s="121"/>
    </row>
    <row r="21" spans="1:5" ht="15.4">
      <c r="A21" s="121"/>
      <c r="B21" s="150" t="s">
        <v>246</v>
      </c>
      <c r="C21" s="151" t="s">
        <v>247</v>
      </c>
      <c r="D21" s="152"/>
      <c r="E21" s="121"/>
    </row>
    <row r="22" spans="1:5" ht="15.4">
      <c r="A22" s="121"/>
      <c r="B22" s="150" t="s">
        <v>248</v>
      </c>
      <c r="C22" s="151" t="s">
        <v>249</v>
      </c>
      <c r="D22" s="152"/>
      <c r="E22" s="121"/>
    </row>
    <row r="23" spans="1:5" ht="15.75" thickBot="1">
      <c r="A23" s="121"/>
      <c r="B23" s="153" t="s">
        <v>250</v>
      </c>
      <c r="C23" s="154" t="s">
        <v>251</v>
      </c>
      <c r="D23" s="155"/>
      <c r="E23" s="121"/>
    </row>
    <row r="24" spans="1:5" ht="15.4">
      <c r="A24" s="156" t="s">
        <v>252</v>
      </c>
      <c r="B24" s="157"/>
      <c r="C24" s="157"/>
      <c r="D24" s="157"/>
      <c r="E24" s="121"/>
    </row>
    <row r="25" spans="1:5" ht="12" customHeight="1">
      <c r="A25" s="121"/>
      <c r="B25" s="157"/>
      <c r="D25" s="157"/>
      <c r="E25" s="121"/>
    </row>
    <row r="28" spans="1:5" ht="13.15">
      <c r="A28" s="158"/>
    </row>
  </sheetData>
  <phoneticPr fontId="89" type="noConversion"/>
  <pageMargins left="0.7" right="0.7" top="0.75" bottom="0.75" header="0.3" footer="0.3"/>
  <pageSetup scale="8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3"/>
  <sheetViews>
    <sheetView zoomScale="75" zoomScaleNormal="75" workbookViewId="0">
      <selection activeCell="L1" sqref="L1"/>
    </sheetView>
  </sheetViews>
  <sheetFormatPr defaultColWidth="9.1328125" defaultRowHeight="12.75"/>
  <cols>
    <col min="1" max="1" width="13.6640625" style="61" customWidth="1"/>
    <col min="2" max="2" width="14.53125" style="61" customWidth="1"/>
    <col min="3" max="3" width="42.6640625" style="61" customWidth="1"/>
    <col min="4" max="4" width="14.46484375" style="61" customWidth="1"/>
    <col min="5" max="5" width="19.1328125" style="61" customWidth="1"/>
    <col min="6" max="6" width="46.33203125" style="61" customWidth="1"/>
    <col min="7" max="7" width="12" style="61" customWidth="1"/>
    <col min="8" max="8" width="8.1328125" style="61" customWidth="1"/>
    <col min="9" max="9" width="10.46484375" style="61" customWidth="1"/>
    <col min="10" max="10" width="10.33203125" style="61" bestFit="1" customWidth="1"/>
    <col min="11" max="11" width="9.1328125" style="61"/>
    <col min="12" max="12" width="13.6640625" style="61" customWidth="1"/>
    <col min="13" max="16384" width="9.1328125" style="61"/>
  </cols>
  <sheetData>
    <row r="1" spans="1:13" ht="15.4">
      <c r="A1"/>
      <c r="B1"/>
      <c r="C1"/>
      <c r="D1"/>
      <c r="E1"/>
      <c r="F1"/>
      <c r="H1" s="64"/>
      <c r="I1" s="64"/>
      <c r="J1" s="64"/>
      <c r="K1" s="64"/>
      <c r="L1" s="22" t="s">
        <v>685</v>
      </c>
    </row>
    <row r="2" spans="1:13" ht="15.4">
      <c r="A2" s="7"/>
      <c r="B2"/>
      <c r="C2"/>
      <c r="D2"/>
      <c r="E2"/>
      <c r="F2" s="23"/>
      <c r="H2" s="64"/>
      <c r="I2" s="64"/>
      <c r="J2" s="64"/>
      <c r="K2" s="64"/>
      <c r="L2" s="22" t="s">
        <v>483</v>
      </c>
      <c r="M2" s="63"/>
    </row>
    <row r="3" spans="1:13" ht="15.4">
      <c r="A3" s="7"/>
      <c r="B3"/>
      <c r="C3"/>
      <c r="D3"/>
      <c r="E3"/>
      <c r="F3" s="23" t="s">
        <v>508</v>
      </c>
      <c r="G3" s="1"/>
      <c r="H3" s="64"/>
      <c r="I3" s="64"/>
      <c r="J3" s="64"/>
      <c r="K3" s="64"/>
      <c r="L3" s="1" t="s">
        <v>628</v>
      </c>
      <c r="M3" s="63"/>
    </row>
    <row r="4" spans="1:13" ht="19.899999999999999">
      <c r="A4" s="903"/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63"/>
    </row>
    <row r="5" spans="1:13" ht="17.25">
      <c r="A5" s="904" t="s">
        <v>166</v>
      </c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63"/>
    </row>
    <row r="6" spans="1:13" ht="15.4">
      <c r="A6" s="66"/>
      <c r="B6" s="67"/>
      <c r="C6" s="103"/>
      <c r="D6" s="103"/>
      <c r="E6" s="103"/>
      <c r="F6" s="103"/>
      <c r="G6" s="103"/>
      <c r="H6" s="103"/>
      <c r="I6" s="103"/>
      <c r="J6" s="103"/>
      <c r="K6" s="103"/>
      <c r="L6" s="64"/>
      <c r="M6" s="63"/>
    </row>
    <row r="7" spans="1:13" ht="15.75" thickBot="1">
      <c r="A7" s="66" t="s">
        <v>629</v>
      </c>
      <c r="B7" s="67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63"/>
    </row>
    <row r="8" spans="1:13" ht="15">
      <c r="A8" s="69"/>
      <c r="B8" s="69"/>
      <c r="C8" s="72"/>
      <c r="D8" s="70" t="s">
        <v>97</v>
      </c>
      <c r="E8" s="70" t="s">
        <v>98</v>
      </c>
      <c r="F8" s="73"/>
      <c r="G8" s="70" t="s">
        <v>99</v>
      </c>
      <c r="H8" s="72" t="s">
        <v>51</v>
      </c>
      <c r="I8" s="72"/>
      <c r="J8" s="72" t="s">
        <v>100</v>
      </c>
      <c r="K8" s="73"/>
      <c r="L8" s="74" t="s">
        <v>26</v>
      </c>
      <c r="M8" s="63"/>
    </row>
    <row r="9" spans="1:13" ht="15.75" thickBot="1">
      <c r="A9" s="75" t="s">
        <v>52</v>
      </c>
      <c r="B9" s="75" t="s">
        <v>52</v>
      </c>
      <c r="C9" s="76" t="s">
        <v>53</v>
      </c>
      <c r="D9" s="77" t="s">
        <v>101</v>
      </c>
      <c r="E9" s="77" t="s">
        <v>102</v>
      </c>
      <c r="F9" s="861" t="s">
        <v>103</v>
      </c>
      <c r="G9" s="77" t="s">
        <v>104</v>
      </c>
      <c r="H9" s="77" t="s">
        <v>54</v>
      </c>
      <c r="I9" s="77" t="s">
        <v>55</v>
      </c>
      <c r="J9" s="77" t="s">
        <v>56</v>
      </c>
      <c r="K9" s="77" t="s">
        <v>1</v>
      </c>
      <c r="L9" s="684"/>
      <c r="M9" s="63"/>
    </row>
    <row r="10" spans="1:13" ht="15.4">
      <c r="A10" s="79" t="s">
        <v>105</v>
      </c>
      <c r="B10" s="79" t="s">
        <v>105</v>
      </c>
      <c r="C10" s="64"/>
      <c r="D10" s="64"/>
      <c r="E10" s="64"/>
      <c r="F10" s="64"/>
      <c r="G10" s="64"/>
      <c r="H10" s="64"/>
      <c r="I10" s="64"/>
      <c r="J10" s="62"/>
      <c r="K10" s="62"/>
      <c r="L10" s="80"/>
      <c r="M10" s="63"/>
    </row>
    <row r="11" spans="1:13" ht="15.4">
      <c r="A11" s="79"/>
      <c r="B11" s="79"/>
      <c r="C11" s="64" t="s">
        <v>29</v>
      </c>
      <c r="D11" s="62">
        <v>2016</v>
      </c>
      <c r="E11" s="62" t="s">
        <v>425</v>
      </c>
      <c r="F11" s="64" t="s">
        <v>106</v>
      </c>
      <c r="G11" s="62" t="s">
        <v>30</v>
      </c>
      <c r="H11" s="81"/>
      <c r="I11" s="62"/>
      <c r="J11" s="64"/>
      <c r="K11" s="33">
        <f>0.12-0.06</f>
        <v>0.06</v>
      </c>
      <c r="L11" s="80"/>
      <c r="M11" s="63"/>
    </row>
    <row r="12" spans="1:13" ht="15.4">
      <c r="A12" s="79"/>
      <c r="B12" s="79"/>
      <c r="C12" s="64"/>
      <c r="D12" s="62"/>
      <c r="E12" s="64"/>
      <c r="F12" s="64"/>
      <c r="G12" s="62" t="s">
        <v>31</v>
      </c>
      <c r="H12" s="81"/>
      <c r="I12" s="62"/>
      <c r="J12" s="64"/>
      <c r="K12" s="33">
        <f>0.1-0.056</f>
        <v>4.4000000000000004E-2</v>
      </c>
      <c r="L12" s="59"/>
      <c r="M12" s="63"/>
    </row>
    <row r="13" spans="1:13" ht="15.4">
      <c r="A13" s="79"/>
      <c r="B13" s="79"/>
      <c r="C13" s="64" t="s">
        <v>257</v>
      </c>
      <c r="D13" s="62">
        <v>2022</v>
      </c>
      <c r="E13" s="62" t="s">
        <v>630</v>
      </c>
      <c r="F13" s="64" t="s">
        <v>106</v>
      </c>
      <c r="G13" s="62" t="s">
        <v>30</v>
      </c>
      <c r="H13" s="81"/>
      <c r="I13" s="62"/>
      <c r="J13" s="64"/>
      <c r="K13" s="33">
        <v>6.7100000000000007E-2</v>
      </c>
      <c r="L13" s="59"/>
      <c r="M13" s="63"/>
    </row>
    <row r="14" spans="1:13" ht="15.4">
      <c r="A14" s="79"/>
      <c r="B14" s="79"/>
      <c r="C14" s="64"/>
      <c r="D14" s="62"/>
      <c r="E14" s="64"/>
      <c r="F14" s="64"/>
      <c r="G14" s="62" t="s">
        <v>31</v>
      </c>
      <c r="H14" s="81"/>
      <c r="I14" s="62"/>
      <c r="J14" s="64"/>
      <c r="K14" s="33">
        <v>5.1700000000000003E-2</v>
      </c>
      <c r="L14" s="59"/>
      <c r="M14" s="63"/>
    </row>
    <row r="15" spans="1:13" ht="15.4">
      <c r="A15" s="79"/>
      <c r="B15" s="79"/>
      <c r="C15" s="64" t="s">
        <v>490</v>
      </c>
      <c r="D15" s="62">
        <v>2019</v>
      </c>
      <c r="E15" s="62" t="s">
        <v>491</v>
      </c>
      <c r="F15" s="64" t="s">
        <v>106</v>
      </c>
      <c r="G15" s="62" t="s">
        <v>30</v>
      </c>
      <c r="H15" s="81"/>
      <c r="I15" s="62"/>
      <c r="J15" s="64"/>
      <c r="K15" s="33">
        <v>5.5E-2</v>
      </c>
      <c r="L15" s="59"/>
      <c r="M15" s="63"/>
    </row>
    <row r="16" spans="1:13" ht="15.4">
      <c r="A16" s="79"/>
      <c r="B16" s="79"/>
      <c r="C16" s="64"/>
      <c r="D16" s="62"/>
      <c r="E16" s="64"/>
      <c r="F16" s="64"/>
      <c r="G16" s="62" t="s">
        <v>31</v>
      </c>
      <c r="H16" s="81"/>
      <c r="I16" s="62"/>
      <c r="J16" s="64"/>
      <c r="K16" s="33"/>
      <c r="L16" s="59"/>
      <c r="M16" s="63"/>
    </row>
    <row r="17" spans="1:13" ht="15.4">
      <c r="A17" s="79"/>
      <c r="B17" s="79"/>
      <c r="C17" s="64" t="s">
        <v>181</v>
      </c>
      <c r="D17" s="62">
        <v>2008</v>
      </c>
      <c r="E17" s="62" t="s">
        <v>182</v>
      </c>
      <c r="F17" s="64" t="s">
        <v>106</v>
      </c>
      <c r="G17" s="62" t="s">
        <v>31</v>
      </c>
      <c r="H17" s="81"/>
      <c r="I17" s="62"/>
      <c r="J17" s="64"/>
      <c r="K17" s="33">
        <v>4.4999999999999998E-2</v>
      </c>
      <c r="L17" s="59"/>
      <c r="M17" s="63"/>
    </row>
    <row r="18" spans="1:13" ht="15.4">
      <c r="A18" s="79"/>
      <c r="B18" s="79"/>
      <c r="C18" s="64"/>
      <c r="D18" s="62"/>
      <c r="E18" s="64"/>
      <c r="F18" s="64"/>
      <c r="G18" s="62"/>
      <c r="H18" s="81"/>
      <c r="I18" s="62"/>
      <c r="J18" s="64"/>
      <c r="K18" s="33"/>
      <c r="L18" s="59"/>
      <c r="M18" s="63"/>
    </row>
    <row r="19" spans="1:13" ht="15.4">
      <c r="A19" s="79"/>
      <c r="B19" s="79"/>
      <c r="C19" s="64" t="s">
        <v>183</v>
      </c>
      <c r="D19" s="62">
        <v>2006</v>
      </c>
      <c r="E19" s="62" t="s">
        <v>107</v>
      </c>
      <c r="F19" s="64" t="s">
        <v>106</v>
      </c>
      <c r="G19" s="62" t="s">
        <v>30</v>
      </c>
      <c r="H19" s="81"/>
      <c r="I19" s="62"/>
      <c r="J19" s="64"/>
      <c r="K19" s="33">
        <v>7.0000000000000007E-2</v>
      </c>
      <c r="L19" s="59"/>
      <c r="M19" s="63"/>
    </row>
    <row r="20" spans="1:13" ht="15.4">
      <c r="A20" s="79"/>
      <c r="B20" s="79"/>
      <c r="C20" s="64"/>
      <c r="D20" s="62"/>
      <c r="E20" s="64"/>
      <c r="F20" s="64"/>
      <c r="G20" s="62" t="s">
        <v>31</v>
      </c>
      <c r="H20" s="81"/>
      <c r="I20" s="62"/>
      <c r="J20" s="64"/>
      <c r="K20" s="33">
        <v>5.5E-2</v>
      </c>
      <c r="L20" s="59"/>
      <c r="M20" s="63"/>
    </row>
    <row r="21" spans="1:13" ht="15.4">
      <c r="A21" s="79"/>
      <c r="B21" s="79"/>
      <c r="C21" s="64" t="s">
        <v>60</v>
      </c>
      <c r="D21" s="62">
        <v>2005</v>
      </c>
      <c r="E21" s="62" t="s">
        <v>107</v>
      </c>
      <c r="F21" s="64" t="s">
        <v>106</v>
      </c>
      <c r="G21" s="62" t="s">
        <v>30</v>
      </c>
      <c r="H21" s="81"/>
      <c r="I21" s="62"/>
      <c r="J21" s="64"/>
      <c r="K21" s="33">
        <v>6.0999999999999999E-2</v>
      </c>
      <c r="L21" s="59"/>
      <c r="M21" s="63"/>
    </row>
    <row r="22" spans="1:13" ht="15.4">
      <c r="A22" s="79"/>
      <c r="B22" s="79"/>
      <c r="C22" s="64"/>
      <c r="D22" s="62"/>
      <c r="E22" s="62"/>
      <c r="F22" s="64"/>
      <c r="G22" s="62" t="s">
        <v>31</v>
      </c>
      <c r="H22" s="81"/>
      <c r="I22" s="62"/>
      <c r="J22" s="64"/>
      <c r="K22" s="33">
        <v>4.5999999999999999E-2</v>
      </c>
      <c r="L22" s="59"/>
      <c r="M22" s="63"/>
    </row>
    <row r="23" spans="1:13" ht="15.4">
      <c r="A23" s="79"/>
      <c r="B23" s="79"/>
      <c r="C23" s="64" t="s">
        <v>184</v>
      </c>
      <c r="D23" s="62">
        <v>2006</v>
      </c>
      <c r="E23" s="62" t="s">
        <v>185</v>
      </c>
      <c r="F23" s="64" t="s">
        <v>106</v>
      </c>
      <c r="G23" s="62" t="s">
        <v>30</v>
      </c>
      <c r="H23" s="81"/>
      <c r="I23" s="33"/>
      <c r="J23" s="33"/>
      <c r="K23" s="33">
        <v>5.5E-2</v>
      </c>
      <c r="L23" s="59"/>
      <c r="M23" s="63"/>
    </row>
    <row r="24" spans="1:13" ht="15.4">
      <c r="A24" s="79"/>
      <c r="B24" s="79"/>
      <c r="C24" s="64"/>
      <c r="D24" s="62"/>
      <c r="E24" s="64"/>
      <c r="F24" s="64"/>
      <c r="G24" s="62"/>
      <c r="H24" s="81"/>
      <c r="I24" s="62"/>
      <c r="J24" s="33"/>
      <c r="K24" s="64"/>
      <c r="L24" s="59"/>
      <c r="M24" s="63"/>
    </row>
    <row r="25" spans="1:13" ht="15.4">
      <c r="A25" s="79"/>
      <c r="B25" s="79"/>
      <c r="C25" s="64" t="s">
        <v>186</v>
      </c>
      <c r="D25" s="62">
        <v>2006</v>
      </c>
      <c r="E25" s="62" t="s">
        <v>187</v>
      </c>
      <c r="F25" s="64" t="s">
        <v>106</v>
      </c>
      <c r="G25" s="62"/>
      <c r="H25" s="81"/>
      <c r="I25" s="62"/>
      <c r="J25" s="33"/>
      <c r="K25" s="110">
        <v>4.7699999999999999E-2</v>
      </c>
      <c r="L25" s="59"/>
      <c r="M25" s="63"/>
    </row>
    <row r="26" spans="1:13" ht="15.4">
      <c r="A26" s="79"/>
      <c r="B26" s="79"/>
      <c r="C26" s="64"/>
      <c r="D26" s="64"/>
      <c r="E26" s="64"/>
      <c r="F26" s="64"/>
      <c r="G26" s="62"/>
      <c r="H26" s="81"/>
      <c r="I26" s="62"/>
      <c r="J26" s="33"/>
      <c r="K26" s="64"/>
      <c r="L26" s="80"/>
      <c r="M26" s="63"/>
    </row>
    <row r="27" spans="1:13" ht="15.4">
      <c r="A27" s="79"/>
      <c r="B27" s="79"/>
      <c r="C27" s="875" t="s">
        <v>26</v>
      </c>
      <c r="D27" s="875"/>
      <c r="E27" s="876"/>
      <c r="F27" s="875"/>
      <c r="G27" s="876"/>
      <c r="H27" s="877"/>
      <c r="I27" s="878"/>
      <c r="J27" s="878"/>
      <c r="K27" s="875"/>
      <c r="L27" s="879">
        <f>MEDIAN(K11:K25)</f>
        <v>5.5E-2</v>
      </c>
      <c r="M27" s="63"/>
    </row>
    <row r="28" spans="1:13" ht="15.4">
      <c r="A28" s="79"/>
      <c r="B28" s="79"/>
      <c r="C28" s="64"/>
      <c r="D28" s="64"/>
      <c r="E28" s="62"/>
      <c r="F28" s="64"/>
      <c r="G28" s="62"/>
      <c r="H28" s="81"/>
      <c r="I28" s="33"/>
      <c r="J28" s="33"/>
      <c r="K28" s="64"/>
      <c r="L28" s="59"/>
      <c r="M28" s="63"/>
    </row>
    <row r="29" spans="1:13" ht="15.4">
      <c r="A29" s="79" t="s">
        <v>108</v>
      </c>
      <c r="B29" s="79" t="s">
        <v>108</v>
      </c>
      <c r="C29" s="64"/>
      <c r="D29" s="64"/>
      <c r="E29" s="62"/>
      <c r="F29" s="64"/>
      <c r="G29" s="62"/>
      <c r="H29" s="81"/>
      <c r="I29" s="33"/>
      <c r="J29" s="33"/>
      <c r="K29" s="64"/>
      <c r="L29" s="59"/>
      <c r="M29" s="63"/>
    </row>
    <row r="30" spans="1:13" ht="15.4">
      <c r="A30" s="79"/>
      <c r="B30" s="79"/>
      <c r="C30" s="64" t="s">
        <v>32</v>
      </c>
      <c r="D30" s="62">
        <v>2001</v>
      </c>
      <c r="E30" s="62" t="s">
        <v>109</v>
      </c>
      <c r="F30" s="64" t="s">
        <v>110</v>
      </c>
      <c r="G30" s="62"/>
      <c r="H30" s="81"/>
      <c r="I30" s="33"/>
      <c r="J30" s="33"/>
      <c r="K30" s="33">
        <v>0.03</v>
      </c>
      <c r="L30" s="59"/>
      <c r="M30" s="63"/>
    </row>
    <row r="31" spans="1:13" ht="15.4">
      <c r="A31" s="79"/>
      <c r="B31" s="79"/>
      <c r="C31" s="64" t="s">
        <v>43</v>
      </c>
      <c r="D31" s="62">
        <v>2002</v>
      </c>
      <c r="E31" s="62" t="s">
        <v>111</v>
      </c>
      <c r="F31" s="64" t="s">
        <v>112</v>
      </c>
      <c r="G31" s="62"/>
      <c r="H31" s="81"/>
      <c r="I31" s="33"/>
      <c r="J31" s="64"/>
      <c r="K31" s="33">
        <v>2.4E-2</v>
      </c>
      <c r="L31" s="59"/>
      <c r="M31" s="63"/>
    </row>
    <row r="32" spans="1:13" ht="15.4">
      <c r="A32" s="79"/>
      <c r="B32" s="79"/>
      <c r="C32" s="64" t="s">
        <v>57</v>
      </c>
      <c r="D32" s="62">
        <v>2002</v>
      </c>
      <c r="E32" s="62" t="s">
        <v>113</v>
      </c>
      <c r="F32" s="64" t="s">
        <v>114</v>
      </c>
      <c r="G32" s="62"/>
      <c r="H32" s="81"/>
      <c r="I32" s="33"/>
      <c r="J32" s="64"/>
      <c r="K32" s="33">
        <v>6.9000000000000006E-2</v>
      </c>
      <c r="L32" s="59"/>
      <c r="M32" s="63"/>
    </row>
    <row r="33" spans="1:13" ht="15.4">
      <c r="A33" s="79"/>
      <c r="B33" s="79" t="s">
        <v>214</v>
      </c>
      <c r="C33" s="64" t="s">
        <v>58</v>
      </c>
      <c r="D33" s="62">
        <v>1999</v>
      </c>
      <c r="E33" s="62" t="s">
        <v>115</v>
      </c>
      <c r="F33" s="64" t="s">
        <v>170</v>
      </c>
      <c r="G33" s="62"/>
      <c r="H33" s="81">
        <v>3.5000000000000003E-2</v>
      </c>
      <c r="I33" s="33">
        <v>5.5E-2</v>
      </c>
      <c r="J33" s="81">
        <f>AVERAGE(H33:I33)</f>
        <v>4.4999999999999998E-2</v>
      </c>
      <c r="K33" s="81">
        <f>J33</f>
        <v>4.4999999999999998E-2</v>
      </c>
      <c r="L33" s="59"/>
      <c r="M33" s="63"/>
    </row>
    <row r="34" spans="1:13" ht="15.4">
      <c r="A34" s="79"/>
      <c r="B34" s="79"/>
      <c r="C34" s="64" t="s">
        <v>171</v>
      </c>
      <c r="D34" s="62">
        <v>2002</v>
      </c>
      <c r="E34" s="62" t="s">
        <v>173</v>
      </c>
      <c r="F34" s="64" t="s">
        <v>174</v>
      </c>
      <c r="G34" s="62"/>
      <c r="H34" s="81"/>
      <c r="I34" s="33"/>
      <c r="J34" s="33"/>
      <c r="K34" s="33">
        <v>5.2999999999999999E-2</v>
      </c>
      <c r="L34" s="59"/>
      <c r="M34" s="63"/>
    </row>
    <row r="35" spans="1:13" ht="15.4">
      <c r="A35" s="79"/>
      <c r="B35" s="79"/>
      <c r="C35" s="64" t="s">
        <v>28</v>
      </c>
      <c r="D35" s="62">
        <v>2002</v>
      </c>
      <c r="E35" s="62" t="s">
        <v>175</v>
      </c>
      <c r="F35" s="64" t="s">
        <v>176</v>
      </c>
      <c r="G35" s="62"/>
      <c r="H35" s="81">
        <v>2.5499999999999998E-2</v>
      </c>
      <c r="I35" s="33">
        <v>4.3200000000000002E-2</v>
      </c>
      <c r="J35" s="64"/>
      <c r="K35" s="33">
        <f>AVERAGE(H35:I35)</f>
        <v>3.4349999999999999E-2</v>
      </c>
      <c r="L35" s="59"/>
      <c r="M35" s="63"/>
    </row>
    <row r="36" spans="1:13" ht="15.4">
      <c r="A36" s="79"/>
      <c r="B36" s="79"/>
      <c r="C36" s="64" t="s">
        <v>59</v>
      </c>
      <c r="D36" s="62">
        <v>2001</v>
      </c>
      <c r="E36" s="62" t="s">
        <v>177</v>
      </c>
      <c r="F36" s="64" t="s">
        <v>118</v>
      </c>
      <c r="G36" s="62"/>
      <c r="H36" s="81"/>
      <c r="I36" s="33"/>
      <c r="J36" s="64"/>
      <c r="K36" s="33">
        <v>7.1400000000000005E-2</v>
      </c>
      <c r="L36" s="59"/>
      <c r="M36" s="63"/>
    </row>
    <row r="37" spans="1:13" ht="15.4">
      <c r="A37" s="79"/>
      <c r="B37" s="79"/>
      <c r="C37" s="64" t="s">
        <v>37</v>
      </c>
      <c r="D37" s="62">
        <v>2002</v>
      </c>
      <c r="E37" s="62" t="s">
        <v>119</v>
      </c>
      <c r="F37" s="64" t="s">
        <v>120</v>
      </c>
      <c r="G37" s="62"/>
      <c r="H37" s="81">
        <v>3.5000000000000003E-2</v>
      </c>
      <c r="I37" s="33">
        <v>3.9999999999999994E-2</v>
      </c>
      <c r="J37" s="33"/>
      <c r="K37" s="33">
        <f>AVERAGE(E37:I37)</f>
        <v>3.7499999999999999E-2</v>
      </c>
      <c r="L37" s="59"/>
      <c r="M37" s="63"/>
    </row>
    <row r="38" spans="1:13" ht="15.4">
      <c r="A38" s="79"/>
      <c r="B38" s="79"/>
      <c r="C38" s="64" t="s">
        <v>60</v>
      </c>
      <c r="D38" s="62">
        <v>2005</v>
      </c>
      <c r="E38" s="62" t="s">
        <v>121</v>
      </c>
      <c r="F38" s="64" t="s">
        <v>122</v>
      </c>
      <c r="G38" s="62"/>
      <c r="H38" s="81"/>
      <c r="I38" s="33"/>
      <c r="J38" s="64"/>
      <c r="K38" s="33">
        <v>2.5000000000000001E-2</v>
      </c>
      <c r="L38" s="59"/>
      <c r="M38" s="63"/>
    </row>
    <row r="39" spans="1:13" ht="15.4">
      <c r="A39" s="79"/>
      <c r="B39" s="79"/>
      <c r="C39" s="64" t="s">
        <v>123</v>
      </c>
      <c r="D39" s="62">
        <v>2006</v>
      </c>
      <c r="E39" s="62" t="s">
        <v>107</v>
      </c>
      <c r="F39" s="64" t="s">
        <v>124</v>
      </c>
      <c r="G39" s="62"/>
      <c r="H39" s="81">
        <v>3.5000000000000003E-2</v>
      </c>
      <c r="I39" s="33">
        <v>0.06</v>
      </c>
      <c r="J39" s="84">
        <f>AVERAGE(H39:I39)</f>
        <v>4.7500000000000001E-2</v>
      </c>
      <c r="K39" s="33">
        <v>4.7500000000000001E-2</v>
      </c>
      <c r="L39" s="59"/>
      <c r="M39" s="63"/>
    </row>
    <row r="40" spans="1:13" ht="15.4">
      <c r="A40" s="79"/>
      <c r="B40" s="79"/>
      <c r="C40" s="64" t="s">
        <v>125</v>
      </c>
      <c r="D40" s="62">
        <v>2006</v>
      </c>
      <c r="E40" s="62" t="s">
        <v>126</v>
      </c>
      <c r="F40" s="64" t="s">
        <v>127</v>
      </c>
      <c r="G40" s="62"/>
      <c r="H40" s="81">
        <v>4.02E-2</v>
      </c>
      <c r="I40" s="33">
        <v>5.0999999999999997E-2</v>
      </c>
      <c r="J40" s="84">
        <f>AVERAGE(H40:I40)</f>
        <v>4.5600000000000002E-2</v>
      </c>
      <c r="K40" s="33">
        <v>4.5600000000000002E-2</v>
      </c>
      <c r="L40" s="59"/>
      <c r="M40" s="63"/>
    </row>
    <row r="41" spans="1:13" ht="15.4">
      <c r="A41" s="79"/>
      <c r="B41" s="79"/>
      <c r="C41" s="64" t="s">
        <v>128</v>
      </c>
      <c r="D41" s="62">
        <v>2004</v>
      </c>
      <c r="E41" s="62" t="s">
        <v>129</v>
      </c>
      <c r="F41" s="64" t="s">
        <v>130</v>
      </c>
      <c r="G41" s="62"/>
      <c r="H41" s="81">
        <v>3.9E-2</v>
      </c>
      <c r="I41" s="33">
        <v>1.2999999999999999E-2</v>
      </c>
      <c r="J41" s="84">
        <f>AVERAGE(H41:I41)</f>
        <v>2.5999999999999999E-2</v>
      </c>
      <c r="K41" s="33">
        <v>2.5999999999999999E-2</v>
      </c>
      <c r="L41" s="59"/>
      <c r="M41" s="63"/>
    </row>
    <row r="42" spans="1:13" ht="15.4">
      <c r="A42" s="79"/>
      <c r="B42" s="79"/>
      <c r="C42" s="64" t="s">
        <v>131</v>
      </c>
      <c r="D42" s="62">
        <v>2005</v>
      </c>
      <c r="E42" s="62" t="s">
        <v>177</v>
      </c>
      <c r="F42" s="64" t="s">
        <v>132</v>
      </c>
      <c r="G42" s="62"/>
      <c r="H42" s="81"/>
      <c r="I42" s="33"/>
      <c r="J42" s="84"/>
      <c r="K42" s="33">
        <v>7.3099999999999998E-2</v>
      </c>
      <c r="L42" s="59"/>
      <c r="M42" s="63"/>
    </row>
    <row r="43" spans="1:13" ht="15.4">
      <c r="A43" s="79"/>
      <c r="B43" s="79"/>
      <c r="C43" s="64" t="s">
        <v>133</v>
      </c>
      <c r="D43" s="62">
        <v>2006</v>
      </c>
      <c r="E43" s="62" t="s">
        <v>134</v>
      </c>
      <c r="F43" s="64" t="s">
        <v>135</v>
      </c>
      <c r="G43" s="62"/>
      <c r="H43" s="81">
        <v>0.03</v>
      </c>
      <c r="I43" s="33">
        <v>3.9999999999999994E-2</v>
      </c>
      <c r="J43" s="84">
        <f>AVERAGE(H43:I43)</f>
        <v>3.4999999999999996E-2</v>
      </c>
      <c r="K43" s="33">
        <v>3.5000000000000003E-2</v>
      </c>
      <c r="L43" s="59"/>
      <c r="M43" s="63"/>
    </row>
    <row r="44" spans="1:13" ht="15.4">
      <c r="A44" s="79"/>
      <c r="B44" s="79"/>
      <c r="C44" s="64" t="s">
        <v>149</v>
      </c>
      <c r="D44" s="62">
        <v>2008</v>
      </c>
      <c r="E44" s="62" t="s">
        <v>150</v>
      </c>
      <c r="F44" s="64" t="s">
        <v>151</v>
      </c>
      <c r="G44" s="62"/>
      <c r="H44" s="81">
        <v>4.1000000000000002E-2</v>
      </c>
      <c r="I44" s="33">
        <v>5.3999999999999999E-2</v>
      </c>
      <c r="J44" s="84"/>
      <c r="K44" s="33">
        <f>AVERAGE(H44:I44)</f>
        <v>4.7500000000000001E-2</v>
      </c>
      <c r="L44" s="59"/>
      <c r="M44" s="63"/>
    </row>
    <row r="45" spans="1:13" ht="15.4">
      <c r="A45" s="79"/>
      <c r="B45" s="79"/>
      <c r="C45" s="64" t="s">
        <v>152</v>
      </c>
      <c r="D45" s="62">
        <v>2001</v>
      </c>
      <c r="E45" s="62" t="s">
        <v>137</v>
      </c>
      <c r="F45" s="64" t="s">
        <v>112</v>
      </c>
      <c r="G45" s="62"/>
      <c r="H45" s="81"/>
      <c r="I45" s="33"/>
      <c r="J45" s="84"/>
      <c r="K45" s="33">
        <v>1.9999999999999997E-2</v>
      </c>
      <c r="L45" s="59"/>
      <c r="M45" s="63"/>
    </row>
    <row r="46" spans="1:13" ht="15.4">
      <c r="A46" s="79"/>
      <c r="B46" s="79"/>
      <c r="C46" s="64" t="s">
        <v>136</v>
      </c>
      <c r="D46" s="62">
        <v>2007</v>
      </c>
      <c r="E46" s="62" t="s">
        <v>137</v>
      </c>
      <c r="F46" s="64" t="s">
        <v>138</v>
      </c>
      <c r="G46" s="62"/>
      <c r="H46" s="81"/>
      <c r="I46" s="33"/>
      <c r="J46" s="84"/>
      <c r="K46" s="33">
        <v>3.9999999999999994E-2</v>
      </c>
      <c r="L46" s="59"/>
      <c r="M46" s="63"/>
    </row>
    <row r="47" spans="1:13" ht="15.4">
      <c r="A47" s="79"/>
      <c r="B47" s="79"/>
      <c r="C47" s="64" t="s">
        <v>153</v>
      </c>
      <c r="D47" s="62">
        <v>2008</v>
      </c>
      <c r="E47" s="62" t="s">
        <v>137</v>
      </c>
      <c r="F47" s="64" t="s">
        <v>154</v>
      </c>
      <c r="G47" s="62"/>
      <c r="H47" s="81"/>
      <c r="I47" s="33"/>
      <c r="J47" s="84"/>
      <c r="K47" s="33">
        <v>3.2199999999999999E-2</v>
      </c>
      <c r="L47" s="59"/>
      <c r="M47" s="63"/>
    </row>
    <row r="48" spans="1:13" ht="15.4">
      <c r="A48" s="79"/>
      <c r="B48" s="79"/>
      <c r="C48" s="64" t="s">
        <v>265</v>
      </c>
      <c r="D48" s="62">
        <v>2011</v>
      </c>
      <c r="E48" s="62" t="s">
        <v>137</v>
      </c>
      <c r="F48" s="64" t="s">
        <v>266</v>
      </c>
      <c r="G48" s="62"/>
      <c r="H48" s="81"/>
      <c r="I48" s="33"/>
      <c r="J48" s="33"/>
      <c r="K48" s="33">
        <v>5.5E-2</v>
      </c>
      <c r="L48" s="59"/>
      <c r="M48" s="63"/>
    </row>
    <row r="49" spans="1:13" ht="15.4">
      <c r="A49" s="79"/>
      <c r="B49" s="79"/>
      <c r="C49" s="64" t="s">
        <v>256</v>
      </c>
      <c r="D49" s="62">
        <v>2022</v>
      </c>
      <c r="E49" s="62" t="s">
        <v>137</v>
      </c>
      <c r="F49" s="64" t="s">
        <v>631</v>
      </c>
      <c r="G49" s="62"/>
      <c r="H49" s="81"/>
      <c r="I49" s="33"/>
      <c r="J49" s="33"/>
      <c r="K49" s="81">
        <v>5.5E-2</v>
      </c>
      <c r="L49" s="59"/>
      <c r="M49" s="63"/>
    </row>
    <row r="50" spans="1:13" ht="15.4">
      <c r="A50" s="79"/>
      <c r="B50" s="79"/>
      <c r="C50" s="64" t="s">
        <v>279</v>
      </c>
      <c r="D50" s="62">
        <v>2014</v>
      </c>
      <c r="E50" s="62" t="s">
        <v>137</v>
      </c>
      <c r="F50" s="64" t="s">
        <v>280</v>
      </c>
      <c r="G50" s="62"/>
      <c r="H50" s="81"/>
      <c r="I50" s="33"/>
      <c r="J50" s="33"/>
      <c r="K50" s="81">
        <v>5.5E-2</v>
      </c>
      <c r="L50" s="59"/>
      <c r="M50" s="63"/>
    </row>
    <row r="51" spans="1:13" ht="15.4">
      <c r="A51" s="79"/>
      <c r="B51" s="79"/>
      <c r="C51" s="64" t="s">
        <v>267</v>
      </c>
      <c r="D51" s="62">
        <v>2015</v>
      </c>
      <c r="E51" s="62" t="s">
        <v>137</v>
      </c>
      <c r="F51" s="64" t="s">
        <v>268</v>
      </c>
      <c r="G51" s="62"/>
      <c r="H51" s="81"/>
      <c r="I51" s="33"/>
      <c r="J51" s="33"/>
      <c r="K51" s="33">
        <v>0.06</v>
      </c>
      <c r="L51" s="59"/>
      <c r="M51" s="63"/>
    </row>
    <row r="52" spans="1:13" ht="15.4">
      <c r="A52" s="79"/>
      <c r="B52" s="79"/>
      <c r="C52" s="64" t="s">
        <v>489</v>
      </c>
      <c r="D52" s="62">
        <v>2022</v>
      </c>
      <c r="E52" s="62" t="s">
        <v>137</v>
      </c>
      <c r="F52" s="64" t="s">
        <v>268</v>
      </c>
      <c r="G52" s="62"/>
      <c r="H52" s="81"/>
      <c r="I52" s="33"/>
      <c r="J52" s="33"/>
      <c r="K52" s="33">
        <v>3.4700000000000002E-2</v>
      </c>
      <c r="L52" s="59"/>
      <c r="M52" s="63"/>
    </row>
    <row r="53" spans="1:13" ht="15.4">
      <c r="A53" s="79"/>
      <c r="B53" s="79"/>
      <c r="C53" s="64" t="s">
        <v>488</v>
      </c>
      <c r="D53" s="62">
        <v>2022</v>
      </c>
      <c r="E53" s="62" t="s">
        <v>137</v>
      </c>
      <c r="F53" s="64" t="s">
        <v>268</v>
      </c>
      <c r="G53" s="62"/>
      <c r="H53" s="81"/>
      <c r="I53" s="33"/>
      <c r="J53" s="33"/>
      <c r="K53" s="33">
        <v>0.05</v>
      </c>
      <c r="L53" s="59"/>
      <c r="M53" s="63"/>
    </row>
    <row r="54" spans="1:13" ht="15.4">
      <c r="A54" s="79"/>
      <c r="B54" s="79"/>
      <c r="C54" s="64" t="s">
        <v>632</v>
      </c>
      <c r="D54" s="62">
        <v>2022</v>
      </c>
      <c r="E54" s="62" t="s">
        <v>137</v>
      </c>
      <c r="F54" s="64" t="s">
        <v>492</v>
      </c>
      <c r="G54" s="62"/>
      <c r="H54" s="81"/>
      <c r="I54" s="33"/>
      <c r="J54" s="84"/>
      <c r="K54" s="33">
        <v>5.3699999999999998E-2</v>
      </c>
      <c r="L54" s="59"/>
    </row>
    <row r="55" spans="1:13" ht="15.4">
      <c r="A55" s="85"/>
      <c r="B55" s="85"/>
      <c r="C55" s="86" t="s">
        <v>35</v>
      </c>
      <c r="D55" s="64"/>
      <c r="E55" s="64"/>
      <c r="F55" s="64"/>
      <c r="G55" s="62"/>
      <c r="H55" s="81"/>
      <c r="I55" s="33"/>
      <c r="J55" s="33"/>
      <c r="K55" s="33"/>
      <c r="L55" s="59"/>
      <c r="M55" s="63"/>
    </row>
    <row r="56" spans="1:13" ht="15.4">
      <c r="A56" s="79"/>
      <c r="B56" s="79"/>
      <c r="C56" s="64" t="s">
        <v>42</v>
      </c>
      <c r="D56" s="64"/>
      <c r="E56" s="62" t="s">
        <v>139</v>
      </c>
      <c r="F56" s="64"/>
      <c r="G56" s="62"/>
      <c r="H56" s="81"/>
      <c r="I56" s="33"/>
      <c r="J56" s="33"/>
      <c r="K56" s="33"/>
      <c r="L56" s="59"/>
      <c r="M56" s="63"/>
    </row>
    <row r="57" spans="1:13" ht="15.4">
      <c r="A57" s="79"/>
      <c r="B57" s="79"/>
      <c r="C57" s="64" t="s">
        <v>39</v>
      </c>
      <c r="D57" s="62">
        <v>2001</v>
      </c>
      <c r="E57" s="62" t="s">
        <v>140</v>
      </c>
      <c r="F57" s="64" t="s">
        <v>151</v>
      </c>
      <c r="G57" s="62" t="s">
        <v>30</v>
      </c>
      <c r="H57" s="81">
        <v>0.03</v>
      </c>
      <c r="I57" s="33">
        <v>3.9999999999999994E-2</v>
      </c>
      <c r="J57" s="33">
        <f>AVERAGE(H57:I57)</f>
        <v>3.4999999999999996E-2</v>
      </c>
      <c r="K57" s="33">
        <v>3.5000000000000003E-2</v>
      </c>
      <c r="L57" s="59"/>
      <c r="M57" s="63"/>
    </row>
    <row r="58" spans="1:13" ht="15.4">
      <c r="A58" s="79"/>
      <c r="B58" s="79"/>
      <c r="C58" s="64"/>
      <c r="D58" s="64"/>
      <c r="E58" s="62" t="s">
        <v>141</v>
      </c>
      <c r="F58" s="64"/>
      <c r="G58" s="62" t="s">
        <v>31</v>
      </c>
      <c r="H58" s="81">
        <v>1.4999999999999999E-2</v>
      </c>
      <c r="I58" s="33">
        <v>2.5000000000000001E-2</v>
      </c>
      <c r="J58" s="33">
        <f>AVERAGE(H58:I58)</f>
        <v>0.02</v>
      </c>
      <c r="K58" s="33">
        <v>1.9999999999999997E-2</v>
      </c>
      <c r="L58" s="59"/>
      <c r="M58" s="63"/>
    </row>
    <row r="59" spans="1:13" ht="15.4">
      <c r="A59" s="79"/>
      <c r="B59" s="79"/>
      <c r="C59" s="64" t="s">
        <v>40</v>
      </c>
      <c r="D59" s="62">
        <v>2001</v>
      </c>
      <c r="E59" s="62" t="s">
        <v>141</v>
      </c>
      <c r="F59" s="64" t="s">
        <v>142</v>
      </c>
      <c r="G59" s="62"/>
      <c r="H59" s="81">
        <v>0.03</v>
      </c>
      <c r="I59" s="33">
        <v>4.8000000000000001E-2</v>
      </c>
      <c r="J59" s="33">
        <f>AVERAGE(H59:I59)</f>
        <v>3.9E-2</v>
      </c>
      <c r="K59" s="33">
        <v>3.9E-2</v>
      </c>
      <c r="L59" s="59"/>
      <c r="M59" s="63"/>
    </row>
    <row r="60" spans="1:13" ht="15.4">
      <c r="A60" s="79"/>
      <c r="B60" s="79"/>
      <c r="C60" s="64" t="s">
        <v>41</v>
      </c>
      <c r="D60" s="62">
        <v>2001</v>
      </c>
      <c r="E60" s="62" t="s">
        <v>141</v>
      </c>
      <c r="F60" s="64" t="s">
        <v>143</v>
      </c>
      <c r="G60" s="62"/>
      <c r="H60" s="81">
        <v>0.03</v>
      </c>
      <c r="I60" s="33">
        <v>3.5000000000000003E-2</v>
      </c>
      <c r="J60" s="33">
        <f>AVERAGE(H60:I60)</f>
        <v>3.2500000000000001E-2</v>
      </c>
      <c r="K60" s="33">
        <v>3.2500000000000001E-2</v>
      </c>
      <c r="L60" s="59"/>
      <c r="M60" s="63"/>
    </row>
    <row r="61" spans="1:13" ht="15.4">
      <c r="A61" s="79"/>
      <c r="B61" s="79"/>
      <c r="C61" s="875" t="s">
        <v>26</v>
      </c>
      <c r="D61" s="875"/>
      <c r="E61" s="875"/>
      <c r="F61" s="875"/>
      <c r="G61" s="876"/>
      <c r="H61" s="877"/>
      <c r="I61" s="878"/>
      <c r="J61" s="878"/>
      <c r="K61" s="875"/>
      <c r="L61" s="879">
        <f>MEDIAN(K28:K60)</f>
        <v>3.9999999999999994E-2</v>
      </c>
      <c r="M61" s="63"/>
    </row>
    <row r="62" spans="1:13" ht="15.4">
      <c r="A62" s="79" t="s">
        <v>33</v>
      </c>
      <c r="B62" s="79" t="s">
        <v>33</v>
      </c>
      <c r="C62" s="64"/>
      <c r="D62" s="62"/>
      <c r="E62" s="62"/>
      <c r="F62" s="64"/>
      <c r="G62" s="62"/>
      <c r="H62" s="81"/>
      <c r="I62" s="33"/>
      <c r="J62" s="33"/>
      <c r="K62" s="33"/>
      <c r="L62" s="59"/>
      <c r="M62" s="63"/>
    </row>
    <row r="63" spans="1:13" ht="15.4">
      <c r="A63" s="79"/>
      <c r="B63" s="79"/>
      <c r="C63" s="64" t="s">
        <v>276</v>
      </c>
      <c r="D63" s="87">
        <v>2015</v>
      </c>
      <c r="E63" s="62" t="s">
        <v>277</v>
      </c>
      <c r="F63" s="64" t="s">
        <v>278</v>
      </c>
      <c r="G63" s="64"/>
      <c r="H63" s="64"/>
      <c r="I63" s="64"/>
      <c r="J63" s="81"/>
      <c r="K63" s="33">
        <v>5.7000000000000002E-2</v>
      </c>
      <c r="L63" s="59"/>
      <c r="M63" s="63"/>
    </row>
    <row r="64" spans="1:13" ht="15.4">
      <c r="A64" s="79"/>
      <c r="B64" s="79"/>
      <c r="C64" s="64" t="s">
        <v>34</v>
      </c>
      <c r="D64" s="87">
        <v>2022</v>
      </c>
      <c r="E64" s="62" t="s">
        <v>144</v>
      </c>
      <c r="F64" s="64" t="s">
        <v>281</v>
      </c>
      <c r="G64" s="62"/>
      <c r="H64" s="81"/>
      <c r="I64" s="62"/>
      <c r="J64" s="64"/>
      <c r="K64" s="33">
        <v>3.8800000000000001E-2</v>
      </c>
      <c r="L64" s="59"/>
      <c r="M64" s="63"/>
    </row>
    <row r="65" spans="1:13" ht="15.4">
      <c r="A65" s="79"/>
      <c r="B65" s="79"/>
      <c r="C65" s="64" t="s">
        <v>145</v>
      </c>
      <c r="D65" s="87">
        <v>2020</v>
      </c>
      <c r="E65" s="62" t="s">
        <v>144</v>
      </c>
      <c r="F65" s="64" t="s">
        <v>475</v>
      </c>
      <c r="G65" s="62"/>
      <c r="H65" s="81"/>
      <c r="I65" s="62"/>
      <c r="J65" s="64"/>
      <c r="K65" s="33">
        <f>0.0405</f>
        <v>4.0500000000000001E-2</v>
      </c>
      <c r="L65" s="59"/>
      <c r="M65" s="63"/>
    </row>
    <row r="66" spans="1:13" ht="15.4">
      <c r="A66" s="79"/>
      <c r="B66" s="79"/>
      <c r="C66" s="64" t="s">
        <v>190</v>
      </c>
      <c r="D66" s="87">
        <v>2008</v>
      </c>
      <c r="E66" s="62" t="s">
        <v>146</v>
      </c>
      <c r="F66" s="64" t="s">
        <v>191</v>
      </c>
      <c r="G66" s="62"/>
      <c r="H66" s="81">
        <v>4.9999999999999996E-2</v>
      </c>
      <c r="I66" s="33">
        <v>5.74E-2</v>
      </c>
      <c r="J66" s="33">
        <f>AVERAGE(H66:I66)</f>
        <v>5.3699999999999998E-2</v>
      </c>
      <c r="K66" s="33">
        <f>AVERAGE(J66:J67)</f>
        <v>5.3699999999999998E-2</v>
      </c>
      <c r="L66" s="59"/>
      <c r="M66" s="63"/>
    </row>
    <row r="67" spans="1:13" ht="15.4">
      <c r="A67" s="79"/>
      <c r="B67" s="79"/>
      <c r="C67" s="64" t="s">
        <v>254</v>
      </c>
      <c r="D67" s="87">
        <v>2021</v>
      </c>
      <c r="E67" s="62" t="s">
        <v>180</v>
      </c>
      <c r="F67" s="64" t="s">
        <v>255</v>
      </c>
      <c r="G67" s="64"/>
      <c r="H67" s="64"/>
      <c r="I67" s="64"/>
      <c r="J67" s="81"/>
      <c r="K67" s="33">
        <v>5.5E-2</v>
      </c>
      <c r="L67" s="59"/>
      <c r="M67" s="63"/>
    </row>
    <row r="68" spans="1:13" ht="15.4">
      <c r="A68" s="79"/>
      <c r="B68" s="79"/>
      <c r="C68" s="875" t="s">
        <v>26</v>
      </c>
      <c r="D68" s="875"/>
      <c r="E68" s="875"/>
      <c r="F68" s="875"/>
      <c r="G68" s="876"/>
      <c r="H68" s="877"/>
      <c r="I68" s="878"/>
      <c r="J68" s="878"/>
      <c r="K68" s="875"/>
      <c r="L68" s="879">
        <f>MEDIAN(K63:K67)</f>
        <v>5.3699999999999998E-2</v>
      </c>
      <c r="M68" s="63"/>
    </row>
    <row r="69" spans="1:13" ht="15.4">
      <c r="A69" s="79" t="s">
        <v>36</v>
      </c>
      <c r="B69" s="79" t="s">
        <v>36</v>
      </c>
      <c r="C69" s="64"/>
      <c r="D69" s="64"/>
      <c r="E69" s="64"/>
      <c r="F69" s="64"/>
      <c r="G69" s="62"/>
      <c r="H69" s="81"/>
      <c r="I69" s="33"/>
      <c r="J69" s="33"/>
      <c r="K69" s="33"/>
      <c r="L69" s="59"/>
      <c r="M69" s="63"/>
    </row>
    <row r="70" spans="1:13" ht="15.4">
      <c r="A70" s="79"/>
      <c r="B70" s="79"/>
      <c r="C70" s="64" t="s">
        <v>62</v>
      </c>
      <c r="D70" s="62">
        <v>2015</v>
      </c>
      <c r="E70" s="62" t="s">
        <v>137</v>
      </c>
      <c r="F70" s="64" t="s">
        <v>147</v>
      </c>
      <c r="G70" s="62" t="s">
        <v>30</v>
      </c>
      <c r="H70" s="81"/>
      <c r="I70" s="33"/>
      <c r="J70" s="33">
        <v>6.2199999999999998E-2</v>
      </c>
      <c r="K70" s="33">
        <f>AVERAGE(J70:J71)</f>
        <v>5.21E-2</v>
      </c>
      <c r="L70" s="59"/>
      <c r="M70" s="63"/>
    </row>
    <row r="71" spans="1:13" ht="15.4">
      <c r="A71" s="79"/>
      <c r="B71" s="79"/>
      <c r="C71" s="64"/>
      <c r="D71" s="64"/>
      <c r="E71" s="64"/>
      <c r="F71" s="64"/>
      <c r="G71" s="62" t="s">
        <v>31</v>
      </c>
      <c r="H71" s="81"/>
      <c r="I71" s="33"/>
      <c r="J71" s="33">
        <v>4.2000000000000003E-2</v>
      </c>
      <c r="K71" s="33"/>
      <c r="L71" s="59"/>
      <c r="M71" s="63"/>
    </row>
    <row r="72" spans="1:13" ht="15.4">
      <c r="A72" s="79"/>
      <c r="B72" s="79"/>
      <c r="C72" s="64" t="s">
        <v>262</v>
      </c>
      <c r="D72" s="62">
        <v>2010</v>
      </c>
      <c r="E72" s="62" t="s">
        <v>264</v>
      </c>
      <c r="F72" s="64" t="s">
        <v>263</v>
      </c>
      <c r="G72" s="62" t="s">
        <v>31</v>
      </c>
      <c r="H72" s="81"/>
      <c r="I72" s="33"/>
      <c r="J72" s="33"/>
      <c r="K72" s="33">
        <v>3.9999999999999994E-2</v>
      </c>
      <c r="L72" s="59"/>
      <c r="M72" s="63"/>
    </row>
    <row r="73" spans="1:13" ht="15.4">
      <c r="A73" s="79"/>
      <c r="B73" s="79"/>
      <c r="C73" s="64" t="s">
        <v>261</v>
      </c>
      <c r="D73" s="62">
        <v>2010</v>
      </c>
      <c r="E73" s="62" t="s">
        <v>137</v>
      </c>
      <c r="F73" s="64" t="s">
        <v>148</v>
      </c>
      <c r="G73" s="62" t="s">
        <v>31</v>
      </c>
      <c r="H73" s="81"/>
      <c r="I73" s="33"/>
      <c r="J73" s="33"/>
      <c r="K73" s="33">
        <v>0.03</v>
      </c>
      <c r="L73" s="59"/>
      <c r="M73" s="63"/>
    </row>
    <row r="74" spans="1:13" ht="15.4">
      <c r="A74" s="79"/>
      <c r="B74" s="79"/>
      <c r="C74" s="64" t="s">
        <v>260</v>
      </c>
      <c r="D74" s="62">
        <v>2011</v>
      </c>
      <c r="E74" s="62" t="s">
        <v>137</v>
      </c>
      <c r="F74" s="64" t="s">
        <v>148</v>
      </c>
      <c r="G74" s="62" t="s">
        <v>30</v>
      </c>
      <c r="H74" s="81"/>
      <c r="I74" s="33"/>
      <c r="J74" s="33">
        <v>4.6300000000000001E-2</v>
      </c>
      <c r="K74" s="33">
        <f>AVERAGE(J74:J75)</f>
        <v>4.1149999999999999E-2</v>
      </c>
      <c r="L74" s="59"/>
      <c r="M74" s="63"/>
    </row>
    <row r="75" spans="1:13" ht="15.4">
      <c r="A75" s="79"/>
      <c r="B75" s="79"/>
      <c r="C75" s="64"/>
      <c r="D75" s="64"/>
      <c r="E75" s="64"/>
      <c r="F75" s="64"/>
      <c r="G75" s="62" t="s">
        <v>31</v>
      </c>
      <c r="H75" s="81"/>
      <c r="I75" s="33"/>
      <c r="J75" s="33">
        <v>3.5999999999999997E-2</v>
      </c>
      <c r="K75" s="33"/>
      <c r="L75" s="59"/>
      <c r="M75" s="63"/>
    </row>
    <row r="76" spans="1:13" ht="15.75" thickBot="1">
      <c r="A76" s="85"/>
      <c r="B76" s="85"/>
      <c r="C76" s="875" t="s">
        <v>26</v>
      </c>
      <c r="D76" s="880"/>
      <c r="E76" s="880"/>
      <c r="F76" s="880"/>
      <c r="G76" s="881"/>
      <c r="H76" s="882"/>
      <c r="I76" s="883"/>
      <c r="J76" s="883"/>
      <c r="K76" s="880"/>
      <c r="L76" s="884">
        <f>MEDIAN(K70:K75)</f>
        <v>4.0575E-2</v>
      </c>
      <c r="M76" s="63"/>
    </row>
    <row r="77" spans="1:13" ht="15.75" thickBot="1">
      <c r="A77" s="88" t="s">
        <v>1</v>
      </c>
      <c r="B77" s="88" t="s">
        <v>1</v>
      </c>
      <c r="C77" s="89"/>
      <c r="D77" s="89"/>
      <c r="E77" s="89"/>
      <c r="F77" s="89"/>
      <c r="G77" s="90"/>
      <c r="H77" s="91"/>
      <c r="I77" s="60"/>
      <c r="J77" s="60"/>
      <c r="K77" s="92"/>
      <c r="L77" s="93">
        <f>AVERAGE(L27:L76)</f>
        <v>4.731875E-2</v>
      </c>
      <c r="M77" s="63"/>
    </row>
    <row r="78" spans="1:13" ht="15.75" thickBot="1">
      <c r="A78" s="113" t="s">
        <v>26</v>
      </c>
      <c r="B78" s="113" t="s">
        <v>26</v>
      </c>
      <c r="C78" s="114"/>
      <c r="D78" s="114"/>
      <c r="E78" s="114"/>
      <c r="F78" s="114"/>
      <c r="G78" s="115"/>
      <c r="H78" s="116"/>
      <c r="I78" s="117"/>
      <c r="J78" s="117"/>
      <c r="K78" s="118"/>
      <c r="L78" s="93">
        <v>4.8300000000000003E-2</v>
      </c>
      <c r="M78" s="63"/>
    </row>
    <row r="79" spans="1:13" ht="13.15">
      <c r="M79" s="63"/>
    </row>
    <row r="80" spans="1:13" ht="13.15">
      <c r="M80" s="63"/>
    </row>
    <row r="81" spans="1:13" ht="13.15">
      <c r="M81" s="63"/>
    </row>
    <row r="82" spans="1:13" ht="13.15">
      <c r="A82" s="95" t="s">
        <v>44</v>
      </c>
      <c r="B82" s="63"/>
      <c r="C82" s="63"/>
      <c r="D82" s="63"/>
      <c r="E82" s="63"/>
      <c r="F82" s="63"/>
      <c r="G82" s="94"/>
      <c r="H82" s="63"/>
      <c r="I82" s="63"/>
      <c r="J82" s="63"/>
      <c r="K82" s="63"/>
      <c r="L82" s="63"/>
      <c r="M82" s="63"/>
    </row>
    <row r="83" spans="1:13" ht="13.15">
      <c r="A83" s="95" t="s">
        <v>45</v>
      </c>
      <c r="B83" s="63"/>
      <c r="C83" s="63"/>
      <c r="D83" s="63"/>
      <c r="E83" s="63"/>
      <c r="F83" s="63"/>
      <c r="G83" s="94"/>
      <c r="H83" s="63"/>
      <c r="I83" s="63"/>
      <c r="J83" s="63"/>
      <c r="K83" s="63"/>
      <c r="L83" s="63"/>
      <c r="M83" s="63"/>
    </row>
    <row r="84" spans="1:13" ht="13.15">
      <c r="A84" s="95" t="s">
        <v>61</v>
      </c>
      <c r="B84" s="63"/>
      <c r="C84" s="63"/>
      <c r="D84" s="63"/>
      <c r="E84" s="63"/>
      <c r="F84" s="63"/>
      <c r="G84" s="94"/>
      <c r="H84" s="63"/>
      <c r="I84" s="63"/>
      <c r="J84" s="63"/>
      <c r="K84" s="63"/>
      <c r="L84" s="63"/>
      <c r="M84" s="63"/>
    </row>
    <row r="85" spans="1:13" ht="13.15">
      <c r="A85" s="95" t="s">
        <v>38</v>
      </c>
      <c r="B85" s="63"/>
      <c r="C85" s="63"/>
      <c r="D85" s="63"/>
      <c r="E85" s="63"/>
      <c r="F85" s="63"/>
      <c r="G85" s="94"/>
      <c r="H85" s="63"/>
      <c r="I85" s="63"/>
      <c r="J85" s="63"/>
      <c r="K85" s="63"/>
      <c r="L85" s="63"/>
      <c r="M85" s="63"/>
    </row>
    <row r="86" spans="1:13" ht="13.15">
      <c r="A86" s="95" t="s">
        <v>78</v>
      </c>
      <c r="B86" s="63"/>
      <c r="C86" s="63"/>
      <c r="D86" s="63"/>
      <c r="E86" s="63"/>
      <c r="F86" s="63"/>
      <c r="G86" s="94"/>
      <c r="H86" s="63"/>
      <c r="I86" s="63"/>
      <c r="J86" s="63"/>
      <c r="K86" s="63"/>
      <c r="L86" s="63"/>
      <c r="M86" s="63"/>
    </row>
    <row r="87" spans="1:13" ht="13.15">
      <c r="A87" s="95" t="s">
        <v>675</v>
      </c>
      <c r="B87" s="63"/>
      <c r="C87" s="63"/>
      <c r="D87" s="63"/>
      <c r="E87" s="63"/>
      <c r="F87" s="63"/>
      <c r="G87" s="94"/>
      <c r="H87" s="63"/>
      <c r="I87" s="63"/>
      <c r="J87" s="63"/>
      <c r="K87" s="63"/>
      <c r="L87" s="63"/>
      <c r="M87" s="63"/>
    </row>
    <row r="88" spans="1:13" ht="13.15">
      <c r="A88" s="95" t="s">
        <v>676</v>
      </c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</row>
    <row r="89" spans="1:13">
      <c r="A89" s="95"/>
    </row>
    <row r="90" spans="1:13" ht="13.15">
      <c r="A90" s="96" t="s">
        <v>677</v>
      </c>
      <c r="B90" s="63"/>
    </row>
    <row r="91" spans="1:13" ht="13.15">
      <c r="A91" s="96" t="s">
        <v>678</v>
      </c>
      <c r="B91" s="63"/>
    </row>
    <row r="92" spans="1:13" ht="13.15">
      <c r="A92" s="97" t="s">
        <v>74</v>
      </c>
      <c r="B92" s="63"/>
    </row>
    <row r="93" spans="1:13" ht="13.15">
      <c r="A93" s="96" t="s">
        <v>63</v>
      </c>
      <c r="B93" s="63"/>
    </row>
    <row r="94" spans="1:13" ht="13.15">
      <c r="A94" s="32" t="s">
        <v>64</v>
      </c>
      <c r="B94" s="63"/>
    </row>
    <row r="95" spans="1:13" ht="13.15">
      <c r="A95" s="96" t="s">
        <v>65</v>
      </c>
      <c r="B95" s="63"/>
    </row>
    <row r="96" spans="1:13" ht="13.15">
      <c r="A96" s="96" t="s">
        <v>66</v>
      </c>
      <c r="B96" s="63"/>
    </row>
    <row r="97" spans="1:2" ht="13.15">
      <c r="A97" s="96" t="s">
        <v>75</v>
      </c>
      <c r="B97" s="63"/>
    </row>
    <row r="98" spans="1:2" ht="13.15">
      <c r="A98" s="97" t="s">
        <v>156</v>
      </c>
      <c r="B98" s="63"/>
    </row>
    <row r="99" spans="1:2" ht="13.15">
      <c r="A99" s="96" t="s">
        <v>67</v>
      </c>
      <c r="B99" s="63"/>
    </row>
    <row r="100" spans="1:2" ht="13.15">
      <c r="A100" s="98"/>
      <c r="B100" s="63"/>
    </row>
    <row r="101" spans="1:2" ht="13.15">
      <c r="A101" s="96" t="s">
        <v>68</v>
      </c>
      <c r="B101" s="63"/>
    </row>
    <row r="102" spans="1:2" ht="13.15">
      <c r="A102" s="96" t="s">
        <v>679</v>
      </c>
      <c r="B102" s="63"/>
    </row>
    <row r="103" spans="1:2" ht="13.15">
      <c r="A103" s="97" t="s">
        <v>157</v>
      </c>
      <c r="B103" s="63"/>
    </row>
    <row r="104" spans="1:2" ht="13.15">
      <c r="A104" s="96" t="s">
        <v>69</v>
      </c>
      <c r="B104" s="63"/>
    </row>
    <row r="105" spans="1:2" ht="13.15">
      <c r="A105" s="96" t="s">
        <v>70</v>
      </c>
      <c r="B105" s="63"/>
    </row>
    <row r="106" spans="1:2" ht="13.15">
      <c r="A106" s="96" t="s">
        <v>76</v>
      </c>
      <c r="B106" s="63"/>
    </row>
    <row r="107" spans="1:2" ht="13.15">
      <c r="A107" s="98"/>
      <c r="B107" s="63"/>
    </row>
    <row r="108" spans="1:2" ht="13.15">
      <c r="A108" s="96" t="s">
        <v>77</v>
      </c>
      <c r="B108" s="63"/>
    </row>
    <row r="109" spans="1:2" ht="13.15">
      <c r="A109" s="96" t="s">
        <v>71</v>
      </c>
      <c r="B109" s="63"/>
    </row>
    <row r="110" spans="1:2" ht="13.15">
      <c r="A110" s="98"/>
      <c r="B110" s="63"/>
    </row>
    <row r="111" spans="1:2" ht="13.15">
      <c r="A111" s="96" t="s">
        <v>79</v>
      </c>
      <c r="B111" s="63"/>
    </row>
    <row r="112" spans="1:2">
      <c r="A112" s="96" t="s">
        <v>72</v>
      </c>
    </row>
    <row r="113" spans="1:1">
      <c r="A113" s="96" t="s">
        <v>80</v>
      </c>
    </row>
    <row r="114" spans="1:1">
      <c r="A114" s="96" t="s">
        <v>81</v>
      </c>
    </row>
    <row r="115" spans="1:1">
      <c r="A115" s="97" t="s">
        <v>82</v>
      </c>
    </row>
    <row r="116" spans="1:1">
      <c r="A116" s="96" t="s">
        <v>83</v>
      </c>
    </row>
    <row r="117" spans="1:1">
      <c r="A117" s="96" t="s">
        <v>84</v>
      </c>
    </row>
    <row r="118" spans="1:1">
      <c r="A118" s="96">
        <v>85</v>
      </c>
    </row>
    <row r="119" spans="1:1">
      <c r="A119" s="96" t="s">
        <v>85</v>
      </c>
    </row>
    <row r="120" spans="1:1">
      <c r="A120" s="97" t="s">
        <v>86</v>
      </c>
    </row>
    <row r="121" spans="1:1">
      <c r="A121" s="96" t="s">
        <v>73</v>
      </c>
    </row>
    <row r="122" spans="1:1">
      <c r="A122" s="96" t="s">
        <v>87</v>
      </c>
    </row>
    <row r="123" spans="1:1">
      <c r="A123" s="97" t="s">
        <v>88</v>
      </c>
    </row>
  </sheetData>
  <mergeCells count="2">
    <mergeCell ref="A4:L4"/>
    <mergeCell ref="A5:L5"/>
  </mergeCells>
  <hyperlinks>
    <hyperlink ref="A94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zoomScale="75" zoomScaleNormal="75" workbookViewId="0">
      <selection activeCell="K1" sqref="K1"/>
    </sheetView>
  </sheetViews>
  <sheetFormatPr defaultColWidth="9.1328125" defaultRowHeight="12.75"/>
  <cols>
    <col min="1" max="1" width="21.33203125" style="61" customWidth="1"/>
    <col min="2" max="2" width="43.86328125" style="61" customWidth="1"/>
    <col min="3" max="3" width="14.46484375" style="61" customWidth="1"/>
    <col min="4" max="4" width="18.33203125" style="61" customWidth="1"/>
    <col min="5" max="5" width="52.33203125" style="61" customWidth="1"/>
    <col min="6" max="6" width="16.53125" style="61" customWidth="1"/>
    <col min="7" max="7" width="10.46484375" style="61" customWidth="1"/>
    <col min="8" max="8" width="10.33203125" style="61" bestFit="1" customWidth="1"/>
    <col min="9" max="10" width="9.1328125" style="61"/>
    <col min="11" max="11" width="10.6640625" style="61" bestFit="1" customWidth="1"/>
    <col min="12" max="16384" width="9.1328125" style="61"/>
  </cols>
  <sheetData>
    <row r="1" spans="1:15" ht="15.4">
      <c r="A1"/>
      <c r="B1"/>
      <c r="C1"/>
      <c r="D1"/>
      <c r="E1"/>
      <c r="F1"/>
      <c r="H1" s="64"/>
      <c r="I1" s="64"/>
      <c r="J1" s="64"/>
      <c r="K1" s="22" t="s">
        <v>685</v>
      </c>
    </row>
    <row r="2" spans="1:15" ht="15.4">
      <c r="A2" s="7"/>
      <c r="B2"/>
      <c r="C2"/>
      <c r="D2"/>
      <c r="E2"/>
      <c r="F2" s="23"/>
      <c r="H2" s="64"/>
      <c r="I2" s="64"/>
      <c r="J2" s="64"/>
      <c r="K2" s="22" t="s">
        <v>483</v>
      </c>
      <c r="M2" s="63"/>
      <c r="N2" s="63"/>
      <c r="O2" s="63"/>
    </row>
    <row r="3" spans="1:15" ht="15.4">
      <c r="A3" s="7"/>
      <c r="B3"/>
      <c r="C3"/>
      <c r="D3"/>
      <c r="E3"/>
      <c r="F3" s="23"/>
      <c r="G3" s="1"/>
      <c r="H3" s="64"/>
      <c r="I3" s="64"/>
      <c r="J3" s="64"/>
      <c r="K3" s="1" t="s">
        <v>633</v>
      </c>
      <c r="L3" s="1"/>
      <c r="M3" s="63"/>
      <c r="N3" s="63"/>
      <c r="O3" s="63"/>
    </row>
    <row r="4" spans="1:15" ht="19.899999999999999">
      <c r="A4" s="903"/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63"/>
      <c r="N4" s="63"/>
      <c r="O4" s="63"/>
    </row>
    <row r="5" spans="1:15" ht="15">
      <c r="A5" s="905" t="s">
        <v>166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63"/>
      <c r="N5" s="63"/>
      <c r="O5" s="63"/>
    </row>
    <row r="6" spans="1:15" ht="15">
      <c r="A6" s="66"/>
      <c r="B6" s="67"/>
      <c r="C6" s="67"/>
      <c r="D6" s="67"/>
      <c r="E6" s="67"/>
      <c r="F6" s="67"/>
      <c r="G6" s="67"/>
      <c r="H6" s="67"/>
      <c r="I6" s="68"/>
      <c r="J6" s="104"/>
      <c r="K6" s="104"/>
      <c r="L6" s="63"/>
      <c r="M6" s="63"/>
      <c r="N6" s="63"/>
      <c r="O6" s="63"/>
    </row>
    <row r="7" spans="1:15" ht="15.4" thickBot="1">
      <c r="A7" s="906" t="s">
        <v>634</v>
      </c>
      <c r="B7" s="906"/>
      <c r="C7" s="906"/>
      <c r="D7" s="906"/>
      <c r="E7" s="906"/>
      <c r="F7" s="906"/>
      <c r="G7" s="906"/>
      <c r="H7" s="906"/>
      <c r="I7" s="906"/>
      <c r="J7" s="906"/>
      <c r="K7" s="906"/>
      <c r="L7" s="906"/>
      <c r="M7" s="63"/>
      <c r="N7" s="63"/>
      <c r="O7" s="63"/>
    </row>
    <row r="8" spans="1:15" ht="15">
      <c r="A8" s="69"/>
      <c r="B8" s="873"/>
      <c r="C8" s="70" t="s">
        <v>97</v>
      </c>
      <c r="D8" s="70" t="s">
        <v>98</v>
      </c>
      <c r="E8" s="71"/>
      <c r="F8" s="70" t="s">
        <v>99</v>
      </c>
      <c r="G8" s="70" t="s">
        <v>51</v>
      </c>
      <c r="H8" s="873"/>
      <c r="I8" s="70" t="s">
        <v>100</v>
      </c>
      <c r="J8" s="73"/>
      <c r="K8" s="874" t="s">
        <v>2</v>
      </c>
      <c r="L8" s="63"/>
      <c r="M8" s="63"/>
      <c r="N8" s="63"/>
      <c r="O8" s="63"/>
    </row>
    <row r="9" spans="1:15" ht="15.4" thickBot="1">
      <c r="A9" s="75" t="s">
        <v>52</v>
      </c>
      <c r="B9" s="76" t="s">
        <v>53</v>
      </c>
      <c r="C9" s="77" t="s">
        <v>101</v>
      </c>
      <c r="D9" s="77" t="s">
        <v>102</v>
      </c>
      <c r="E9" s="861" t="s">
        <v>103</v>
      </c>
      <c r="F9" s="77" t="s">
        <v>104</v>
      </c>
      <c r="G9" s="77" t="s">
        <v>54</v>
      </c>
      <c r="H9" s="77" t="s">
        <v>55</v>
      </c>
      <c r="I9" s="77" t="s">
        <v>56</v>
      </c>
      <c r="J9" s="77" t="s">
        <v>1</v>
      </c>
      <c r="K9" s="78"/>
      <c r="L9" s="63"/>
      <c r="M9" s="63"/>
      <c r="N9" s="63"/>
      <c r="O9" s="63"/>
    </row>
    <row r="10" spans="1:15" ht="15.4">
      <c r="A10" s="79" t="s">
        <v>105</v>
      </c>
      <c r="B10" s="64"/>
      <c r="C10" s="64"/>
      <c r="D10" s="64"/>
      <c r="E10" s="64"/>
      <c r="F10" s="64"/>
      <c r="G10" s="64"/>
      <c r="H10" s="64"/>
      <c r="I10" s="62"/>
      <c r="J10" s="62"/>
      <c r="K10" s="80"/>
      <c r="L10" s="63"/>
      <c r="M10" s="63"/>
      <c r="N10" s="63"/>
      <c r="O10" s="63"/>
    </row>
    <row r="11" spans="1:15" ht="15.4">
      <c r="A11" s="79"/>
      <c r="B11" s="64" t="s">
        <v>29</v>
      </c>
      <c r="C11" s="62">
        <v>2016</v>
      </c>
      <c r="D11" s="62" t="s">
        <v>425</v>
      </c>
      <c r="E11" s="64" t="s">
        <v>106</v>
      </c>
      <c r="F11" s="62" t="s">
        <v>30</v>
      </c>
      <c r="G11" s="81"/>
      <c r="H11" s="62"/>
      <c r="I11" s="82"/>
      <c r="J11" s="33">
        <f>0.12-0.06</f>
        <v>0.06</v>
      </c>
      <c r="K11" s="80"/>
      <c r="L11" s="63"/>
      <c r="M11" s="63"/>
      <c r="N11" s="63"/>
      <c r="O11" s="63"/>
    </row>
    <row r="12" spans="1:15" ht="15.4">
      <c r="A12" s="79"/>
      <c r="B12" s="82"/>
      <c r="C12" s="83"/>
      <c r="D12" s="82"/>
      <c r="E12" s="64"/>
      <c r="F12" s="62" t="s">
        <v>31</v>
      </c>
      <c r="G12" s="81"/>
      <c r="H12" s="62"/>
      <c r="I12" s="82"/>
      <c r="J12" s="33">
        <f>0.1-0.056</f>
        <v>4.4000000000000004E-2</v>
      </c>
      <c r="K12" s="59"/>
      <c r="L12" s="63"/>
      <c r="M12" s="63"/>
      <c r="N12" s="63"/>
      <c r="O12" s="63"/>
    </row>
    <row r="13" spans="1:15" ht="15.4">
      <c r="A13" s="79"/>
      <c r="B13" s="64" t="s">
        <v>257</v>
      </c>
      <c r="C13" s="62">
        <v>2022</v>
      </c>
      <c r="D13" s="62" t="s">
        <v>630</v>
      </c>
      <c r="E13" s="64" t="s">
        <v>106</v>
      </c>
      <c r="F13" s="62" t="s">
        <v>30</v>
      </c>
      <c r="G13" s="81"/>
      <c r="H13" s="62"/>
      <c r="I13" s="64"/>
      <c r="J13" s="33">
        <v>6.7100000000000007E-2</v>
      </c>
      <c r="K13" s="59"/>
      <c r="L13" s="63"/>
      <c r="M13" s="63"/>
      <c r="N13" s="63"/>
      <c r="O13" s="63"/>
    </row>
    <row r="14" spans="1:15" ht="15.4">
      <c r="A14" s="79"/>
      <c r="B14" s="64"/>
      <c r="C14" s="62"/>
      <c r="D14" s="64"/>
      <c r="E14" s="64"/>
      <c r="F14" s="62" t="s">
        <v>31</v>
      </c>
      <c r="G14" s="81"/>
      <c r="H14" s="62"/>
      <c r="I14" s="64"/>
      <c r="J14" s="33">
        <v>5.1700000000000003E-2</v>
      </c>
      <c r="K14" s="59"/>
      <c r="L14" s="63"/>
      <c r="M14" s="63"/>
      <c r="N14" s="63"/>
      <c r="O14" s="63"/>
    </row>
    <row r="15" spans="1:15" ht="15.4">
      <c r="A15" s="79"/>
      <c r="B15" s="64" t="s">
        <v>490</v>
      </c>
      <c r="C15" s="62">
        <v>2019</v>
      </c>
      <c r="D15" s="62" t="s">
        <v>491</v>
      </c>
      <c r="E15" s="64" t="s">
        <v>106</v>
      </c>
      <c r="F15" s="62" t="s">
        <v>30</v>
      </c>
      <c r="G15" s="81"/>
      <c r="H15" s="62"/>
      <c r="I15" s="82"/>
      <c r="J15" s="33">
        <v>5.5E-2</v>
      </c>
      <c r="K15" s="59"/>
      <c r="L15" s="63"/>
      <c r="M15" s="63"/>
      <c r="N15" s="63"/>
      <c r="O15" s="63"/>
    </row>
    <row r="16" spans="1:15" ht="15.4">
      <c r="A16" s="79"/>
      <c r="B16" s="82"/>
      <c r="C16" s="83"/>
      <c r="D16" s="82"/>
      <c r="E16" s="64"/>
      <c r="F16" s="62" t="s">
        <v>31</v>
      </c>
      <c r="G16" s="81"/>
      <c r="H16" s="62"/>
      <c r="I16" s="82"/>
      <c r="J16" s="33"/>
      <c r="K16" s="59"/>
      <c r="L16" s="63"/>
      <c r="M16" s="63"/>
      <c r="N16" s="63"/>
      <c r="O16" s="63"/>
    </row>
    <row r="17" spans="1:15" ht="15.4">
      <c r="A17" s="79"/>
      <c r="B17" s="685" t="s">
        <v>26</v>
      </c>
      <c r="C17" s="685"/>
      <c r="D17" s="686"/>
      <c r="E17" s="685"/>
      <c r="F17" s="686"/>
      <c r="G17" s="687"/>
      <c r="H17" s="688"/>
      <c r="I17" s="688"/>
      <c r="J17" s="685"/>
      <c r="K17" s="689">
        <f>AVERAGE(J11:J16)</f>
        <v>5.5560000000000012E-2</v>
      </c>
      <c r="L17" s="63"/>
      <c r="M17" s="63"/>
      <c r="N17" s="63"/>
      <c r="O17" s="63"/>
    </row>
    <row r="18" spans="1:15" ht="15.4">
      <c r="A18" s="79"/>
      <c r="B18" s="64"/>
      <c r="C18" s="64"/>
      <c r="D18" s="62"/>
      <c r="E18" s="64"/>
      <c r="F18" s="62"/>
      <c r="G18" s="81"/>
      <c r="H18" s="33"/>
      <c r="I18" s="33"/>
      <c r="J18" s="64"/>
      <c r="K18" s="59"/>
      <c r="L18" s="63"/>
      <c r="M18" s="63"/>
      <c r="N18" s="63"/>
      <c r="O18" s="63"/>
    </row>
    <row r="19" spans="1:15" ht="15.4">
      <c r="A19" s="79" t="s">
        <v>108</v>
      </c>
      <c r="B19" s="64"/>
      <c r="C19" s="64"/>
      <c r="D19" s="62"/>
      <c r="E19" s="64"/>
      <c r="F19" s="62"/>
      <c r="G19" s="81"/>
      <c r="H19" s="33"/>
      <c r="I19" s="33"/>
      <c r="J19" s="64"/>
      <c r="K19" s="59"/>
    </row>
    <row r="20" spans="1:15" ht="15.4">
      <c r="A20" s="79"/>
      <c r="B20" s="64" t="s">
        <v>265</v>
      </c>
      <c r="C20" s="62">
        <v>2011</v>
      </c>
      <c r="D20" s="62" t="s">
        <v>137</v>
      </c>
      <c r="E20" s="64" t="s">
        <v>266</v>
      </c>
      <c r="F20" s="62"/>
      <c r="G20" s="81"/>
      <c r="H20" s="33"/>
      <c r="I20" s="33"/>
      <c r="J20" s="33">
        <v>5.5E-2</v>
      </c>
      <c r="K20" s="59"/>
    </row>
    <row r="21" spans="1:15" ht="15.4">
      <c r="A21" s="79"/>
      <c r="B21" s="64" t="s">
        <v>256</v>
      </c>
      <c r="C21" s="62">
        <v>2022</v>
      </c>
      <c r="D21" s="62" t="s">
        <v>137</v>
      </c>
      <c r="E21" s="64" t="s">
        <v>631</v>
      </c>
      <c r="F21" s="62"/>
      <c r="G21" s="81"/>
      <c r="H21" s="33"/>
      <c r="I21" s="33"/>
      <c r="J21" s="81">
        <v>5.5E-2</v>
      </c>
      <c r="K21" s="59"/>
      <c r="M21" s="258"/>
    </row>
    <row r="22" spans="1:15" ht="15.4">
      <c r="A22" s="79"/>
      <c r="B22" s="64" t="s">
        <v>279</v>
      </c>
      <c r="C22" s="62">
        <v>2014</v>
      </c>
      <c r="D22" s="62" t="s">
        <v>137</v>
      </c>
      <c r="E22" s="64" t="s">
        <v>280</v>
      </c>
      <c r="F22" s="62"/>
      <c r="G22" s="81"/>
      <c r="H22" s="33"/>
      <c r="I22" s="33"/>
      <c r="J22" s="81">
        <v>5.5E-2</v>
      </c>
      <c r="K22" s="59"/>
    </row>
    <row r="23" spans="1:15" ht="15.4">
      <c r="A23" s="79"/>
      <c r="B23" s="64" t="s">
        <v>267</v>
      </c>
      <c r="C23" s="62">
        <v>2015</v>
      </c>
      <c r="D23" s="62" t="s">
        <v>137</v>
      </c>
      <c r="E23" s="64" t="s">
        <v>268</v>
      </c>
      <c r="F23" s="62"/>
      <c r="G23" s="81"/>
      <c r="H23" s="33"/>
      <c r="I23" s="33"/>
      <c r="J23" s="33">
        <v>0.06</v>
      </c>
      <c r="K23" s="59"/>
    </row>
    <row r="24" spans="1:15" ht="15.4">
      <c r="A24" s="79"/>
      <c r="B24" s="64" t="s">
        <v>489</v>
      </c>
      <c r="C24" s="62">
        <v>2022</v>
      </c>
      <c r="D24" s="62" t="s">
        <v>137</v>
      </c>
      <c r="E24" s="64" t="s">
        <v>268</v>
      </c>
      <c r="F24" s="62"/>
      <c r="G24" s="81"/>
      <c r="H24" s="33"/>
      <c r="I24" s="33"/>
      <c r="J24" s="33">
        <v>3.4700000000000002E-2</v>
      </c>
      <c r="K24" s="59"/>
    </row>
    <row r="25" spans="1:15" ht="15.4">
      <c r="A25" s="79"/>
      <c r="B25" s="64" t="s">
        <v>488</v>
      </c>
      <c r="C25" s="62">
        <v>2022</v>
      </c>
      <c r="D25" s="62" t="s">
        <v>137</v>
      </c>
      <c r="E25" s="64" t="s">
        <v>268</v>
      </c>
      <c r="F25" s="62"/>
      <c r="G25" s="81"/>
      <c r="H25" s="33"/>
      <c r="I25" s="33"/>
      <c r="J25" s="33">
        <v>0.05</v>
      </c>
      <c r="K25" s="59"/>
    </row>
    <row r="26" spans="1:15" ht="15.4">
      <c r="A26" s="79"/>
      <c r="B26" s="64" t="s">
        <v>632</v>
      </c>
      <c r="C26" s="62">
        <v>2022</v>
      </c>
      <c r="D26" s="62" t="s">
        <v>137</v>
      </c>
      <c r="E26" s="64" t="s">
        <v>492</v>
      </c>
      <c r="F26" s="62"/>
      <c r="G26" s="81"/>
      <c r="H26" s="33"/>
      <c r="I26" s="84"/>
      <c r="J26" s="33">
        <v>5.3699999999999998E-2</v>
      </c>
      <c r="K26" s="59"/>
    </row>
    <row r="27" spans="1:15" ht="15.4">
      <c r="A27" s="79"/>
      <c r="B27" s="685" t="s">
        <v>26</v>
      </c>
      <c r="C27" s="685"/>
      <c r="D27" s="685"/>
      <c r="E27" s="685"/>
      <c r="F27" s="686"/>
      <c r="G27" s="687"/>
      <c r="H27" s="688"/>
      <c r="I27" s="688"/>
      <c r="J27" s="685"/>
      <c r="K27" s="694">
        <f>MEDIAN(J19:J26)</f>
        <v>5.5E-2</v>
      </c>
    </row>
    <row r="28" spans="1:15" ht="15.4">
      <c r="A28" s="79" t="s">
        <v>33</v>
      </c>
      <c r="B28" s="82"/>
      <c r="C28" s="62"/>
      <c r="D28" s="62"/>
      <c r="E28" s="64"/>
      <c r="F28" s="62"/>
      <c r="G28" s="81"/>
      <c r="H28" s="33"/>
      <c r="I28" s="33"/>
      <c r="J28" s="33"/>
      <c r="K28" s="59"/>
    </row>
    <row r="29" spans="1:15" ht="15.4">
      <c r="A29" s="79"/>
      <c r="B29" s="64" t="s">
        <v>276</v>
      </c>
      <c r="C29" s="87">
        <v>2015</v>
      </c>
      <c r="D29" s="62" t="s">
        <v>277</v>
      </c>
      <c r="E29" s="64" t="s">
        <v>278</v>
      </c>
      <c r="I29" s="81"/>
      <c r="J29" s="33">
        <v>5.7000000000000002E-2</v>
      </c>
      <c r="K29" s="59"/>
    </row>
    <row r="30" spans="1:15" ht="15.4">
      <c r="A30" s="79"/>
      <c r="B30" s="64" t="s">
        <v>34</v>
      </c>
      <c r="C30" s="87">
        <v>2022</v>
      </c>
      <c r="D30" s="62" t="s">
        <v>144</v>
      </c>
      <c r="E30" s="64" t="s">
        <v>281</v>
      </c>
      <c r="F30" s="62"/>
      <c r="G30" s="81"/>
      <c r="H30" s="62"/>
      <c r="I30" s="64"/>
      <c r="J30" s="33">
        <v>3.8800000000000001E-2</v>
      </c>
      <c r="K30" s="59"/>
    </row>
    <row r="31" spans="1:15" ht="15.4">
      <c r="A31" s="79"/>
      <c r="B31" s="64" t="s">
        <v>145</v>
      </c>
      <c r="C31" s="87">
        <v>2020</v>
      </c>
      <c r="D31" s="62" t="s">
        <v>144</v>
      </c>
      <c r="E31" s="64" t="s">
        <v>475</v>
      </c>
      <c r="F31" s="62"/>
      <c r="G31" s="81"/>
      <c r="H31" s="62"/>
      <c r="I31" s="64"/>
      <c r="J31" s="33">
        <f>0.0405</f>
        <v>4.0500000000000001E-2</v>
      </c>
      <c r="K31" s="59"/>
    </row>
    <row r="32" spans="1:15" ht="15.4">
      <c r="A32" s="79"/>
      <c r="B32" s="64" t="s">
        <v>254</v>
      </c>
      <c r="C32" s="87">
        <v>2021</v>
      </c>
      <c r="D32" s="62" t="s">
        <v>180</v>
      </c>
      <c r="E32" s="64" t="s">
        <v>255</v>
      </c>
      <c r="F32" s="64"/>
      <c r="G32" s="64"/>
      <c r="H32" s="64"/>
      <c r="I32" s="81"/>
      <c r="J32" s="33">
        <v>5.5E-2</v>
      </c>
      <c r="K32" s="59"/>
    </row>
    <row r="33" spans="1:11" ht="15.4">
      <c r="A33" s="79"/>
      <c r="B33" s="685" t="s">
        <v>26</v>
      </c>
      <c r="C33" s="685"/>
      <c r="D33" s="685"/>
      <c r="E33" s="685"/>
      <c r="F33" s="686"/>
      <c r="G33" s="687"/>
      <c r="H33" s="688"/>
      <c r="I33" s="688"/>
      <c r="J33" s="685"/>
      <c r="K33" s="689">
        <f>MEDIAN(J29:J32)</f>
        <v>4.7750000000000001E-2</v>
      </c>
    </row>
    <row r="34" spans="1:11" ht="15.4">
      <c r="A34" s="79" t="s">
        <v>36</v>
      </c>
      <c r="B34" s="64"/>
      <c r="C34" s="64"/>
      <c r="D34" s="64"/>
      <c r="E34" s="64"/>
      <c r="F34" s="62"/>
      <c r="G34" s="81"/>
      <c r="H34" s="33"/>
      <c r="I34" s="33"/>
      <c r="J34" s="33"/>
      <c r="K34" s="59"/>
    </row>
    <row r="35" spans="1:11" ht="15.4">
      <c r="A35" s="79"/>
      <c r="B35" s="64" t="s">
        <v>62</v>
      </c>
      <c r="C35" s="62">
        <v>2015</v>
      </c>
      <c r="D35" s="62" t="s">
        <v>137</v>
      </c>
      <c r="E35" s="64" t="s">
        <v>147</v>
      </c>
      <c r="F35" s="62" t="s">
        <v>30</v>
      </c>
      <c r="G35" s="81"/>
      <c r="H35" s="33"/>
      <c r="I35" s="33">
        <v>6.2199999999999998E-2</v>
      </c>
      <c r="J35" s="33">
        <f>AVERAGE(I35:I36)</f>
        <v>5.21E-2</v>
      </c>
      <c r="K35" s="59"/>
    </row>
    <row r="36" spans="1:11" ht="15.4">
      <c r="A36" s="79"/>
      <c r="B36" s="64"/>
      <c r="C36" s="64"/>
      <c r="D36" s="64"/>
      <c r="E36" s="64"/>
      <c r="F36" s="62" t="s">
        <v>31</v>
      </c>
      <c r="G36" s="81"/>
      <c r="H36" s="33"/>
      <c r="I36" s="33">
        <v>4.2000000000000003E-2</v>
      </c>
      <c r="J36" s="33"/>
      <c r="K36" s="59"/>
    </row>
    <row r="37" spans="1:11" ht="15.4">
      <c r="A37" s="79"/>
      <c r="B37" s="64" t="s">
        <v>262</v>
      </c>
      <c r="C37" s="62">
        <v>2010</v>
      </c>
      <c r="D37" s="62" t="s">
        <v>264</v>
      </c>
      <c r="E37" s="64" t="s">
        <v>263</v>
      </c>
      <c r="F37" s="62" t="s">
        <v>31</v>
      </c>
      <c r="G37" s="81"/>
      <c r="H37" s="33"/>
      <c r="I37" s="33"/>
      <c r="J37" s="33">
        <v>3.9999999999999994E-2</v>
      </c>
      <c r="K37" s="59"/>
    </row>
    <row r="38" spans="1:11" ht="15.4">
      <c r="A38" s="79"/>
      <c r="B38" s="64" t="s">
        <v>261</v>
      </c>
      <c r="C38" s="62">
        <v>2010</v>
      </c>
      <c r="D38" s="62" t="s">
        <v>137</v>
      </c>
      <c r="E38" s="64" t="s">
        <v>148</v>
      </c>
      <c r="F38" s="62" t="s">
        <v>31</v>
      </c>
      <c r="G38" s="81"/>
      <c r="H38" s="33"/>
      <c r="I38" s="33"/>
      <c r="J38" s="33">
        <v>0.03</v>
      </c>
      <c r="K38" s="59"/>
    </row>
    <row r="39" spans="1:11" ht="15.4">
      <c r="A39" s="79"/>
      <c r="B39" s="64" t="s">
        <v>260</v>
      </c>
      <c r="C39" s="62">
        <v>2011</v>
      </c>
      <c r="D39" s="62" t="s">
        <v>137</v>
      </c>
      <c r="E39" s="64" t="s">
        <v>148</v>
      </c>
      <c r="F39" s="62" t="s">
        <v>30</v>
      </c>
      <c r="G39" s="81"/>
      <c r="H39" s="33"/>
      <c r="I39" s="33">
        <v>4.6300000000000001E-2</v>
      </c>
      <c r="J39" s="33">
        <f>AVERAGE(I39:I40)</f>
        <v>4.1149999999999999E-2</v>
      </c>
      <c r="K39" s="59"/>
    </row>
    <row r="40" spans="1:11" ht="15.4">
      <c r="A40" s="79"/>
      <c r="B40" s="64"/>
      <c r="C40" s="64"/>
      <c r="D40" s="64"/>
      <c r="E40" s="64"/>
      <c r="F40" s="62" t="s">
        <v>31</v>
      </c>
      <c r="G40" s="81"/>
      <c r="H40" s="33"/>
      <c r="I40" s="33">
        <v>3.5999999999999997E-2</v>
      </c>
      <c r="J40" s="33"/>
      <c r="K40" s="59"/>
    </row>
    <row r="41" spans="1:11" ht="15.75" thickBot="1">
      <c r="A41" s="85"/>
      <c r="B41" s="685" t="s">
        <v>26</v>
      </c>
      <c r="C41" s="690"/>
      <c r="D41" s="690"/>
      <c r="E41" s="690"/>
      <c r="F41" s="691"/>
      <c r="G41" s="692"/>
      <c r="H41" s="693"/>
      <c r="I41" s="693"/>
      <c r="J41" s="690"/>
      <c r="K41" s="694">
        <f>MEDIAN(J35:J40)</f>
        <v>4.0575E-2</v>
      </c>
    </row>
    <row r="42" spans="1:11" ht="15.75" thickBot="1">
      <c r="A42" s="88" t="s">
        <v>1</v>
      </c>
      <c r="B42" s="89"/>
      <c r="C42" s="89"/>
      <c r="D42" s="89"/>
      <c r="E42" s="89"/>
      <c r="F42" s="90"/>
      <c r="G42" s="91"/>
      <c r="H42" s="60"/>
      <c r="I42" s="60"/>
      <c r="J42" s="92"/>
      <c r="K42" s="93">
        <f>AVERAGE(K12:K41)</f>
        <v>4.9721250000000002E-2</v>
      </c>
    </row>
    <row r="43" spans="1:11" ht="15.75" thickBot="1">
      <c r="A43" s="113" t="s">
        <v>26</v>
      </c>
      <c r="B43" s="114"/>
      <c r="C43" s="114"/>
      <c r="D43" s="114"/>
      <c r="E43" s="114"/>
      <c r="F43" s="115"/>
      <c r="G43" s="116"/>
      <c r="H43" s="117"/>
      <c r="I43" s="117"/>
      <c r="J43" s="118"/>
      <c r="K43" s="93">
        <f>MEDIAN(K17:K41)</f>
        <v>5.1375000000000004E-2</v>
      </c>
    </row>
  </sheetData>
  <mergeCells count="3">
    <mergeCell ref="A4:L4"/>
    <mergeCell ref="A5:L5"/>
    <mergeCell ref="A7:L7"/>
  </mergeCells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workbookViewId="0">
      <selection activeCell="M1" sqref="M1"/>
    </sheetView>
  </sheetViews>
  <sheetFormatPr defaultRowHeight="12.75"/>
  <sheetData>
    <row r="1" spans="1:13" ht="15">
      <c r="M1" s="22" t="s">
        <v>685</v>
      </c>
    </row>
    <row r="2" spans="1:13" ht="15">
      <c r="A2" s="7"/>
      <c r="F2" s="23"/>
      <c r="M2" s="22" t="s">
        <v>483</v>
      </c>
    </row>
    <row r="3" spans="1:13" ht="15">
      <c r="A3" s="7"/>
      <c r="F3" s="23"/>
      <c r="L3" s="1"/>
      <c r="M3" s="1" t="s">
        <v>635</v>
      </c>
    </row>
    <row r="4" spans="1:13" ht="19.899999999999999">
      <c r="A4" s="903"/>
      <c r="B4" s="903"/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</row>
    <row r="5" spans="1:13" ht="15">
      <c r="A5" s="905" t="s">
        <v>166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905"/>
    </row>
    <row r="6" spans="1:13" ht="15">
      <c r="M6" s="106"/>
    </row>
    <row r="7" spans="1:13" ht="15">
      <c r="A7" s="5" t="s">
        <v>636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64" spans="1:1">
      <c r="A64" s="258" t="s">
        <v>637</v>
      </c>
    </row>
  </sheetData>
  <mergeCells count="2">
    <mergeCell ref="A4:M4"/>
    <mergeCell ref="A5:M5"/>
  </mergeCells>
  <pageMargins left="1.2" right="0.45" top="0.75" bottom="0.75" header="0.3" footer="0.3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8"/>
  <sheetViews>
    <sheetView workbookViewId="0">
      <selection activeCell="E1" sqref="E1"/>
    </sheetView>
  </sheetViews>
  <sheetFormatPr defaultRowHeight="12.75"/>
  <cols>
    <col min="1" max="1" width="27.33203125" customWidth="1"/>
    <col min="2" max="2" width="15.6640625" customWidth="1"/>
    <col min="3" max="3" width="12.6640625" customWidth="1"/>
    <col min="4" max="4" width="16.6640625" customWidth="1"/>
    <col min="5" max="5" width="13.33203125" customWidth="1"/>
  </cols>
  <sheetData>
    <row r="1" spans="1:8" ht="15">
      <c r="E1" s="22" t="s">
        <v>685</v>
      </c>
    </row>
    <row r="2" spans="1:8" ht="15">
      <c r="E2" s="1" t="s">
        <v>558</v>
      </c>
    </row>
    <row r="3" spans="1:8" ht="15">
      <c r="E3" s="22" t="s">
        <v>547</v>
      </c>
    </row>
    <row r="4" spans="1:8" ht="15">
      <c r="E4" s="106" t="s">
        <v>672</v>
      </c>
    </row>
    <row r="7" spans="1:8" ht="13.15">
      <c r="F7" s="398" t="s">
        <v>554</v>
      </c>
    </row>
    <row r="8" spans="1:8" ht="15">
      <c r="A8" s="5" t="s">
        <v>158</v>
      </c>
      <c r="B8" s="6"/>
      <c r="C8" s="6"/>
      <c r="D8" s="6"/>
      <c r="F8" s="398" t="s">
        <v>555</v>
      </c>
    </row>
    <row r="9" spans="1:8" ht="15">
      <c r="A9" s="5" t="s">
        <v>547</v>
      </c>
      <c r="B9" s="6"/>
      <c r="C9" s="6"/>
      <c r="D9" s="6"/>
      <c r="E9" s="329"/>
      <c r="F9" s="329"/>
      <c r="G9" s="329"/>
      <c r="H9" s="329"/>
    </row>
    <row r="10" spans="1:8" ht="15">
      <c r="A10" s="5" t="s">
        <v>652</v>
      </c>
      <c r="B10" s="6"/>
      <c r="C10" s="6"/>
      <c r="D10" s="6"/>
      <c r="E10" s="329"/>
      <c r="F10" s="329"/>
      <c r="G10" s="329"/>
      <c r="H10" s="329"/>
    </row>
    <row r="11" spans="1:8" ht="15.4" thickBot="1">
      <c r="A11" s="5" t="s">
        <v>653</v>
      </c>
      <c r="B11" s="6"/>
      <c r="C11" s="6"/>
      <c r="D11" s="6"/>
    </row>
    <row r="12" spans="1:8" ht="15">
      <c r="A12" s="255"/>
      <c r="B12" s="309" t="s">
        <v>494</v>
      </c>
      <c r="C12" s="310" t="s">
        <v>495</v>
      </c>
      <c r="D12" s="311" t="s">
        <v>496</v>
      </c>
    </row>
    <row r="13" spans="1:8" ht="15.4" thickBot="1">
      <c r="A13" s="405" t="s">
        <v>497</v>
      </c>
      <c r="B13" s="406" t="s">
        <v>515</v>
      </c>
      <c r="C13" s="407" t="s">
        <v>11</v>
      </c>
      <c r="D13" s="408" t="s">
        <v>553</v>
      </c>
    </row>
    <row r="14" spans="1:8" ht="15">
      <c r="A14" s="177" t="s">
        <v>552</v>
      </c>
      <c r="B14" s="392">
        <v>1.4E-2</v>
      </c>
      <c r="C14" s="392">
        <v>1.43E-2</v>
      </c>
      <c r="D14" s="395">
        <f>(B14*C14)+0.0002</f>
        <v>4.0020000000000002E-4</v>
      </c>
    </row>
    <row r="15" spans="1:8" ht="15">
      <c r="A15" s="357" t="s">
        <v>498</v>
      </c>
      <c r="B15" s="399">
        <v>0.501</v>
      </c>
      <c r="C15" s="400">
        <v>5.0700000000000002E-2</v>
      </c>
      <c r="D15" s="396">
        <f>(B15*C15)+0.0002</f>
        <v>2.5600700000000001E-2</v>
      </c>
    </row>
    <row r="16" spans="1:8" ht="15.4" thickBot="1">
      <c r="A16" s="357" t="s">
        <v>499</v>
      </c>
      <c r="B16" s="401">
        <v>0.48499999999999999</v>
      </c>
      <c r="C16" s="402">
        <v>9.4E-2</v>
      </c>
      <c r="D16" s="397">
        <f>B16*C16</f>
        <v>4.5589999999999999E-2</v>
      </c>
    </row>
    <row r="17" spans="1:4" ht="15.4" thickBot="1">
      <c r="A17" s="372" t="s">
        <v>502</v>
      </c>
      <c r="B17" s="403">
        <f>SUM(B14:B16)</f>
        <v>1</v>
      </c>
      <c r="C17" s="404"/>
      <c r="D17" s="315">
        <f>SUM(D14:D16)</f>
        <v>7.1590899999999999E-2</v>
      </c>
    </row>
    <row r="18" spans="1:4" ht="13.15">
      <c r="A18" s="398" t="s">
        <v>656</v>
      </c>
    </row>
    <row r="19" spans="1:4" ht="13.15">
      <c r="A19" s="398" t="s">
        <v>657</v>
      </c>
    </row>
    <row r="21" spans="1:4" ht="15">
      <c r="A21" s="5" t="s">
        <v>159</v>
      </c>
      <c r="B21" s="6"/>
      <c r="C21" s="6"/>
      <c r="D21" s="6"/>
    </row>
    <row r="22" spans="1:4" ht="15">
      <c r="A22" s="5" t="s">
        <v>547</v>
      </c>
      <c r="B22" s="6"/>
      <c r="C22" s="6"/>
      <c r="D22" s="6"/>
    </row>
    <row r="23" spans="1:4" ht="15">
      <c r="A23" s="5" t="s">
        <v>652</v>
      </c>
      <c r="B23" s="6"/>
      <c r="C23" s="6"/>
      <c r="D23" s="6"/>
    </row>
    <row r="24" spans="1:4" ht="15.4" thickBot="1">
      <c r="A24" s="5" t="s">
        <v>654</v>
      </c>
      <c r="B24" s="6"/>
      <c r="C24" s="6"/>
      <c r="D24" s="6"/>
    </row>
    <row r="25" spans="1:4" ht="15">
      <c r="A25" s="255"/>
      <c r="B25" s="309" t="s">
        <v>494</v>
      </c>
      <c r="C25" s="310" t="s">
        <v>495</v>
      </c>
      <c r="D25" s="311" t="s">
        <v>496</v>
      </c>
    </row>
    <row r="26" spans="1:4" ht="15.4" thickBot="1">
      <c r="A26" s="405" t="s">
        <v>497</v>
      </c>
      <c r="B26" s="406" t="s">
        <v>515</v>
      </c>
      <c r="C26" s="407" t="s">
        <v>11</v>
      </c>
      <c r="D26" s="408" t="s">
        <v>553</v>
      </c>
    </row>
    <row r="27" spans="1:4" ht="15">
      <c r="A27" s="177" t="s">
        <v>552</v>
      </c>
      <c r="B27" s="392">
        <v>2.4E-2</v>
      </c>
      <c r="C27" s="392">
        <v>1.43E-2</v>
      </c>
      <c r="D27" s="395">
        <f>(B27*C27)+0.0002</f>
        <v>5.4319999999999998E-4</v>
      </c>
    </row>
    <row r="28" spans="1:4" ht="15">
      <c r="A28" s="357" t="s">
        <v>498</v>
      </c>
      <c r="B28" s="399">
        <v>0.48599999999999999</v>
      </c>
      <c r="C28" s="400">
        <v>5.0700000000000002E-2</v>
      </c>
      <c r="D28" s="396">
        <f>(B28*C28)+0.0002</f>
        <v>2.48402E-2</v>
      </c>
    </row>
    <row r="29" spans="1:4" ht="15.4" thickBot="1">
      <c r="A29" s="357" t="s">
        <v>499</v>
      </c>
      <c r="B29" s="401">
        <v>0.49</v>
      </c>
      <c r="C29" s="402">
        <v>9.9000000000000005E-2</v>
      </c>
      <c r="D29" s="397">
        <f>B29*C29</f>
        <v>4.8510000000000005E-2</v>
      </c>
    </row>
    <row r="30" spans="1:4" ht="15.4" thickBot="1">
      <c r="A30" s="372" t="s">
        <v>502</v>
      </c>
      <c r="B30" s="403">
        <f>SUM(B27:B29)</f>
        <v>1</v>
      </c>
      <c r="C30" s="404"/>
      <c r="D30" s="315">
        <f>SUM(D27:D29)</f>
        <v>7.3893399999999998E-2</v>
      </c>
    </row>
    <row r="31" spans="1:4" ht="13.15">
      <c r="A31" s="398" t="s">
        <v>656</v>
      </c>
    </row>
    <row r="32" spans="1:4" ht="13.15">
      <c r="A32" s="398" t="s">
        <v>657</v>
      </c>
    </row>
    <row r="34" spans="1:4" ht="15">
      <c r="A34" s="5" t="s">
        <v>529</v>
      </c>
      <c r="B34" s="6"/>
      <c r="C34" s="6"/>
      <c r="D34" s="6"/>
    </row>
    <row r="35" spans="1:4" ht="15">
      <c r="A35" s="5" t="s">
        <v>547</v>
      </c>
      <c r="B35" s="6"/>
      <c r="C35" s="6"/>
      <c r="D35" s="6"/>
    </row>
    <row r="36" spans="1:4" ht="15">
      <c r="A36" s="5" t="s">
        <v>652</v>
      </c>
      <c r="B36" s="6"/>
      <c r="C36" s="6"/>
      <c r="D36" s="6"/>
    </row>
    <row r="37" spans="1:4" ht="15.4" thickBot="1">
      <c r="A37" s="5" t="s">
        <v>655</v>
      </c>
      <c r="B37" s="6"/>
      <c r="C37" s="6"/>
      <c r="D37" s="6"/>
    </row>
    <row r="38" spans="1:4" ht="15">
      <c r="A38" s="255"/>
      <c r="B38" s="309" t="s">
        <v>494</v>
      </c>
      <c r="C38" s="310" t="s">
        <v>495</v>
      </c>
      <c r="D38" s="311" t="s">
        <v>496</v>
      </c>
    </row>
    <row r="39" spans="1:4" ht="15.4" thickBot="1">
      <c r="A39" s="405" t="s">
        <v>497</v>
      </c>
      <c r="B39" s="406" t="s">
        <v>515</v>
      </c>
      <c r="C39" s="407" t="s">
        <v>11</v>
      </c>
      <c r="D39" s="408" t="s">
        <v>553</v>
      </c>
    </row>
    <row r="40" spans="1:4" ht="15">
      <c r="A40" s="177" t="s">
        <v>552</v>
      </c>
      <c r="B40" s="392">
        <v>2.4E-2</v>
      </c>
      <c r="C40" s="392">
        <v>2.3599999999999999E-2</v>
      </c>
      <c r="D40" s="395">
        <f>(B40*C40)+0.0002</f>
        <v>7.6639999999999998E-4</v>
      </c>
    </row>
    <row r="41" spans="1:4" ht="15">
      <c r="A41" s="357" t="s">
        <v>498</v>
      </c>
      <c r="B41" s="399">
        <v>0.48099999999999998</v>
      </c>
      <c r="C41" s="400">
        <v>5.0700000000000002E-2</v>
      </c>
      <c r="D41" s="396">
        <f>(B41*C41)+0.0002</f>
        <v>2.45867E-2</v>
      </c>
    </row>
    <row r="42" spans="1:4" ht="15.4" thickBot="1">
      <c r="A42" s="357" t="s">
        <v>499</v>
      </c>
      <c r="B42" s="401">
        <v>0.495</v>
      </c>
      <c r="C42" s="402">
        <v>9.9000000000000005E-2</v>
      </c>
      <c r="D42" s="397">
        <f>B42*C42</f>
        <v>4.9005E-2</v>
      </c>
    </row>
    <row r="43" spans="1:4" ht="15.4" thickBot="1">
      <c r="A43" s="372" t="s">
        <v>502</v>
      </c>
      <c r="B43" s="403">
        <f>SUM(B40:B42)</f>
        <v>1</v>
      </c>
      <c r="C43" s="404"/>
      <c r="D43" s="315">
        <f>SUM(D40:D42)</f>
        <v>7.4358099999999996E-2</v>
      </c>
    </row>
    <row r="44" spans="1:4" ht="13.15">
      <c r="A44" s="398" t="s">
        <v>656</v>
      </c>
    </row>
    <row r="45" spans="1:4" ht="13.15">
      <c r="A45" s="398" t="s">
        <v>657</v>
      </c>
    </row>
    <row r="47" spans="1:4" ht="15">
      <c r="A47" s="5" t="s">
        <v>658</v>
      </c>
      <c r="B47" s="6"/>
      <c r="C47" s="6"/>
      <c r="D47" s="6"/>
    </row>
    <row r="48" spans="1:4" ht="15">
      <c r="A48" s="5" t="s">
        <v>547</v>
      </c>
      <c r="B48" s="6"/>
      <c r="C48" s="6"/>
      <c r="D48" s="6"/>
    </row>
    <row r="49" spans="1:4" ht="15">
      <c r="A49" s="5" t="s">
        <v>652</v>
      </c>
      <c r="B49" s="6"/>
      <c r="C49" s="6"/>
      <c r="D49" s="6"/>
    </row>
    <row r="50" spans="1:4" ht="15.4" thickBot="1">
      <c r="A50" s="5" t="s">
        <v>659</v>
      </c>
      <c r="B50" s="6"/>
      <c r="C50" s="6"/>
      <c r="D50" s="6"/>
    </row>
    <row r="51" spans="1:4" ht="15">
      <c r="A51" s="255"/>
      <c r="B51" s="309" t="s">
        <v>494</v>
      </c>
      <c r="C51" s="310" t="s">
        <v>495</v>
      </c>
      <c r="D51" s="311" t="s">
        <v>496</v>
      </c>
    </row>
    <row r="52" spans="1:4" ht="15.4" thickBot="1">
      <c r="A52" s="405" t="s">
        <v>497</v>
      </c>
      <c r="B52" s="406" t="s">
        <v>515</v>
      </c>
      <c r="C52" s="407" t="s">
        <v>11</v>
      </c>
      <c r="D52" s="408" t="s">
        <v>553</v>
      </c>
    </row>
    <row r="53" spans="1:4" ht="15">
      <c r="A53" s="177" t="s">
        <v>552</v>
      </c>
      <c r="B53" s="392">
        <v>1.9E-2</v>
      </c>
      <c r="C53" s="392">
        <v>3.1399999999999997E-2</v>
      </c>
      <c r="D53" s="395">
        <f>(B53*C53)+0.0002</f>
        <v>7.9659999999999996E-4</v>
      </c>
    </row>
    <row r="54" spans="1:4" ht="15">
      <c r="A54" s="357" t="s">
        <v>498</v>
      </c>
      <c r="B54" s="399">
        <v>0.48099999999999998</v>
      </c>
      <c r="C54" s="400">
        <v>5.0799999999999998E-2</v>
      </c>
      <c r="D54" s="396">
        <f>(B54*C54)+0.0002</f>
        <v>2.4634799999999998E-2</v>
      </c>
    </row>
    <row r="55" spans="1:4" ht="15.4" thickBot="1">
      <c r="A55" s="357" t="s">
        <v>499</v>
      </c>
      <c r="B55" s="401">
        <v>0.5</v>
      </c>
      <c r="C55" s="402">
        <v>9.9000000000000005E-2</v>
      </c>
      <c r="D55" s="397">
        <f>B55*C55</f>
        <v>4.9500000000000002E-2</v>
      </c>
    </row>
    <row r="56" spans="1:4" ht="15.4" thickBot="1">
      <c r="A56" s="372" t="s">
        <v>502</v>
      </c>
      <c r="B56" s="403">
        <f>SUM(B53:B55)</f>
        <v>1</v>
      </c>
      <c r="C56" s="404"/>
      <c r="D56" s="315">
        <f>SUM(D53:D55)</f>
        <v>7.4931400000000009E-2</v>
      </c>
    </row>
    <row r="57" spans="1:4" ht="13.15">
      <c r="A57" s="398" t="s">
        <v>656</v>
      </c>
    </row>
    <row r="58" spans="1:4" ht="13.15">
      <c r="A58" s="398" t="s">
        <v>657</v>
      </c>
    </row>
    <row r="60" spans="1:4" ht="15">
      <c r="A60" s="5" t="s">
        <v>670</v>
      </c>
      <c r="B60" s="6"/>
      <c r="C60" s="6"/>
      <c r="D60" s="6"/>
    </row>
    <row r="61" spans="1:4" ht="15">
      <c r="A61" s="5" t="s">
        <v>665</v>
      </c>
      <c r="B61" s="6"/>
      <c r="C61" s="6"/>
      <c r="D61" s="6"/>
    </row>
    <row r="62" spans="1:4" ht="15">
      <c r="A62" s="5" t="s">
        <v>652</v>
      </c>
      <c r="B62" s="6"/>
      <c r="C62" s="6"/>
      <c r="D62" s="6"/>
    </row>
    <row r="63" spans="1:4" ht="15.4" thickBot="1">
      <c r="A63" s="5" t="s">
        <v>666</v>
      </c>
      <c r="B63" s="6"/>
      <c r="C63" s="6"/>
      <c r="D63" s="6"/>
    </row>
    <row r="64" spans="1:4" ht="15">
      <c r="A64" s="255"/>
      <c r="B64" s="309" t="s">
        <v>494</v>
      </c>
      <c r="C64" s="310" t="s">
        <v>495</v>
      </c>
    </row>
    <row r="65" spans="1:7" ht="15.4" thickBot="1">
      <c r="A65" s="405" t="s">
        <v>497</v>
      </c>
      <c r="B65" s="406" t="s">
        <v>515</v>
      </c>
      <c r="C65" s="407" t="s">
        <v>11</v>
      </c>
    </row>
    <row r="66" spans="1:7" ht="15">
      <c r="A66" s="177" t="s">
        <v>552</v>
      </c>
      <c r="B66" s="392">
        <f>AVERAGE(B53,B40,B27,B14,)</f>
        <v>1.6199999999999999E-2</v>
      </c>
      <c r="C66" s="392">
        <f>AVERAGE(C53,C40,C27,C14)</f>
        <v>2.0900000000000002E-2</v>
      </c>
    </row>
    <row r="67" spans="1:7" ht="15">
      <c r="A67" s="357" t="s">
        <v>498</v>
      </c>
      <c r="B67" s="399">
        <f>AVERAGE(B54,B41,B28,B15)</f>
        <v>0.48724999999999996</v>
      </c>
      <c r="C67" s="400">
        <f>AVERAGE(C54,C41,C28,C15)</f>
        <v>5.0724999999999999E-2</v>
      </c>
    </row>
    <row r="68" spans="1:7" ht="13.15">
      <c r="A68" s="398" t="s">
        <v>656</v>
      </c>
    </row>
    <row r="69" spans="1:7" ht="13.15">
      <c r="A69" s="398" t="s">
        <v>657</v>
      </c>
    </row>
    <row r="70" spans="1:7" ht="15">
      <c r="A70" s="7"/>
      <c r="B70" s="7"/>
      <c r="C70" s="7"/>
      <c r="D70" s="7"/>
      <c r="E70" s="7"/>
      <c r="F70" s="7"/>
      <c r="G70" s="7"/>
    </row>
    <row r="71" spans="1:7" ht="15">
      <c r="A71" s="5" t="s">
        <v>681</v>
      </c>
      <c r="B71" s="5"/>
      <c r="C71" s="5"/>
      <c r="D71" s="5"/>
      <c r="E71" s="7"/>
      <c r="F71" s="7"/>
      <c r="G71" s="7"/>
    </row>
    <row r="72" spans="1:7" ht="15">
      <c r="A72" s="5" t="s">
        <v>665</v>
      </c>
      <c r="B72" s="5"/>
      <c r="C72" s="5"/>
      <c r="D72" s="5"/>
      <c r="E72" s="7"/>
      <c r="F72" s="7"/>
      <c r="G72" s="7"/>
    </row>
    <row r="73" spans="1:7" ht="15">
      <c r="A73" s="5" t="s">
        <v>652</v>
      </c>
      <c r="B73" s="5"/>
      <c r="C73" s="5"/>
      <c r="D73" s="5"/>
      <c r="E73" s="7"/>
      <c r="F73" s="7"/>
      <c r="G73" s="7"/>
    </row>
    <row r="74" spans="1:7" ht="15.4" thickBot="1">
      <c r="A74" s="5" t="s">
        <v>666</v>
      </c>
      <c r="B74" s="5"/>
      <c r="C74" s="5"/>
      <c r="D74" s="5"/>
      <c r="E74" s="7"/>
      <c r="F74" s="7"/>
      <c r="G74" s="7"/>
    </row>
    <row r="75" spans="1:7" ht="15">
      <c r="A75" s="255"/>
      <c r="B75" s="309" t="s">
        <v>494</v>
      </c>
      <c r="C75" s="160" t="s">
        <v>667</v>
      </c>
      <c r="D75" s="309" t="s">
        <v>494</v>
      </c>
      <c r="E75" s="310" t="s">
        <v>495</v>
      </c>
      <c r="F75" s="7"/>
      <c r="G75" s="7"/>
    </row>
    <row r="76" spans="1:7" ht="15.4" thickBot="1">
      <c r="A76" s="312" t="s">
        <v>497</v>
      </c>
      <c r="B76" s="313" t="s">
        <v>515</v>
      </c>
      <c r="C76" s="794" t="s">
        <v>668</v>
      </c>
      <c r="D76" s="313" t="s">
        <v>515</v>
      </c>
      <c r="E76" s="314" t="s">
        <v>11</v>
      </c>
      <c r="F76" s="7"/>
      <c r="G76" s="7"/>
    </row>
    <row r="77" spans="1:7" ht="15">
      <c r="A77" s="177" t="s">
        <v>552</v>
      </c>
      <c r="B77" s="799">
        <f>B66</f>
        <v>1.6199999999999999E-2</v>
      </c>
      <c r="C77" s="808">
        <f>0.515/G78</f>
        <v>1.0229417022544445</v>
      </c>
      <c r="D77" s="800">
        <f>B77*C77</f>
        <v>1.6571655576521998E-2</v>
      </c>
      <c r="E77" s="801">
        <f>C66</f>
        <v>2.0900000000000002E-2</v>
      </c>
      <c r="F77" s="7"/>
      <c r="G77" s="7"/>
    </row>
    <row r="78" spans="1:7" ht="15">
      <c r="A78" s="580" t="s">
        <v>498</v>
      </c>
      <c r="B78" s="796">
        <f>B67</f>
        <v>0.48724999999999996</v>
      </c>
      <c r="C78" s="809">
        <f>0.515/G78</f>
        <v>1.0229417022544445</v>
      </c>
      <c r="D78" s="795">
        <f>B78*C78</f>
        <v>0.49842834442347805</v>
      </c>
      <c r="E78" s="802">
        <f>C67</f>
        <v>5.0724999999999999E-2</v>
      </c>
      <c r="F78" s="7"/>
      <c r="G78" s="792">
        <f>B77+B78</f>
        <v>0.50344999999999995</v>
      </c>
    </row>
    <row r="79" spans="1:7" ht="15">
      <c r="A79" s="580" t="s">
        <v>499</v>
      </c>
      <c r="B79" s="797">
        <v>0.48499999999999999</v>
      </c>
      <c r="C79" s="809">
        <v>1</v>
      </c>
      <c r="D79" s="798">
        <f>B79</f>
        <v>0.48499999999999999</v>
      </c>
      <c r="E79" s="803"/>
      <c r="F79" s="7"/>
      <c r="G79" s="7"/>
    </row>
    <row r="80" spans="1:7" ht="15.4" thickBot="1">
      <c r="A80" s="613" t="s">
        <v>502</v>
      </c>
      <c r="B80" s="804"/>
      <c r="C80" s="805"/>
      <c r="D80" s="806">
        <f>SUM(D77:D79)</f>
        <v>1</v>
      </c>
      <c r="E80" s="807"/>
      <c r="F80" s="7"/>
      <c r="G80" s="7"/>
    </row>
    <row r="81" spans="1:7" ht="15">
      <c r="A81" s="793" t="s">
        <v>656</v>
      </c>
      <c r="B81" s="7"/>
      <c r="C81" s="7"/>
      <c r="D81" s="7"/>
      <c r="E81" s="7"/>
      <c r="F81" s="7"/>
      <c r="G81" s="7"/>
    </row>
    <row r="82" spans="1:7" ht="15">
      <c r="A82" s="793" t="s">
        <v>657</v>
      </c>
      <c r="B82" s="7"/>
      <c r="C82" s="7"/>
      <c r="D82" s="7"/>
      <c r="E82" s="7"/>
      <c r="F82" s="7"/>
      <c r="G82" s="7"/>
    </row>
    <row r="83" spans="1:7" ht="15">
      <c r="A83" s="7"/>
      <c r="B83" s="7"/>
      <c r="C83" s="7"/>
      <c r="D83" s="7"/>
      <c r="E83" s="7"/>
      <c r="F83" s="7"/>
      <c r="G83" s="7"/>
    </row>
    <row r="84" spans="1:7" ht="15">
      <c r="A84" s="7"/>
      <c r="B84" s="7"/>
      <c r="C84" s="7"/>
      <c r="D84" s="7"/>
      <c r="E84" s="7"/>
      <c r="F84" s="7"/>
      <c r="G84" s="7"/>
    </row>
    <row r="85" spans="1:7" ht="15">
      <c r="A85" s="7"/>
      <c r="B85" s="7"/>
      <c r="C85" s="7"/>
      <c r="D85" s="7"/>
      <c r="E85" s="7"/>
      <c r="F85" s="7"/>
      <c r="G85" s="7"/>
    </row>
    <row r="86" spans="1:7" ht="15">
      <c r="A86" s="7"/>
      <c r="B86" s="7"/>
      <c r="C86" s="7"/>
      <c r="D86" s="7"/>
      <c r="E86" s="7"/>
      <c r="F86" s="7"/>
      <c r="G86" s="7"/>
    </row>
    <row r="87" spans="1:7" ht="15">
      <c r="A87" s="7"/>
      <c r="B87" s="7"/>
      <c r="C87" s="7"/>
      <c r="D87" s="7"/>
      <c r="E87" s="7"/>
      <c r="F87" s="7"/>
      <c r="G87" s="7"/>
    </row>
    <row r="88" spans="1:7" ht="15">
      <c r="A88" s="7"/>
      <c r="B88" s="7"/>
      <c r="C88" s="7"/>
      <c r="D88" s="7"/>
      <c r="E88" s="7"/>
      <c r="F88" s="7"/>
      <c r="G88" s="7"/>
    </row>
  </sheetData>
  <pageMargins left="1.95" right="0.7" top="0.75" bottom="0.75" header="0.3" footer="0.3"/>
  <pageSetup scale="80" orientation="portrait" r:id="rId1"/>
  <ignoredErrors>
    <ignoredError sqref="B17 B30 B43 B56 B66:B67 C66 B77:B78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zoomScale="65" zoomScaleNormal="65" workbookViewId="0">
      <selection activeCell="F1" sqref="F1"/>
    </sheetView>
  </sheetViews>
  <sheetFormatPr defaultRowHeight="12.75"/>
  <cols>
    <col min="2" max="2" width="27.33203125" customWidth="1"/>
    <col min="3" max="3" width="15.6640625" customWidth="1"/>
    <col min="4" max="4" width="12.6640625" customWidth="1"/>
    <col min="5" max="5" width="16.6640625" customWidth="1"/>
    <col min="6" max="6" width="13.33203125" customWidth="1"/>
  </cols>
  <sheetData>
    <row r="1" spans="1:9" ht="15">
      <c r="F1" s="22" t="s">
        <v>685</v>
      </c>
    </row>
    <row r="2" spans="1:9" ht="15">
      <c r="F2" s="1" t="s">
        <v>558</v>
      </c>
    </row>
    <row r="3" spans="1:9" ht="15">
      <c r="F3" s="22" t="s">
        <v>547</v>
      </c>
    </row>
    <row r="4" spans="1:9" ht="15">
      <c r="F4" s="106" t="s">
        <v>673</v>
      </c>
    </row>
    <row r="6" spans="1:9" ht="13.15">
      <c r="A6" s="168"/>
      <c r="F6" s="168"/>
      <c r="G6" s="398" t="s">
        <v>555</v>
      </c>
    </row>
    <row r="7" spans="1:9" ht="15">
      <c r="A7" s="168"/>
      <c r="B7" s="187" t="s">
        <v>674</v>
      </c>
      <c r="C7" s="811"/>
      <c r="D7" s="811"/>
      <c r="E7" s="811"/>
      <c r="F7" s="812"/>
      <c r="G7" s="329"/>
      <c r="H7" s="329"/>
      <c r="I7" s="329"/>
    </row>
    <row r="8" spans="1:9" ht="15">
      <c r="B8" s="7"/>
      <c r="C8" s="7"/>
      <c r="D8" s="7"/>
      <c r="E8" s="7"/>
      <c r="F8" s="7"/>
      <c r="G8" s="7"/>
      <c r="H8" s="7"/>
    </row>
    <row r="9" spans="1:9" ht="15">
      <c r="B9" s="7"/>
      <c r="C9" s="7"/>
      <c r="D9" s="7"/>
      <c r="E9" s="7"/>
      <c r="F9" s="7"/>
      <c r="G9" s="7"/>
      <c r="H9" s="7"/>
    </row>
    <row r="10" spans="1:9" ht="15">
      <c r="B10" s="7"/>
      <c r="C10" s="7"/>
      <c r="D10" s="7"/>
      <c r="E10" s="7"/>
      <c r="F10" s="7"/>
      <c r="G10" s="7"/>
      <c r="H10" s="7"/>
    </row>
    <row r="11" spans="1:9" ht="15">
      <c r="B11" s="7"/>
      <c r="C11" s="7"/>
      <c r="D11" s="7"/>
      <c r="E11" s="7"/>
      <c r="F11" s="7"/>
      <c r="G11" s="7"/>
      <c r="H11" s="7"/>
    </row>
    <row r="12" spans="1:9" ht="15">
      <c r="B12" s="7"/>
      <c r="C12" s="7"/>
      <c r="D12" s="7"/>
      <c r="E12" s="7"/>
      <c r="F12" s="7"/>
      <c r="G12" s="7"/>
      <c r="H12" s="7"/>
    </row>
  </sheetData>
  <pageMargins left="0.95" right="0.7" top="0.75" bottom="0.75" header="0.3" footer="0.3"/>
  <pageSetup scale="9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2"/>
  <sheetViews>
    <sheetView tabSelected="1" workbookViewId="0">
      <selection activeCell="H1" sqref="H1"/>
    </sheetView>
  </sheetViews>
  <sheetFormatPr defaultRowHeight="15"/>
  <cols>
    <col min="2" max="2" width="17.6640625" customWidth="1"/>
    <col min="3" max="3" width="12.33203125" customWidth="1"/>
    <col min="4" max="4" width="10.6640625" customWidth="1"/>
    <col min="5" max="5" width="16.46484375" customWidth="1"/>
    <col min="6" max="6" width="18.46484375" customWidth="1"/>
    <col min="8" max="8" width="3.33203125" customWidth="1"/>
    <col min="10" max="10" width="8.86328125" style="7"/>
    <col min="11" max="11" width="25.53125" style="7" customWidth="1"/>
    <col min="12" max="12" width="10.53125" style="7" customWidth="1"/>
    <col min="13" max="14" width="8.86328125" style="7"/>
  </cols>
  <sheetData>
    <row r="1" spans="1:8">
      <c r="A1" s="203"/>
      <c r="G1" s="22" t="s">
        <v>685</v>
      </c>
      <c r="H1" s="22"/>
    </row>
    <row r="2" spans="1:8">
      <c r="A2" s="203"/>
      <c r="E2" s="23"/>
      <c r="G2" s="22" t="s">
        <v>557</v>
      </c>
      <c r="H2" s="1"/>
    </row>
    <row r="3" spans="1:8">
      <c r="A3" s="203"/>
      <c r="E3" s="23"/>
      <c r="F3" s="1"/>
      <c r="G3" s="1" t="s">
        <v>198</v>
      </c>
    </row>
    <row r="4" spans="1:8" ht="19.899999999999999">
      <c r="A4" s="203"/>
      <c r="B4" s="903"/>
      <c r="C4" s="903"/>
      <c r="D4" s="903"/>
      <c r="E4" s="903"/>
      <c r="F4" s="903"/>
      <c r="G4" s="903"/>
      <c r="H4" s="106"/>
    </row>
    <row r="5" spans="1:8">
      <c r="A5" s="203"/>
      <c r="B5" s="907" t="s">
        <v>428</v>
      </c>
      <c r="C5" s="907"/>
      <c r="D5" s="907"/>
      <c r="E5" s="907"/>
      <c r="F5" s="907"/>
      <c r="G5" s="907"/>
      <c r="H5" s="106"/>
    </row>
    <row r="6" spans="1:8">
      <c r="A6" s="203"/>
      <c r="B6" s="203"/>
      <c r="C6" s="203"/>
      <c r="D6" s="203"/>
      <c r="E6" s="203"/>
      <c r="F6" s="203"/>
      <c r="G6" s="203"/>
      <c r="H6" s="106"/>
    </row>
    <row r="7" spans="1:8">
      <c r="A7" s="203"/>
      <c r="B7" s="204" t="s">
        <v>429</v>
      </c>
      <c r="C7" s="205"/>
      <c r="D7" s="205"/>
      <c r="E7" s="205"/>
      <c r="F7" s="205"/>
      <c r="G7" s="206"/>
      <c r="H7" s="203"/>
    </row>
    <row r="8" spans="1:8" ht="15.4" thickBot="1">
      <c r="A8" s="203"/>
      <c r="B8" s="207" t="s">
        <v>430</v>
      </c>
      <c r="C8" s="205"/>
      <c r="D8" s="205"/>
      <c r="E8" s="205"/>
      <c r="F8" s="205"/>
      <c r="G8" s="206"/>
      <c r="H8" s="203"/>
    </row>
    <row r="9" spans="1:8" ht="15.4" thickBot="1">
      <c r="A9" s="203"/>
      <c r="B9" s="695"/>
      <c r="C9" s="696" t="s">
        <v>431</v>
      </c>
      <c r="D9" s="696" t="s">
        <v>432</v>
      </c>
      <c r="E9" s="696" t="s">
        <v>454</v>
      </c>
      <c r="F9" s="697" t="s">
        <v>455</v>
      </c>
      <c r="G9" s="208"/>
      <c r="H9" s="203"/>
    </row>
    <row r="10" spans="1:8" ht="15.4">
      <c r="A10" s="203"/>
      <c r="B10" s="698">
        <v>1960</v>
      </c>
      <c r="C10" s="886">
        <v>542.38199999999995</v>
      </c>
      <c r="D10" s="699">
        <v>58.11</v>
      </c>
      <c r="E10" s="700">
        <v>3.1030739999999999</v>
      </c>
      <c r="F10" s="701">
        <v>1.9815509999999998</v>
      </c>
      <c r="G10" s="208"/>
      <c r="H10" s="203"/>
    </row>
    <row r="11" spans="1:8" ht="15.4">
      <c r="A11" s="203">
        <v>1</v>
      </c>
      <c r="B11" s="887">
        <v>1961</v>
      </c>
      <c r="C11" s="888">
        <v>562.20899999999995</v>
      </c>
      <c r="D11" s="889">
        <v>71.55</v>
      </c>
      <c r="E11" s="890">
        <v>3.3700049999999999</v>
      </c>
      <c r="F11" s="891">
        <v>2.0391750000000002</v>
      </c>
      <c r="G11" s="208"/>
      <c r="H11" s="203"/>
    </row>
    <row r="12" spans="1:8" ht="15.4">
      <c r="A12" s="203">
        <f>A11+1</f>
        <v>2</v>
      </c>
      <c r="B12" s="887">
        <v>1962</v>
      </c>
      <c r="C12" s="888">
        <v>603.92200000000003</v>
      </c>
      <c r="D12" s="889">
        <v>63.1</v>
      </c>
      <c r="E12" s="890">
        <v>3.6661100000000002</v>
      </c>
      <c r="F12" s="891">
        <v>2.1454000000000004</v>
      </c>
      <c r="G12" s="208"/>
      <c r="H12" s="203"/>
    </row>
    <row r="13" spans="1:8" ht="15.4">
      <c r="A13" s="203">
        <f t="shared" ref="A13:A58" si="0">A12+1</f>
        <v>3</v>
      </c>
      <c r="B13" s="887">
        <v>1963</v>
      </c>
      <c r="C13" s="888">
        <v>637.45000000000005</v>
      </c>
      <c r="D13" s="889">
        <v>75.02</v>
      </c>
      <c r="E13" s="890">
        <v>4.1336019999999998</v>
      </c>
      <c r="F13" s="891">
        <v>2.3481260000000002</v>
      </c>
      <c r="G13" s="208"/>
      <c r="H13" s="203"/>
    </row>
    <row r="14" spans="1:8" ht="15.4">
      <c r="A14" s="203">
        <f t="shared" si="0"/>
        <v>4</v>
      </c>
      <c r="B14" s="887">
        <v>1964</v>
      </c>
      <c r="C14" s="888">
        <v>684.46</v>
      </c>
      <c r="D14" s="889">
        <v>84.75</v>
      </c>
      <c r="E14" s="890">
        <v>4.76295</v>
      </c>
      <c r="F14" s="891">
        <v>2.5848749999999998</v>
      </c>
      <c r="G14" s="208"/>
      <c r="H14" s="203"/>
    </row>
    <row r="15" spans="1:8" ht="15.4">
      <c r="A15" s="203">
        <f t="shared" si="0"/>
        <v>5</v>
      </c>
      <c r="B15" s="887">
        <v>1965</v>
      </c>
      <c r="C15" s="888">
        <v>742.28899999999999</v>
      </c>
      <c r="D15" s="889">
        <v>92.43</v>
      </c>
      <c r="E15" s="890">
        <v>5.2962389999999999</v>
      </c>
      <c r="F15" s="891">
        <v>2.8283580000000001</v>
      </c>
      <c r="G15" s="208"/>
      <c r="H15" s="203"/>
    </row>
    <row r="16" spans="1:8" ht="15.4">
      <c r="A16" s="203">
        <f t="shared" si="0"/>
        <v>6</v>
      </c>
      <c r="B16" s="887">
        <v>1966</v>
      </c>
      <c r="C16" s="888">
        <v>813.41399999999999</v>
      </c>
      <c r="D16" s="889">
        <v>80.33</v>
      </c>
      <c r="E16" s="890">
        <v>5.4142419999999998</v>
      </c>
      <c r="F16" s="891">
        <v>2.8838469999999998</v>
      </c>
      <c r="G16" s="208"/>
      <c r="H16" s="203"/>
    </row>
    <row r="17" spans="1:8" ht="15.4">
      <c r="A17" s="203">
        <f t="shared" si="0"/>
        <v>7</v>
      </c>
      <c r="B17" s="887">
        <v>1967</v>
      </c>
      <c r="C17" s="888">
        <v>859.95899999999995</v>
      </c>
      <c r="D17" s="889">
        <v>96.47</v>
      </c>
      <c r="E17" s="890">
        <v>5.4602019999999998</v>
      </c>
      <c r="F17" s="891">
        <v>2.9809230000000002</v>
      </c>
      <c r="G17" s="208"/>
      <c r="H17" s="203"/>
    </row>
    <row r="18" spans="1:8" ht="15.4">
      <c r="A18" s="203">
        <f t="shared" si="0"/>
        <v>8</v>
      </c>
      <c r="B18" s="887">
        <v>1968</v>
      </c>
      <c r="C18" s="888">
        <v>940.65099999999995</v>
      </c>
      <c r="D18" s="889">
        <v>103.86</v>
      </c>
      <c r="E18" s="890">
        <v>5.7226860000000004</v>
      </c>
      <c r="F18" s="891">
        <v>3.0430980000000001</v>
      </c>
      <c r="G18" s="208"/>
      <c r="H18" s="203"/>
    </row>
    <row r="19" spans="1:8" ht="15.4">
      <c r="A19" s="203">
        <f t="shared" si="0"/>
        <v>9</v>
      </c>
      <c r="B19" s="887">
        <v>1969</v>
      </c>
      <c r="C19" s="888">
        <v>1017.615</v>
      </c>
      <c r="D19" s="889">
        <v>92.06</v>
      </c>
      <c r="E19" s="890">
        <v>6.1035779999999997</v>
      </c>
      <c r="F19" s="891">
        <v>3.2405120000000003</v>
      </c>
      <c r="G19" s="208"/>
      <c r="H19" s="203"/>
    </row>
    <row r="20" spans="1:8" ht="15.4">
      <c r="A20" s="203">
        <f t="shared" si="0"/>
        <v>10</v>
      </c>
      <c r="B20" s="887">
        <v>1970</v>
      </c>
      <c r="C20" s="888">
        <v>1073.3030000000001</v>
      </c>
      <c r="D20" s="889">
        <v>92.15</v>
      </c>
      <c r="E20" s="890">
        <v>5.5105700000000004</v>
      </c>
      <c r="F20" s="891">
        <v>3.1883900000000001</v>
      </c>
      <c r="G20" s="208"/>
      <c r="H20" s="203"/>
    </row>
    <row r="21" spans="1:8" ht="15.4">
      <c r="A21" s="203">
        <f t="shared" si="0"/>
        <v>11</v>
      </c>
      <c r="B21" s="887">
        <v>1971</v>
      </c>
      <c r="C21" s="888">
        <v>1164.8499999999999</v>
      </c>
      <c r="D21" s="889">
        <v>102.09</v>
      </c>
      <c r="E21" s="890">
        <v>5.5741139999999998</v>
      </c>
      <c r="F21" s="891">
        <v>3.16479</v>
      </c>
      <c r="G21" s="208"/>
      <c r="H21" s="203"/>
    </row>
    <row r="22" spans="1:8" ht="15.4">
      <c r="A22" s="203">
        <f t="shared" si="0"/>
        <v>12</v>
      </c>
      <c r="B22" s="887">
        <v>1972</v>
      </c>
      <c r="C22" s="888">
        <v>1279.1099999999999</v>
      </c>
      <c r="D22" s="889">
        <v>118.05</v>
      </c>
      <c r="E22" s="890">
        <v>6.1740149999999998</v>
      </c>
      <c r="F22" s="891">
        <v>3.1873499999999999</v>
      </c>
      <c r="G22" s="208"/>
      <c r="H22" s="203"/>
    </row>
    <row r="23" spans="1:8" ht="15.4">
      <c r="A23" s="203">
        <f t="shared" si="0"/>
        <v>13</v>
      </c>
      <c r="B23" s="887">
        <v>1973</v>
      </c>
      <c r="C23" s="888">
        <v>1425.376</v>
      </c>
      <c r="D23" s="889">
        <v>97.55</v>
      </c>
      <c r="E23" s="890">
        <v>7.9600799999999996</v>
      </c>
      <c r="F23" s="891">
        <v>3.6093499999999996</v>
      </c>
      <c r="G23" s="208"/>
      <c r="H23" s="203"/>
    </row>
    <row r="24" spans="1:8" ht="15.4">
      <c r="A24" s="203">
        <f t="shared" si="0"/>
        <v>14</v>
      </c>
      <c r="B24" s="887">
        <v>1974</v>
      </c>
      <c r="C24" s="888">
        <v>1545.2429999999999</v>
      </c>
      <c r="D24" s="889">
        <v>68.56</v>
      </c>
      <c r="E24" s="890">
        <v>9.3515840000000008</v>
      </c>
      <c r="F24" s="891">
        <v>3.7228080000000001</v>
      </c>
      <c r="G24" s="208"/>
      <c r="H24" s="203"/>
    </row>
    <row r="25" spans="1:8" ht="15.4">
      <c r="A25" s="203">
        <f t="shared" si="0"/>
        <v>15</v>
      </c>
      <c r="B25" s="887">
        <v>1975</v>
      </c>
      <c r="C25" s="888">
        <v>1684.904</v>
      </c>
      <c r="D25" s="889">
        <v>90.19</v>
      </c>
      <c r="E25" s="890">
        <v>7.7112449999999999</v>
      </c>
      <c r="F25" s="891">
        <v>3.7338659999999999</v>
      </c>
      <c r="G25" s="208"/>
      <c r="H25" s="203"/>
    </row>
    <row r="26" spans="1:8" ht="15.4">
      <c r="A26" s="203">
        <f t="shared" si="0"/>
        <v>16</v>
      </c>
      <c r="B26" s="887">
        <v>1976</v>
      </c>
      <c r="C26" s="888">
        <v>1873.412</v>
      </c>
      <c r="D26" s="889">
        <v>107.46</v>
      </c>
      <c r="E26" s="890">
        <v>9.7466220000000003</v>
      </c>
      <c r="F26" s="891">
        <v>4.2231779999999999</v>
      </c>
      <c r="G26" s="208"/>
      <c r="H26" s="203"/>
    </row>
    <row r="27" spans="1:8" ht="15.4">
      <c r="A27" s="203">
        <f t="shared" si="0"/>
        <v>17</v>
      </c>
      <c r="B27" s="887">
        <v>1977</v>
      </c>
      <c r="C27" s="888">
        <v>2081.826</v>
      </c>
      <c r="D27" s="889">
        <v>95.1</v>
      </c>
      <c r="E27" s="890">
        <v>10.86993</v>
      </c>
      <c r="F27" s="891">
        <v>4.85961</v>
      </c>
      <c r="G27" s="208"/>
      <c r="H27" s="203"/>
    </row>
    <row r="28" spans="1:8" ht="15.4">
      <c r="A28" s="203">
        <f t="shared" si="0"/>
        <v>18</v>
      </c>
      <c r="B28" s="887">
        <v>1978</v>
      </c>
      <c r="C28" s="888">
        <v>2351.5990000000002</v>
      </c>
      <c r="D28" s="889">
        <v>96.11</v>
      </c>
      <c r="E28" s="890">
        <v>11.638921</v>
      </c>
      <c r="F28" s="891">
        <v>5.1803290000000004</v>
      </c>
      <c r="G28" s="208"/>
      <c r="H28" s="203"/>
    </row>
    <row r="29" spans="1:8" ht="15.4">
      <c r="A29" s="203">
        <f t="shared" si="0"/>
        <v>19</v>
      </c>
      <c r="B29" s="887">
        <v>1979</v>
      </c>
      <c r="C29" s="888">
        <v>2627.3330000000001</v>
      </c>
      <c r="D29" s="889">
        <v>107.94</v>
      </c>
      <c r="E29" s="890">
        <v>14.550312</v>
      </c>
      <c r="F29" s="891">
        <v>5.9690820000000002</v>
      </c>
      <c r="G29" s="208"/>
      <c r="H29" s="203"/>
    </row>
    <row r="30" spans="1:8" ht="15.4">
      <c r="A30" s="203">
        <f t="shared" si="0"/>
        <v>20</v>
      </c>
      <c r="B30" s="887">
        <v>1980</v>
      </c>
      <c r="C30" s="888">
        <v>2857.3069999999998</v>
      </c>
      <c r="D30" s="889">
        <v>135.76</v>
      </c>
      <c r="E30" s="890">
        <v>14.987904</v>
      </c>
      <c r="F30" s="891">
        <v>6.4350239999999994</v>
      </c>
      <c r="G30" s="208"/>
      <c r="H30" s="203"/>
    </row>
    <row r="31" spans="1:8" ht="15.4">
      <c r="A31" s="203">
        <f t="shared" si="0"/>
        <v>21</v>
      </c>
      <c r="B31" s="887">
        <v>1981</v>
      </c>
      <c r="C31" s="888">
        <v>3207.0410000000002</v>
      </c>
      <c r="D31" s="889">
        <v>122.55</v>
      </c>
      <c r="E31" s="890">
        <v>15.183945</v>
      </c>
      <c r="F31" s="891">
        <v>6.8260350000000001</v>
      </c>
      <c r="G31" s="208"/>
      <c r="H31" s="203"/>
    </row>
    <row r="32" spans="1:8" ht="15.4">
      <c r="A32" s="203">
        <f t="shared" si="0"/>
        <v>22</v>
      </c>
      <c r="B32" s="887">
        <v>1982</v>
      </c>
      <c r="C32" s="888">
        <v>3343.7890000000002</v>
      </c>
      <c r="D32" s="889">
        <v>140.63999999999999</v>
      </c>
      <c r="E32" s="890">
        <v>13.824911999999999</v>
      </c>
      <c r="F32" s="891">
        <v>6.9335519999999988</v>
      </c>
      <c r="G32" s="208"/>
      <c r="H32" s="203"/>
    </row>
    <row r="33" spans="1:8" ht="15.4">
      <c r="A33" s="203">
        <f t="shared" si="0"/>
        <v>23</v>
      </c>
      <c r="B33" s="887">
        <v>1983</v>
      </c>
      <c r="C33" s="888">
        <v>3634.038</v>
      </c>
      <c r="D33" s="889">
        <v>164.93</v>
      </c>
      <c r="E33" s="890">
        <v>13.293358</v>
      </c>
      <c r="F33" s="891">
        <v>7.1249760000000011</v>
      </c>
      <c r="G33" s="208"/>
      <c r="H33" s="203"/>
    </row>
    <row r="34" spans="1:8" ht="15.4">
      <c r="A34" s="203">
        <f t="shared" si="0"/>
        <v>24</v>
      </c>
      <c r="B34" s="887">
        <v>1984</v>
      </c>
      <c r="C34" s="888">
        <v>4037.6129999999998</v>
      </c>
      <c r="D34" s="889">
        <v>167.24</v>
      </c>
      <c r="E34" s="890">
        <v>16.841068</v>
      </c>
      <c r="F34" s="891">
        <v>7.8268320000000005</v>
      </c>
      <c r="G34" s="208"/>
      <c r="H34" s="203"/>
    </row>
    <row r="35" spans="1:8" ht="15.4">
      <c r="A35" s="203">
        <f t="shared" si="0"/>
        <v>25</v>
      </c>
      <c r="B35" s="887">
        <v>1985</v>
      </c>
      <c r="C35" s="888">
        <v>4338.9790000000003</v>
      </c>
      <c r="D35" s="889">
        <v>211.28</v>
      </c>
      <c r="E35" s="890">
        <v>15.676976</v>
      </c>
      <c r="F35" s="891">
        <v>8.1976639999999996</v>
      </c>
      <c r="G35" s="208"/>
      <c r="H35" s="203"/>
    </row>
    <row r="36" spans="1:8" ht="15.4">
      <c r="A36" s="203">
        <f t="shared" si="0"/>
        <v>26</v>
      </c>
      <c r="B36" s="887">
        <v>1986</v>
      </c>
      <c r="C36" s="888">
        <v>4579.6310000000003</v>
      </c>
      <c r="D36" s="889">
        <v>242.17</v>
      </c>
      <c r="E36" s="890">
        <v>14.433332</v>
      </c>
      <c r="F36" s="891">
        <v>8.1853459999999991</v>
      </c>
      <c r="G36" s="208"/>
      <c r="H36" s="203"/>
    </row>
    <row r="37" spans="1:8" ht="15.4">
      <c r="A37" s="203">
        <f t="shared" si="0"/>
        <v>27</v>
      </c>
      <c r="B37" s="887">
        <v>1987</v>
      </c>
      <c r="C37" s="888">
        <v>4855.2150000000001</v>
      </c>
      <c r="D37" s="889">
        <v>247.08</v>
      </c>
      <c r="E37" s="890">
        <v>16.035492000000001</v>
      </c>
      <c r="F37" s="891">
        <v>9.1666680000000014</v>
      </c>
      <c r="G37" s="208"/>
      <c r="H37" s="203"/>
    </row>
    <row r="38" spans="1:8" ht="15.4">
      <c r="A38" s="203">
        <f t="shared" si="0"/>
        <v>28</v>
      </c>
      <c r="B38" s="887">
        <v>1988</v>
      </c>
      <c r="C38" s="888">
        <v>5236.4380000000001</v>
      </c>
      <c r="D38" s="889">
        <v>277.72000000000003</v>
      </c>
      <c r="E38" s="890">
        <v>24.12</v>
      </c>
      <c r="F38" s="891">
        <v>10.220096000000002</v>
      </c>
      <c r="G38" s="208"/>
      <c r="H38" s="203"/>
    </row>
    <row r="39" spans="1:8" ht="15.4">
      <c r="A39" s="203">
        <f t="shared" si="0"/>
        <v>29</v>
      </c>
      <c r="B39" s="887">
        <v>1989</v>
      </c>
      <c r="C39" s="888">
        <v>5641.58</v>
      </c>
      <c r="D39" s="889">
        <v>353.4</v>
      </c>
      <c r="E39" s="890">
        <v>24.32</v>
      </c>
      <c r="F39" s="891">
        <v>11.73288</v>
      </c>
      <c r="G39" s="208"/>
      <c r="H39" s="203"/>
    </row>
    <row r="40" spans="1:8" ht="15.4">
      <c r="A40" s="203">
        <f t="shared" si="0"/>
        <v>30</v>
      </c>
      <c r="B40" s="887">
        <v>1990</v>
      </c>
      <c r="C40" s="888">
        <v>5963.1440000000002</v>
      </c>
      <c r="D40" s="889">
        <v>330.22</v>
      </c>
      <c r="E40" s="890">
        <v>22.65</v>
      </c>
      <c r="F40" s="891">
        <v>12.350228000000001</v>
      </c>
      <c r="G40" s="208"/>
      <c r="H40" s="203"/>
    </row>
    <row r="41" spans="1:8" ht="15.4">
      <c r="A41" s="203">
        <f t="shared" si="0"/>
        <v>31</v>
      </c>
      <c r="B41" s="887">
        <v>1991</v>
      </c>
      <c r="C41" s="888">
        <v>6158.1289999999999</v>
      </c>
      <c r="D41" s="889">
        <v>417.09</v>
      </c>
      <c r="E41" s="890">
        <v>19.3</v>
      </c>
      <c r="F41" s="891">
        <v>12.971499</v>
      </c>
      <c r="G41" s="208"/>
      <c r="H41" s="203"/>
    </row>
    <row r="42" spans="1:8" ht="15.4">
      <c r="A42" s="203">
        <f t="shared" si="0"/>
        <v>32</v>
      </c>
      <c r="B42" s="887">
        <v>1992</v>
      </c>
      <c r="C42" s="888">
        <v>6520.3270000000002</v>
      </c>
      <c r="D42" s="889">
        <v>435.71</v>
      </c>
      <c r="E42" s="890">
        <v>20.87</v>
      </c>
      <c r="F42" s="891">
        <v>12.635590000000001</v>
      </c>
      <c r="G42" s="208"/>
      <c r="H42" s="203"/>
    </row>
    <row r="43" spans="1:8" ht="15.4">
      <c r="A43" s="203">
        <f t="shared" si="0"/>
        <v>33</v>
      </c>
      <c r="B43" s="887">
        <v>1993</v>
      </c>
      <c r="C43" s="888">
        <v>6858.5590000000002</v>
      </c>
      <c r="D43" s="889">
        <v>466.45</v>
      </c>
      <c r="E43" s="890">
        <v>26.9</v>
      </c>
      <c r="F43" s="891">
        <v>12.687439999999999</v>
      </c>
      <c r="G43" s="208"/>
      <c r="H43" s="203"/>
    </row>
    <row r="44" spans="1:8" ht="15.4">
      <c r="A44" s="203">
        <f t="shared" si="0"/>
        <v>34</v>
      </c>
      <c r="B44" s="887">
        <v>1994</v>
      </c>
      <c r="C44" s="888">
        <v>7287.2359999999999</v>
      </c>
      <c r="D44" s="889">
        <v>459.27</v>
      </c>
      <c r="E44" s="890">
        <v>31.75</v>
      </c>
      <c r="F44" s="891">
        <v>13.364756999999999</v>
      </c>
      <c r="G44" s="208"/>
      <c r="H44" s="203"/>
    </row>
    <row r="45" spans="1:8" ht="15.4">
      <c r="A45" s="203">
        <f t="shared" si="0"/>
        <v>35</v>
      </c>
      <c r="B45" s="887">
        <v>1995</v>
      </c>
      <c r="C45" s="888">
        <v>7639.7489999999998</v>
      </c>
      <c r="D45" s="889">
        <v>615.92999999999995</v>
      </c>
      <c r="E45" s="890">
        <v>37.700000000000003</v>
      </c>
      <c r="F45" s="891">
        <v>14.166389999999998</v>
      </c>
      <c r="G45" s="208"/>
      <c r="H45" s="203"/>
    </row>
    <row r="46" spans="1:8" ht="15.4">
      <c r="A46" s="203">
        <f t="shared" si="0"/>
        <v>36</v>
      </c>
      <c r="B46" s="887">
        <v>1996</v>
      </c>
      <c r="C46" s="888">
        <v>8073.1220000000003</v>
      </c>
      <c r="D46" s="889">
        <v>740.74</v>
      </c>
      <c r="E46" s="890">
        <v>40.630000000000003</v>
      </c>
      <c r="F46" s="891">
        <v>14.888873999999999</v>
      </c>
      <c r="G46" s="208"/>
      <c r="H46" s="203"/>
    </row>
    <row r="47" spans="1:8" ht="15.4">
      <c r="A47" s="203">
        <f t="shared" si="0"/>
        <v>37</v>
      </c>
      <c r="B47" s="887">
        <v>1997</v>
      </c>
      <c r="C47" s="888">
        <v>8577.5519999999997</v>
      </c>
      <c r="D47" s="889">
        <v>970.43</v>
      </c>
      <c r="E47" s="890">
        <v>44.09</v>
      </c>
      <c r="F47" s="891">
        <v>15.522000000000002</v>
      </c>
      <c r="G47" s="208"/>
      <c r="H47" s="203"/>
    </row>
    <row r="48" spans="1:8" ht="15.4">
      <c r="A48" s="203">
        <f t="shared" si="0"/>
        <v>38</v>
      </c>
      <c r="B48" s="887">
        <v>1998</v>
      </c>
      <c r="C48" s="888">
        <v>9062.8169999999991</v>
      </c>
      <c r="D48" s="889">
        <v>1229.23</v>
      </c>
      <c r="E48" s="890">
        <v>44.27</v>
      </c>
      <c r="F48" s="891">
        <v>16.2</v>
      </c>
      <c r="G48" s="208"/>
      <c r="H48" s="203"/>
    </row>
    <row r="49" spans="1:12" ht="15.4">
      <c r="A49" s="203">
        <f t="shared" si="0"/>
        <v>39</v>
      </c>
      <c r="B49" s="887">
        <v>1999</v>
      </c>
      <c r="C49" s="888">
        <v>9631.1720000000005</v>
      </c>
      <c r="D49" s="889">
        <v>1469.25</v>
      </c>
      <c r="E49" s="890">
        <v>51.68</v>
      </c>
      <c r="F49" s="891">
        <v>16.711843601089175</v>
      </c>
      <c r="G49" s="208"/>
      <c r="H49" s="203"/>
    </row>
    <row r="50" spans="1:12" ht="15.4">
      <c r="A50" s="203">
        <f t="shared" si="0"/>
        <v>40</v>
      </c>
      <c r="B50" s="887">
        <v>2000</v>
      </c>
      <c r="C50" s="888">
        <v>10250.951999999999</v>
      </c>
      <c r="D50" s="889">
        <v>1320.28</v>
      </c>
      <c r="E50" s="890">
        <v>56.13</v>
      </c>
      <c r="F50" s="891">
        <v>16.26845015151515</v>
      </c>
      <c r="G50" s="208"/>
      <c r="H50" s="203"/>
    </row>
    <row r="51" spans="1:12" ht="15.4">
      <c r="A51" s="203">
        <f t="shared" si="0"/>
        <v>41</v>
      </c>
      <c r="B51" s="887">
        <v>2001</v>
      </c>
      <c r="C51" s="888">
        <v>10581.929</v>
      </c>
      <c r="D51" s="889">
        <v>1148.0899999999999</v>
      </c>
      <c r="E51" s="890">
        <v>38.85</v>
      </c>
      <c r="F51" s="891">
        <v>15.741</v>
      </c>
      <c r="G51" s="208"/>
      <c r="H51" s="203"/>
    </row>
    <row r="52" spans="1:12" ht="15.4">
      <c r="A52" s="203">
        <f t="shared" si="0"/>
        <v>42</v>
      </c>
      <c r="B52" s="887">
        <v>2002</v>
      </c>
      <c r="C52" s="888">
        <v>10929.108</v>
      </c>
      <c r="D52" s="889">
        <v>879.82</v>
      </c>
      <c r="E52" s="892">
        <v>46.04</v>
      </c>
      <c r="F52" s="893">
        <v>16.079999999999998</v>
      </c>
      <c r="G52" s="208"/>
      <c r="H52" s="203"/>
    </row>
    <row r="53" spans="1:12" ht="15.4">
      <c r="A53" s="203">
        <f t="shared" si="0"/>
        <v>43</v>
      </c>
      <c r="B53" s="887">
        <v>2003</v>
      </c>
      <c r="C53" s="888">
        <v>11456.45</v>
      </c>
      <c r="D53" s="889">
        <v>1111.9100000000001</v>
      </c>
      <c r="E53" s="892">
        <v>54.69</v>
      </c>
      <c r="F53" s="893">
        <v>17.88</v>
      </c>
      <c r="G53" s="208"/>
      <c r="H53" s="203"/>
    </row>
    <row r="54" spans="1:12" ht="15.4">
      <c r="A54" s="203">
        <f t="shared" si="0"/>
        <v>44</v>
      </c>
      <c r="B54" s="887">
        <v>2004</v>
      </c>
      <c r="C54" s="888">
        <v>12217.196</v>
      </c>
      <c r="D54" s="889">
        <v>1211.92</v>
      </c>
      <c r="E54" s="892">
        <v>67.680000000000007</v>
      </c>
      <c r="F54" s="893">
        <v>19.407</v>
      </c>
      <c r="G54" s="208"/>
      <c r="H54" s="203"/>
    </row>
    <row r="55" spans="1:12" ht="15.4">
      <c r="A55" s="203">
        <f t="shared" si="0"/>
        <v>45</v>
      </c>
      <c r="B55" s="887">
        <v>2005</v>
      </c>
      <c r="C55" s="888">
        <v>13039.197</v>
      </c>
      <c r="D55" s="889">
        <v>1248.29</v>
      </c>
      <c r="E55" s="892">
        <v>76.45</v>
      </c>
      <c r="F55" s="893">
        <v>22.38</v>
      </c>
      <c r="G55" s="203"/>
      <c r="H55" s="203"/>
    </row>
    <row r="56" spans="1:12" ht="15.4">
      <c r="A56" s="203">
        <f t="shared" si="0"/>
        <v>46</v>
      </c>
      <c r="B56" s="887">
        <v>2006</v>
      </c>
      <c r="C56" s="888">
        <v>13815.583000000001</v>
      </c>
      <c r="D56" s="889">
        <v>1418.3</v>
      </c>
      <c r="E56" s="892">
        <v>87.72</v>
      </c>
      <c r="F56" s="893">
        <v>25.05</v>
      </c>
      <c r="G56" s="213"/>
      <c r="H56" s="203"/>
    </row>
    <row r="57" spans="1:12" ht="15.4">
      <c r="A57" s="203">
        <f t="shared" si="0"/>
        <v>47</v>
      </c>
      <c r="B57" s="887">
        <v>2007</v>
      </c>
      <c r="C57" s="888">
        <v>14474.227999999999</v>
      </c>
      <c r="D57" s="889">
        <v>1468.36</v>
      </c>
      <c r="E57" s="892">
        <v>82.54</v>
      </c>
      <c r="F57" s="893">
        <v>27.73</v>
      </c>
      <c r="G57" s="213"/>
      <c r="H57" s="203"/>
    </row>
    <row r="58" spans="1:12" ht="15.4">
      <c r="A58" s="203">
        <f t="shared" si="0"/>
        <v>48</v>
      </c>
      <c r="B58" s="887">
        <v>2008</v>
      </c>
      <c r="C58" s="888">
        <v>14769.861999999999</v>
      </c>
      <c r="D58" s="889">
        <v>903.25</v>
      </c>
      <c r="E58" s="890">
        <v>65.39</v>
      </c>
      <c r="F58" s="891">
        <v>28.05</v>
      </c>
      <c r="G58" s="203"/>
      <c r="H58" s="203"/>
    </row>
    <row r="59" spans="1:12" ht="15.4">
      <c r="A59" s="203">
        <v>49</v>
      </c>
      <c r="B59" s="887">
        <v>2009</v>
      </c>
      <c r="C59" s="888">
        <v>14478.066999999999</v>
      </c>
      <c r="D59" s="889">
        <v>1115.0999999999999</v>
      </c>
      <c r="E59" s="890">
        <v>59.65</v>
      </c>
      <c r="F59" s="891">
        <v>22.31</v>
      </c>
      <c r="G59" s="203"/>
      <c r="H59" s="203"/>
    </row>
    <row r="60" spans="1:12" ht="15.4">
      <c r="A60" s="203">
        <v>50</v>
      </c>
      <c r="B60" s="887">
        <v>2010</v>
      </c>
      <c r="C60" s="888">
        <v>15048.97</v>
      </c>
      <c r="D60" s="889">
        <v>1257.6400000000001</v>
      </c>
      <c r="E60" s="890">
        <v>83.66</v>
      </c>
      <c r="F60" s="891">
        <v>23.12</v>
      </c>
      <c r="G60" s="203"/>
      <c r="H60" s="203"/>
    </row>
    <row r="61" spans="1:12" ht="15.4">
      <c r="A61" s="203">
        <v>51</v>
      </c>
      <c r="B61" s="887">
        <v>2011</v>
      </c>
      <c r="C61" s="888">
        <v>15599.731</v>
      </c>
      <c r="D61" s="894">
        <v>1257.5999999999999</v>
      </c>
      <c r="E61" s="895">
        <v>97.05</v>
      </c>
      <c r="F61" s="896">
        <v>26.02</v>
      </c>
      <c r="G61" s="203"/>
      <c r="H61" s="203"/>
    </row>
    <row r="62" spans="1:12" ht="15.4">
      <c r="A62" s="203">
        <v>52</v>
      </c>
      <c r="B62" s="887">
        <v>2012</v>
      </c>
      <c r="C62" s="888">
        <v>16253.97</v>
      </c>
      <c r="D62" s="894">
        <v>1426.19</v>
      </c>
      <c r="E62" s="895">
        <v>102.47</v>
      </c>
      <c r="F62" s="896">
        <v>30.44</v>
      </c>
      <c r="G62" s="885"/>
      <c r="H62" s="203"/>
      <c r="J62" s="703"/>
      <c r="K62" s="703"/>
      <c r="L62" s="703"/>
    </row>
    <row r="63" spans="1:12" ht="15.4">
      <c r="A63" s="203">
        <f t="shared" ref="A63:A71" si="1">A62+1</f>
        <v>53</v>
      </c>
      <c r="B63" s="887">
        <v>2013</v>
      </c>
      <c r="C63" s="888">
        <v>16843.196</v>
      </c>
      <c r="D63" s="894">
        <v>1848.36</v>
      </c>
      <c r="E63" s="895">
        <v>107.45</v>
      </c>
      <c r="F63" s="896">
        <v>36.28</v>
      </c>
      <c r="G63" s="885"/>
      <c r="H63" s="203"/>
      <c r="J63" s="703"/>
      <c r="K63" s="703"/>
      <c r="L63" s="703"/>
    </row>
    <row r="64" spans="1:12" ht="15.75" thickBot="1">
      <c r="A64" s="203">
        <f t="shared" si="1"/>
        <v>54</v>
      </c>
      <c r="B64" s="887">
        <v>2014</v>
      </c>
      <c r="C64" s="888">
        <v>17550.687000000002</v>
      </c>
      <c r="D64" s="894">
        <v>2058.9</v>
      </c>
      <c r="E64" s="895">
        <v>113.01</v>
      </c>
      <c r="F64" s="896">
        <v>39.44</v>
      </c>
      <c r="G64" s="885"/>
      <c r="H64" s="203"/>
      <c r="J64" s="703"/>
      <c r="K64" s="703"/>
      <c r="L64" s="703"/>
    </row>
    <row r="65" spans="1:12" ht="15.75" thickBot="1">
      <c r="A65" s="203">
        <f t="shared" si="1"/>
        <v>55</v>
      </c>
      <c r="B65" s="887">
        <v>2015</v>
      </c>
      <c r="C65" s="888">
        <v>18206.023000000001</v>
      </c>
      <c r="D65" s="894">
        <v>2043.94</v>
      </c>
      <c r="E65" s="895">
        <v>106.32</v>
      </c>
      <c r="F65" s="896">
        <v>43.16</v>
      </c>
      <c r="G65" s="885"/>
      <c r="H65" s="203"/>
      <c r="J65" s="703"/>
      <c r="K65" s="704" t="s">
        <v>444</v>
      </c>
      <c r="L65" s="705">
        <f>C72</f>
        <v>6.1683976965534404E-2</v>
      </c>
    </row>
    <row r="66" spans="1:12" ht="15.75" thickBot="1">
      <c r="A66" s="203">
        <f t="shared" si="1"/>
        <v>56</v>
      </c>
      <c r="B66" s="887">
        <v>2016</v>
      </c>
      <c r="C66" s="888">
        <v>18695.106</v>
      </c>
      <c r="D66" s="894">
        <v>2238.83</v>
      </c>
      <c r="E66" s="895">
        <v>108.86</v>
      </c>
      <c r="F66" s="896">
        <v>45.03</v>
      </c>
      <c r="G66" s="885"/>
      <c r="H66" s="203"/>
      <c r="J66" s="703"/>
      <c r="K66" s="543" t="s">
        <v>493</v>
      </c>
      <c r="L66" s="706">
        <f>D72</f>
        <v>7.0730184683768016E-2</v>
      </c>
    </row>
    <row r="67" spans="1:12" ht="15.75" thickBot="1">
      <c r="A67" s="203">
        <f t="shared" si="1"/>
        <v>57</v>
      </c>
      <c r="B67" s="887">
        <v>2017</v>
      </c>
      <c r="C67" s="888">
        <v>19479.623</v>
      </c>
      <c r="D67" s="894">
        <v>2673.61</v>
      </c>
      <c r="E67" s="895">
        <v>124.94</v>
      </c>
      <c r="F67" s="896">
        <v>49.73</v>
      </c>
      <c r="G67" s="885"/>
      <c r="H67" s="203"/>
      <c r="J67" s="703"/>
      <c r="K67" s="543" t="s">
        <v>454</v>
      </c>
      <c r="L67" s="706">
        <f>E72</f>
        <v>6.4201844128703112E-2</v>
      </c>
    </row>
    <row r="68" spans="1:12" ht="15.75" thickBot="1">
      <c r="A68" s="203">
        <f t="shared" si="1"/>
        <v>58</v>
      </c>
      <c r="B68" s="887">
        <v>2018</v>
      </c>
      <c r="C68" s="888">
        <v>20527.159</v>
      </c>
      <c r="D68" s="894">
        <v>2506.85</v>
      </c>
      <c r="E68" s="895">
        <v>148.34</v>
      </c>
      <c r="F68" s="896">
        <v>53.61</v>
      </c>
      <c r="H68" s="203"/>
      <c r="J68" s="703"/>
      <c r="K68" s="707" t="s">
        <v>455</v>
      </c>
      <c r="L68" s="708">
        <f>F72</f>
        <v>5.6521464432754076E-2</v>
      </c>
    </row>
    <row r="69" spans="1:12" ht="15.75" thickBot="1">
      <c r="A69" s="203">
        <f t="shared" si="1"/>
        <v>59</v>
      </c>
      <c r="B69" s="887">
        <v>2019</v>
      </c>
      <c r="C69" s="888">
        <v>21372.581999999999</v>
      </c>
      <c r="D69" s="894">
        <v>3230.78</v>
      </c>
      <c r="E69" s="895">
        <v>162.35</v>
      </c>
      <c r="F69" s="896">
        <v>58.8</v>
      </c>
      <c r="G69" s="213"/>
      <c r="H69" s="203"/>
      <c r="J69" s="703"/>
      <c r="K69" s="568" t="s">
        <v>2</v>
      </c>
      <c r="L69" s="706">
        <f>G72</f>
        <v>6.3284367552689902E-2</v>
      </c>
    </row>
    <row r="70" spans="1:12" ht="15.75" thickBot="1">
      <c r="A70" s="203">
        <f t="shared" si="1"/>
        <v>60</v>
      </c>
      <c r="B70" s="709">
        <v>2020</v>
      </c>
      <c r="C70" s="888">
        <v>20893.745999999999</v>
      </c>
      <c r="D70" s="710">
        <v>3756.07</v>
      </c>
      <c r="E70" s="711">
        <v>138.12</v>
      </c>
      <c r="F70" s="712">
        <v>56.7</v>
      </c>
      <c r="G70" s="213"/>
      <c r="H70" s="203"/>
      <c r="J70" s="703"/>
      <c r="K70" s="703"/>
      <c r="L70" s="713"/>
    </row>
    <row r="71" spans="1:12" ht="15.75" thickBot="1">
      <c r="A71" s="203">
        <f t="shared" si="1"/>
        <v>61</v>
      </c>
      <c r="B71" s="714">
        <v>2021</v>
      </c>
      <c r="C71" s="897">
        <v>22997.501</v>
      </c>
      <c r="D71" s="715">
        <v>4766.18</v>
      </c>
      <c r="E71" s="898">
        <v>206.38</v>
      </c>
      <c r="F71" s="899">
        <v>59.2</v>
      </c>
      <c r="G71" s="268" t="s">
        <v>2</v>
      </c>
      <c r="H71" s="203"/>
      <c r="J71" s="703"/>
      <c r="K71" s="703"/>
      <c r="L71" s="713"/>
    </row>
    <row r="72" spans="1:12" ht="15.4" thickBot="1">
      <c r="A72" s="203"/>
      <c r="B72" s="716" t="s">
        <v>429</v>
      </c>
      <c r="C72" s="717">
        <f>(((C$70/C10)^(1/61))-1)</f>
        <v>6.1683976965534404E-2</v>
      </c>
      <c r="D72" s="717">
        <f>(((D$70/D10)^(1/61))-1)</f>
        <v>7.0730184683768016E-2</v>
      </c>
      <c r="E72" s="717">
        <f>(((E$70/E10)^(1/61))-1)</f>
        <v>6.4201844128703112E-2</v>
      </c>
      <c r="F72" s="900">
        <f>(((F$70/F10)^(1/61))-1)</f>
        <v>5.6521464432754076E-2</v>
      </c>
      <c r="G72" s="227">
        <f>AVERAGE(C72:F72)</f>
        <v>6.3284367552689902E-2</v>
      </c>
      <c r="H72" s="203"/>
      <c r="J72" s="703"/>
      <c r="K72" s="703"/>
      <c r="L72" s="703"/>
    </row>
    <row r="73" spans="1:12">
      <c r="A73" s="203"/>
      <c r="B73" s="718" t="s">
        <v>433</v>
      </c>
      <c r="C73" s="218"/>
      <c r="D73" s="218"/>
      <c r="E73" s="218"/>
      <c r="F73" s="218"/>
      <c r="G73" s="208"/>
      <c r="H73" s="203"/>
    </row>
    <row r="74" spans="1:12">
      <c r="A74" s="203"/>
      <c r="B74" s="718" t="s">
        <v>434</v>
      </c>
      <c r="C74" s="218"/>
      <c r="D74" s="218"/>
      <c r="E74" s="719"/>
      <c r="F74" s="719"/>
      <c r="G74" s="720"/>
      <c r="H74" s="203"/>
    </row>
    <row r="75" spans="1:12" ht="15.4" thickBot="1">
      <c r="A75" s="721"/>
      <c r="B75" s="722"/>
      <c r="C75" s="723"/>
      <c r="D75" s="723"/>
      <c r="E75" s="723"/>
      <c r="F75" s="723"/>
      <c r="G75" s="721"/>
      <c r="H75" s="168"/>
      <c r="I75" s="168"/>
    </row>
    <row r="76" spans="1:12">
      <c r="A76" s="721"/>
      <c r="B76" s="724" t="s">
        <v>437</v>
      </c>
      <c r="C76" s="725">
        <f>(((C$70/C61)^(1/10))-1)</f>
        <v>2.9650702482264313E-2</v>
      </c>
      <c r="D76" s="725">
        <f>(((D$70/D61)^(1/10))-1)</f>
        <v>0.11562725305923971</v>
      </c>
      <c r="E76" s="725">
        <f>(((E$70/E61)^(1/10))-1)</f>
        <v>3.5919726011865105E-2</v>
      </c>
      <c r="F76" s="726">
        <f>(((F$70/F61)^(1/10))-1)</f>
        <v>8.1004686261758163E-2</v>
      </c>
      <c r="G76" s="721"/>
      <c r="H76" s="168"/>
      <c r="I76" s="168"/>
    </row>
    <row r="77" spans="1:12">
      <c r="A77" s="721"/>
      <c r="B77" s="727" t="s">
        <v>438</v>
      </c>
      <c r="C77" s="728">
        <f>(((C$70/C51)^(1/20))-1)</f>
        <v>3.4600236563550046E-2</v>
      </c>
      <c r="D77" s="728">
        <f>(((D$70/D51)^(1/20))-1)</f>
        <v>6.1054977847356584E-2</v>
      </c>
      <c r="E77" s="728">
        <f>(((E$70/E51)^(1/20))-1)</f>
        <v>6.5475032674890965E-2</v>
      </c>
      <c r="F77" s="729">
        <f>(((F$70/F51)^(1/20))-1)</f>
        <v>6.6172648548112889E-2</v>
      </c>
      <c r="G77" s="721"/>
      <c r="H77" s="168"/>
      <c r="I77" s="168"/>
    </row>
    <row r="78" spans="1:12">
      <c r="A78" s="721"/>
      <c r="B78" s="727" t="s">
        <v>439</v>
      </c>
      <c r="C78" s="728">
        <f>(((C$70/C41)^(1/30))-1)</f>
        <v>4.1563097041191543E-2</v>
      </c>
      <c r="D78" s="728">
        <f>(((D$70/D41)^(1/30))-1)</f>
        <v>7.6011211941286794E-2</v>
      </c>
      <c r="E78" s="728">
        <f>(((E$70/E41)^(1/30))-1)</f>
        <v>6.7800144654608374E-2</v>
      </c>
      <c r="F78" s="729">
        <f>(((F$70/F41)^(1/30))-1)</f>
        <v>5.039608987533728E-2</v>
      </c>
      <c r="G78" s="721"/>
      <c r="H78" s="168"/>
      <c r="I78" s="168"/>
    </row>
    <row r="79" spans="1:12">
      <c r="A79" s="721"/>
      <c r="B79" s="727" t="s">
        <v>440</v>
      </c>
      <c r="C79" s="728">
        <f>(((C$70/C31)^(1/40))-1)</f>
        <v>4.7967453257353743E-2</v>
      </c>
      <c r="D79" s="728">
        <f>(((D$70/D31)^(1/40))-1)</f>
        <v>8.9332620741869206E-2</v>
      </c>
      <c r="E79" s="728">
        <f>(((E$70/E31)^(1/40))-1)</f>
        <v>5.674888603561179E-2</v>
      </c>
      <c r="F79" s="729">
        <f>(((F$70/F31)^(1/40))-1)</f>
        <v>5.4351362761250632E-2</v>
      </c>
      <c r="G79" s="721"/>
      <c r="H79" s="168"/>
      <c r="I79" s="168"/>
    </row>
    <row r="80" spans="1:12" ht="15.4" thickBot="1">
      <c r="A80" s="721"/>
      <c r="B80" s="730" t="s">
        <v>441</v>
      </c>
      <c r="C80" s="731">
        <f>(((C$70/C21)^(1/50))-1)</f>
        <v>5.9436487422961148E-2</v>
      </c>
      <c r="D80" s="731">
        <f>(((D$70/D21)^(1/50))-1)</f>
        <v>7.476869823558574E-2</v>
      </c>
      <c r="E80" s="731">
        <f>(((E$70/E21)^(1/50))-1)</f>
        <v>6.6305414460633205E-2</v>
      </c>
      <c r="F80" s="706">
        <f>(((F$70/F21)^(1/50))-1)</f>
        <v>5.9411695875210224E-2</v>
      </c>
      <c r="G80" s="721"/>
      <c r="H80" s="721"/>
      <c r="I80" s="168"/>
    </row>
    <row r="81" spans="1:9">
      <c r="A81" s="721"/>
      <c r="B81" s="732"/>
      <c r="C81" s="733"/>
      <c r="D81" s="722"/>
      <c r="E81" s="722"/>
      <c r="F81" s="722"/>
      <c r="G81" s="721"/>
      <c r="H81" s="721"/>
      <c r="I81" s="168"/>
    </row>
    <row r="82" spans="1:9">
      <c r="A82" s="721"/>
      <c r="B82" s="732"/>
      <c r="C82" s="722"/>
      <c r="D82" s="722"/>
      <c r="E82" s="722"/>
      <c r="F82" s="722"/>
      <c r="G82" s="721"/>
      <c r="H82" s="168"/>
      <c r="I82" s="168"/>
    </row>
  </sheetData>
  <mergeCells count="2">
    <mergeCell ref="B4:G4"/>
    <mergeCell ref="B5:G5"/>
  </mergeCells>
  <pageMargins left="2.4500000000000002" right="0.7" top="0.5" bottom="0.5" header="0.3" footer="0.3"/>
  <pageSetup scale="6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tabSelected="1" workbookViewId="0">
      <selection activeCell="H1" sqref="H1"/>
    </sheetView>
  </sheetViews>
  <sheetFormatPr defaultColWidth="9.1328125" defaultRowHeight="12.75"/>
  <cols>
    <col min="1" max="1" width="20.46484375" style="203" customWidth="1"/>
    <col min="2" max="2" width="14.1328125" style="203" customWidth="1"/>
    <col min="3" max="3" width="16.6640625" style="203" customWidth="1"/>
    <col min="4" max="4" width="15.53125" style="203" customWidth="1"/>
    <col min="5" max="5" width="18" style="203" customWidth="1"/>
    <col min="6" max="6" width="17.33203125" style="203" customWidth="1"/>
    <col min="7" max="7" width="8.1328125" style="203" customWidth="1"/>
    <col min="8" max="8" width="5.1328125" style="203" customWidth="1"/>
    <col min="9" max="11" width="9.1328125" style="203"/>
    <col min="12" max="12" width="12.6640625" style="203" customWidth="1"/>
    <col min="13" max="16384" width="9.1328125" style="203"/>
  </cols>
  <sheetData>
    <row r="1" spans="1:10" ht="15">
      <c r="A1"/>
      <c r="B1"/>
      <c r="C1"/>
      <c r="D1"/>
      <c r="H1" s="22" t="s">
        <v>685</v>
      </c>
    </row>
    <row r="2" spans="1:10" ht="15">
      <c r="A2"/>
      <c r="B2"/>
      <c r="C2"/>
      <c r="D2" s="23"/>
      <c r="H2" s="22" t="s">
        <v>557</v>
      </c>
    </row>
    <row r="3" spans="1:10" ht="15">
      <c r="A3"/>
      <c r="B3"/>
      <c r="C3"/>
      <c r="D3" s="23"/>
      <c r="E3" s="1"/>
      <c r="H3" s="1" t="s">
        <v>197</v>
      </c>
    </row>
    <row r="4" spans="1:10" ht="19.899999999999999">
      <c r="A4" s="903"/>
      <c r="B4" s="903"/>
      <c r="C4" s="903"/>
      <c r="D4" s="903"/>
      <c r="E4" s="903"/>
      <c r="F4" s="903"/>
      <c r="G4" s="903"/>
      <c r="H4" s="903"/>
    </row>
    <row r="5" spans="1:10" ht="13.5">
      <c r="A5" s="908" t="s">
        <v>457</v>
      </c>
      <c r="B5" s="908"/>
      <c r="C5" s="908"/>
      <c r="D5" s="908"/>
      <c r="E5" s="908"/>
      <c r="F5" s="908"/>
      <c r="G5" s="908"/>
      <c r="H5" s="908"/>
    </row>
    <row r="6" spans="1:10" ht="15">
      <c r="A6" s="5"/>
      <c r="B6" s="6"/>
      <c r="C6" s="6"/>
      <c r="D6" s="6"/>
      <c r="E6"/>
      <c r="H6" s="106"/>
    </row>
    <row r="7" spans="1:10" ht="15">
      <c r="A7" s="245" t="s">
        <v>638</v>
      </c>
      <c r="B7" s="204"/>
      <c r="C7" s="211"/>
      <c r="D7" s="211"/>
      <c r="E7" s="211"/>
      <c r="F7" s="211"/>
      <c r="G7" s="211"/>
      <c r="H7" s="209"/>
      <c r="I7" s="210"/>
      <c r="J7" s="210"/>
    </row>
    <row r="8" spans="1:10" ht="15">
      <c r="A8" s="210"/>
      <c r="B8" s="210"/>
      <c r="C8" s="210"/>
      <c r="D8" s="212"/>
      <c r="E8" s="210"/>
      <c r="F8" s="210"/>
      <c r="G8" s="210"/>
      <c r="H8" s="210"/>
      <c r="I8" s="210"/>
      <c r="J8" s="210"/>
    </row>
    <row r="9" spans="1:10" ht="15">
      <c r="A9" s="210"/>
      <c r="B9" s="210"/>
      <c r="C9" s="210"/>
      <c r="D9" s="212"/>
      <c r="E9" s="210"/>
      <c r="F9" s="210"/>
      <c r="G9" s="210"/>
      <c r="H9" s="210"/>
      <c r="I9" s="210"/>
      <c r="J9" s="210"/>
    </row>
    <row r="10" spans="1:10" ht="15">
      <c r="A10" s="210"/>
      <c r="B10" s="210"/>
      <c r="C10" s="210"/>
      <c r="D10" s="212"/>
      <c r="E10" s="210"/>
      <c r="F10" s="210"/>
      <c r="G10" s="210"/>
      <c r="H10" s="210"/>
      <c r="I10" s="210"/>
      <c r="J10" s="210"/>
    </row>
    <row r="11" spans="1:10" ht="15">
      <c r="A11" s="210"/>
      <c r="B11" s="210"/>
      <c r="C11" s="210"/>
      <c r="D11" s="212"/>
      <c r="E11" s="210"/>
      <c r="F11" s="210"/>
      <c r="G11" s="210"/>
      <c r="H11" s="210"/>
      <c r="I11" s="210"/>
      <c r="J11" s="210"/>
    </row>
    <row r="12" spans="1:10" ht="15">
      <c r="A12" s="210"/>
      <c r="B12" s="210"/>
      <c r="C12" s="210"/>
      <c r="D12" s="212"/>
      <c r="E12" s="210"/>
      <c r="F12" s="210"/>
      <c r="G12" s="210"/>
      <c r="H12" s="210"/>
      <c r="I12" s="210"/>
      <c r="J12" s="210"/>
    </row>
    <row r="13" spans="1:10" ht="15">
      <c r="A13" s="210"/>
      <c r="B13" s="210"/>
      <c r="C13" s="210"/>
      <c r="D13" s="212"/>
      <c r="E13" s="210"/>
      <c r="F13" s="210"/>
      <c r="G13" s="210"/>
      <c r="H13" s="210"/>
      <c r="I13" s="210"/>
      <c r="J13" s="210"/>
    </row>
    <row r="14" spans="1:10" ht="15">
      <c r="A14" s="210"/>
      <c r="B14" s="213"/>
      <c r="C14" s="210"/>
      <c r="D14" s="210"/>
      <c r="E14" s="210"/>
      <c r="F14" s="210"/>
      <c r="G14" s="210"/>
      <c r="H14" s="210"/>
      <c r="I14" s="210"/>
      <c r="J14" s="210"/>
    </row>
    <row r="15" spans="1:10" ht="15">
      <c r="A15" s="210"/>
      <c r="B15" s="209"/>
      <c r="C15" s="209"/>
      <c r="D15" s="209"/>
      <c r="E15" s="210"/>
      <c r="F15" s="210"/>
      <c r="G15" s="210"/>
      <c r="H15" s="210"/>
      <c r="I15" s="210"/>
      <c r="J15" s="210"/>
    </row>
    <row r="16" spans="1:10" ht="15">
      <c r="A16" s="210"/>
      <c r="B16" s="204"/>
      <c r="C16" s="211"/>
      <c r="D16" s="211"/>
      <c r="E16" s="210"/>
      <c r="F16" s="210"/>
      <c r="G16" s="210"/>
      <c r="H16" s="210"/>
      <c r="I16" s="210"/>
      <c r="J16" s="210"/>
    </row>
    <row r="17" spans="1:10" ht="15">
      <c r="A17" s="210"/>
      <c r="B17" s="210"/>
      <c r="C17" s="210"/>
      <c r="D17" s="210"/>
      <c r="E17" s="210"/>
      <c r="F17" s="210"/>
      <c r="G17" s="210"/>
      <c r="H17" s="210"/>
      <c r="I17" s="210"/>
      <c r="J17" s="210"/>
    </row>
    <row r="18" spans="1:10" ht="15">
      <c r="A18" s="210"/>
      <c r="B18" s="210"/>
      <c r="C18" s="210"/>
      <c r="D18" s="210"/>
      <c r="E18" s="210"/>
      <c r="F18" s="210"/>
      <c r="G18" s="210"/>
      <c r="H18" s="210"/>
      <c r="I18" s="210"/>
      <c r="J18" s="210"/>
    </row>
    <row r="19" spans="1:10" ht="15">
      <c r="A19" s="210"/>
      <c r="B19" s="210"/>
      <c r="C19" s="210"/>
      <c r="D19" s="210"/>
      <c r="E19" s="210"/>
      <c r="F19" s="210"/>
      <c r="G19" s="210"/>
      <c r="H19" s="210"/>
      <c r="I19" s="210"/>
      <c r="J19" s="210"/>
    </row>
    <row r="20" spans="1:10" ht="15">
      <c r="A20" s="210"/>
      <c r="B20" s="210"/>
      <c r="C20" s="210"/>
      <c r="D20" s="210"/>
      <c r="E20" s="210"/>
      <c r="F20" s="210"/>
      <c r="G20" s="210"/>
      <c r="H20" s="210"/>
      <c r="I20" s="210"/>
      <c r="J20" s="210"/>
    </row>
    <row r="21" spans="1:10" ht="15">
      <c r="A21" s="210"/>
      <c r="B21" s="210"/>
      <c r="C21" s="210"/>
      <c r="D21" s="214"/>
      <c r="E21" s="210"/>
      <c r="F21" s="210"/>
      <c r="G21" s="210"/>
      <c r="H21" s="210"/>
      <c r="I21" s="210"/>
      <c r="J21" s="210"/>
    </row>
    <row r="22" spans="1:10" ht="15">
      <c r="A22" s="210"/>
      <c r="B22" s="210"/>
      <c r="C22" s="210"/>
      <c r="D22" s="214"/>
      <c r="E22" s="210"/>
      <c r="F22" s="210"/>
      <c r="G22" s="210"/>
      <c r="H22" s="210"/>
      <c r="I22" s="210"/>
      <c r="J22" s="210"/>
    </row>
    <row r="23" spans="1:10" ht="15">
      <c r="A23" s="210"/>
      <c r="B23" s="210"/>
      <c r="C23" s="210"/>
      <c r="D23" s="214"/>
      <c r="E23" s="210"/>
      <c r="F23" s="210"/>
      <c r="G23" s="210"/>
      <c r="H23" s="210"/>
      <c r="I23" s="210"/>
      <c r="J23" s="210"/>
    </row>
    <row r="24" spans="1:10" ht="15">
      <c r="A24" s="213"/>
      <c r="B24" s="210"/>
      <c r="C24" s="210"/>
      <c r="D24" s="210"/>
      <c r="E24" s="210"/>
      <c r="F24" s="210"/>
      <c r="G24" s="210"/>
      <c r="H24" s="210"/>
      <c r="I24" s="210"/>
      <c r="J24" s="210"/>
    </row>
    <row r="25" spans="1:10">
      <c r="A25" s="32"/>
    </row>
    <row r="26" spans="1:10" ht="15.4">
      <c r="A26" s="121"/>
    </row>
    <row r="27" spans="1:10" ht="15.4">
      <c r="A27" s="121"/>
    </row>
    <row r="28" spans="1:10" ht="15.4">
      <c r="A28" s="121"/>
    </row>
    <row r="33" spans="1:1" ht="13.15">
      <c r="A33" s="208" t="s">
        <v>465</v>
      </c>
    </row>
  </sheetData>
  <mergeCells count="2">
    <mergeCell ref="A4:H4"/>
    <mergeCell ref="A5:H5"/>
  </mergeCells>
  <pageMargins left="0.87" right="0.75" top="0.38" bottom="0.25" header="0.41" footer="0.26"/>
  <pageSetup scale="7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"/>
  <sheetViews>
    <sheetView tabSelected="1" workbookViewId="0">
      <selection activeCell="H1" sqref="H1"/>
    </sheetView>
  </sheetViews>
  <sheetFormatPr defaultRowHeight="12.75"/>
  <cols>
    <col min="1" max="8" width="14.6640625" customWidth="1"/>
  </cols>
  <sheetData>
    <row r="1" spans="1:8" ht="15">
      <c r="F1" s="203"/>
      <c r="G1" s="203"/>
      <c r="H1" s="22" t="s">
        <v>685</v>
      </c>
    </row>
    <row r="2" spans="1:8" ht="15">
      <c r="D2" s="23"/>
      <c r="F2" s="203"/>
      <c r="G2" s="203"/>
      <c r="H2" s="22" t="s">
        <v>557</v>
      </c>
    </row>
    <row r="3" spans="1:8" ht="15">
      <c r="D3" s="23"/>
      <c r="E3" s="1"/>
      <c r="F3" s="203"/>
      <c r="G3" s="203"/>
      <c r="H3" s="1" t="s">
        <v>195</v>
      </c>
    </row>
    <row r="4" spans="1:8" ht="19.899999999999999">
      <c r="A4" s="903"/>
      <c r="B4" s="903"/>
      <c r="C4" s="903"/>
      <c r="D4" s="903"/>
      <c r="E4" s="903"/>
      <c r="F4" s="903"/>
      <c r="G4" s="903"/>
      <c r="H4" s="903"/>
    </row>
    <row r="5" spans="1:8" ht="13.5">
      <c r="A5" s="909" t="s">
        <v>458</v>
      </c>
      <c r="B5" s="909"/>
      <c r="C5" s="909"/>
      <c r="D5" s="909"/>
      <c r="E5" s="909"/>
      <c r="F5" s="909"/>
      <c r="G5" s="909"/>
      <c r="H5" s="909"/>
    </row>
    <row r="6" spans="1:8" ht="15">
      <c r="A6" s="203"/>
      <c r="B6" s="203"/>
      <c r="C6" s="203"/>
      <c r="D6" s="203"/>
      <c r="E6" s="203"/>
      <c r="F6" s="203"/>
      <c r="G6" s="203"/>
      <c r="H6" s="106"/>
    </row>
    <row r="7" spans="1:8" ht="15">
      <c r="A7" s="245" t="s">
        <v>639</v>
      </c>
      <c r="B7" s="209"/>
      <c r="C7" s="209"/>
      <c r="D7" s="209"/>
      <c r="E7" s="209"/>
      <c r="F7" s="209"/>
      <c r="G7" s="209"/>
      <c r="H7" s="109"/>
    </row>
    <row r="8" spans="1:8" ht="15">
      <c r="A8" s="245" t="s">
        <v>640</v>
      </c>
      <c r="B8" s="204"/>
      <c r="C8" s="211"/>
      <c r="D8" s="211"/>
      <c r="E8" s="211"/>
      <c r="F8" s="211"/>
      <c r="G8" s="211"/>
      <c r="H8" s="209"/>
    </row>
    <row r="9" spans="1:8" ht="15">
      <c r="A9" s="210"/>
      <c r="B9" s="210"/>
      <c r="C9" s="210"/>
      <c r="D9" s="212"/>
      <c r="E9" s="210"/>
      <c r="F9" s="210"/>
      <c r="G9" s="210"/>
      <c r="H9" s="210"/>
    </row>
    <row r="10" spans="1:8" ht="15">
      <c r="A10" s="210"/>
      <c r="B10" s="210"/>
      <c r="C10" s="210"/>
      <c r="D10" s="212"/>
      <c r="E10" s="210"/>
      <c r="F10" s="210"/>
      <c r="G10" s="210"/>
      <c r="H10" s="210"/>
    </row>
    <row r="11" spans="1:8" ht="15">
      <c r="A11" s="210"/>
      <c r="B11" s="210"/>
      <c r="C11" s="210"/>
      <c r="D11" s="212"/>
      <c r="E11" s="210"/>
      <c r="F11" s="210"/>
      <c r="G11" s="210"/>
      <c r="H11" s="210"/>
    </row>
    <row r="12" spans="1:8" ht="15">
      <c r="A12" s="210"/>
      <c r="B12" s="210"/>
      <c r="C12" s="210"/>
      <c r="D12" s="212"/>
      <c r="E12" s="210"/>
      <c r="F12" s="210"/>
      <c r="G12" s="210"/>
      <c r="H12" s="210"/>
    </row>
    <row r="13" spans="1:8" ht="15">
      <c r="A13" s="210"/>
      <c r="B13" s="210"/>
      <c r="C13" s="210"/>
      <c r="D13" s="212"/>
      <c r="E13" s="210"/>
      <c r="F13" s="210"/>
      <c r="G13" s="210"/>
      <c r="H13" s="210"/>
    </row>
    <row r="14" spans="1:8" ht="15">
      <c r="A14" s="210"/>
      <c r="B14" s="210"/>
      <c r="C14" s="210"/>
      <c r="D14" s="212"/>
      <c r="E14" s="210"/>
      <c r="F14" s="210"/>
      <c r="G14" s="210"/>
      <c r="H14" s="210"/>
    </row>
    <row r="15" spans="1:8" ht="15">
      <c r="A15" s="210"/>
      <c r="B15" s="213"/>
      <c r="C15" s="210"/>
      <c r="D15" s="210"/>
      <c r="E15" s="210"/>
      <c r="F15" s="210"/>
      <c r="G15" s="210"/>
      <c r="H15" s="210"/>
    </row>
    <row r="16" spans="1:8" ht="15">
      <c r="A16" s="210"/>
      <c r="B16" s="209"/>
      <c r="C16" s="209"/>
      <c r="D16" s="209"/>
      <c r="E16" s="210"/>
      <c r="F16" s="210"/>
      <c r="G16" s="210"/>
      <c r="H16" s="210"/>
    </row>
    <row r="17" spans="1:8" ht="15">
      <c r="A17" s="210"/>
      <c r="B17" s="204"/>
      <c r="C17" s="211"/>
      <c r="D17" s="211"/>
      <c r="E17" s="210"/>
      <c r="F17" s="210"/>
      <c r="G17" s="210"/>
      <c r="H17" s="210"/>
    </row>
    <row r="18" spans="1:8" ht="15">
      <c r="A18" s="210"/>
      <c r="B18" s="210"/>
      <c r="C18" s="210"/>
      <c r="D18" s="210"/>
      <c r="E18" s="210"/>
      <c r="F18" s="210"/>
      <c r="G18" s="210"/>
      <c r="H18" s="210"/>
    </row>
    <row r="33" spans="1:1" ht="13.15">
      <c r="A33" s="208" t="s">
        <v>466</v>
      </c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tabSelected="1" workbookViewId="0">
      <selection activeCell="H1" sqref="H1"/>
    </sheetView>
  </sheetViews>
  <sheetFormatPr defaultRowHeight="12.75"/>
  <cols>
    <col min="1" max="10" width="14.6640625" customWidth="1"/>
  </cols>
  <sheetData>
    <row r="1" spans="1:8" ht="15">
      <c r="F1" s="203"/>
      <c r="G1" s="203"/>
      <c r="H1" s="22" t="s">
        <v>685</v>
      </c>
    </row>
    <row r="2" spans="1:8" ht="15">
      <c r="D2" s="23"/>
      <c r="F2" s="203"/>
      <c r="G2" s="203"/>
      <c r="H2" s="22" t="s">
        <v>557</v>
      </c>
    </row>
    <row r="3" spans="1:8" ht="15">
      <c r="D3" s="23"/>
      <c r="E3" s="1"/>
      <c r="F3" s="203"/>
      <c r="G3" s="203"/>
      <c r="H3" s="1" t="s">
        <v>196</v>
      </c>
    </row>
    <row r="4" spans="1:8" ht="19.899999999999999">
      <c r="A4" s="903"/>
      <c r="B4" s="903"/>
      <c r="C4" s="903"/>
      <c r="D4" s="903"/>
      <c r="E4" s="903"/>
      <c r="F4" s="903"/>
      <c r="G4" s="903"/>
      <c r="H4" s="903"/>
    </row>
    <row r="5" spans="1:8" ht="15">
      <c r="A5" s="905" t="s">
        <v>459</v>
      </c>
      <c r="B5" s="905"/>
      <c r="C5" s="905"/>
      <c r="D5" s="905"/>
      <c r="E5" s="905"/>
      <c r="F5" s="905"/>
      <c r="G5" s="905"/>
      <c r="H5" s="905"/>
    </row>
    <row r="6" spans="1:8" ht="15">
      <c r="A6" s="203"/>
      <c r="B6" s="203"/>
      <c r="C6" s="203"/>
      <c r="D6" s="203"/>
      <c r="E6" s="203"/>
      <c r="F6" s="203"/>
      <c r="G6" s="203"/>
      <c r="H6" s="106"/>
    </row>
    <row r="7" spans="1:8" ht="15">
      <c r="A7" s="245" t="s">
        <v>460</v>
      </c>
      <c r="B7" s="209"/>
      <c r="C7" s="209"/>
      <c r="D7" s="209"/>
      <c r="E7" s="209"/>
      <c r="F7" s="209"/>
      <c r="G7" s="209"/>
      <c r="H7" s="109"/>
    </row>
    <row r="8" spans="1:8" ht="15">
      <c r="A8" s="245" t="s">
        <v>640</v>
      </c>
      <c r="B8" s="204"/>
      <c r="C8" s="211"/>
      <c r="D8" s="211"/>
      <c r="E8" s="211"/>
      <c r="F8" s="211"/>
      <c r="G8" s="211"/>
      <c r="H8" s="209"/>
    </row>
    <row r="9" spans="1:8">
      <c r="A9" s="124" t="s">
        <v>641</v>
      </c>
      <c r="B9" s="124"/>
      <c r="C9" s="124"/>
      <c r="D9" s="124"/>
      <c r="E9" s="124"/>
      <c r="F9" s="124"/>
      <c r="G9" s="124"/>
      <c r="H9" s="124"/>
    </row>
    <row r="10" spans="1:8">
      <c r="A10" s="124"/>
      <c r="B10" s="124"/>
      <c r="C10" s="124"/>
      <c r="D10" s="124"/>
      <c r="E10" s="124"/>
      <c r="F10" s="124"/>
      <c r="G10" s="124"/>
      <c r="H10" s="124"/>
    </row>
    <row r="11" spans="1:8">
      <c r="A11" s="124"/>
      <c r="B11" s="124"/>
      <c r="C11" s="124"/>
      <c r="D11" s="124"/>
      <c r="E11" s="124"/>
      <c r="F11" s="124"/>
      <c r="G11" s="124"/>
      <c r="H11" s="124"/>
    </row>
    <row r="12" spans="1:8">
      <c r="A12" s="124"/>
      <c r="B12" s="124"/>
      <c r="C12" s="124"/>
      <c r="D12" s="124"/>
      <c r="E12" s="124"/>
      <c r="F12" s="124"/>
      <c r="G12" s="124"/>
      <c r="H12" s="124"/>
    </row>
    <row r="13" spans="1:8">
      <c r="A13" s="124"/>
      <c r="B13" s="124"/>
      <c r="C13" s="124"/>
      <c r="D13" s="124"/>
      <c r="E13" s="124"/>
      <c r="F13" s="124"/>
      <c r="G13" s="124"/>
      <c r="H13" s="124"/>
    </row>
    <row r="14" spans="1:8">
      <c r="A14" s="124"/>
      <c r="B14" s="124"/>
      <c r="C14" s="124"/>
      <c r="D14" s="124"/>
      <c r="E14" s="124"/>
      <c r="F14" s="124"/>
      <c r="G14" s="124"/>
      <c r="H14" s="124"/>
    </row>
    <row r="15" spans="1:8">
      <c r="A15" s="124"/>
      <c r="B15" s="124"/>
      <c r="C15" s="124"/>
      <c r="D15" s="124"/>
      <c r="E15" s="124"/>
      <c r="F15" s="124"/>
      <c r="G15" s="124"/>
      <c r="H15" s="124"/>
    </row>
    <row r="16" spans="1:8">
      <c r="A16" s="124"/>
      <c r="B16" s="124"/>
      <c r="C16" s="124"/>
      <c r="D16" s="124"/>
      <c r="E16" s="124"/>
      <c r="F16" s="124"/>
      <c r="G16" s="124"/>
      <c r="H16" s="124"/>
    </row>
    <row r="17" spans="1:8">
      <c r="A17" s="124"/>
      <c r="B17" s="124"/>
      <c r="C17" s="124"/>
      <c r="D17" s="124"/>
      <c r="E17" s="124"/>
      <c r="F17" s="124"/>
      <c r="G17" s="124"/>
      <c r="H17" s="124"/>
    </row>
    <row r="18" spans="1:8">
      <c r="A18" s="124"/>
      <c r="B18" s="124"/>
      <c r="C18" s="124"/>
      <c r="D18" s="124"/>
      <c r="E18" s="124"/>
      <c r="F18" s="124"/>
      <c r="G18" s="124"/>
      <c r="H18" s="124"/>
    </row>
    <row r="19" spans="1:8">
      <c r="A19" s="124"/>
      <c r="B19" s="124"/>
      <c r="C19" s="124"/>
      <c r="D19" s="124"/>
      <c r="E19" s="124"/>
      <c r="F19" s="124"/>
      <c r="G19" s="124"/>
      <c r="H19" s="124"/>
    </row>
    <row r="20" spans="1:8">
      <c r="A20" s="124"/>
      <c r="B20" s="124"/>
      <c r="C20" s="124"/>
      <c r="D20" s="124"/>
      <c r="E20" s="124"/>
      <c r="F20" s="124"/>
      <c r="G20" s="124"/>
      <c r="H20" s="124"/>
    </row>
    <row r="21" spans="1:8">
      <c r="A21" s="124"/>
      <c r="B21" s="124"/>
      <c r="C21" s="124"/>
      <c r="D21" s="124"/>
      <c r="E21" s="124"/>
      <c r="F21" s="124"/>
      <c r="G21" s="124"/>
      <c r="H21" s="124"/>
    </row>
    <row r="22" spans="1:8">
      <c r="A22" s="124"/>
      <c r="B22" s="124"/>
      <c r="C22" s="124"/>
      <c r="D22" s="124"/>
      <c r="E22" s="124"/>
      <c r="F22" s="124"/>
      <c r="G22" s="124"/>
      <c r="H22" s="124"/>
    </row>
    <row r="23" spans="1:8">
      <c r="A23" s="124"/>
      <c r="B23" s="124"/>
      <c r="C23" s="124"/>
      <c r="D23" s="124"/>
      <c r="E23" s="124"/>
      <c r="F23" s="124"/>
      <c r="G23" s="124"/>
      <c r="H23" s="124"/>
    </row>
    <row r="24" spans="1:8">
      <c r="A24" s="124"/>
      <c r="B24" s="124"/>
      <c r="C24" s="124"/>
      <c r="D24" s="124"/>
      <c r="E24" s="124"/>
      <c r="F24" s="124"/>
      <c r="G24" s="124"/>
      <c r="H24" s="124"/>
    </row>
    <row r="25" spans="1:8">
      <c r="A25" s="124"/>
      <c r="B25" s="124"/>
      <c r="C25" s="124"/>
      <c r="D25" s="124"/>
      <c r="E25" s="124"/>
      <c r="F25" s="124"/>
      <c r="G25" s="124"/>
      <c r="H25" s="124"/>
    </row>
    <row r="26" spans="1:8">
      <c r="A26" s="124"/>
      <c r="B26" s="124"/>
      <c r="C26" s="124"/>
      <c r="D26" s="124"/>
      <c r="E26" s="124"/>
      <c r="F26" s="124"/>
      <c r="G26" s="124"/>
      <c r="H26" s="124"/>
    </row>
    <row r="27" spans="1:8">
      <c r="A27" s="124"/>
      <c r="B27" s="124"/>
      <c r="C27" s="124"/>
      <c r="D27" s="124"/>
      <c r="E27" s="124"/>
      <c r="F27" s="124"/>
      <c r="G27" s="124"/>
      <c r="H27" s="124"/>
    </row>
    <row r="28" spans="1:8">
      <c r="A28" s="124"/>
      <c r="B28" s="124"/>
      <c r="C28" s="124"/>
      <c r="D28" s="124"/>
      <c r="E28" s="124"/>
      <c r="F28" s="124"/>
      <c r="G28" s="124"/>
      <c r="H28" s="124"/>
    </row>
    <row r="29" spans="1:8">
      <c r="A29" s="124"/>
      <c r="B29" s="124"/>
      <c r="C29" s="124"/>
      <c r="D29" s="124"/>
      <c r="E29" s="124"/>
      <c r="F29" s="124"/>
      <c r="G29" s="124"/>
      <c r="H29" s="124"/>
    </row>
    <row r="30" spans="1:8">
      <c r="A30" s="124"/>
      <c r="B30" s="124"/>
      <c r="C30" s="124"/>
      <c r="D30" s="124"/>
      <c r="E30" s="124"/>
      <c r="F30" s="124"/>
      <c r="G30" s="124"/>
      <c r="H30" s="124"/>
    </row>
    <row r="31" spans="1:8">
      <c r="A31" s="124"/>
      <c r="B31" s="124"/>
      <c r="C31" s="124"/>
      <c r="D31" s="124"/>
      <c r="E31" s="124"/>
      <c r="F31" s="124"/>
      <c r="G31" s="124"/>
      <c r="H31" s="124"/>
    </row>
    <row r="32" spans="1:8">
      <c r="A32" s="124"/>
      <c r="B32" s="124"/>
      <c r="C32" s="124"/>
      <c r="D32" s="124"/>
      <c r="E32" s="124"/>
      <c r="F32" s="124"/>
      <c r="G32" s="124"/>
      <c r="H32" s="124"/>
    </row>
    <row r="33" spans="1:8">
      <c r="A33" s="124"/>
      <c r="B33" s="124"/>
      <c r="C33" s="124"/>
      <c r="D33" s="124"/>
      <c r="E33" s="124"/>
      <c r="F33" s="124"/>
      <c r="G33" s="124"/>
      <c r="H33" s="124"/>
    </row>
    <row r="34" spans="1:8">
      <c r="A34" s="124"/>
      <c r="B34" s="124"/>
      <c r="C34" s="124"/>
      <c r="D34" s="124"/>
      <c r="E34" s="124"/>
      <c r="F34" s="124"/>
      <c r="G34" s="124"/>
      <c r="H34" s="124"/>
    </row>
    <row r="35" spans="1:8">
      <c r="A35" s="124"/>
      <c r="B35" s="124"/>
      <c r="C35" s="124"/>
      <c r="D35" s="124"/>
      <c r="E35" s="124"/>
      <c r="F35" s="124"/>
      <c r="G35" s="124"/>
      <c r="H35" s="124"/>
    </row>
    <row r="36" spans="1:8">
      <c r="A36" s="124"/>
      <c r="B36" s="124"/>
      <c r="C36" s="124"/>
      <c r="D36" s="124"/>
      <c r="E36" s="124"/>
      <c r="F36" s="124"/>
      <c r="G36" s="124"/>
      <c r="H36" s="124"/>
    </row>
    <row r="37" spans="1:8">
      <c r="A37" s="124"/>
      <c r="B37" s="124"/>
      <c r="C37" s="124"/>
      <c r="D37" s="124"/>
      <c r="E37" s="124"/>
      <c r="F37" s="124"/>
      <c r="G37" s="124"/>
      <c r="H37" s="124"/>
    </row>
    <row r="38" spans="1:8" ht="13.15">
      <c r="A38" s="208" t="s">
        <v>467</v>
      </c>
      <c r="B38" s="124"/>
      <c r="C38" s="124"/>
      <c r="D38" s="124"/>
      <c r="E38" s="124"/>
      <c r="F38" s="124"/>
      <c r="G38" s="124"/>
      <c r="H38" s="124"/>
    </row>
  </sheetData>
  <mergeCells count="2">
    <mergeCell ref="A4:H4"/>
    <mergeCell ref="A5:H5"/>
  </mergeCells>
  <pageMargins left="0.7" right="0.7" top="0.75" bottom="0.75" header="0.3" footer="0.3"/>
  <pageSetup scale="7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workbookViewId="0">
      <selection activeCell="J1" sqref="J1"/>
    </sheetView>
  </sheetViews>
  <sheetFormatPr defaultColWidth="9.1328125" defaultRowHeight="12.75"/>
  <cols>
    <col min="1" max="1" width="19.46484375" style="61" customWidth="1"/>
    <col min="2" max="2" width="16.46484375" style="61" customWidth="1"/>
    <col min="3" max="3" width="10" style="61" customWidth="1"/>
    <col min="4" max="4" width="8.6640625" style="61" customWidth="1"/>
    <col min="5" max="5" width="9.46484375" style="61" customWidth="1"/>
    <col min="6" max="6" width="10.33203125" style="61" customWidth="1"/>
    <col min="7" max="9" width="9.1328125" style="61"/>
    <col min="10" max="10" width="7.6640625" style="61" customWidth="1"/>
    <col min="11" max="11" width="12.6640625" style="61" customWidth="1"/>
    <col min="12" max="12" width="13.33203125" style="61" customWidth="1"/>
    <col min="13" max="16384" width="9.1328125" style="61"/>
  </cols>
  <sheetData>
    <row r="1" spans="1:10" ht="15">
      <c r="E1" s="102"/>
      <c r="J1" s="22" t="s">
        <v>682</v>
      </c>
    </row>
    <row r="2" spans="1:10" ht="15">
      <c r="E2" s="1"/>
      <c r="J2" s="1" t="s">
        <v>468</v>
      </c>
    </row>
    <row r="3" spans="1:10" ht="15">
      <c r="J3" s="22" t="s">
        <v>463</v>
      </c>
    </row>
    <row r="4" spans="1:10" ht="15">
      <c r="J4" s="106" t="s">
        <v>24</v>
      </c>
    </row>
    <row r="6" spans="1:10" ht="15">
      <c r="A6" s="99" t="s">
        <v>468</v>
      </c>
      <c r="B6" s="67"/>
      <c r="C6" s="67"/>
      <c r="D6" s="67"/>
      <c r="E6" s="67"/>
      <c r="F6" s="67"/>
      <c r="G6" s="68"/>
      <c r="H6" s="68"/>
      <c r="I6" s="68"/>
      <c r="J6" s="68"/>
    </row>
    <row r="7" spans="1:10" ht="15">
      <c r="A7" s="66" t="s">
        <v>25</v>
      </c>
      <c r="B7" s="67"/>
      <c r="C7" s="67"/>
      <c r="D7" s="67"/>
      <c r="E7" s="67"/>
      <c r="F7" s="67"/>
      <c r="G7" s="68"/>
      <c r="H7" s="68"/>
      <c r="I7" s="68"/>
      <c r="J7" s="68"/>
    </row>
    <row r="8" spans="1:10" ht="15">
      <c r="A8" s="67"/>
      <c r="B8" s="67"/>
      <c r="C8" s="67"/>
      <c r="D8" s="82"/>
      <c r="E8" s="82"/>
      <c r="F8" s="82"/>
    </row>
    <row r="25" spans="1:6">
      <c r="B25" s="68"/>
      <c r="C25" s="68"/>
      <c r="D25" s="68"/>
      <c r="E25" s="68"/>
      <c r="F25" s="68"/>
    </row>
    <row r="27" spans="1:6" ht="15">
      <c r="A27" s="66"/>
      <c r="B27" s="68"/>
      <c r="C27" s="68"/>
      <c r="D27" s="68"/>
      <c r="E27" s="68"/>
      <c r="F27" s="68"/>
    </row>
    <row r="29" spans="1:6" ht="15">
      <c r="A29" s="66"/>
      <c r="B29" s="68"/>
      <c r="C29" s="68"/>
      <c r="D29" s="68"/>
      <c r="E29" s="68"/>
      <c r="F29" s="68"/>
    </row>
    <row r="30" spans="1:6" ht="15">
      <c r="A30" s="66"/>
      <c r="B30" s="68"/>
      <c r="C30" s="68"/>
      <c r="D30" s="68"/>
      <c r="E30" s="68"/>
      <c r="F30" s="68"/>
    </row>
    <row r="32" spans="1:6">
      <c r="A32" s="159" t="s">
        <v>478</v>
      </c>
    </row>
    <row r="46" spans="1:6" ht="15">
      <c r="A46" s="66"/>
      <c r="B46" s="68"/>
      <c r="C46" s="68"/>
      <c r="D46" s="68"/>
      <c r="E46" s="68"/>
      <c r="F46" s="68"/>
    </row>
  </sheetData>
  <phoneticPr fontId="83" type="noConversion"/>
  <pageMargins left="1.0299999999999998" right="0.7" top="0.53999999999999992" bottom="1" header="0.5" footer="0.5"/>
  <pageSetup scale="7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4"/>
  <sheetViews>
    <sheetView tabSelected="1" workbookViewId="0">
      <selection activeCell="H1" sqref="H1"/>
    </sheetView>
  </sheetViews>
  <sheetFormatPr defaultRowHeight="12.75"/>
  <cols>
    <col min="1" max="1" width="17.1328125" customWidth="1"/>
    <col min="2" max="2" width="20" customWidth="1"/>
    <col min="3" max="3" width="12.33203125" customWidth="1"/>
    <col min="4" max="4" width="14.46484375" customWidth="1"/>
    <col min="5" max="5" width="5.46484375" customWidth="1"/>
    <col min="7" max="7" width="7.6640625" customWidth="1"/>
  </cols>
  <sheetData>
    <row r="1" spans="1:7" ht="15">
      <c r="F1" s="203"/>
      <c r="G1" s="22" t="s">
        <v>685</v>
      </c>
    </row>
    <row r="2" spans="1:7" ht="15">
      <c r="D2" s="23"/>
      <c r="F2" s="203"/>
      <c r="G2" s="22" t="s">
        <v>557</v>
      </c>
    </row>
    <row r="3" spans="1:7" ht="15">
      <c r="D3" s="23"/>
      <c r="E3" s="1"/>
      <c r="F3" s="203"/>
      <c r="G3" s="1" t="s">
        <v>200</v>
      </c>
    </row>
    <row r="4" spans="1:7" ht="19.899999999999999">
      <c r="A4" s="903"/>
      <c r="B4" s="903"/>
      <c r="C4" s="903"/>
      <c r="D4" s="903"/>
      <c r="E4" s="903"/>
      <c r="F4" s="903"/>
      <c r="G4" s="903"/>
    </row>
    <row r="5" spans="1:7" ht="15">
      <c r="A5" s="905" t="s">
        <v>435</v>
      </c>
      <c r="B5" s="905"/>
      <c r="C5" s="905"/>
      <c r="D5" s="905"/>
      <c r="E5" s="905"/>
      <c r="F5" s="905"/>
      <c r="G5" s="905"/>
    </row>
    <row r="6" spans="1:7" ht="15">
      <c r="A6" s="5"/>
      <c r="B6" s="6"/>
      <c r="C6" s="6"/>
      <c r="D6" s="6"/>
      <c r="F6" s="203"/>
      <c r="G6" s="106"/>
    </row>
    <row r="7" spans="1:7" ht="15">
      <c r="A7" s="210"/>
      <c r="B7" s="209" t="s">
        <v>158</v>
      </c>
      <c r="C7" s="209"/>
      <c r="D7" s="209"/>
      <c r="E7" s="210"/>
      <c r="F7" s="203"/>
      <c r="G7" s="106"/>
    </row>
    <row r="8" spans="1:7" ht="15.4" thickBot="1">
      <c r="A8" s="210"/>
      <c r="B8" s="215" t="s">
        <v>436</v>
      </c>
      <c r="C8" s="211"/>
      <c r="D8" s="211"/>
      <c r="E8" s="216"/>
      <c r="F8" s="203"/>
      <c r="G8" s="106"/>
    </row>
    <row r="9" spans="1:7" ht="15">
      <c r="A9" s="210"/>
      <c r="B9" s="217" t="s">
        <v>437</v>
      </c>
      <c r="C9" s="734">
        <v>3.9576260951305731E-2</v>
      </c>
      <c r="D9" s="210"/>
      <c r="E9" s="203"/>
      <c r="F9" s="106"/>
    </row>
    <row r="10" spans="1:7" ht="15">
      <c r="A10" s="210"/>
      <c r="B10" s="735" t="s">
        <v>438</v>
      </c>
      <c r="C10" s="736">
        <v>3.9574912009941787E-2</v>
      </c>
      <c r="D10" s="210"/>
      <c r="E10" s="203"/>
      <c r="F10" s="106"/>
    </row>
    <row r="11" spans="1:7" ht="15">
      <c r="A11" s="210"/>
      <c r="B11" s="735" t="s">
        <v>439</v>
      </c>
      <c r="C11" s="736">
        <v>4.4899197115572997E-2</v>
      </c>
      <c r="D11" s="210"/>
      <c r="E11" s="203"/>
      <c r="F11" s="106"/>
    </row>
    <row r="12" spans="1:7" ht="15">
      <c r="A12" s="210"/>
      <c r="B12" s="735" t="s">
        <v>440</v>
      </c>
      <c r="C12" s="736">
        <v>5.0483906478306917E-2</v>
      </c>
      <c r="D12" s="210"/>
      <c r="E12" s="203"/>
      <c r="F12" s="106"/>
    </row>
    <row r="13" spans="1:7" ht="15.4" thickBot="1">
      <c r="A13" s="210"/>
      <c r="B13" s="737" t="s">
        <v>441</v>
      </c>
      <c r="C13" s="738">
        <v>6.1471193964978577E-2</v>
      </c>
      <c r="D13" s="210"/>
      <c r="E13" s="203"/>
      <c r="F13" s="106"/>
    </row>
    <row r="14" spans="1:7" ht="15">
      <c r="A14" s="210"/>
      <c r="B14" s="208" t="s">
        <v>642</v>
      </c>
      <c r="C14" s="210"/>
      <c r="D14" s="210"/>
      <c r="E14" s="210"/>
      <c r="F14" s="203"/>
      <c r="G14" s="106"/>
    </row>
    <row r="15" spans="1:7" ht="15">
      <c r="A15" s="210"/>
      <c r="B15" s="213"/>
      <c r="C15" s="210"/>
      <c r="D15" s="210"/>
      <c r="E15" s="210"/>
      <c r="F15" s="203"/>
      <c r="G15" s="106"/>
    </row>
    <row r="16" spans="1:7" ht="15">
      <c r="A16" s="210"/>
      <c r="B16" s="209" t="s">
        <v>159</v>
      </c>
      <c r="C16" s="209"/>
      <c r="D16" s="209"/>
      <c r="E16" s="210"/>
      <c r="F16" s="203"/>
      <c r="G16" s="106"/>
    </row>
    <row r="17" spans="1:7" ht="15">
      <c r="A17" s="210"/>
      <c r="B17" s="215" t="s">
        <v>442</v>
      </c>
      <c r="C17" s="211"/>
      <c r="D17" s="211"/>
      <c r="E17" s="210"/>
      <c r="F17" s="203"/>
      <c r="G17" s="106"/>
    </row>
    <row r="18" spans="1:7" ht="15">
      <c r="A18" s="210"/>
      <c r="B18" s="210"/>
      <c r="C18" s="210"/>
      <c r="D18" s="210"/>
      <c r="E18" s="210"/>
      <c r="F18" s="203"/>
      <c r="G18" s="106"/>
    </row>
    <row r="19" spans="1:7" ht="15">
      <c r="A19" s="210"/>
      <c r="B19" s="210"/>
      <c r="C19" s="210"/>
      <c r="D19" s="218" t="s">
        <v>443</v>
      </c>
      <c r="E19" s="210"/>
      <c r="F19" s="210"/>
      <c r="G19" s="210"/>
    </row>
    <row r="20" spans="1:7" ht="15">
      <c r="A20" s="210"/>
      <c r="B20" s="210"/>
      <c r="C20" s="210"/>
      <c r="D20" s="218" t="s">
        <v>444</v>
      </c>
      <c r="E20" s="210"/>
      <c r="F20" s="210"/>
      <c r="G20" s="210"/>
    </row>
    <row r="21" spans="1:7" ht="15.4" thickBot="1">
      <c r="A21" s="210"/>
      <c r="B21" s="210"/>
      <c r="C21" s="210" t="s">
        <v>445</v>
      </c>
      <c r="D21" s="210" t="s">
        <v>446</v>
      </c>
      <c r="E21" s="210"/>
      <c r="F21" s="210"/>
      <c r="G21" s="210"/>
    </row>
    <row r="22" spans="1:7" ht="15">
      <c r="A22" s="219" t="s">
        <v>447</v>
      </c>
      <c r="B22" s="220"/>
      <c r="C22" s="220" t="s">
        <v>643</v>
      </c>
      <c r="D22" s="739">
        <v>0.04</v>
      </c>
      <c r="E22" s="210"/>
      <c r="F22" s="210"/>
      <c r="G22" s="210"/>
    </row>
    <row r="23" spans="1:7" ht="15">
      <c r="A23" s="221" t="s">
        <v>448</v>
      </c>
      <c r="B23" s="210"/>
      <c r="C23" s="210" t="s">
        <v>449</v>
      </c>
      <c r="D23" s="740">
        <f>0.0249+0.0225</f>
        <v>4.7399999999999998E-2</v>
      </c>
      <c r="E23" s="210"/>
      <c r="F23" s="210"/>
      <c r="G23" s="210"/>
    </row>
    <row r="24" spans="1:7" ht="15">
      <c r="A24" s="221" t="s">
        <v>450</v>
      </c>
      <c r="B24" s="210"/>
      <c r="C24" s="210" t="s">
        <v>644</v>
      </c>
      <c r="D24" s="740">
        <v>4.1599999999999998E-2</v>
      </c>
      <c r="E24" s="208"/>
      <c r="F24" s="210"/>
      <c r="G24" s="210"/>
    </row>
    <row r="25" spans="1:7" ht="15.4" thickBot="1">
      <c r="A25" s="222" t="s">
        <v>451</v>
      </c>
      <c r="B25" s="223"/>
      <c r="C25" s="223" t="s">
        <v>645</v>
      </c>
      <c r="D25" s="741">
        <v>4.4999999999999998E-2</v>
      </c>
      <c r="E25" s="208"/>
      <c r="F25" s="210"/>
      <c r="G25" s="210"/>
    </row>
    <row r="26" spans="1:7" ht="15">
      <c r="A26" s="213" t="s">
        <v>452</v>
      </c>
      <c r="B26" s="210"/>
      <c r="C26" s="210"/>
      <c r="D26" s="742"/>
      <c r="E26" s="208"/>
      <c r="F26" s="208"/>
      <c r="G26" s="203"/>
    </row>
    <row r="27" spans="1:7" ht="13.15">
      <c r="A27" s="250" t="s">
        <v>646</v>
      </c>
      <c r="B27" s="208"/>
      <c r="C27" s="208"/>
      <c r="D27" s="208"/>
      <c r="E27" s="208"/>
      <c r="F27" s="208"/>
      <c r="G27" s="203"/>
    </row>
    <row r="28" spans="1:7" ht="13.15">
      <c r="A28" s="4" t="s">
        <v>647</v>
      </c>
      <c r="B28" s="208"/>
      <c r="C28" s="208"/>
      <c r="D28" s="208"/>
    </row>
    <row r="29" spans="1:7" ht="13.15">
      <c r="A29" s="410" t="s">
        <v>648</v>
      </c>
      <c r="B29" s="208"/>
      <c r="C29" s="208"/>
      <c r="D29" s="208"/>
    </row>
    <row r="30" spans="1:7" ht="13.15">
      <c r="A30" s="410" t="s">
        <v>649</v>
      </c>
      <c r="B30" s="208"/>
      <c r="C30" s="208"/>
      <c r="D30" s="208"/>
    </row>
    <row r="31" spans="1:7" ht="13.15">
      <c r="A31" s="410" t="s">
        <v>650</v>
      </c>
    </row>
    <row r="32" spans="1:7" ht="13.15">
      <c r="A32" s="409" t="s">
        <v>651</v>
      </c>
    </row>
    <row r="34" spans="1:1">
      <c r="A34" t="s">
        <v>641</v>
      </c>
    </row>
  </sheetData>
  <mergeCells count="2">
    <mergeCell ref="A4:G4"/>
    <mergeCell ref="A5:G5"/>
  </mergeCells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abSelected="1" workbookViewId="0">
      <selection activeCell="H1" sqref="H1"/>
    </sheetView>
  </sheetViews>
  <sheetFormatPr defaultRowHeight="12.75"/>
  <cols>
    <col min="1" max="6" width="16.6640625" customWidth="1"/>
    <col min="7" max="7" width="9.33203125" customWidth="1"/>
    <col min="8" max="8" width="7.53125" customWidth="1"/>
  </cols>
  <sheetData>
    <row r="1" spans="1:9" ht="15">
      <c r="F1" s="203"/>
      <c r="G1" s="203"/>
      <c r="H1" s="22" t="s">
        <v>685</v>
      </c>
      <c r="I1" s="203"/>
    </row>
    <row r="2" spans="1:9" ht="15">
      <c r="D2" s="23"/>
      <c r="F2" s="203"/>
      <c r="G2" s="203"/>
      <c r="H2" s="22" t="s">
        <v>557</v>
      </c>
      <c r="I2" s="203"/>
    </row>
    <row r="3" spans="1:9" ht="15">
      <c r="D3" s="23"/>
      <c r="E3" s="1"/>
      <c r="F3" s="203"/>
      <c r="G3" s="203"/>
      <c r="H3" s="1" t="s">
        <v>199</v>
      </c>
      <c r="I3" s="203"/>
    </row>
    <row r="4" spans="1:9" ht="19.899999999999999">
      <c r="A4" s="903"/>
      <c r="B4" s="903"/>
      <c r="C4" s="903"/>
      <c r="D4" s="903"/>
      <c r="E4" s="903"/>
      <c r="F4" s="903"/>
      <c r="G4" s="903"/>
      <c r="H4" s="903"/>
      <c r="I4" s="203"/>
    </row>
    <row r="5" spans="1:9" ht="15">
      <c r="A5" s="905" t="s">
        <v>428</v>
      </c>
      <c r="B5" s="905"/>
      <c r="C5" s="905"/>
      <c r="D5" s="905"/>
      <c r="E5" s="905"/>
      <c r="F5" s="905"/>
      <c r="G5" s="905"/>
      <c r="H5" s="905"/>
      <c r="I5" s="203"/>
    </row>
    <row r="6" spans="1:9" ht="15">
      <c r="A6" s="203"/>
      <c r="B6" s="203"/>
      <c r="C6" s="203"/>
      <c r="D6" s="203"/>
      <c r="E6" s="203"/>
      <c r="F6" s="203"/>
      <c r="G6" s="203"/>
      <c r="H6" s="106"/>
      <c r="I6" s="203"/>
    </row>
    <row r="7" spans="1:9" ht="15">
      <c r="A7" s="209" t="s">
        <v>453</v>
      </c>
      <c r="B7" s="209"/>
      <c r="C7" s="209"/>
      <c r="D7" s="209"/>
      <c r="E7" s="209"/>
      <c r="F7" s="209"/>
      <c r="G7" s="209"/>
      <c r="H7" s="109"/>
      <c r="I7" s="210"/>
    </row>
    <row r="8" spans="1:9" ht="15">
      <c r="A8" s="210"/>
      <c r="B8" s="204"/>
      <c r="C8" s="211"/>
      <c r="D8" s="211"/>
      <c r="E8" s="216"/>
      <c r="F8" s="216"/>
      <c r="G8" s="216"/>
      <c r="H8" s="210"/>
      <c r="I8" s="210"/>
    </row>
    <row r="9" spans="1:9" ht="15">
      <c r="A9" s="210"/>
      <c r="B9" s="210"/>
      <c r="C9" s="210"/>
      <c r="D9" s="212"/>
      <c r="E9" s="210"/>
      <c r="F9" s="210"/>
      <c r="G9" s="210"/>
      <c r="H9" s="210"/>
      <c r="I9" s="210"/>
    </row>
    <row r="10" spans="1:9" ht="15">
      <c r="A10" s="210"/>
      <c r="B10" s="210"/>
      <c r="C10" s="210"/>
      <c r="D10" s="212"/>
      <c r="E10" s="210"/>
      <c r="F10" s="210"/>
      <c r="G10" s="210"/>
      <c r="H10" s="210"/>
      <c r="I10" s="210"/>
    </row>
    <row r="11" spans="1:9" ht="15">
      <c r="A11" s="210"/>
      <c r="B11" s="210"/>
      <c r="C11" s="210"/>
      <c r="D11" s="212"/>
      <c r="E11" s="210"/>
      <c r="F11" s="210"/>
      <c r="G11" s="210"/>
      <c r="H11" s="210"/>
      <c r="I11" s="210"/>
    </row>
    <row r="12" spans="1:9" ht="15">
      <c r="A12" s="210"/>
      <c r="B12" s="210"/>
      <c r="C12" s="210"/>
      <c r="D12" s="212"/>
      <c r="E12" s="210"/>
      <c r="F12" s="210"/>
      <c r="G12" s="210"/>
      <c r="H12" s="210"/>
      <c r="I12" s="210"/>
    </row>
    <row r="13" spans="1:9" ht="15">
      <c r="A13" s="210"/>
      <c r="B13" s="210"/>
      <c r="C13" s="210"/>
      <c r="D13" s="212"/>
      <c r="E13" s="210"/>
      <c r="F13" s="210"/>
      <c r="G13" s="210"/>
      <c r="H13" s="210"/>
      <c r="I13" s="210"/>
    </row>
    <row r="14" spans="1:9" ht="15">
      <c r="A14" s="210"/>
      <c r="B14" s="210"/>
      <c r="C14" s="210"/>
      <c r="D14" s="212"/>
      <c r="E14" s="210"/>
      <c r="F14" s="210"/>
      <c r="G14" s="210"/>
      <c r="H14" s="210"/>
      <c r="I14" s="210"/>
    </row>
    <row r="15" spans="1:9" ht="15">
      <c r="A15" s="210"/>
      <c r="B15" s="210"/>
      <c r="C15" s="210"/>
      <c r="D15" s="212"/>
      <c r="E15" s="210"/>
      <c r="F15" s="210"/>
      <c r="G15" s="210"/>
      <c r="H15" s="210"/>
      <c r="I15" s="210"/>
    </row>
    <row r="16" spans="1:9" ht="15">
      <c r="A16" s="210"/>
      <c r="B16" s="213"/>
      <c r="C16" s="210"/>
      <c r="D16" s="210"/>
      <c r="E16" s="210"/>
      <c r="F16" s="210"/>
      <c r="G16" s="210"/>
      <c r="H16" s="210"/>
      <c r="I16" s="210"/>
    </row>
    <row r="17" spans="1:9" ht="15">
      <c r="A17" s="210"/>
      <c r="B17" s="209"/>
      <c r="C17" s="209"/>
      <c r="D17" s="209"/>
      <c r="E17" s="210"/>
      <c r="F17" s="210"/>
      <c r="G17" s="210"/>
      <c r="H17" s="210"/>
      <c r="I17" s="210"/>
    </row>
    <row r="18" spans="1:9" ht="15">
      <c r="A18" s="210"/>
      <c r="B18" s="204"/>
      <c r="C18" s="211"/>
      <c r="D18" s="211"/>
      <c r="E18" s="210"/>
      <c r="F18" s="210"/>
      <c r="G18" s="210"/>
      <c r="H18" s="210"/>
      <c r="I18" s="210"/>
    </row>
    <row r="19" spans="1:9" ht="15">
      <c r="A19" s="210"/>
      <c r="B19" s="210"/>
      <c r="C19" s="210"/>
      <c r="D19" s="210"/>
      <c r="E19" s="210"/>
      <c r="F19" s="210"/>
      <c r="G19" s="210"/>
      <c r="H19" s="210"/>
      <c r="I19" s="210"/>
    </row>
    <row r="20" spans="1:9" ht="15">
      <c r="A20" s="210"/>
      <c r="B20" s="210"/>
      <c r="C20" s="210"/>
      <c r="D20" s="210"/>
      <c r="E20" s="210"/>
      <c r="F20" s="210"/>
      <c r="G20" s="210"/>
      <c r="H20" s="210"/>
      <c r="I20" s="210"/>
    </row>
    <row r="21" spans="1:9" ht="15">
      <c r="A21" s="210"/>
      <c r="B21" s="210"/>
      <c r="C21" s="210"/>
      <c r="D21" s="210"/>
      <c r="E21" s="210"/>
      <c r="F21" s="210"/>
      <c r="G21" s="210"/>
      <c r="H21" s="210"/>
      <c r="I21" s="210"/>
    </row>
    <row r="22" spans="1:9" ht="15">
      <c r="A22" s="210"/>
      <c r="B22" s="210"/>
      <c r="C22" s="210"/>
      <c r="D22" s="210"/>
      <c r="E22" s="210"/>
      <c r="F22" s="210"/>
      <c r="G22" s="210"/>
      <c r="H22" s="210"/>
      <c r="I22" s="210"/>
    </row>
    <row r="23" spans="1:9" ht="15">
      <c r="A23" s="210"/>
      <c r="B23" s="210"/>
      <c r="C23" s="210"/>
      <c r="D23" s="214"/>
      <c r="E23" s="210"/>
      <c r="F23" s="210"/>
      <c r="G23" s="210"/>
      <c r="H23" s="210"/>
      <c r="I23" s="210"/>
    </row>
    <row r="24" spans="1:9" ht="15">
      <c r="A24" s="210"/>
      <c r="B24" s="210"/>
      <c r="C24" s="210"/>
      <c r="D24" s="214"/>
      <c r="E24" s="210"/>
      <c r="F24" s="210"/>
      <c r="G24" s="210"/>
      <c r="H24" s="210"/>
      <c r="I24" s="210"/>
    </row>
    <row r="25" spans="1:9" ht="15">
      <c r="A25" s="210"/>
      <c r="B25" s="210"/>
      <c r="C25" s="210"/>
      <c r="D25" s="214"/>
      <c r="E25" s="210"/>
      <c r="F25" s="210"/>
      <c r="G25" s="210"/>
      <c r="H25" s="210"/>
      <c r="I25" s="210"/>
    </row>
    <row r="26" spans="1:9" ht="15">
      <c r="A26" s="213"/>
      <c r="B26" s="210"/>
      <c r="C26" s="210"/>
      <c r="D26" s="210"/>
      <c r="E26" s="210"/>
      <c r="F26" s="210"/>
      <c r="G26" s="210"/>
      <c r="H26" s="210"/>
      <c r="I26" s="210"/>
    </row>
    <row r="27" spans="1:9">
      <c r="A27" s="32"/>
      <c r="B27" s="203"/>
      <c r="C27" s="203"/>
      <c r="D27" s="203"/>
      <c r="E27" s="203"/>
      <c r="F27" s="203"/>
      <c r="G27" s="203"/>
      <c r="H27" s="203"/>
      <c r="I27" s="203"/>
    </row>
    <row r="28" spans="1:9" ht="15.4">
      <c r="A28" s="121"/>
      <c r="B28" s="203"/>
      <c r="C28" s="203"/>
      <c r="D28" s="203"/>
      <c r="E28" s="203"/>
      <c r="F28" s="203"/>
      <c r="G28" s="203"/>
      <c r="H28" s="203"/>
      <c r="I28" s="203"/>
    </row>
    <row r="29" spans="1:9">
      <c r="A29" s="203"/>
      <c r="B29" s="203"/>
      <c r="C29" s="203"/>
      <c r="D29" s="203"/>
      <c r="E29" s="203"/>
      <c r="F29" s="203"/>
      <c r="G29" s="203"/>
      <c r="H29" s="203"/>
      <c r="I29" s="203"/>
    </row>
    <row r="30" spans="1:9">
      <c r="A30" s="203"/>
      <c r="B30" s="203"/>
      <c r="C30" s="203"/>
      <c r="D30" s="203"/>
      <c r="E30" s="203"/>
      <c r="F30" s="203"/>
      <c r="G30" s="203"/>
      <c r="H30" s="203"/>
      <c r="I30" s="203"/>
    </row>
    <row r="31" spans="1:9">
      <c r="A31" s="203"/>
      <c r="B31" s="203"/>
      <c r="C31" s="203"/>
      <c r="D31" s="203"/>
      <c r="E31" s="203"/>
      <c r="F31" s="203"/>
      <c r="G31" s="203"/>
      <c r="H31" s="203"/>
      <c r="I31" s="203"/>
    </row>
    <row r="32" spans="1:9">
      <c r="A32" s="203"/>
      <c r="B32" s="203"/>
      <c r="C32" s="203"/>
      <c r="D32" s="203"/>
      <c r="E32" s="203"/>
      <c r="F32" s="203"/>
      <c r="G32" s="203"/>
      <c r="H32" s="203"/>
      <c r="I32" s="203"/>
    </row>
    <row r="33" spans="1:9">
      <c r="A33" s="203"/>
      <c r="B33" s="203"/>
      <c r="C33" s="203"/>
      <c r="D33" s="203"/>
      <c r="E33" s="203"/>
      <c r="F33" s="203"/>
      <c r="G33" s="203"/>
      <c r="H33" s="203"/>
      <c r="I33" s="203"/>
    </row>
    <row r="34" spans="1:9">
      <c r="A34" s="203"/>
      <c r="B34" s="203"/>
      <c r="C34" s="203"/>
      <c r="D34" s="203"/>
      <c r="E34" s="203"/>
      <c r="F34" s="203"/>
      <c r="G34" s="203"/>
      <c r="H34" s="203"/>
      <c r="I34" s="203"/>
    </row>
  </sheetData>
  <mergeCells count="2">
    <mergeCell ref="A4:H4"/>
    <mergeCell ref="A5:H5"/>
  </mergeCells>
  <pageMargins left="0.95" right="0.7" top="0.75" bottom="0.75" header="0.3" footer="0.3"/>
  <pageSetup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5"/>
  <sheetViews>
    <sheetView workbookViewId="0">
      <selection activeCell="L1" sqref="L1"/>
    </sheetView>
  </sheetViews>
  <sheetFormatPr defaultRowHeight="12.75"/>
  <sheetData>
    <row r="1" spans="1:12" ht="15">
      <c r="L1" s="22" t="s">
        <v>682</v>
      </c>
    </row>
    <row r="2" spans="1:12" ht="15">
      <c r="L2" s="1" t="s">
        <v>468</v>
      </c>
    </row>
    <row r="3" spans="1:12" ht="15">
      <c r="L3" s="22" t="s">
        <v>463</v>
      </c>
    </row>
    <row r="4" spans="1:12" ht="15">
      <c r="L4" s="106" t="s">
        <v>188</v>
      </c>
    </row>
    <row r="7" spans="1:12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  <c r="K7" s="6"/>
      <c r="L7" s="6"/>
    </row>
    <row r="8" spans="1:12" ht="15" customHeight="1">
      <c r="A8" s="12"/>
      <c r="B8" s="104"/>
      <c r="C8" s="104"/>
      <c r="D8" s="104"/>
      <c r="E8" s="104"/>
      <c r="F8" s="104"/>
      <c r="G8" s="104"/>
      <c r="H8" s="109"/>
      <c r="I8" s="6"/>
      <c r="J8" s="6"/>
      <c r="K8" s="6"/>
      <c r="L8" s="6"/>
    </row>
    <row r="9" spans="1:12" ht="15" customHeight="1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  <c r="K9" s="6"/>
      <c r="L9" s="6"/>
    </row>
    <row r="10" spans="1:12" ht="15">
      <c r="A10" s="5" t="s">
        <v>580</v>
      </c>
      <c r="B10" s="104"/>
      <c r="C10" s="104"/>
      <c r="D10" s="104"/>
      <c r="E10" s="104"/>
      <c r="F10" s="104"/>
      <c r="G10" s="104"/>
      <c r="H10" s="109"/>
      <c r="I10" s="6"/>
      <c r="J10" s="6"/>
      <c r="K10" s="6"/>
      <c r="L10" s="6"/>
    </row>
    <row r="35" spans="1:12" ht="8.25" customHeight="1"/>
    <row r="36" spans="1:12">
      <c r="A36" s="107" t="s">
        <v>179</v>
      </c>
    </row>
    <row r="38" spans="1:12" ht="15">
      <c r="A38" s="5" t="s">
        <v>159</v>
      </c>
      <c r="B38" s="104"/>
      <c r="C38" s="104"/>
      <c r="D38" s="104"/>
      <c r="E38" s="104"/>
      <c r="F38" s="104"/>
      <c r="G38" s="104"/>
      <c r="H38" s="109"/>
      <c r="I38" s="6"/>
      <c r="J38" s="6"/>
      <c r="K38" s="6"/>
      <c r="L38" s="6"/>
    </row>
    <row r="39" spans="1:12" ht="15">
      <c r="A39" s="5" t="s">
        <v>509</v>
      </c>
      <c r="B39" s="104"/>
      <c r="C39" s="104"/>
      <c r="D39" s="104"/>
      <c r="E39" s="104"/>
      <c r="F39" s="104"/>
      <c r="G39" s="104"/>
      <c r="H39" s="109"/>
      <c r="I39" s="6"/>
      <c r="J39" s="6"/>
      <c r="K39" s="6"/>
      <c r="L39" s="6"/>
    </row>
    <row r="64" spans="1:1">
      <c r="A64" s="107"/>
    </row>
    <row r="65" spans="1:1">
      <c r="A65" s="107" t="s">
        <v>179</v>
      </c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K61"/>
  <sheetViews>
    <sheetView workbookViewId="0">
      <selection activeCell="J1" sqref="J1"/>
    </sheetView>
  </sheetViews>
  <sheetFormatPr defaultRowHeight="12.75"/>
  <cols>
    <col min="10" max="10" width="15.1328125" customWidth="1"/>
  </cols>
  <sheetData>
    <row r="1" spans="1:10" ht="15">
      <c r="J1" s="22" t="s">
        <v>682</v>
      </c>
    </row>
    <row r="2" spans="1:10" ht="15">
      <c r="J2" s="1" t="s">
        <v>468</v>
      </c>
    </row>
    <row r="3" spans="1:10" ht="15">
      <c r="J3" s="22" t="s">
        <v>463</v>
      </c>
    </row>
    <row r="4" spans="1:10" ht="15">
      <c r="J4" s="106" t="s">
        <v>23</v>
      </c>
    </row>
    <row r="7" spans="1:10" ht="15">
      <c r="A7" s="12" t="s">
        <v>468</v>
      </c>
      <c r="B7" s="104"/>
      <c r="C7" s="104"/>
      <c r="D7" s="104"/>
      <c r="E7" s="104"/>
      <c r="F7" s="104"/>
      <c r="G7" s="104"/>
      <c r="H7" s="109"/>
      <c r="I7" s="6"/>
      <c r="J7" s="6"/>
    </row>
    <row r="8" spans="1:10" ht="15">
      <c r="A8" s="12"/>
      <c r="B8" s="104"/>
      <c r="C8" s="104"/>
      <c r="D8" s="104"/>
      <c r="E8" s="104"/>
      <c r="F8" s="104"/>
      <c r="G8" s="104"/>
      <c r="H8" s="109"/>
      <c r="I8" s="6"/>
      <c r="J8" s="6"/>
    </row>
    <row r="9" spans="1:10" ht="15">
      <c r="A9" s="5" t="s">
        <v>158</v>
      </c>
      <c r="B9" s="104"/>
      <c r="C9" s="104"/>
      <c r="D9" s="104"/>
      <c r="E9" s="104"/>
      <c r="F9" s="104"/>
      <c r="G9" s="104"/>
      <c r="H9" s="109"/>
      <c r="I9" s="6"/>
      <c r="J9" s="6"/>
    </row>
    <row r="10" spans="1:10" ht="15">
      <c r="A10" s="5" t="s">
        <v>581</v>
      </c>
      <c r="B10" s="104"/>
      <c r="C10" s="104"/>
      <c r="D10" s="104"/>
      <c r="E10" s="104"/>
      <c r="F10" s="104"/>
      <c r="G10" s="104"/>
      <c r="H10" s="109"/>
      <c r="I10" s="6"/>
      <c r="J10" s="6"/>
    </row>
    <row r="32" ht="3.75" customHeight="1"/>
    <row r="34" spans="1:11">
      <c r="A34" s="107" t="s">
        <v>179</v>
      </c>
    </row>
    <row r="36" spans="1:11" ht="15">
      <c r="A36" s="5" t="s">
        <v>159</v>
      </c>
      <c r="B36" s="104"/>
      <c r="C36" s="104"/>
      <c r="D36" s="104"/>
      <c r="E36" s="104"/>
      <c r="F36" s="104"/>
      <c r="G36" s="104"/>
      <c r="H36" s="109"/>
      <c r="I36" s="6"/>
      <c r="J36" s="6"/>
      <c r="K36" s="329"/>
    </row>
    <row r="37" spans="1:11" ht="15">
      <c r="A37" s="5" t="s">
        <v>582</v>
      </c>
      <c r="B37" s="104"/>
      <c r="C37" s="104"/>
      <c r="D37" s="104"/>
      <c r="E37" s="104"/>
      <c r="F37" s="104"/>
      <c r="G37" s="104"/>
      <c r="H37" s="109"/>
      <c r="I37" s="6"/>
      <c r="J37" s="6"/>
      <c r="K37" s="329"/>
    </row>
    <row r="60" spans="1:1">
      <c r="A60" s="107"/>
    </row>
    <row r="61" spans="1:1">
      <c r="A61" s="107" t="s">
        <v>179</v>
      </c>
    </row>
  </sheetData>
  <phoneticPr fontId="83" type="noConversion"/>
  <pageMargins left="1.2" right="0.7" top="0.75" bottom="0.75" header="0.3" footer="0.3"/>
  <pageSetup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74"/>
  <sheetViews>
    <sheetView topLeftCell="B1" zoomScale="75" zoomScaleNormal="75" workbookViewId="0">
      <selection activeCell="M1" sqref="M1"/>
    </sheetView>
  </sheetViews>
  <sheetFormatPr defaultRowHeight="12.75"/>
  <cols>
    <col min="1" max="1" width="8.6640625" style="168"/>
    <col min="2" max="2" width="52.33203125" customWidth="1"/>
    <col min="3" max="3" width="16.6640625" customWidth="1"/>
    <col min="4" max="4" width="12" customWidth="1"/>
    <col min="5" max="5" width="14.46484375" customWidth="1"/>
    <col min="6" max="6" width="14.1328125" customWidth="1"/>
    <col min="7" max="7" width="17.46484375" customWidth="1"/>
    <col min="8" max="8" width="14.6640625" customWidth="1"/>
    <col min="9" max="9" width="15.6640625" customWidth="1"/>
    <col min="10" max="10" width="13.53125" customWidth="1"/>
    <col min="11" max="11" width="24.46484375" customWidth="1"/>
    <col min="12" max="12" width="14.46484375" customWidth="1"/>
    <col min="13" max="13" width="15" customWidth="1"/>
    <col min="15" max="18" width="9.1328125" style="330"/>
  </cols>
  <sheetData>
    <row r="1" spans="1:18" ht="15">
      <c r="M1" s="22" t="s">
        <v>682</v>
      </c>
    </row>
    <row r="2" spans="1:18" ht="18.75" customHeight="1">
      <c r="B2" s="167"/>
      <c r="C2" s="167"/>
      <c r="D2" s="167"/>
      <c r="E2" s="167"/>
      <c r="F2" s="167"/>
      <c r="G2" s="167"/>
      <c r="H2" s="4"/>
      <c r="I2" s="167"/>
      <c r="J2" s="167"/>
      <c r="K2" s="167"/>
      <c r="M2" s="1" t="s">
        <v>469</v>
      </c>
    </row>
    <row r="3" spans="1:18" ht="18.75" customHeight="1">
      <c r="B3" s="167"/>
      <c r="C3" s="167"/>
      <c r="D3" s="167"/>
      <c r="E3" s="167"/>
      <c r="F3" s="167"/>
      <c r="G3" s="167"/>
      <c r="H3" s="4"/>
      <c r="I3" s="167"/>
      <c r="J3" s="167"/>
      <c r="K3" s="167"/>
      <c r="M3" s="169" t="s">
        <v>518</v>
      </c>
    </row>
    <row r="4" spans="1:18" ht="18.75" customHeight="1">
      <c r="B4" s="167"/>
      <c r="C4" s="167"/>
      <c r="D4" s="167"/>
      <c r="E4" s="167"/>
      <c r="F4" s="167"/>
      <c r="G4" s="167"/>
      <c r="H4" s="4"/>
      <c r="I4" s="167"/>
      <c r="J4" s="167"/>
      <c r="K4" s="167"/>
      <c r="M4" s="1" t="s">
        <v>24</v>
      </c>
    </row>
    <row r="5" spans="1:18" ht="18.75" customHeight="1">
      <c r="B5" s="12" t="s">
        <v>469</v>
      </c>
      <c r="C5" s="170"/>
      <c r="D5" s="170"/>
      <c r="E5" s="170"/>
      <c r="F5" s="170"/>
      <c r="G5" s="170"/>
      <c r="H5" s="184"/>
      <c r="I5" s="170"/>
      <c r="J5" s="170"/>
      <c r="K5" s="170"/>
      <c r="L5" s="170"/>
      <c r="M5" s="6"/>
    </row>
    <row r="6" spans="1:18" ht="18.75" customHeight="1">
      <c r="B6" s="5" t="s">
        <v>546</v>
      </c>
      <c r="C6" s="170"/>
      <c r="D6" s="170"/>
      <c r="E6" s="170"/>
      <c r="F6" s="170"/>
      <c r="G6" s="170"/>
      <c r="H6" s="184"/>
      <c r="I6" s="170"/>
      <c r="J6" s="170"/>
      <c r="K6" s="170"/>
      <c r="L6" s="170"/>
      <c r="M6" s="6"/>
    </row>
    <row r="7" spans="1:18" ht="17.25" customHeight="1">
      <c r="B7" s="187" t="s">
        <v>518</v>
      </c>
      <c r="C7" s="100"/>
      <c r="D7" s="100"/>
      <c r="E7" s="100"/>
      <c r="F7" s="100"/>
      <c r="G7" s="100"/>
      <c r="H7" s="100"/>
      <c r="I7" s="186"/>
      <c r="J7" s="100"/>
      <c r="K7" s="100"/>
      <c r="L7" s="100"/>
      <c r="M7" s="100"/>
    </row>
    <row r="8" spans="1:18" ht="17.25" customHeight="1">
      <c r="B8" s="187"/>
      <c r="C8" s="100"/>
      <c r="D8" s="100"/>
      <c r="E8" s="100"/>
      <c r="F8" s="100"/>
      <c r="G8" s="100"/>
      <c r="H8" s="100"/>
      <c r="I8" s="186"/>
      <c r="J8" s="100"/>
      <c r="K8" s="100"/>
      <c r="L8" s="100"/>
      <c r="M8" s="100"/>
    </row>
    <row r="9" spans="1:18" ht="18" customHeight="1">
      <c r="B9" s="38" t="s">
        <v>158</v>
      </c>
      <c r="C9" s="37"/>
      <c r="D9" s="37"/>
      <c r="E9" s="37"/>
      <c r="F9" s="37"/>
      <c r="G9" s="37"/>
      <c r="H9" s="37"/>
      <c r="I9" s="185"/>
      <c r="J9" s="37"/>
      <c r="K9" s="37"/>
      <c r="L9" s="37"/>
      <c r="M9" s="37"/>
      <c r="N9" s="6"/>
    </row>
    <row r="10" spans="1:18" ht="18" customHeight="1" thickBot="1">
      <c r="B10" s="38" t="s">
        <v>378</v>
      </c>
      <c r="C10" s="100"/>
      <c r="D10" s="100"/>
      <c r="E10" s="100"/>
      <c r="F10" s="100"/>
      <c r="G10" s="100"/>
      <c r="H10" s="100"/>
      <c r="I10" s="100"/>
      <c r="J10" s="186"/>
      <c r="K10" s="100"/>
      <c r="L10" s="100"/>
      <c r="M10" s="100"/>
      <c r="N10" s="100"/>
      <c r="P10" s="331"/>
      <c r="Q10" s="331"/>
    </row>
    <row r="11" spans="1:18" s="252" customFormat="1" ht="33.6" customHeight="1" thickBot="1">
      <c r="A11" s="336"/>
      <c r="B11" s="318" t="s">
        <v>47</v>
      </c>
      <c r="C11" s="319" t="s">
        <v>563</v>
      </c>
      <c r="D11" s="320" t="s">
        <v>487</v>
      </c>
      <c r="E11" s="320" t="s">
        <v>519</v>
      </c>
      <c r="F11" s="321" t="s">
        <v>564</v>
      </c>
      <c r="G11" s="321" t="s">
        <v>565</v>
      </c>
      <c r="H11" s="320" t="s">
        <v>405</v>
      </c>
      <c r="I11" s="320" t="s">
        <v>406</v>
      </c>
      <c r="J11" s="320" t="s">
        <v>169</v>
      </c>
      <c r="K11" s="320" t="s">
        <v>116</v>
      </c>
      <c r="L11" s="322" t="s">
        <v>167</v>
      </c>
      <c r="M11" s="322" t="s">
        <v>117</v>
      </c>
      <c r="N11" s="323" t="s">
        <v>0</v>
      </c>
      <c r="O11" s="335"/>
      <c r="P11" s="332"/>
      <c r="Q11" s="332"/>
      <c r="R11" s="335"/>
    </row>
    <row r="12" spans="1:18" s="252" customFormat="1" ht="15">
      <c r="A12" s="168">
        <v>1</v>
      </c>
      <c r="B12" s="418" t="s">
        <v>379</v>
      </c>
      <c r="C12" s="419">
        <v>1.4192</v>
      </c>
      <c r="D12" s="324">
        <v>0.86520574971815112</v>
      </c>
      <c r="E12" s="324">
        <v>0</v>
      </c>
      <c r="F12" s="419">
        <v>5.1166</v>
      </c>
      <c r="G12" s="420">
        <v>3.4965118044778403</v>
      </c>
      <c r="H12" s="421" t="s">
        <v>386</v>
      </c>
      <c r="I12" s="421" t="s">
        <v>376</v>
      </c>
      <c r="J12" s="422">
        <v>2.1895803183791598</v>
      </c>
      <c r="K12" s="325" t="s">
        <v>380</v>
      </c>
      <c r="L12" s="423">
        <v>48.847189328151302</v>
      </c>
      <c r="M12" s="423">
        <v>4.8282899952260196</v>
      </c>
      <c r="N12" s="424">
        <v>0.70778158427518478</v>
      </c>
      <c r="O12" s="335"/>
      <c r="P12" s="332"/>
      <c r="Q12" s="332"/>
      <c r="R12" s="335"/>
    </row>
    <row r="13" spans="1:18" ht="15">
      <c r="A13" s="168">
        <f>A12+1</f>
        <v>2</v>
      </c>
      <c r="B13" s="425" t="s">
        <v>381</v>
      </c>
      <c r="C13" s="426">
        <v>3.669</v>
      </c>
      <c r="D13" s="427">
        <v>0.8397383483237939</v>
      </c>
      <c r="E13" s="427">
        <v>0.12428454619787407</v>
      </c>
      <c r="F13" s="426">
        <v>14.987</v>
      </c>
      <c r="G13" s="428">
        <v>15.086330990839199</v>
      </c>
      <c r="H13" s="429" t="s">
        <v>168</v>
      </c>
      <c r="I13" s="429" t="s">
        <v>377</v>
      </c>
      <c r="J13" s="430">
        <v>2.8700361010830302</v>
      </c>
      <c r="K13" s="431" t="s">
        <v>411</v>
      </c>
      <c r="L13" s="432">
        <v>43.0966256565221</v>
      </c>
      <c r="M13" s="432">
        <v>11.182545937201899</v>
      </c>
      <c r="N13" s="433">
        <v>1.0854256414734298</v>
      </c>
      <c r="P13" s="332"/>
      <c r="Q13" s="332"/>
    </row>
    <row r="14" spans="1:18" ht="15">
      <c r="A14" s="168">
        <f t="shared" ref="A14:A38" si="0">A13+1</f>
        <v>3</v>
      </c>
      <c r="B14" s="425" t="s">
        <v>382</v>
      </c>
      <c r="C14" s="426">
        <v>16.792000000000002</v>
      </c>
      <c r="D14" s="427">
        <v>0.78073193619017833</v>
      </c>
      <c r="E14" s="427">
        <v>0.14967156709415078</v>
      </c>
      <c r="F14" s="426">
        <v>66.579599999999999</v>
      </c>
      <c r="G14" s="428">
        <v>48.174937514866706</v>
      </c>
      <c r="H14" s="429" t="s">
        <v>168</v>
      </c>
      <c r="I14" s="429" t="s">
        <v>566</v>
      </c>
      <c r="J14" s="430">
        <v>2.7227232819857901</v>
      </c>
      <c r="K14" s="431" t="s">
        <v>383</v>
      </c>
      <c r="L14" s="432">
        <v>37.461654456766603</v>
      </c>
      <c r="M14" s="432">
        <v>11.425822676109</v>
      </c>
      <c r="N14" s="433">
        <v>0.80448302634410551</v>
      </c>
      <c r="P14" s="332"/>
      <c r="Q14" s="332"/>
    </row>
    <row r="15" spans="1:18" ht="15">
      <c r="A15" s="168">
        <f t="shared" si="0"/>
        <v>4</v>
      </c>
      <c r="B15" s="425" t="s">
        <v>384</v>
      </c>
      <c r="C15" s="426">
        <v>6.3940000000000001</v>
      </c>
      <c r="D15" s="427">
        <v>0.86299428299190095</v>
      </c>
      <c r="E15" s="427">
        <v>0</v>
      </c>
      <c r="F15" s="426">
        <v>29.260999999999999</v>
      </c>
      <c r="G15" s="428">
        <v>22.548341543556699</v>
      </c>
      <c r="H15" s="429" t="s">
        <v>375</v>
      </c>
      <c r="I15" s="429" t="s">
        <v>376</v>
      </c>
      <c r="J15" s="430">
        <v>3.3325</v>
      </c>
      <c r="K15" s="434" t="s">
        <v>385</v>
      </c>
      <c r="L15" s="432">
        <v>41.380487180581</v>
      </c>
      <c r="M15" s="432">
        <v>10.4661100519361</v>
      </c>
      <c r="N15" s="433">
        <v>0.96191892596547501</v>
      </c>
      <c r="P15" s="332"/>
      <c r="Q15" s="332"/>
    </row>
    <row r="16" spans="1:18" ht="15">
      <c r="A16" s="168">
        <f t="shared" si="0"/>
        <v>5</v>
      </c>
      <c r="B16" s="425" t="s">
        <v>516</v>
      </c>
      <c r="C16" s="426">
        <v>1.438936</v>
      </c>
      <c r="D16" s="427">
        <v>0.64</v>
      </c>
      <c r="E16" s="427">
        <v>0.21622056950675536</v>
      </c>
      <c r="F16" s="426">
        <v>5.3593780000000004</v>
      </c>
      <c r="G16" s="428">
        <v>3.2551204872562098</v>
      </c>
      <c r="H16" s="429" t="s">
        <v>386</v>
      </c>
      <c r="I16" s="429" t="s">
        <v>377</v>
      </c>
      <c r="J16" s="430">
        <v>2.1500489863591801</v>
      </c>
      <c r="K16" s="434" t="s">
        <v>484</v>
      </c>
      <c r="L16" s="432">
        <v>45.288234484309598</v>
      </c>
      <c r="M16" s="432">
        <v>7.0728012378626302</v>
      </c>
      <c r="N16" s="433">
        <v>0.68415858172265176</v>
      </c>
      <c r="O16"/>
      <c r="P16"/>
      <c r="Q16"/>
      <c r="R16"/>
    </row>
    <row r="17" spans="1:18" ht="15">
      <c r="A17" s="168">
        <f t="shared" si="0"/>
        <v>6</v>
      </c>
      <c r="B17" s="435" t="s">
        <v>387</v>
      </c>
      <c r="C17" s="436">
        <v>7.3289999999999997</v>
      </c>
      <c r="D17" s="427">
        <v>0.67649065356801752</v>
      </c>
      <c r="E17" s="427">
        <v>0.28148451357620413</v>
      </c>
      <c r="F17" s="436">
        <v>22.016999999999999</v>
      </c>
      <c r="G17" s="437">
        <v>19.1125860823728</v>
      </c>
      <c r="H17" s="429" t="s">
        <v>375</v>
      </c>
      <c r="I17" s="429" t="s">
        <v>566</v>
      </c>
      <c r="J17" s="438">
        <v>2.2783300198807201</v>
      </c>
      <c r="K17" s="434" t="s">
        <v>388</v>
      </c>
      <c r="L17" s="439">
        <v>32.542665583096301</v>
      </c>
      <c r="M17" s="439">
        <v>20.498198701523901</v>
      </c>
      <c r="N17" s="440">
        <v>0.97077336866989039</v>
      </c>
      <c r="O17"/>
      <c r="P17" s="337"/>
      <c r="Q17" s="337"/>
      <c r="R17"/>
    </row>
    <row r="18" spans="1:18" ht="15">
      <c r="A18" s="168">
        <f t="shared" si="0"/>
        <v>7</v>
      </c>
      <c r="B18" s="425" t="s">
        <v>389</v>
      </c>
      <c r="C18" s="426">
        <v>13.676</v>
      </c>
      <c r="D18" s="427">
        <v>0.64</v>
      </c>
      <c r="E18" s="427">
        <v>0.17011293144584064</v>
      </c>
      <c r="F18" s="426">
        <v>49.405000000000001</v>
      </c>
      <c r="G18" s="428">
        <v>31.634434419834999</v>
      </c>
      <c r="H18" s="429" t="s">
        <v>168</v>
      </c>
      <c r="I18" s="429" t="s">
        <v>377</v>
      </c>
      <c r="J18" s="438">
        <v>3.0851528384279501</v>
      </c>
      <c r="K18" s="434" t="s">
        <v>390</v>
      </c>
      <c r="L18" s="432">
        <v>43.844638949671797</v>
      </c>
      <c r="M18" s="432">
        <v>6.0091295450968003</v>
      </c>
      <c r="N18" s="433">
        <v>0.69221957154999991</v>
      </c>
      <c r="P18" s="332"/>
      <c r="Q18" s="332"/>
    </row>
    <row r="19" spans="1:18" ht="15">
      <c r="A19" s="168">
        <f t="shared" si="0"/>
        <v>8</v>
      </c>
      <c r="B19" s="425" t="s">
        <v>548</v>
      </c>
      <c r="C19" s="426">
        <v>13.964</v>
      </c>
      <c r="D19" s="441">
        <v>0.78587797192781439</v>
      </c>
      <c r="E19" s="441">
        <v>0.19084789458607848</v>
      </c>
      <c r="F19" s="426">
        <v>60.28</v>
      </c>
      <c r="G19" s="428">
        <v>66.686035854100695</v>
      </c>
      <c r="H19" s="438" t="s">
        <v>375</v>
      </c>
      <c r="I19" s="429" t="s">
        <v>566</v>
      </c>
      <c r="J19" s="438">
        <v>2.08494475138122</v>
      </c>
      <c r="K19" s="434" t="s">
        <v>521</v>
      </c>
      <c r="L19" s="432">
        <v>36.460639650320701</v>
      </c>
      <c r="M19" s="432">
        <v>12.269700153186101</v>
      </c>
      <c r="N19" s="433">
        <v>0.95256239881869942</v>
      </c>
      <c r="P19" s="333"/>
      <c r="Q19" s="332"/>
    </row>
    <row r="20" spans="1:18" ht="15">
      <c r="A20" s="168">
        <f t="shared" si="0"/>
        <v>9</v>
      </c>
      <c r="B20" s="442" t="s">
        <v>420</v>
      </c>
      <c r="C20" s="426">
        <v>25.097000000000001</v>
      </c>
      <c r="D20" s="427">
        <v>0.90062557277762278</v>
      </c>
      <c r="E20" s="427">
        <v>8.4153484480216756E-2</v>
      </c>
      <c r="F20" s="426">
        <v>112.67400000000001</v>
      </c>
      <c r="G20" s="428">
        <v>81.659699940577099</v>
      </c>
      <c r="H20" s="429" t="s">
        <v>375</v>
      </c>
      <c r="I20" s="429" t="s">
        <v>377</v>
      </c>
      <c r="J20" s="430">
        <v>2.2844387755101998</v>
      </c>
      <c r="K20" s="434" t="s">
        <v>464</v>
      </c>
      <c r="L20" s="432">
        <v>39.5663231160487</v>
      </c>
      <c r="M20" s="432">
        <v>7.1364835022407398</v>
      </c>
      <c r="N20" s="433">
        <v>0.68313897018954206</v>
      </c>
      <c r="O20"/>
      <c r="P20"/>
      <c r="Q20"/>
      <c r="R20"/>
    </row>
    <row r="21" spans="1:18" ht="16.5" customHeight="1">
      <c r="A21" s="168">
        <f t="shared" si="0"/>
        <v>10</v>
      </c>
      <c r="B21" s="435" t="s">
        <v>510</v>
      </c>
      <c r="C21" s="426">
        <v>14.904999999999999</v>
      </c>
      <c r="D21" s="427">
        <v>1</v>
      </c>
      <c r="E21" s="427">
        <v>0</v>
      </c>
      <c r="F21" s="426">
        <v>52.631999999999998</v>
      </c>
      <c r="G21" s="428">
        <v>24.665354438809402</v>
      </c>
      <c r="H21" s="429" t="s">
        <v>386</v>
      </c>
      <c r="I21" s="429" t="s">
        <v>403</v>
      </c>
      <c r="J21" s="429">
        <v>1.51487179487179</v>
      </c>
      <c r="K21" s="434" t="s">
        <v>511</v>
      </c>
      <c r="L21" s="432">
        <v>29.394611727416802</v>
      </c>
      <c r="M21" s="432">
        <v>5.4294393003360399</v>
      </c>
      <c r="N21" s="433">
        <v>0.5211907963826603</v>
      </c>
      <c r="P21" s="332"/>
      <c r="Q21" s="332"/>
    </row>
    <row r="22" spans="1:18" ht="16.5" customHeight="1">
      <c r="A22" s="168">
        <f t="shared" si="0"/>
        <v>11</v>
      </c>
      <c r="B22" s="425" t="s">
        <v>522</v>
      </c>
      <c r="C22" s="426">
        <v>11.742896</v>
      </c>
      <c r="D22" s="427">
        <v>0.94054090234640586</v>
      </c>
      <c r="E22" s="427">
        <v>0</v>
      </c>
      <c r="F22" s="426">
        <v>42.601736000000002</v>
      </c>
      <c r="G22" s="428">
        <v>22.079256820678701</v>
      </c>
      <c r="H22" s="429" t="s">
        <v>375</v>
      </c>
      <c r="I22" s="429" t="s">
        <v>377</v>
      </c>
      <c r="J22" s="430">
        <v>2.1368534881997698</v>
      </c>
      <c r="K22" s="431" t="s">
        <v>523</v>
      </c>
      <c r="L22" s="432">
        <v>29.618199999541901</v>
      </c>
      <c r="M22" s="432">
        <v>10.034273318531501</v>
      </c>
      <c r="N22" s="433">
        <v>0.56194198264484296</v>
      </c>
      <c r="O22"/>
      <c r="P22" s="337"/>
      <c r="Q22" s="337"/>
      <c r="R22"/>
    </row>
    <row r="23" spans="1:18" ht="15">
      <c r="A23" s="168">
        <f t="shared" si="0"/>
        <v>12</v>
      </c>
      <c r="B23" s="425" t="s">
        <v>517</v>
      </c>
      <c r="C23" s="426">
        <v>5.5867000000000004</v>
      </c>
      <c r="D23" s="427">
        <v>1</v>
      </c>
      <c r="E23" s="427">
        <v>0</v>
      </c>
      <c r="F23" s="426">
        <v>21.241099999999999</v>
      </c>
      <c r="G23" s="428">
        <v>14.756206984235099</v>
      </c>
      <c r="H23" s="429" t="s">
        <v>168</v>
      </c>
      <c r="I23" s="429" t="s">
        <v>566</v>
      </c>
      <c r="J23" s="430">
        <v>3.4983217144332599</v>
      </c>
      <c r="K23" s="431" t="s">
        <v>512</v>
      </c>
      <c r="L23" s="432">
        <v>45.012294583079701</v>
      </c>
      <c r="M23" s="432">
        <v>9.8925232089974404</v>
      </c>
      <c r="N23" s="433">
        <v>0.71850064439367489</v>
      </c>
      <c r="P23" s="332"/>
      <c r="Q23" s="331"/>
    </row>
    <row r="24" spans="1:18" ht="15">
      <c r="A24" s="168">
        <f t="shared" si="0"/>
        <v>13</v>
      </c>
      <c r="B24" s="443" t="s">
        <v>461</v>
      </c>
      <c r="C24" s="426">
        <v>9.8630849999999999</v>
      </c>
      <c r="D24" s="427">
        <v>0.75266396974582028</v>
      </c>
      <c r="E24" s="427">
        <v>0.18144396792083625</v>
      </c>
      <c r="F24" s="426">
        <v>33.424849999999999</v>
      </c>
      <c r="G24" s="428">
        <v>28.867508090661797</v>
      </c>
      <c r="H24" s="429" t="s">
        <v>168</v>
      </c>
      <c r="I24" s="429" t="s">
        <v>376</v>
      </c>
      <c r="J24" s="430">
        <v>3.31814247237546</v>
      </c>
      <c r="K24" s="431" t="s">
        <v>391</v>
      </c>
      <c r="L24" s="432">
        <v>41.617584472484403</v>
      </c>
      <c r="M24" s="432">
        <v>8.5744491162076208</v>
      </c>
      <c r="N24" s="433">
        <v>0.82288273523555655</v>
      </c>
      <c r="P24" s="332"/>
      <c r="Q24" s="331"/>
    </row>
    <row r="25" spans="1:18" ht="15">
      <c r="A25" s="168">
        <f t="shared" si="0"/>
        <v>14</v>
      </c>
      <c r="B25" s="435" t="s">
        <v>567</v>
      </c>
      <c r="C25" s="426">
        <v>2.5396359999999998</v>
      </c>
      <c r="D25" s="427">
        <v>0.89098186592028639</v>
      </c>
      <c r="E25" s="427">
        <v>0</v>
      </c>
      <c r="F25" s="444">
        <v>5.1603909999999997</v>
      </c>
      <c r="G25" s="445">
        <v>4.5495562849147797</v>
      </c>
      <c r="H25" s="429" t="s">
        <v>386</v>
      </c>
      <c r="I25" s="429" t="s">
        <v>376</v>
      </c>
      <c r="J25" s="445">
        <v>3.8587933247753501</v>
      </c>
      <c r="K25" s="434" t="s">
        <v>456</v>
      </c>
      <c r="L25" s="446">
        <v>55.3337025673342</v>
      </c>
      <c r="M25" s="445">
        <v>8.2358767158434691</v>
      </c>
      <c r="N25" s="447">
        <v>1.1129753993561187</v>
      </c>
      <c r="P25" s="332"/>
      <c r="Q25" s="331"/>
    </row>
    <row r="26" spans="1:18" ht="15">
      <c r="A26" s="168">
        <f t="shared" si="0"/>
        <v>15</v>
      </c>
      <c r="B26" s="425" t="s">
        <v>392</v>
      </c>
      <c r="C26" s="426">
        <v>1.4580839999999999</v>
      </c>
      <c r="D26" s="427">
        <v>0.99816608645318106</v>
      </c>
      <c r="E26" s="427">
        <v>0</v>
      </c>
      <c r="F26" s="426">
        <v>4.9018220000000001</v>
      </c>
      <c r="G26" s="428">
        <v>5.5591344803710196</v>
      </c>
      <c r="H26" s="429" t="s">
        <v>386</v>
      </c>
      <c r="I26" s="429" t="s">
        <v>376</v>
      </c>
      <c r="J26" s="430">
        <v>3.34023365859096</v>
      </c>
      <c r="K26" s="431" t="s">
        <v>393</v>
      </c>
      <c r="L26" s="432">
        <v>57.068175917486201</v>
      </c>
      <c r="M26" s="432">
        <v>9.3780078408158403</v>
      </c>
      <c r="N26" s="433">
        <v>1.1888974083499726</v>
      </c>
      <c r="P26" s="332"/>
      <c r="Q26" s="334"/>
    </row>
    <row r="27" spans="1:18" ht="15" customHeight="1">
      <c r="A27" s="168">
        <f t="shared" si="0"/>
        <v>16</v>
      </c>
      <c r="B27" s="425" t="s">
        <v>407</v>
      </c>
      <c r="C27" s="426">
        <v>0.60658400000000001</v>
      </c>
      <c r="D27" s="427">
        <v>0.6274350189493898</v>
      </c>
      <c r="E27" s="427">
        <v>0.31062686549362339</v>
      </c>
      <c r="F27" s="426">
        <v>1.800935</v>
      </c>
      <c r="G27" s="428">
        <v>2.7343125820012602</v>
      </c>
      <c r="H27" s="429" t="s">
        <v>566</v>
      </c>
      <c r="I27" s="429" t="s">
        <v>566</v>
      </c>
      <c r="J27" s="430">
        <v>4.5441655044165499</v>
      </c>
      <c r="K27" s="431" t="s">
        <v>410</v>
      </c>
      <c r="L27" s="432">
        <v>61.211057533632903</v>
      </c>
      <c r="M27" s="432">
        <v>10.484281285571299</v>
      </c>
      <c r="N27" s="433">
        <v>1.6289574446290822</v>
      </c>
      <c r="P27" s="332"/>
      <c r="Q27" s="332"/>
    </row>
    <row r="28" spans="1:18" ht="15">
      <c r="A28" s="168">
        <f t="shared" si="0"/>
        <v>17</v>
      </c>
      <c r="B28" s="435" t="s">
        <v>472</v>
      </c>
      <c r="C28" s="436">
        <v>17.068999999999999</v>
      </c>
      <c r="D28" s="427">
        <v>0.82623469447536468</v>
      </c>
      <c r="E28" s="427">
        <v>0</v>
      </c>
      <c r="F28" s="436">
        <v>100.1</v>
      </c>
      <c r="G28" s="437">
        <v>155.64568410261498</v>
      </c>
      <c r="H28" s="429" t="s">
        <v>168</v>
      </c>
      <c r="I28" s="429" t="s">
        <v>376</v>
      </c>
      <c r="J28" s="430">
        <v>2.0173130193905799</v>
      </c>
      <c r="K28" s="434" t="s">
        <v>474</v>
      </c>
      <c r="L28" s="439">
        <v>36.742353161944102</v>
      </c>
      <c r="M28" s="439">
        <v>6.2590117204256401</v>
      </c>
      <c r="N28" s="440">
        <v>1.5372261419898565</v>
      </c>
      <c r="P28" s="331"/>
      <c r="Q28" s="332"/>
    </row>
    <row r="29" spans="1:18" ht="15">
      <c r="A29" s="168">
        <f t="shared" si="0"/>
        <v>18</v>
      </c>
      <c r="B29" s="425" t="s">
        <v>394</v>
      </c>
      <c r="C29" s="426">
        <v>1.3723160000000001</v>
      </c>
      <c r="D29" s="427">
        <v>0.76671990999157624</v>
      </c>
      <c r="E29" s="427">
        <v>0.23328009000842373</v>
      </c>
      <c r="F29" s="426">
        <v>5.2472320000000003</v>
      </c>
      <c r="G29" s="428">
        <v>3.2598858453466102</v>
      </c>
      <c r="H29" s="429" t="s">
        <v>386</v>
      </c>
      <c r="I29" s="429" t="s">
        <v>566</v>
      </c>
      <c r="J29" s="430">
        <v>2.9429831116425</v>
      </c>
      <c r="K29" s="448" t="s">
        <v>422</v>
      </c>
      <c r="L29" s="432">
        <v>47.788616866589898</v>
      </c>
      <c r="M29" s="432">
        <v>8.5441015963371605</v>
      </c>
      <c r="N29" s="433">
        <v>0.66583138911519757</v>
      </c>
      <c r="P29" s="332"/>
      <c r="Q29" s="331"/>
    </row>
    <row r="30" spans="1:18" ht="15">
      <c r="A30" s="168">
        <f t="shared" si="0"/>
        <v>19</v>
      </c>
      <c r="B30" s="443" t="s">
        <v>524</v>
      </c>
      <c r="C30" s="426">
        <v>3.6537000000000002</v>
      </c>
      <c r="D30" s="441">
        <v>1</v>
      </c>
      <c r="E30" s="441">
        <v>0</v>
      </c>
      <c r="F30" s="426">
        <v>9.7035</v>
      </c>
      <c r="G30" s="428">
        <v>7.7458078601354501</v>
      </c>
      <c r="H30" s="438" t="s">
        <v>375</v>
      </c>
      <c r="I30" s="429" t="s">
        <v>566</v>
      </c>
      <c r="J30" s="438">
        <v>3.3634116192830699</v>
      </c>
      <c r="K30" s="448" t="s">
        <v>395</v>
      </c>
      <c r="L30" s="432">
        <v>44.686687524787402</v>
      </c>
      <c r="M30" s="432">
        <v>19.786316901762799</v>
      </c>
      <c r="N30" s="433">
        <v>0.85332567973994744</v>
      </c>
      <c r="P30" s="331"/>
      <c r="Q30" s="332"/>
    </row>
    <row r="31" spans="1:18" ht="15">
      <c r="A31" s="168">
        <f t="shared" si="0"/>
        <v>20</v>
      </c>
      <c r="B31" s="425" t="s">
        <v>396</v>
      </c>
      <c r="C31" s="426">
        <v>3.8038349999999999</v>
      </c>
      <c r="D31" s="427">
        <v>0.94717611690575032</v>
      </c>
      <c r="E31" s="427">
        <v>0</v>
      </c>
      <c r="F31" s="426">
        <v>16.603798000000001</v>
      </c>
      <c r="G31" s="428">
        <v>8.3298594380259701</v>
      </c>
      <c r="H31" s="429" t="s">
        <v>375</v>
      </c>
      <c r="I31" s="429" t="s">
        <v>376</v>
      </c>
      <c r="J31" s="430">
        <v>3.1665971987385699</v>
      </c>
      <c r="K31" s="434" t="s">
        <v>397</v>
      </c>
      <c r="L31" s="432">
        <v>41.575276542602801</v>
      </c>
      <c r="M31" s="432">
        <v>10.726366514057601</v>
      </c>
      <c r="N31" s="433">
        <v>0.5863604512155689</v>
      </c>
      <c r="P31" s="332"/>
      <c r="Q31" s="332"/>
    </row>
    <row r="32" spans="1:18" ht="15">
      <c r="A32" s="168">
        <f t="shared" si="0"/>
        <v>21</v>
      </c>
      <c r="B32" s="425" t="s">
        <v>398</v>
      </c>
      <c r="C32" s="426">
        <v>2.3959999999999999</v>
      </c>
      <c r="D32" s="427">
        <v>1</v>
      </c>
      <c r="E32" s="427">
        <v>0</v>
      </c>
      <c r="F32" s="426">
        <v>7.6820000000000004</v>
      </c>
      <c r="G32" s="428">
        <v>4.8379928269548698</v>
      </c>
      <c r="H32" s="429" t="s">
        <v>375</v>
      </c>
      <c r="I32" s="429" t="s">
        <v>155</v>
      </c>
      <c r="J32" s="430">
        <v>2.60689655172414</v>
      </c>
      <c r="K32" s="434" t="s">
        <v>399</v>
      </c>
      <c r="L32" s="432">
        <v>42.893360798605599</v>
      </c>
      <c r="M32" s="432">
        <v>9.1462843219941892</v>
      </c>
      <c r="N32" s="433">
        <v>0.76659686689191409</v>
      </c>
      <c r="P32" s="332"/>
      <c r="Q32" s="331"/>
    </row>
    <row r="33" spans="1:18" ht="15">
      <c r="A33" s="168">
        <f t="shared" si="0"/>
        <v>22</v>
      </c>
      <c r="B33" s="425" t="s">
        <v>421</v>
      </c>
      <c r="C33" s="426">
        <v>2.2160000000000002</v>
      </c>
      <c r="D33" s="427">
        <v>0.81469302989659498</v>
      </c>
      <c r="E33" s="427">
        <v>0.18950374248258556</v>
      </c>
      <c r="F33" s="426">
        <v>11.868</v>
      </c>
      <c r="G33" s="428">
        <v>72.826973551578803</v>
      </c>
      <c r="H33" s="429" t="s">
        <v>386</v>
      </c>
      <c r="I33" s="429" t="s">
        <v>376</v>
      </c>
      <c r="J33" s="430">
        <v>1.9019607843137301</v>
      </c>
      <c r="K33" s="434" t="s">
        <v>423</v>
      </c>
      <c r="L33" s="432">
        <v>19.9237887860642</v>
      </c>
      <c r="M33" s="432">
        <v>2.4966829250060698</v>
      </c>
      <c r="N33" s="433">
        <v>6.6074191209924518</v>
      </c>
    </row>
    <row r="34" spans="1:18" ht="15">
      <c r="A34" s="168">
        <f t="shared" si="0"/>
        <v>23</v>
      </c>
      <c r="B34" s="425" t="s">
        <v>419</v>
      </c>
      <c r="C34" s="426">
        <v>8.3160000000000007</v>
      </c>
      <c r="D34" s="427">
        <v>0.59018425596033131</v>
      </c>
      <c r="E34" s="427">
        <v>0.23099209718540997</v>
      </c>
      <c r="F34" s="426">
        <v>27.078600000000002</v>
      </c>
      <c r="G34" s="428">
        <v>29.606686097677297</v>
      </c>
      <c r="H34" s="429" t="s">
        <v>168</v>
      </c>
      <c r="I34" s="429" t="s">
        <v>376</v>
      </c>
      <c r="J34" s="430">
        <v>3.5884076166562</v>
      </c>
      <c r="K34" s="434" t="s">
        <v>424</v>
      </c>
      <c r="L34" s="432">
        <v>40.818066890582799</v>
      </c>
      <c r="M34" s="432">
        <v>11.806557936011799</v>
      </c>
      <c r="N34" s="433">
        <v>1.1073632789131327</v>
      </c>
    </row>
    <row r="35" spans="1:18" ht="15.4" thickBot="1">
      <c r="A35" s="168">
        <f t="shared" si="0"/>
        <v>24</v>
      </c>
      <c r="B35" s="449" t="s">
        <v>400</v>
      </c>
      <c r="C35" s="450">
        <v>13.430999999999999</v>
      </c>
      <c r="D35" s="451">
        <v>0.83425780464742272</v>
      </c>
      <c r="E35" s="451">
        <v>0.1587360677829813</v>
      </c>
      <c r="F35" s="450">
        <v>46.747999999999998</v>
      </c>
      <c r="G35" s="452">
        <v>38.296322738624198</v>
      </c>
      <c r="H35" s="453" t="s">
        <v>566</v>
      </c>
      <c r="I35" s="453" t="s">
        <v>376</v>
      </c>
      <c r="J35" s="454">
        <v>2.61638954869359</v>
      </c>
      <c r="K35" s="455" t="s">
        <v>401</v>
      </c>
      <c r="L35" s="456">
        <v>38.624443344878799</v>
      </c>
      <c r="M35" s="456">
        <v>10.690050454762201</v>
      </c>
      <c r="N35" s="457">
        <v>0.94745974118318155</v>
      </c>
    </row>
    <row r="36" spans="1:18" ht="15">
      <c r="A36" s="168">
        <f t="shared" si="0"/>
        <v>25</v>
      </c>
      <c r="B36" s="342" t="s">
        <v>1</v>
      </c>
      <c r="C36" s="355">
        <f>AVERAGE(C12:C35)</f>
        <v>7.8641238333333341</v>
      </c>
      <c r="D36" s="343">
        <f>AVERAGE(D12:D35)</f>
        <v>0.83252992378290014</v>
      </c>
      <c r="E36" s="343">
        <f>AVERAGE(E12:E35)</f>
        <v>0.10505659740670752</v>
      </c>
      <c r="F36" s="355">
        <f>AVERAGE(F12:F35)</f>
        <v>31.353064250000013</v>
      </c>
      <c r="G36" s="458">
        <f>AVERAGE(G12:G35)</f>
        <v>29.808939199188028</v>
      </c>
      <c r="H36" s="171" t="s">
        <v>375</v>
      </c>
      <c r="I36" s="171" t="s">
        <v>376</v>
      </c>
      <c r="J36" s="411">
        <f>AVERAGE(J12:J35)</f>
        <v>2.8088790200463651</v>
      </c>
      <c r="K36" s="412"/>
      <c r="L36" s="411">
        <f>AVERAGE(L12:L35)</f>
        <v>41.699861630104166</v>
      </c>
      <c r="M36" s="411">
        <f>AVERAGE(M12:M35)</f>
        <v>9.6822210398768256</v>
      </c>
      <c r="N36" s="413">
        <f>AVERAGE(N12:N35)</f>
        <v>1.1320579645850888</v>
      </c>
    </row>
    <row r="37" spans="1:18" ht="15.4" thickBot="1">
      <c r="A37" s="168">
        <f t="shared" si="0"/>
        <v>26</v>
      </c>
      <c r="B37" s="414" t="s">
        <v>26</v>
      </c>
      <c r="C37" s="459">
        <f>MEDIAN(C12:C35)</f>
        <v>5.9903500000000003</v>
      </c>
      <c r="D37" s="415">
        <f>MEDIAN(D12:D35)</f>
        <v>0.83699807648560831</v>
      </c>
      <c r="E37" s="415">
        <f>MEDIAN(E12:E35)</f>
        <v>0.10421901533904541</v>
      </c>
      <c r="F37" s="459">
        <f>MEDIAN(F12:F35)</f>
        <v>21.629049999999999</v>
      </c>
      <c r="G37" s="460">
        <f>MEDIAN(G12:G35)</f>
        <v>20.595921451525751</v>
      </c>
      <c r="H37" s="199" t="s">
        <v>375</v>
      </c>
      <c r="I37" s="199" t="s">
        <v>376</v>
      </c>
      <c r="J37" s="416">
        <f>MEDIAN(J12:J35)</f>
        <v>2.7963796915344101</v>
      </c>
      <c r="K37" s="417"/>
      <c r="L37" s="416">
        <f>MEDIAN(L12:L35)</f>
        <v>41.596430507543602</v>
      </c>
      <c r="M37" s="416">
        <f>MEDIAN(M12:M35)</f>
        <v>9.6352655249066395</v>
      </c>
      <c r="N37" s="461">
        <f>MEDIAN(N12:N35)</f>
        <v>0.83810420748775205</v>
      </c>
    </row>
    <row r="38" spans="1:18" ht="15.4">
      <c r="A38" s="168">
        <f t="shared" si="0"/>
        <v>27</v>
      </c>
      <c r="B38" s="39" t="s">
        <v>568</v>
      </c>
      <c r="C38" s="299"/>
      <c r="D38" s="299"/>
      <c r="E38" s="299"/>
      <c r="F38" s="299"/>
      <c r="G38" s="299"/>
      <c r="H38" s="299"/>
      <c r="I38" s="299"/>
      <c r="K38" s="35"/>
      <c r="L38" s="35"/>
      <c r="M38" s="35"/>
      <c r="N38" s="35"/>
    </row>
    <row r="39" spans="1:18" ht="12.75" customHeight="1">
      <c r="B39" s="39"/>
      <c r="C39" s="299"/>
      <c r="D39" s="299"/>
      <c r="E39" s="299"/>
      <c r="F39" s="299"/>
      <c r="G39" s="299"/>
      <c r="H39" s="299"/>
      <c r="I39" s="299"/>
      <c r="K39" s="35"/>
      <c r="L39" s="35"/>
      <c r="M39" s="35"/>
      <c r="N39" s="35"/>
    </row>
    <row r="40" spans="1:18" ht="15">
      <c r="B40" s="38" t="s">
        <v>159</v>
      </c>
      <c r="C40" s="339"/>
      <c r="D40" s="339"/>
      <c r="E40" s="339"/>
      <c r="F40" s="6"/>
      <c r="G40" s="6"/>
      <c r="H40" s="6"/>
      <c r="I40" s="6"/>
      <c r="J40" s="6"/>
      <c r="K40" s="6"/>
      <c r="L40" s="6"/>
      <c r="M40" s="6"/>
      <c r="N40" s="6"/>
    </row>
    <row r="41" spans="1:18" ht="15.4" thickBot="1">
      <c r="B41" s="38" t="s">
        <v>579</v>
      </c>
      <c r="C41" s="100"/>
      <c r="D41" s="100"/>
      <c r="E41" s="100"/>
      <c r="F41" s="100"/>
      <c r="G41" s="100"/>
      <c r="H41" s="100"/>
      <c r="I41" s="100"/>
      <c r="J41" s="186"/>
      <c r="K41" s="100"/>
      <c r="L41" s="100"/>
      <c r="M41" s="100"/>
      <c r="N41" s="100"/>
    </row>
    <row r="42" spans="1:18" ht="45">
      <c r="B42" s="318" t="s">
        <v>47</v>
      </c>
      <c r="C42" s="319" t="s">
        <v>563</v>
      </c>
      <c r="D42" s="320" t="s">
        <v>487</v>
      </c>
      <c r="E42" s="320" t="s">
        <v>519</v>
      </c>
      <c r="F42" s="321" t="s">
        <v>564</v>
      </c>
      <c r="G42" s="321" t="s">
        <v>565</v>
      </c>
      <c r="H42" s="320" t="s">
        <v>405</v>
      </c>
      <c r="I42" s="320" t="s">
        <v>406</v>
      </c>
      <c r="J42" s="320" t="s">
        <v>169</v>
      </c>
      <c r="K42" s="320" t="s">
        <v>116</v>
      </c>
      <c r="L42" s="322" t="s">
        <v>167</v>
      </c>
      <c r="M42" s="322" t="s">
        <v>117</v>
      </c>
      <c r="N42" s="323" t="s">
        <v>0</v>
      </c>
    </row>
    <row r="43" spans="1:18" ht="15">
      <c r="A43" s="168" t="e">
        <f>#REF!+1</f>
        <v>#REF!</v>
      </c>
      <c r="B43" s="425" t="s">
        <v>381</v>
      </c>
      <c r="C43" s="426">
        <v>3.669</v>
      </c>
      <c r="D43" s="427">
        <v>0.8397383483237939</v>
      </c>
      <c r="E43" s="427">
        <v>0.12428454619787407</v>
      </c>
      <c r="F43" s="426">
        <v>14.987</v>
      </c>
      <c r="G43" s="426">
        <v>15.086330990839199</v>
      </c>
      <c r="H43" s="429" t="s">
        <v>168</v>
      </c>
      <c r="I43" s="429" t="s">
        <v>377</v>
      </c>
      <c r="J43" s="430">
        <v>2.8700361010830302</v>
      </c>
      <c r="K43" s="431" t="s">
        <v>411</v>
      </c>
      <c r="L43" s="432">
        <v>43.0966256565221</v>
      </c>
      <c r="M43" s="432">
        <v>11.182545937201899</v>
      </c>
      <c r="N43" s="433">
        <v>1.0854256414734298</v>
      </c>
    </row>
    <row r="44" spans="1:18" ht="15">
      <c r="A44" s="168" t="e">
        <f t="shared" ref="A44:A71" si="1">A43+1</f>
        <v>#REF!</v>
      </c>
      <c r="B44" s="425" t="s">
        <v>382</v>
      </c>
      <c r="C44" s="426">
        <v>16.792000000000002</v>
      </c>
      <c r="D44" s="427">
        <v>0.78073193619017833</v>
      </c>
      <c r="E44" s="427">
        <v>0.14967156709415078</v>
      </c>
      <c r="F44" s="426">
        <v>66.579599999999999</v>
      </c>
      <c r="G44" s="426">
        <v>48.174937514866706</v>
      </c>
      <c r="H44" s="429" t="s">
        <v>168</v>
      </c>
      <c r="I44" s="429" t="s">
        <v>566</v>
      </c>
      <c r="J44" s="430">
        <v>2.7227232819857901</v>
      </c>
      <c r="K44" s="431" t="s">
        <v>383</v>
      </c>
      <c r="L44" s="432">
        <v>37.461654456766603</v>
      </c>
      <c r="M44" s="432">
        <v>11.425822676109</v>
      </c>
      <c r="N44" s="433">
        <v>0.80448302634410551</v>
      </c>
    </row>
    <row r="45" spans="1:18" ht="15">
      <c r="A45" s="168" t="e">
        <f>#REF!+1</f>
        <v>#REF!</v>
      </c>
      <c r="B45" s="425" t="s">
        <v>516</v>
      </c>
      <c r="C45" s="426">
        <v>1.438936</v>
      </c>
      <c r="D45" s="427">
        <v>0.64</v>
      </c>
      <c r="E45" s="427">
        <v>0.21622056950675536</v>
      </c>
      <c r="F45" s="426">
        <v>5.3593780000000004</v>
      </c>
      <c r="G45" s="426">
        <v>3.2551204872562098</v>
      </c>
      <c r="H45" s="429" t="s">
        <v>386</v>
      </c>
      <c r="I45" s="429" t="s">
        <v>377</v>
      </c>
      <c r="J45" s="430">
        <v>2.1500489863591801</v>
      </c>
      <c r="K45" s="434" t="s">
        <v>484</v>
      </c>
      <c r="L45" s="432">
        <v>45.288234484309598</v>
      </c>
      <c r="M45" s="432">
        <v>7.0728012378626302</v>
      </c>
      <c r="N45" s="433">
        <v>0.68415858172265176</v>
      </c>
    </row>
    <row r="46" spans="1:18" ht="15">
      <c r="A46" t="e">
        <f t="shared" ref="A46" si="2">A45+1</f>
        <v>#REF!</v>
      </c>
      <c r="B46" s="520" t="s">
        <v>525</v>
      </c>
      <c r="C46" s="497">
        <v>1.9491019999999999</v>
      </c>
      <c r="D46" s="441">
        <v>0.43212617913274931</v>
      </c>
      <c r="E46" s="441">
        <v>0.1828262451118515</v>
      </c>
      <c r="F46" s="497">
        <v>6.4491759999999996</v>
      </c>
      <c r="G46" s="497">
        <v>4.5990389948169508</v>
      </c>
      <c r="H46" s="438" t="s">
        <v>375</v>
      </c>
      <c r="I46" s="438" t="s">
        <v>377</v>
      </c>
      <c r="J46" s="438">
        <v>2.5883740042988999</v>
      </c>
      <c r="K46" s="434" t="s">
        <v>583</v>
      </c>
      <c r="L46" s="438">
        <v>37.4900359499429</v>
      </c>
      <c r="M46" s="438">
        <v>9.0879966087297497</v>
      </c>
      <c r="N46" s="521">
        <v>0.61863050636568639</v>
      </c>
      <c r="O46" s="522"/>
      <c r="P46"/>
      <c r="Q46"/>
      <c r="R46"/>
    </row>
    <row r="47" spans="1:18" ht="15">
      <c r="A47" s="168" t="e">
        <f>A45+1</f>
        <v>#REF!</v>
      </c>
      <c r="B47" s="435" t="s">
        <v>387</v>
      </c>
      <c r="C47" s="436">
        <v>7.3289999999999997</v>
      </c>
      <c r="D47" s="427">
        <v>0.67649065356801752</v>
      </c>
      <c r="E47" s="427">
        <v>0.28148451357620413</v>
      </c>
      <c r="F47" s="436">
        <v>22.016999999999999</v>
      </c>
      <c r="G47" s="436">
        <v>19.1125860823728</v>
      </c>
      <c r="H47" s="429" t="s">
        <v>375</v>
      </c>
      <c r="I47" s="429" t="s">
        <v>566</v>
      </c>
      <c r="J47" s="438">
        <v>2.2783300198807201</v>
      </c>
      <c r="K47" s="434" t="s">
        <v>388</v>
      </c>
      <c r="L47" s="439">
        <v>32.542665583096301</v>
      </c>
      <c r="M47" s="439">
        <v>20.498198701523901</v>
      </c>
      <c r="N47" s="440">
        <v>0.97077336866989039</v>
      </c>
    </row>
    <row r="48" spans="1:18" ht="15">
      <c r="A48" s="168" t="e">
        <f>#REF!+1</f>
        <v>#REF!</v>
      </c>
      <c r="B48" s="442" t="s">
        <v>420</v>
      </c>
      <c r="C48" s="426">
        <v>25.097000000000001</v>
      </c>
      <c r="D48" s="427">
        <v>0.90062557277762278</v>
      </c>
      <c r="E48" s="427">
        <v>8.4153484480216756E-2</v>
      </c>
      <c r="F48" s="426">
        <v>112.67400000000001</v>
      </c>
      <c r="G48" s="426">
        <v>81.659699940577099</v>
      </c>
      <c r="H48" s="429" t="s">
        <v>375</v>
      </c>
      <c r="I48" s="429" t="s">
        <v>377</v>
      </c>
      <c r="J48" s="430">
        <v>2.2844387755101998</v>
      </c>
      <c r="K48" s="434" t="s">
        <v>464</v>
      </c>
      <c r="L48" s="432">
        <v>39.5663231160487</v>
      </c>
      <c r="M48" s="432">
        <v>7.1364835022407398</v>
      </c>
      <c r="N48" s="433">
        <v>0.68313897018954206</v>
      </c>
      <c r="O48"/>
      <c r="P48"/>
      <c r="Q48"/>
      <c r="R48"/>
    </row>
    <row r="49" spans="1:14" ht="15">
      <c r="A49" s="168" t="e">
        <f>#REF!+1</f>
        <v>#REF!</v>
      </c>
      <c r="B49" s="425" t="s">
        <v>407</v>
      </c>
      <c r="C49" s="426">
        <v>0.60658400000000001</v>
      </c>
      <c r="D49" s="427">
        <v>0.6274350189493898</v>
      </c>
      <c r="E49" s="427">
        <v>0.31062686549362339</v>
      </c>
      <c r="F49" s="426">
        <v>1.800935</v>
      </c>
      <c r="G49" s="426">
        <v>2.7343125820012602</v>
      </c>
      <c r="H49" s="429" t="s">
        <v>566</v>
      </c>
      <c r="I49" s="429" t="s">
        <v>566</v>
      </c>
      <c r="J49" s="430">
        <v>4.5441655044165499</v>
      </c>
      <c r="K49" s="431" t="s">
        <v>410</v>
      </c>
      <c r="L49" s="432">
        <v>61.211057533632903</v>
      </c>
      <c r="M49" s="432">
        <v>10.484281285571299</v>
      </c>
      <c r="N49" s="433">
        <v>1.6289574446290822</v>
      </c>
    </row>
    <row r="50" spans="1:14" ht="15">
      <c r="A50" s="168" t="e">
        <f t="shared" si="1"/>
        <v>#REF!</v>
      </c>
      <c r="B50" s="435" t="s">
        <v>472</v>
      </c>
      <c r="C50" s="436">
        <v>17.068999999999999</v>
      </c>
      <c r="D50" s="427">
        <v>0.82623469447536468</v>
      </c>
      <c r="E50" s="427">
        <v>0</v>
      </c>
      <c r="F50" s="436">
        <v>100.1</v>
      </c>
      <c r="G50" s="436">
        <v>155.64568410261498</v>
      </c>
      <c r="H50" s="429" t="s">
        <v>168</v>
      </c>
      <c r="I50" s="429" t="s">
        <v>376</v>
      </c>
      <c r="J50" s="430">
        <v>2.0173130193905799</v>
      </c>
      <c r="K50" s="434" t="s">
        <v>474</v>
      </c>
      <c r="L50" s="439">
        <v>36.742353161944102</v>
      </c>
      <c r="M50" s="439">
        <v>6.2590117204256401</v>
      </c>
      <c r="N50" s="440">
        <v>1.5372261419898565</v>
      </c>
    </row>
    <row r="51" spans="1:14" ht="15">
      <c r="A51" s="168" t="e">
        <f t="shared" si="1"/>
        <v>#REF!</v>
      </c>
      <c r="B51" s="466" t="s">
        <v>627</v>
      </c>
      <c r="C51" s="497">
        <v>4.8996000000000004</v>
      </c>
      <c r="D51" s="479">
        <v>0.35</v>
      </c>
      <c r="E51" s="479">
        <v>0.65</v>
      </c>
      <c r="F51" s="478">
        <v>17.915600000000001</v>
      </c>
      <c r="G51" s="497">
        <v>11.2</v>
      </c>
      <c r="H51" s="480" t="s">
        <v>375</v>
      </c>
      <c r="I51" s="480" t="s">
        <v>377</v>
      </c>
      <c r="J51" s="438">
        <v>2.9126410182238902</v>
      </c>
      <c r="K51" s="431" t="s">
        <v>573</v>
      </c>
      <c r="L51" s="482">
        <v>31.5670115144076</v>
      </c>
      <c r="M51" s="482">
        <v>9.1362425883434604</v>
      </c>
      <c r="N51" s="483">
        <v>1.6121370892289089</v>
      </c>
    </row>
    <row r="52" spans="1:14" ht="15">
      <c r="A52" s="168" t="e">
        <f>A50+1</f>
        <v>#REF!</v>
      </c>
      <c r="B52" s="425" t="s">
        <v>394</v>
      </c>
      <c r="C52" s="426">
        <v>1.3723160000000001</v>
      </c>
      <c r="D52" s="427">
        <v>0.76671990999157624</v>
      </c>
      <c r="E52" s="427">
        <v>0.23328009000842373</v>
      </c>
      <c r="F52" s="426">
        <v>5.2472320000000003</v>
      </c>
      <c r="G52" s="426">
        <v>3.2598858453466102</v>
      </c>
      <c r="H52" s="429" t="s">
        <v>386</v>
      </c>
      <c r="I52" s="429" t="s">
        <v>566</v>
      </c>
      <c r="J52" s="430">
        <v>2.9429831116425</v>
      </c>
      <c r="K52" s="448" t="s">
        <v>422</v>
      </c>
      <c r="L52" s="432">
        <v>47.788616866589898</v>
      </c>
      <c r="M52" s="432">
        <v>8.5441015963371605</v>
      </c>
      <c r="N52" s="433">
        <v>0.66583138911519757</v>
      </c>
    </row>
    <row r="53" spans="1:14" ht="15">
      <c r="B53" s="425" t="s">
        <v>421</v>
      </c>
      <c r="C53" s="426">
        <v>2.2160000000000002</v>
      </c>
      <c r="D53" s="427">
        <v>0.81469302989659498</v>
      </c>
      <c r="E53" s="427">
        <v>0.18950374248258556</v>
      </c>
      <c r="F53" s="426">
        <v>11.868</v>
      </c>
      <c r="G53" s="426">
        <v>72.826973551578803</v>
      </c>
      <c r="H53" s="429" t="s">
        <v>386</v>
      </c>
      <c r="I53" s="429" t="s">
        <v>376</v>
      </c>
      <c r="J53" s="430">
        <v>1.9019607843137301</v>
      </c>
      <c r="K53" s="434" t="s">
        <v>423</v>
      </c>
      <c r="L53" s="432">
        <v>19.9237887860642</v>
      </c>
      <c r="M53" s="432">
        <v>2.4966829250060698</v>
      </c>
      <c r="N53" s="433">
        <v>6.6074191209924518</v>
      </c>
    </row>
    <row r="54" spans="1:14" ht="15">
      <c r="B54" s="425" t="s">
        <v>419</v>
      </c>
      <c r="C54" s="426">
        <v>8.3160000000000007</v>
      </c>
      <c r="D54" s="427">
        <v>0.59018425596033131</v>
      </c>
      <c r="E54" s="427">
        <v>0.23099209718540997</v>
      </c>
      <c r="F54" s="426">
        <v>27.078600000000002</v>
      </c>
      <c r="G54" s="426">
        <v>29.606686097677297</v>
      </c>
      <c r="H54" s="429" t="s">
        <v>168</v>
      </c>
      <c r="I54" s="429" t="s">
        <v>376</v>
      </c>
      <c r="J54" s="430">
        <v>3.5884076166562</v>
      </c>
      <c r="K54" s="434" t="s">
        <v>424</v>
      </c>
      <c r="L54" s="432">
        <v>40.818066890582799</v>
      </c>
      <c r="M54" s="432">
        <v>11.806557936011799</v>
      </c>
      <c r="N54" s="433">
        <v>1.1073632789131327</v>
      </c>
    </row>
    <row r="55" spans="1:14" ht="15.4" thickBot="1">
      <c r="B55" s="449" t="s">
        <v>400</v>
      </c>
      <c r="C55" s="450">
        <v>13.430999999999999</v>
      </c>
      <c r="D55" s="451">
        <v>0.83425780464742272</v>
      </c>
      <c r="E55" s="451">
        <v>0.1587360677829813</v>
      </c>
      <c r="F55" s="450">
        <v>46.747999999999998</v>
      </c>
      <c r="G55" s="450">
        <v>38.296322738624198</v>
      </c>
      <c r="H55" s="453" t="s">
        <v>566</v>
      </c>
      <c r="I55" s="453" t="s">
        <v>376</v>
      </c>
      <c r="J55" s="454">
        <v>2.61638954869359</v>
      </c>
      <c r="K55" s="455" t="s">
        <v>401</v>
      </c>
      <c r="L55" s="456">
        <v>38.624443344878799</v>
      </c>
      <c r="M55" s="456">
        <v>10.690050454762201</v>
      </c>
      <c r="N55" s="457">
        <v>0.94745974118318155</v>
      </c>
    </row>
    <row r="56" spans="1:14" ht="15">
      <c r="B56" s="342" t="s">
        <v>1</v>
      </c>
      <c r="C56" s="355">
        <f>AVERAGE(C43:C55)</f>
        <v>8.0142721538461537</v>
      </c>
      <c r="D56" s="343">
        <f>AVERAGE(D43:D55)</f>
        <v>0.69840287722408001</v>
      </c>
      <c r="E56" s="343">
        <f>AVERAGE(E43:E55)</f>
        <v>0.216290752993852</v>
      </c>
      <c r="F56" s="355">
        <f>AVERAGE(F43:F55)</f>
        <v>33.755732384615378</v>
      </c>
      <c r="G56" s="458">
        <f>AVERAGE(G43:G55)</f>
        <v>37.342890686813242</v>
      </c>
      <c r="H56" s="171" t="s">
        <v>375</v>
      </c>
      <c r="I56" s="171" t="s">
        <v>376</v>
      </c>
      <c r="J56" s="411">
        <f>AVERAGE(J43:J55)</f>
        <v>2.7244470594196049</v>
      </c>
      <c r="K56" s="412"/>
      <c r="L56" s="859">
        <f>AVERAGE(L43:L55)</f>
        <v>39.393913641906657</v>
      </c>
      <c r="M56" s="411">
        <f>AVERAGE(M43:M55)</f>
        <v>9.6785213207788878</v>
      </c>
      <c r="N56" s="413">
        <f>AVERAGE(N43:N55)</f>
        <v>1.4579234077551628</v>
      </c>
    </row>
    <row r="57" spans="1:14" ht="15.4" thickBot="1">
      <c r="B57" s="414" t="s">
        <v>26</v>
      </c>
      <c r="C57" s="459">
        <f>MEDIAN(C43:C55)</f>
        <v>4.8996000000000004</v>
      </c>
      <c r="D57" s="415">
        <f>MEDIAN(D43:D55)</f>
        <v>0.76671990999157624</v>
      </c>
      <c r="E57" s="415">
        <f>MEDIAN(E43:E55)</f>
        <v>0.18950374248258556</v>
      </c>
      <c r="F57" s="459">
        <f>MEDIAN(F43:F55)</f>
        <v>17.915600000000001</v>
      </c>
      <c r="G57" s="460">
        <f>MEDIAN(G43:G55)</f>
        <v>19.1125860823728</v>
      </c>
      <c r="H57" s="199" t="s">
        <v>375</v>
      </c>
      <c r="I57" s="199" t="s">
        <v>376</v>
      </c>
      <c r="J57" s="416">
        <f>MEDIAN(J43:J55)</f>
        <v>2.61638954869359</v>
      </c>
      <c r="K57" s="417"/>
      <c r="L57" s="860">
        <f>MEDIAN(L43:L55)</f>
        <v>38.624443344878799</v>
      </c>
      <c r="M57" s="416">
        <f>MEDIAN(M43:M55)</f>
        <v>9.1362425883434604</v>
      </c>
      <c r="N57" s="461">
        <f>MEDIAN(N43:N55)</f>
        <v>0.97077336866989039</v>
      </c>
    </row>
    <row r="58" spans="1:14" ht="15.4">
      <c r="B58" s="39" t="s">
        <v>568</v>
      </c>
      <c r="C58" s="299"/>
      <c r="D58" s="299"/>
      <c r="E58" s="299"/>
      <c r="F58" s="299"/>
      <c r="G58" s="299"/>
      <c r="H58" s="299"/>
      <c r="I58" s="299"/>
      <c r="K58" s="35"/>
      <c r="L58" s="35"/>
      <c r="M58" s="35"/>
      <c r="N58" s="35"/>
    </row>
    <row r="59" spans="1:14" ht="15.4">
      <c r="B59" s="39"/>
      <c r="C59" s="35"/>
      <c r="D59" s="35"/>
      <c r="E59" s="35"/>
      <c r="F59" s="35"/>
      <c r="G59" s="35"/>
      <c r="H59" s="35"/>
      <c r="I59" s="35"/>
      <c r="M59" s="35"/>
      <c r="N59" s="35"/>
    </row>
    <row r="60" spans="1:14" ht="15">
      <c r="B60" s="38" t="s">
        <v>529</v>
      </c>
      <c r="C60" s="339"/>
      <c r="D60" s="339"/>
      <c r="E60" s="339"/>
      <c r="F60" s="6"/>
      <c r="G60" s="6"/>
      <c r="H60" s="6"/>
      <c r="I60" s="6"/>
      <c r="J60" s="6"/>
      <c r="K60" s="6"/>
      <c r="L60" s="6"/>
      <c r="M60" s="6"/>
      <c r="N60" s="6"/>
    </row>
    <row r="61" spans="1:14" ht="15.4" thickBot="1">
      <c r="B61" s="187" t="s">
        <v>530</v>
      </c>
      <c r="C61" s="188"/>
      <c r="D61" s="188"/>
      <c r="E61" s="188"/>
      <c r="F61" s="188"/>
      <c r="G61" s="188"/>
      <c r="H61" s="186"/>
      <c r="I61" s="186"/>
      <c r="J61" s="188"/>
      <c r="K61" s="188"/>
      <c r="L61" s="188"/>
      <c r="M61" s="188"/>
      <c r="N61" s="6"/>
    </row>
    <row r="62" spans="1:14" ht="45.4" thickBot="1">
      <c r="B62" s="318"/>
      <c r="C62" s="270" t="s">
        <v>563</v>
      </c>
      <c r="D62" s="269" t="s">
        <v>531</v>
      </c>
      <c r="E62" s="269" t="s">
        <v>532</v>
      </c>
      <c r="F62" s="270" t="s">
        <v>564</v>
      </c>
      <c r="G62" s="270" t="s">
        <v>565</v>
      </c>
      <c r="H62" s="320" t="s">
        <v>405</v>
      </c>
      <c r="I62" s="320" t="s">
        <v>570</v>
      </c>
      <c r="J62" s="320" t="s">
        <v>169</v>
      </c>
      <c r="K62" s="269" t="s">
        <v>116</v>
      </c>
      <c r="L62" s="269" t="s">
        <v>167</v>
      </c>
      <c r="M62" s="269" t="s">
        <v>571</v>
      </c>
      <c r="N62" s="119" t="s">
        <v>0</v>
      </c>
    </row>
    <row r="63" spans="1:14" ht="15">
      <c r="A63" s="168">
        <v>1</v>
      </c>
      <c r="B63" s="358" t="s">
        <v>533</v>
      </c>
      <c r="C63" s="518">
        <v>3.4074900000000001</v>
      </c>
      <c r="D63" s="340">
        <v>0</v>
      </c>
      <c r="E63" s="340">
        <v>0.95</v>
      </c>
      <c r="F63" s="518">
        <v>15.286415999999999</v>
      </c>
      <c r="G63" s="518">
        <v>14.4</v>
      </c>
      <c r="H63" s="474" t="s">
        <v>168</v>
      </c>
      <c r="I63" s="475" t="s">
        <v>566</v>
      </c>
      <c r="J63" s="476">
        <v>9.5295046752590302</v>
      </c>
      <c r="K63" s="325" t="s">
        <v>572</v>
      </c>
      <c r="L63" s="477">
        <v>51.111181211041099</v>
      </c>
      <c r="M63" s="477">
        <v>8.8280072693184302</v>
      </c>
      <c r="N63" s="341">
        <v>1.8211966805149282</v>
      </c>
    </row>
    <row r="64" spans="1:14" ht="15">
      <c r="A64" s="168">
        <f>A63+1</f>
        <v>2</v>
      </c>
      <c r="B64" s="435" t="s">
        <v>526</v>
      </c>
      <c r="C64" s="497">
        <v>0.56996800000000003</v>
      </c>
      <c r="D64" s="479">
        <v>0.12</v>
      </c>
      <c r="E64" s="479">
        <v>0.41</v>
      </c>
      <c r="F64" s="497">
        <v>1.755017</v>
      </c>
      <c r="G64" s="497">
        <v>2.2999999999999998</v>
      </c>
      <c r="H64" s="480" t="s">
        <v>566</v>
      </c>
      <c r="I64" s="448" t="s">
        <v>566</v>
      </c>
      <c r="J64" s="438">
        <v>6.5116463868884997</v>
      </c>
      <c r="K64" s="481" t="s">
        <v>527</v>
      </c>
      <c r="L64" s="482">
        <v>49.176214397698899</v>
      </c>
      <c r="M64" s="482">
        <v>11.300103925458</v>
      </c>
      <c r="N64" s="483">
        <v>2.9710772092542594</v>
      </c>
    </row>
    <row r="65" spans="1:14" ht="15">
      <c r="A65" s="168">
        <f t="shared" si="1"/>
        <v>3</v>
      </c>
      <c r="B65" s="435" t="s">
        <v>534</v>
      </c>
      <c r="C65" s="497">
        <v>2.1566130000000001</v>
      </c>
      <c r="D65" s="479">
        <v>0</v>
      </c>
      <c r="E65" s="479">
        <v>0.34</v>
      </c>
      <c r="F65" s="497">
        <v>4.3874409999999999</v>
      </c>
      <c r="G65" s="497">
        <v>3.9</v>
      </c>
      <c r="H65" s="448" t="s">
        <v>566</v>
      </c>
      <c r="I65" s="448" t="s">
        <v>566</v>
      </c>
      <c r="J65" s="438">
        <v>3.3409417435231998</v>
      </c>
      <c r="K65" s="431" t="s">
        <v>528</v>
      </c>
      <c r="L65" s="482">
        <v>37.159388073675203</v>
      </c>
      <c r="M65" s="482">
        <v>6.8946641066324803</v>
      </c>
      <c r="N65" s="483">
        <v>2.3913733964001858</v>
      </c>
    </row>
    <row r="66" spans="1:14" ht="15">
      <c r="A66" s="168">
        <f t="shared" si="1"/>
        <v>4</v>
      </c>
      <c r="B66" s="466" t="s">
        <v>627</v>
      </c>
      <c r="C66" s="497">
        <v>4.8996000000000004</v>
      </c>
      <c r="D66" s="479">
        <v>0.35</v>
      </c>
      <c r="E66" s="479">
        <v>0.65</v>
      </c>
      <c r="F66" s="497">
        <v>17.915600000000001</v>
      </c>
      <c r="G66" s="497">
        <v>11.2</v>
      </c>
      <c r="H66" s="480" t="s">
        <v>375</v>
      </c>
      <c r="I66" s="480" t="s">
        <v>377</v>
      </c>
      <c r="J66" s="438">
        <v>2.9126410182238902</v>
      </c>
      <c r="K66" s="431" t="s">
        <v>573</v>
      </c>
      <c r="L66" s="482">
        <v>31.5670115144076</v>
      </c>
      <c r="M66" s="482">
        <v>9.1362425883434604</v>
      </c>
      <c r="N66" s="483">
        <v>1.6121370892289089</v>
      </c>
    </row>
    <row r="67" spans="1:14" ht="15">
      <c r="A67" s="168">
        <f t="shared" si="1"/>
        <v>5</v>
      </c>
      <c r="B67" s="484" t="s">
        <v>535</v>
      </c>
      <c r="C67" s="497">
        <v>0.86040000000000005</v>
      </c>
      <c r="D67" s="479">
        <v>0</v>
      </c>
      <c r="E67" s="479">
        <v>0.95</v>
      </c>
      <c r="F67" s="497">
        <v>2.9464190000000001</v>
      </c>
      <c r="G67" s="497">
        <v>1.4</v>
      </c>
      <c r="H67" s="480" t="s">
        <v>408</v>
      </c>
      <c r="I67" s="480" t="s">
        <v>566</v>
      </c>
      <c r="J67" s="438">
        <v>3.6667041316369202</v>
      </c>
      <c r="K67" s="448" t="s">
        <v>536</v>
      </c>
      <c r="L67" s="482">
        <v>38.163897121299797</v>
      </c>
      <c r="M67" s="482">
        <v>8.5913900709355406</v>
      </c>
      <c r="N67" s="483">
        <v>1.4970924326254935</v>
      </c>
    </row>
    <row r="68" spans="1:14" ht="15">
      <c r="A68" s="168">
        <f t="shared" si="1"/>
        <v>6</v>
      </c>
      <c r="B68" s="484" t="s">
        <v>537</v>
      </c>
      <c r="C68" s="497">
        <v>1.808597</v>
      </c>
      <c r="D68" s="479">
        <v>0</v>
      </c>
      <c r="E68" s="479">
        <v>1</v>
      </c>
      <c r="F68" s="497">
        <v>5.2217349999999998</v>
      </c>
      <c r="G68" s="497">
        <v>4</v>
      </c>
      <c r="H68" s="480" t="s">
        <v>375</v>
      </c>
      <c r="I68" s="448" t="s">
        <v>566</v>
      </c>
      <c r="J68" s="438">
        <v>4.8101269747755904</v>
      </c>
      <c r="K68" s="448" t="s">
        <v>538</v>
      </c>
      <c r="L68" s="482">
        <v>35.826358508777702</v>
      </c>
      <c r="M68" s="482">
        <v>8.9555484372696199</v>
      </c>
      <c r="N68" s="483">
        <v>1.7024667040074364</v>
      </c>
    </row>
    <row r="69" spans="1:14" ht="15">
      <c r="A69" s="168">
        <f t="shared" si="1"/>
        <v>7</v>
      </c>
      <c r="B69" s="435" t="s">
        <v>539</v>
      </c>
      <c r="C69" s="497">
        <v>1.9919960000000001</v>
      </c>
      <c r="D69" s="479">
        <v>0</v>
      </c>
      <c r="E69" s="479">
        <v>0.49</v>
      </c>
      <c r="F69" s="497">
        <v>4.929055</v>
      </c>
      <c r="G69" s="497">
        <v>2.8</v>
      </c>
      <c r="H69" s="480" t="s">
        <v>386</v>
      </c>
      <c r="I69" s="448" t="s">
        <v>566</v>
      </c>
      <c r="J69" s="438">
        <v>2.7461653425627301</v>
      </c>
      <c r="K69" s="448" t="s">
        <v>528</v>
      </c>
      <c r="L69" s="482">
        <v>35.486713301933499</v>
      </c>
      <c r="M69" s="482">
        <v>4.8480495824123597</v>
      </c>
      <c r="N69" s="483">
        <v>1.4076350123067518</v>
      </c>
    </row>
    <row r="70" spans="1:14" ht="15">
      <c r="A70" s="168">
        <f t="shared" si="1"/>
        <v>8</v>
      </c>
      <c r="B70" s="435" t="s">
        <v>574</v>
      </c>
      <c r="C70" s="497">
        <v>3.6804510000000001</v>
      </c>
      <c r="D70" s="479">
        <v>0</v>
      </c>
      <c r="E70" s="479">
        <v>0.43</v>
      </c>
      <c r="F70" s="497">
        <v>7.7053649999999996</v>
      </c>
      <c r="G70" s="497">
        <v>4</v>
      </c>
      <c r="H70" s="480" t="s">
        <v>404</v>
      </c>
      <c r="I70" s="480" t="s">
        <v>377</v>
      </c>
      <c r="J70" s="438">
        <v>3.07330927114866</v>
      </c>
      <c r="K70" s="434" t="s">
        <v>541</v>
      </c>
      <c r="L70" s="482">
        <v>30.8035802740789</v>
      </c>
      <c r="M70" s="482">
        <v>7.3056166542476202</v>
      </c>
      <c r="N70" s="483">
        <v>1.3541786567901903</v>
      </c>
    </row>
    <row r="71" spans="1:14" ht="15.4" thickBot="1">
      <c r="A71" s="168">
        <f t="shared" si="1"/>
        <v>9</v>
      </c>
      <c r="B71" s="485" t="s">
        <v>542</v>
      </c>
      <c r="C71" s="519">
        <v>2.2355</v>
      </c>
      <c r="D71" s="486">
        <v>0</v>
      </c>
      <c r="E71" s="486">
        <v>0.95</v>
      </c>
      <c r="F71" s="519">
        <v>5.5872000000000002</v>
      </c>
      <c r="G71" s="519">
        <v>3.3</v>
      </c>
      <c r="H71" s="487" t="s">
        <v>168</v>
      </c>
      <c r="I71" s="488" t="s">
        <v>566</v>
      </c>
      <c r="J71" s="489">
        <v>4.0558558558558602</v>
      </c>
      <c r="K71" s="490" t="s">
        <v>543</v>
      </c>
      <c r="L71" s="491">
        <v>37.782051883473301</v>
      </c>
      <c r="M71" s="491">
        <v>10.219232053108399</v>
      </c>
      <c r="N71" s="492">
        <v>1.2414415770069971</v>
      </c>
    </row>
    <row r="72" spans="1:14" ht="15">
      <c r="B72" s="342" t="s">
        <v>1</v>
      </c>
      <c r="C72" s="355">
        <f>AVERAGE(C63:C71)</f>
        <v>2.4011794444444448</v>
      </c>
      <c r="D72" s="343">
        <f>AVERAGE(D63:D71)</f>
        <v>5.2222222222222218E-2</v>
      </c>
      <c r="E72" s="343">
        <f>AVERAGE(E63:E71)</f>
        <v>0.68555555555555558</v>
      </c>
      <c r="F72" s="355">
        <f>AVERAGE(F63:F71)</f>
        <v>7.303805333333333</v>
      </c>
      <c r="G72" s="355">
        <f>AVERAGE(G63:G71)</f>
        <v>5.2555555555555546</v>
      </c>
      <c r="H72" s="493" t="s">
        <v>375</v>
      </c>
      <c r="I72" s="493" t="s">
        <v>377</v>
      </c>
      <c r="J72" s="411">
        <f>AVERAGE(J59:J71)</f>
        <v>4.5163217110971532</v>
      </c>
      <c r="K72" s="494"/>
      <c r="L72" s="859">
        <f>AVERAGE(L59:L71)</f>
        <v>38.564044031820664</v>
      </c>
      <c r="M72" s="411">
        <f>AVERAGE(M63:M71)</f>
        <v>8.4532060764139896</v>
      </c>
      <c r="N72" s="411">
        <f>AVERAGE(N59:N71)</f>
        <v>1.777622084237239</v>
      </c>
    </row>
    <row r="73" spans="1:14" ht="15.4" thickBot="1">
      <c r="B73" s="414" t="s">
        <v>26</v>
      </c>
      <c r="C73" s="459">
        <f>MEDIAN(C59:C71)</f>
        <v>2.1566130000000001</v>
      </c>
      <c r="D73" s="415">
        <f>MEDIAN(D63:D71)</f>
        <v>0</v>
      </c>
      <c r="E73" s="415">
        <f>MEDIAN(E63:E71)</f>
        <v>0.65</v>
      </c>
      <c r="F73" s="459">
        <f>MEDIAN(F59:F71)</f>
        <v>5.2217349999999998</v>
      </c>
      <c r="G73" s="459">
        <f>MEDIAN(G59:G71)</f>
        <v>3.9</v>
      </c>
      <c r="H73" s="495" t="s">
        <v>375</v>
      </c>
      <c r="I73" s="495" t="s">
        <v>377</v>
      </c>
      <c r="J73" s="416">
        <f>MEDIAN(J59:J71)</f>
        <v>3.6667041316369202</v>
      </c>
      <c r="K73" s="496"/>
      <c r="L73" s="860">
        <f>MEDIAN(L59:L71)</f>
        <v>37.159388073675203</v>
      </c>
      <c r="M73" s="416">
        <f>MEDIAN(M63:M71)</f>
        <v>8.8280072693184302</v>
      </c>
      <c r="N73" s="416">
        <f>MEDIAN(N59:N71)</f>
        <v>1.6121370892289089</v>
      </c>
    </row>
    <row r="74" spans="1:14" ht="15.4">
      <c r="B74" s="39" t="s">
        <v>568</v>
      </c>
      <c r="H74" s="344"/>
      <c r="I74" s="344"/>
    </row>
  </sheetData>
  <phoneticPr fontId="83" type="noConversion"/>
  <pageMargins left="0.59" right="0.33999999999999997" top="0.25999999999999995" bottom="0.3" header="0.3" footer="0.3"/>
  <pageSetup scale="42" orientation="portrait" r:id="rId1"/>
  <headerFooter alignWithMargins="0"/>
  <ignoredErrors>
    <ignoredError sqref="M72:M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70"/>
  <sheetViews>
    <sheetView zoomScale="75" zoomScaleNormal="75" workbookViewId="0">
      <selection activeCell="G1" sqref="G1"/>
    </sheetView>
  </sheetViews>
  <sheetFormatPr defaultRowHeight="12.75"/>
  <cols>
    <col min="2" max="2" width="50.1328125" customWidth="1"/>
    <col min="3" max="4" width="11.46484375" customWidth="1"/>
    <col min="5" max="5" width="12" customWidth="1"/>
    <col min="6" max="6" width="16" customWidth="1"/>
    <col min="7" max="7" width="14.6640625" customWidth="1"/>
  </cols>
  <sheetData>
    <row r="1" spans="1:8" ht="15">
      <c r="G1" s="22" t="s">
        <v>682</v>
      </c>
    </row>
    <row r="2" spans="1:8" ht="18.75" customHeight="1">
      <c r="B2" s="4"/>
      <c r="C2" s="4"/>
      <c r="D2" s="4"/>
      <c r="E2" s="4"/>
      <c r="F2" s="4"/>
      <c r="G2" s="1" t="s">
        <v>469</v>
      </c>
    </row>
    <row r="3" spans="1:8" ht="18.75" customHeight="1">
      <c r="B3" s="4"/>
      <c r="C3" s="4"/>
      <c r="D3" s="4"/>
      <c r="E3" s="4"/>
      <c r="F3" s="4"/>
      <c r="G3" s="169" t="s">
        <v>462</v>
      </c>
    </row>
    <row r="4" spans="1:8" ht="18.75" customHeight="1">
      <c r="A4" s="168"/>
      <c r="B4" s="167"/>
      <c r="C4" s="167"/>
      <c r="D4" s="167"/>
      <c r="E4" s="167"/>
      <c r="F4" s="167"/>
      <c r="G4" s="282" t="s">
        <v>188</v>
      </c>
      <c r="H4" s="168"/>
    </row>
    <row r="5" spans="1:8" ht="18.75" customHeight="1">
      <c r="A5" s="168"/>
      <c r="B5" s="283" t="s">
        <v>469</v>
      </c>
      <c r="C5" s="170"/>
      <c r="D5" s="170"/>
      <c r="E5" s="170"/>
      <c r="F5" s="170"/>
      <c r="G5" s="170"/>
      <c r="H5" s="168"/>
    </row>
    <row r="6" spans="1:8" ht="18.75" customHeight="1">
      <c r="A6" s="168"/>
      <c r="B6" s="5" t="s">
        <v>546</v>
      </c>
      <c r="C6" s="284"/>
      <c r="D6" s="284"/>
      <c r="E6" s="284"/>
      <c r="F6" s="284"/>
      <c r="G6" s="284"/>
      <c r="H6" s="168"/>
    </row>
    <row r="7" spans="1:8" ht="18.75" customHeight="1">
      <c r="A7" s="168"/>
      <c r="B7" s="285" t="s">
        <v>413</v>
      </c>
      <c r="C7" s="284"/>
      <c r="D7" s="284"/>
      <c r="E7" s="284"/>
      <c r="F7" s="284"/>
      <c r="G7" s="284"/>
      <c r="H7" s="168"/>
    </row>
    <row r="8" spans="1:8" ht="15.4">
      <c r="A8" s="168"/>
      <c r="B8" s="187"/>
      <c r="C8" s="284"/>
      <c r="D8" s="284"/>
      <c r="E8" s="284"/>
      <c r="F8" s="284"/>
      <c r="G8" s="284"/>
      <c r="H8" s="168"/>
    </row>
    <row r="9" spans="1:8" ht="15.4">
      <c r="A9" s="168"/>
      <c r="B9" s="187" t="s">
        <v>158</v>
      </c>
      <c r="C9" s="284"/>
      <c r="D9" s="284"/>
      <c r="E9" s="284"/>
      <c r="F9" s="284"/>
      <c r="G9" s="284"/>
      <c r="H9" s="168"/>
    </row>
    <row r="10" spans="1:8" ht="15.4" thickBot="1">
      <c r="A10" s="168"/>
      <c r="B10" s="187" t="s">
        <v>378</v>
      </c>
      <c r="C10" s="188"/>
      <c r="D10" s="188"/>
      <c r="E10" s="188"/>
      <c r="F10" s="188"/>
      <c r="G10" s="188"/>
      <c r="H10" s="168"/>
    </row>
    <row r="11" spans="1:8" ht="30.4" thickBot="1">
      <c r="A11" s="168"/>
      <c r="B11" s="348" t="s">
        <v>47</v>
      </c>
      <c r="C11" s="269" t="s">
        <v>14</v>
      </c>
      <c r="D11" s="269" t="s">
        <v>414</v>
      </c>
      <c r="E11" s="270" t="s">
        <v>415</v>
      </c>
      <c r="F11" s="270" t="s">
        <v>416</v>
      </c>
      <c r="G11" s="271" t="s">
        <v>417</v>
      </c>
      <c r="H11" s="168"/>
    </row>
    <row r="12" spans="1:8" ht="18" customHeight="1">
      <c r="A12" s="168">
        <v>1</v>
      </c>
      <c r="B12" s="418" t="s">
        <v>379</v>
      </c>
      <c r="C12" s="462">
        <v>0.9</v>
      </c>
      <c r="D12" s="274" t="s">
        <v>172</v>
      </c>
      <c r="E12" s="274">
        <v>2</v>
      </c>
      <c r="F12" s="274">
        <v>90</v>
      </c>
      <c r="G12" s="275">
        <v>90</v>
      </c>
      <c r="H12" s="168"/>
    </row>
    <row r="13" spans="1:8" ht="15">
      <c r="A13" s="168">
        <f>A12+1</f>
        <v>2</v>
      </c>
      <c r="B13" s="425" t="s">
        <v>381</v>
      </c>
      <c r="C13" s="463">
        <v>0.8</v>
      </c>
      <c r="D13" s="464" t="s">
        <v>172</v>
      </c>
      <c r="E13" s="464">
        <v>2</v>
      </c>
      <c r="F13" s="464">
        <v>95</v>
      </c>
      <c r="G13" s="465">
        <v>95</v>
      </c>
      <c r="H13" s="168"/>
    </row>
    <row r="14" spans="1:8" ht="15">
      <c r="A14" s="168">
        <f t="shared" ref="A14:A37" si="0">A13+1</f>
        <v>3</v>
      </c>
      <c r="B14" s="425" t="s">
        <v>382</v>
      </c>
      <c r="C14" s="463">
        <v>0.8</v>
      </c>
      <c r="D14" s="464" t="s">
        <v>172</v>
      </c>
      <c r="E14" s="464">
        <v>1</v>
      </c>
      <c r="F14" s="464">
        <v>95</v>
      </c>
      <c r="G14" s="465">
        <v>100</v>
      </c>
      <c r="H14" s="168"/>
    </row>
    <row r="15" spans="1:8" ht="15">
      <c r="A15" s="168">
        <f t="shared" si="0"/>
        <v>4</v>
      </c>
      <c r="B15" s="425" t="s">
        <v>384</v>
      </c>
      <c r="C15" s="463">
        <v>0.75</v>
      </c>
      <c r="D15" s="464" t="s">
        <v>408</v>
      </c>
      <c r="E15" s="464">
        <v>1</v>
      </c>
      <c r="F15" s="464">
        <v>95</v>
      </c>
      <c r="G15" s="465">
        <v>100</v>
      </c>
      <c r="H15" s="168"/>
    </row>
    <row r="16" spans="1:8" ht="15">
      <c r="A16" s="168">
        <f t="shared" si="0"/>
        <v>5</v>
      </c>
      <c r="B16" s="466" t="s">
        <v>516</v>
      </c>
      <c r="C16" s="463">
        <v>0.95</v>
      </c>
      <c r="D16" s="464" t="s">
        <v>418</v>
      </c>
      <c r="E16" s="464">
        <v>2</v>
      </c>
      <c r="F16" s="464">
        <v>60</v>
      </c>
      <c r="G16" s="465">
        <v>70</v>
      </c>
      <c r="H16" s="168"/>
    </row>
    <row r="17" spans="1:8" ht="15">
      <c r="A17" s="168">
        <f t="shared" si="0"/>
        <v>6</v>
      </c>
      <c r="B17" s="425" t="s">
        <v>387</v>
      </c>
      <c r="C17" s="463">
        <v>0.75</v>
      </c>
      <c r="D17" s="464" t="s">
        <v>418</v>
      </c>
      <c r="E17" s="464">
        <v>2</v>
      </c>
      <c r="F17" s="464">
        <v>95</v>
      </c>
      <c r="G17" s="465">
        <v>95</v>
      </c>
      <c r="H17" s="168"/>
    </row>
    <row r="18" spans="1:8" ht="15">
      <c r="A18" s="168">
        <f t="shared" si="0"/>
        <v>7</v>
      </c>
      <c r="B18" s="425" t="s">
        <v>389</v>
      </c>
      <c r="C18" s="463">
        <v>0.75</v>
      </c>
      <c r="D18" s="464" t="s">
        <v>408</v>
      </c>
      <c r="E18" s="464">
        <v>1</v>
      </c>
      <c r="F18" s="464">
        <v>100</v>
      </c>
      <c r="G18" s="465">
        <v>90</v>
      </c>
      <c r="H18" s="168"/>
    </row>
    <row r="19" spans="1:8" ht="15">
      <c r="A19" s="168">
        <f t="shared" si="0"/>
        <v>8</v>
      </c>
      <c r="B19" s="466" t="s">
        <v>520</v>
      </c>
      <c r="C19" s="463">
        <v>0.8</v>
      </c>
      <c r="D19" s="464" t="s">
        <v>418</v>
      </c>
      <c r="E19" s="464">
        <v>2</v>
      </c>
      <c r="F19" s="464">
        <v>50</v>
      </c>
      <c r="G19" s="465">
        <v>95</v>
      </c>
      <c r="H19" s="168"/>
    </row>
    <row r="20" spans="1:8" ht="15">
      <c r="A20" s="168">
        <f t="shared" si="0"/>
        <v>9</v>
      </c>
      <c r="B20" s="425" t="s">
        <v>420</v>
      </c>
      <c r="C20" s="463">
        <v>0.85</v>
      </c>
      <c r="D20" s="464" t="s">
        <v>172</v>
      </c>
      <c r="E20" s="464">
        <v>2</v>
      </c>
      <c r="F20" s="464">
        <v>85</v>
      </c>
      <c r="G20" s="465">
        <v>95</v>
      </c>
      <c r="H20" s="168"/>
    </row>
    <row r="21" spans="1:8" ht="15">
      <c r="A21" s="168">
        <f t="shared" si="0"/>
        <v>10</v>
      </c>
      <c r="B21" s="425" t="s">
        <v>510</v>
      </c>
      <c r="C21" s="463">
        <v>0.95</v>
      </c>
      <c r="D21" s="464" t="s">
        <v>514</v>
      </c>
      <c r="E21" s="464">
        <v>3</v>
      </c>
      <c r="F21" s="464">
        <v>10</v>
      </c>
      <c r="G21" s="465">
        <v>75</v>
      </c>
      <c r="H21" s="168"/>
    </row>
    <row r="22" spans="1:8" ht="16.5" customHeight="1">
      <c r="A22" s="168">
        <f t="shared" si="0"/>
        <v>11</v>
      </c>
      <c r="B22" s="425" t="s">
        <v>522</v>
      </c>
      <c r="C22" s="463">
        <v>0.9</v>
      </c>
      <c r="D22" s="464" t="s">
        <v>418</v>
      </c>
      <c r="E22" s="464">
        <v>2</v>
      </c>
      <c r="F22" s="464">
        <v>70</v>
      </c>
      <c r="G22" s="465">
        <v>90</v>
      </c>
      <c r="H22" s="168"/>
    </row>
    <row r="23" spans="1:8" ht="15">
      <c r="A23" s="168">
        <f t="shared" si="0"/>
        <v>12</v>
      </c>
      <c r="B23" s="467" t="s">
        <v>517</v>
      </c>
      <c r="C23" s="463">
        <v>0.9</v>
      </c>
      <c r="D23" s="464" t="s">
        <v>418</v>
      </c>
      <c r="E23" s="464">
        <v>2</v>
      </c>
      <c r="F23" s="464" t="s">
        <v>485</v>
      </c>
      <c r="G23" s="465">
        <v>80</v>
      </c>
      <c r="H23" s="168"/>
    </row>
    <row r="24" spans="1:8" ht="16.5" customHeight="1">
      <c r="A24" s="168">
        <f t="shared" si="0"/>
        <v>13</v>
      </c>
      <c r="B24" s="442" t="s">
        <v>461</v>
      </c>
      <c r="C24" s="463">
        <v>0.9</v>
      </c>
      <c r="D24" s="464" t="s">
        <v>172</v>
      </c>
      <c r="E24" s="464">
        <v>1</v>
      </c>
      <c r="F24" s="464">
        <v>100</v>
      </c>
      <c r="G24" s="465">
        <v>85</v>
      </c>
      <c r="H24" s="168"/>
    </row>
    <row r="25" spans="1:8" ht="15">
      <c r="A25" s="168">
        <f t="shared" si="0"/>
        <v>14</v>
      </c>
      <c r="B25" s="435" t="s">
        <v>513</v>
      </c>
      <c r="C25" s="463">
        <v>0.85</v>
      </c>
      <c r="D25" s="464" t="s">
        <v>172</v>
      </c>
      <c r="E25" s="464">
        <v>2</v>
      </c>
      <c r="F25" s="464">
        <v>75</v>
      </c>
      <c r="G25" s="465">
        <v>85</v>
      </c>
      <c r="H25" s="168"/>
    </row>
    <row r="26" spans="1:8" ht="15">
      <c r="A26" s="168">
        <f t="shared" si="0"/>
        <v>15</v>
      </c>
      <c r="B26" s="425" t="s">
        <v>392</v>
      </c>
      <c r="C26" s="463">
        <v>0.8</v>
      </c>
      <c r="D26" s="464" t="s">
        <v>172</v>
      </c>
      <c r="E26" s="464">
        <v>1</v>
      </c>
      <c r="F26" s="464">
        <v>100</v>
      </c>
      <c r="G26" s="465">
        <v>100</v>
      </c>
      <c r="H26" s="168"/>
    </row>
    <row r="27" spans="1:8" ht="15">
      <c r="A27" s="168">
        <f t="shared" si="0"/>
        <v>16</v>
      </c>
      <c r="B27" s="425" t="s">
        <v>407</v>
      </c>
      <c r="C27" s="463">
        <v>0.7</v>
      </c>
      <c r="D27" s="464" t="s">
        <v>408</v>
      </c>
      <c r="E27" s="464">
        <v>1</v>
      </c>
      <c r="F27" s="464">
        <v>100</v>
      </c>
      <c r="G27" s="465">
        <v>100</v>
      </c>
      <c r="H27" s="168"/>
    </row>
    <row r="28" spans="1:8" ht="15">
      <c r="A28" s="168">
        <f t="shared" si="0"/>
        <v>17</v>
      </c>
      <c r="B28" s="443" t="s">
        <v>472</v>
      </c>
      <c r="C28" s="463">
        <v>0.9</v>
      </c>
      <c r="D28" s="464" t="s">
        <v>408</v>
      </c>
      <c r="E28" s="464">
        <v>1</v>
      </c>
      <c r="F28" s="464">
        <v>55</v>
      </c>
      <c r="G28" s="465">
        <v>90</v>
      </c>
      <c r="H28" s="168"/>
    </row>
    <row r="29" spans="1:8" ht="15">
      <c r="A29" s="168">
        <f t="shared" si="0"/>
        <v>18</v>
      </c>
      <c r="B29" s="425" t="s">
        <v>394</v>
      </c>
      <c r="C29" s="463">
        <v>0.95</v>
      </c>
      <c r="D29" s="464" t="s">
        <v>418</v>
      </c>
      <c r="E29" s="464">
        <v>2</v>
      </c>
      <c r="F29" s="464">
        <v>90</v>
      </c>
      <c r="G29" s="465">
        <v>90</v>
      </c>
      <c r="H29" s="168"/>
    </row>
    <row r="30" spans="1:8" ht="15">
      <c r="A30" s="168">
        <f t="shared" si="0"/>
        <v>19</v>
      </c>
      <c r="B30" s="442" t="s">
        <v>524</v>
      </c>
      <c r="C30" s="463">
        <v>1</v>
      </c>
      <c r="D30" s="464" t="s">
        <v>172</v>
      </c>
      <c r="E30" s="464">
        <v>2</v>
      </c>
      <c r="F30" s="464">
        <v>90</v>
      </c>
      <c r="G30" s="465">
        <v>85</v>
      </c>
      <c r="H30" s="168"/>
    </row>
    <row r="31" spans="1:8" ht="15">
      <c r="A31" s="168">
        <f t="shared" si="0"/>
        <v>20</v>
      </c>
      <c r="B31" s="425" t="s">
        <v>396</v>
      </c>
      <c r="C31" s="463">
        <v>0.9</v>
      </c>
      <c r="D31" s="464" t="s">
        <v>172</v>
      </c>
      <c r="E31" s="464">
        <v>2</v>
      </c>
      <c r="F31" s="464">
        <v>100</v>
      </c>
      <c r="G31" s="465">
        <v>95</v>
      </c>
      <c r="H31" s="168"/>
    </row>
    <row r="32" spans="1:8" ht="15">
      <c r="A32" s="168">
        <f t="shared" si="0"/>
        <v>21</v>
      </c>
      <c r="B32" s="425" t="s">
        <v>398</v>
      </c>
      <c r="C32" s="463">
        <v>0.85</v>
      </c>
      <c r="D32" s="464" t="s">
        <v>418</v>
      </c>
      <c r="E32" s="464">
        <v>3</v>
      </c>
      <c r="F32" s="464">
        <v>80</v>
      </c>
      <c r="G32" s="465">
        <v>90</v>
      </c>
      <c r="H32" s="168"/>
    </row>
    <row r="33" spans="1:8" ht="15">
      <c r="A33" s="168">
        <f t="shared" si="0"/>
        <v>22</v>
      </c>
      <c r="B33" s="425" t="s">
        <v>421</v>
      </c>
      <c r="C33" s="463">
        <v>0.9</v>
      </c>
      <c r="D33" s="464" t="s">
        <v>172</v>
      </c>
      <c r="E33" s="464">
        <v>2</v>
      </c>
      <c r="F33" s="464">
        <v>95</v>
      </c>
      <c r="G33" s="465">
        <v>90</v>
      </c>
      <c r="H33" s="168"/>
    </row>
    <row r="34" spans="1:8" ht="15">
      <c r="A34" s="168">
        <f t="shared" si="0"/>
        <v>23</v>
      </c>
      <c r="B34" s="443" t="s">
        <v>419</v>
      </c>
      <c r="C34" s="463">
        <v>0.8</v>
      </c>
      <c r="D34" s="464" t="s">
        <v>408</v>
      </c>
      <c r="E34" s="464">
        <v>1</v>
      </c>
      <c r="F34" s="464">
        <v>100</v>
      </c>
      <c r="G34" s="465">
        <v>90</v>
      </c>
      <c r="H34" s="168"/>
    </row>
    <row r="35" spans="1:8" ht="15.4" thickBot="1">
      <c r="A35" s="168">
        <f t="shared" si="0"/>
        <v>24</v>
      </c>
      <c r="B35" s="468" t="s">
        <v>400</v>
      </c>
      <c r="C35" s="469">
        <v>0.8</v>
      </c>
      <c r="D35" s="470" t="s">
        <v>408</v>
      </c>
      <c r="E35" s="470">
        <v>1</v>
      </c>
      <c r="F35" s="470">
        <v>100</v>
      </c>
      <c r="G35" s="471">
        <v>95</v>
      </c>
      <c r="H35" s="168"/>
    </row>
    <row r="36" spans="1:8" ht="15.4" thickBot="1">
      <c r="A36" s="168">
        <f t="shared" si="0"/>
        <v>25</v>
      </c>
      <c r="B36" s="472" t="s">
        <v>1</v>
      </c>
      <c r="C36" s="276">
        <f>AVERAGE(C12:C35)</f>
        <v>0.8520833333333333</v>
      </c>
      <c r="D36" s="277" t="s">
        <v>172</v>
      </c>
      <c r="E36" s="278">
        <f>AVERAGE(E12:E35)</f>
        <v>1.7083333333333333</v>
      </c>
      <c r="F36" s="279">
        <f>AVERAGE(F12:F35)</f>
        <v>83.913043478260875</v>
      </c>
      <c r="G36" s="280">
        <f>AVERAGE(G12:G35)</f>
        <v>90.416666666666671</v>
      </c>
      <c r="H36" s="168"/>
    </row>
    <row r="37" spans="1:8" ht="15.4">
      <c r="A37" s="168">
        <f t="shared" si="0"/>
        <v>26</v>
      </c>
      <c r="B37" s="2" t="s">
        <v>569</v>
      </c>
      <c r="H37" s="168"/>
    </row>
    <row r="38" spans="1:8" ht="15.4">
      <c r="A38" s="168"/>
      <c r="B38" s="187" t="s">
        <v>159</v>
      </c>
      <c r="C38" s="284"/>
      <c r="D38" s="284"/>
      <c r="E38" s="284"/>
      <c r="F38" s="284"/>
      <c r="G38" s="284"/>
    </row>
    <row r="39" spans="1:8" ht="15.4" thickBot="1">
      <c r="A39" s="168"/>
      <c r="B39" s="187" t="s">
        <v>579</v>
      </c>
      <c r="C39" s="347"/>
      <c r="D39" s="188"/>
      <c r="E39" s="188"/>
      <c r="F39" s="188"/>
      <c r="G39" s="188"/>
    </row>
    <row r="40" spans="1:8" ht="30">
      <c r="A40" s="168"/>
      <c r="B40" s="348" t="s">
        <v>47</v>
      </c>
      <c r="C40" s="269" t="s">
        <v>14</v>
      </c>
      <c r="D40" s="269" t="s">
        <v>414</v>
      </c>
      <c r="E40" s="270" t="s">
        <v>415</v>
      </c>
      <c r="F40" s="270" t="s">
        <v>416</v>
      </c>
      <c r="G40" s="271" t="s">
        <v>417</v>
      </c>
    </row>
    <row r="41" spans="1:8" ht="15">
      <c r="A41" s="168" t="e">
        <f>#REF!+1</f>
        <v>#REF!</v>
      </c>
      <c r="B41" s="425" t="s">
        <v>381</v>
      </c>
      <c r="C41" s="463">
        <v>0.8</v>
      </c>
      <c r="D41" s="464" t="s">
        <v>172</v>
      </c>
      <c r="E41" s="464">
        <v>2</v>
      </c>
      <c r="F41" s="464">
        <v>95</v>
      </c>
      <c r="G41" s="465">
        <v>95</v>
      </c>
    </row>
    <row r="42" spans="1:8" ht="15">
      <c r="A42" s="168" t="e">
        <f t="shared" ref="A42:A49" si="1">A41+1</f>
        <v>#REF!</v>
      </c>
      <c r="B42" s="425" t="s">
        <v>382</v>
      </c>
      <c r="C42" s="463">
        <v>0.8</v>
      </c>
      <c r="D42" s="464" t="s">
        <v>172</v>
      </c>
      <c r="E42" s="464">
        <v>1</v>
      </c>
      <c r="F42" s="464">
        <v>95</v>
      </c>
      <c r="G42" s="465">
        <v>100</v>
      </c>
    </row>
    <row r="43" spans="1:8" ht="15">
      <c r="A43" s="168" t="e">
        <f>#REF!+1</f>
        <v>#REF!</v>
      </c>
      <c r="B43" s="466" t="s">
        <v>516</v>
      </c>
      <c r="C43" s="463">
        <v>0.95</v>
      </c>
      <c r="D43" s="464" t="s">
        <v>418</v>
      </c>
      <c r="E43" s="464">
        <v>2</v>
      </c>
      <c r="F43" s="464">
        <v>60</v>
      </c>
      <c r="G43" s="465">
        <v>70</v>
      </c>
    </row>
    <row r="44" spans="1:8" ht="15">
      <c r="A44" s="168"/>
      <c r="B44" s="425" t="s">
        <v>525</v>
      </c>
      <c r="C44" s="463">
        <v>1</v>
      </c>
      <c r="D44" s="464" t="s">
        <v>172</v>
      </c>
      <c r="E44" s="464">
        <v>2</v>
      </c>
      <c r="F44" s="464">
        <v>90</v>
      </c>
      <c r="G44" s="465">
        <v>85</v>
      </c>
    </row>
    <row r="45" spans="1:8" ht="15">
      <c r="A45" s="168" t="e">
        <f>A43+1</f>
        <v>#REF!</v>
      </c>
      <c r="B45" s="425" t="s">
        <v>387</v>
      </c>
      <c r="C45" s="463">
        <v>0.75</v>
      </c>
      <c r="D45" s="464" t="s">
        <v>418</v>
      </c>
      <c r="E45" s="464">
        <v>2</v>
      </c>
      <c r="F45" s="464">
        <v>95</v>
      </c>
      <c r="G45" s="465">
        <v>95</v>
      </c>
    </row>
    <row r="46" spans="1:8" ht="15">
      <c r="A46" s="168" t="e">
        <f>#REF!+1</f>
        <v>#REF!</v>
      </c>
      <c r="B46" s="425" t="s">
        <v>420</v>
      </c>
      <c r="C46" s="463">
        <v>0.85</v>
      </c>
      <c r="D46" s="464" t="s">
        <v>172</v>
      </c>
      <c r="E46" s="464">
        <v>2</v>
      </c>
      <c r="F46" s="464">
        <v>85</v>
      </c>
      <c r="G46" s="465">
        <v>95</v>
      </c>
      <c r="H46" s="168"/>
    </row>
    <row r="47" spans="1:8" ht="15">
      <c r="A47" s="168" t="e">
        <f>#REF!+1</f>
        <v>#REF!</v>
      </c>
      <c r="B47" s="425" t="s">
        <v>407</v>
      </c>
      <c r="C47" s="463">
        <v>0.7</v>
      </c>
      <c r="D47" s="464" t="s">
        <v>408</v>
      </c>
      <c r="E47" s="464">
        <v>1</v>
      </c>
      <c r="F47" s="464">
        <v>100</v>
      </c>
      <c r="G47" s="465">
        <v>100</v>
      </c>
    </row>
    <row r="48" spans="1:8" ht="15">
      <c r="A48" s="168" t="e">
        <f t="shared" si="1"/>
        <v>#REF!</v>
      </c>
      <c r="B48" s="443" t="s">
        <v>472</v>
      </c>
      <c r="C48" s="463">
        <v>0.9</v>
      </c>
      <c r="D48" s="464" t="s">
        <v>408</v>
      </c>
      <c r="E48" s="464">
        <v>1</v>
      </c>
      <c r="F48" s="464">
        <v>55</v>
      </c>
      <c r="G48" s="465">
        <v>90</v>
      </c>
    </row>
    <row r="49" spans="1:7" ht="15">
      <c r="A49" s="168" t="e">
        <f t="shared" si="1"/>
        <v>#REF!</v>
      </c>
      <c r="B49" s="466" t="s">
        <v>627</v>
      </c>
      <c r="C49" s="500">
        <v>0.85</v>
      </c>
      <c r="D49" s="464" t="s">
        <v>514</v>
      </c>
      <c r="E49" s="464">
        <v>2</v>
      </c>
      <c r="F49" s="464">
        <v>50</v>
      </c>
      <c r="G49" s="465">
        <v>100</v>
      </c>
    </row>
    <row r="50" spans="1:7" ht="15">
      <c r="A50" s="168" t="e">
        <f>A48+1</f>
        <v>#REF!</v>
      </c>
      <c r="B50" s="425" t="s">
        <v>394</v>
      </c>
      <c r="C50" s="463">
        <v>0.95</v>
      </c>
      <c r="D50" s="464" t="s">
        <v>418</v>
      </c>
      <c r="E50" s="464">
        <v>2</v>
      </c>
      <c r="F50" s="464">
        <v>90</v>
      </c>
      <c r="G50" s="465">
        <v>90</v>
      </c>
    </row>
    <row r="51" spans="1:7" ht="15">
      <c r="A51" s="168"/>
      <c r="B51" s="425" t="s">
        <v>421</v>
      </c>
      <c r="C51" s="463">
        <v>0.9</v>
      </c>
      <c r="D51" s="464" t="s">
        <v>172</v>
      </c>
      <c r="E51" s="464">
        <v>2</v>
      </c>
      <c r="F51" s="464">
        <v>95</v>
      </c>
      <c r="G51" s="465">
        <v>90</v>
      </c>
    </row>
    <row r="52" spans="1:7" ht="15">
      <c r="A52" s="168"/>
      <c r="B52" s="443" t="s">
        <v>419</v>
      </c>
      <c r="C52" s="463">
        <v>0.8</v>
      </c>
      <c r="D52" s="464" t="s">
        <v>408</v>
      </c>
      <c r="E52" s="464">
        <v>1</v>
      </c>
      <c r="F52" s="464">
        <v>100</v>
      </c>
      <c r="G52" s="465">
        <v>90</v>
      </c>
    </row>
    <row r="53" spans="1:7" ht="15.4" thickBot="1">
      <c r="A53" s="168"/>
      <c r="B53" s="468" t="s">
        <v>400</v>
      </c>
      <c r="C53" s="469">
        <v>0.8</v>
      </c>
      <c r="D53" s="470" t="s">
        <v>408</v>
      </c>
      <c r="E53" s="470">
        <v>1</v>
      </c>
      <c r="F53" s="470">
        <v>100</v>
      </c>
      <c r="G53" s="471">
        <v>95</v>
      </c>
    </row>
    <row r="54" spans="1:7" ht="15.4" thickBot="1">
      <c r="A54" s="168"/>
      <c r="B54" s="472" t="s">
        <v>1</v>
      </c>
      <c r="C54" s="276">
        <f>AVERAGE(C41:C53)</f>
        <v>0.85000000000000009</v>
      </c>
      <c r="D54" s="277" t="s">
        <v>172</v>
      </c>
      <c r="E54" s="278">
        <f>AVERAGE(E41:E53)</f>
        <v>1.6153846153846154</v>
      </c>
      <c r="F54" s="279">
        <f>AVERAGE(F41:F53)</f>
        <v>85.384615384615387</v>
      </c>
      <c r="G54" s="280">
        <f>AVERAGE(G41:G53)</f>
        <v>91.92307692307692</v>
      </c>
    </row>
    <row r="55" spans="1:7" ht="15.4">
      <c r="A55" s="168"/>
      <c r="B55" s="2" t="s">
        <v>569</v>
      </c>
    </row>
    <row r="56" spans="1:7">
      <c r="A56" s="168"/>
    </row>
    <row r="57" spans="1:7" ht="15.4">
      <c r="A57" s="168"/>
      <c r="B57" s="187" t="s">
        <v>529</v>
      </c>
      <c r="C57" s="284"/>
      <c r="D57" s="284"/>
      <c r="E57" s="284"/>
      <c r="F57" s="284"/>
      <c r="G57" s="284"/>
    </row>
    <row r="58" spans="1:7" ht="15.4" thickBot="1">
      <c r="A58" s="168"/>
      <c r="B58" s="187" t="s">
        <v>530</v>
      </c>
      <c r="C58" s="347"/>
      <c r="D58" s="188"/>
      <c r="E58" s="188"/>
      <c r="F58" s="188"/>
      <c r="G58" s="188"/>
    </row>
    <row r="59" spans="1:7" ht="30.4" thickBot="1">
      <c r="A59" s="168"/>
      <c r="B59" s="348" t="s">
        <v>47</v>
      </c>
      <c r="C59" s="269" t="s">
        <v>14</v>
      </c>
      <c r="D59" s="269" t="s">
        <v>414</v>
      </c>
      <c r="E59" s="270" t="s">
        <v>415</v>
      </c>
      <c r="F59" s="270" t="s">
        <v>416</v>
      </c>
      <c r="G59" s="271" t="s">
        <v>417</v>
      </c>
    </row>
    <row r="60" spans="1:7" ht="15">
      <c r="A60" s="168">
        <v>1</v>
      </c>
      <c r="B60" s="175" t="s">
        <v>533</v>
      </c>
      <c r="C60" s="273">
        <v>0.8</v>
      </c>
      <c r="D60" s="274" t="s">
        <v>408</v>
      </c>
      <c r="E60" s="274">
        <v>1</v>
      </c>
      <c r="F60" s="274">
        <v>100</v>
      </c>
      <c r="G60" s="275">
        <v>95</v>
      </c>
    </row>
    <row r="61" spans="1:7" ht="15">
      <c r="A61" s="168">
        <f t="shared" ref="A61:A68" si="2">A60+1</f>
        <v>2</v>
      </c>
      <c r="B61" s="498" t="s">
        <v>526</v>
      </c>
      <c r="C61" s="349">
        <v>0.75</v>
      </c>
      <c r="D61" s="350" t="s">
        <v>172</v>
      </c>
      <c r="E61" s="350">
        <v>2</v>
      </c>
      <c r="F61" s="350">
        <v>95</v>
      </c>
      <c r="G61" s="351">
        <v>90</v>
      </c>
    </row>
    <row r="62" spans="1:7" ht="15">
      <c r="A62" s="168">
        <f t="shared" si="2"/>
        <v>3</v>
      </c>
      <c r="B62" s="499" t="s">
        <v>534</v>
      </c>
      <c r="C62" s="500">
        <v>0.95</v>
      </c>
      <c r="D62" s="464" t="s">
        <v>408</v>
      </c>
      <c r="E62" s="464">
        <v>2</v>
      </c>
      <c r="F62" s="464">
        <v>55</v>
      </c>
      <c r="G62" s="465">
        <v>85</v>
      </c>
    </row>
    <row r="63" spans="1:7" ht="15">
      <c r="A63" s="168">
        <f t="shared" si="2"/>
        <v>4</v>
      </c>
      <c r="B63" s="466" t="s">
        <v>627</v>
      </c>
      <c r="C63" s="500">
        <v>0.85</v>
      </c>
      <c r="D63" s="464" t="s">
        <v>514</v>
      </c>
      <c r="E63" s="464">
        <v>2</v>
      </c>
      <c r="F63" s="464">
        <v>50</v>
      </c>
      <c r="G63" s="465">
        <v>100</v>
      </c>
    </row>
    <row r="64" spans="1:7" ht="15">
      <c r="A64" s="168">
        <f t="shared" si="2"/>
        <v>5</v>
      </c>
      <c r="B64" s="501" t="s">
        <v>544</v>
      </c>
      <c r="C64" s="500">
        <v>0.8</v>
      </c>
      <c r="D64" s="464" t="s">
        <v>172</v>
      </c>
      <c r="E64" s="464">
        <v>1</v>
      </c>
      <c r="F64" s="464">
        <v>10</v>
      </c>
      <c r="G64" s="465">
        <v>85</v>
      </c>
    </row>
    <row r="65" spans="1:7" ht="15">
      <c r="A65" s="168">
        <f t="shared" si="2"/>
        <v>6</v>
      </c>
      <c r="B65" s="501" t="s">
        <v>545</v>
      </c>
      <c r="C65" s="500">
        <v>0.8</v>
      </c>
      <c r="D65" s="464" t="s">
        <v>172</v>
      </c>
      <c r="E65" s="464">
        <v>2</v>
      </c>
      <c r="F65" s="464">
        <v>100</v>
      </c>
      <c r="G65" s="465">
        <v>95</v>
      </c>
    </row>
    <row r="66" spans="1:7" ht="15">
      <c r="A66" s="168">
        <f t="shared" si="2"/>
        <v>7</v>
      </c>
      <c r="B66" s="499" t="s">
        <v>539</v>
      </c>
      <c r="C66" s="500">
        <v>1</v>
      </c>
      <c r="D66" s="464" t="s">
        <v>172</v>
      </c>
      <c r="E66" s="464">
        <v>3</v>
      </c>
      <c r="F66" s="464">
        <v>70</v>
      </c>
      <c r="G66" s="465">
        <v>50</v>
      </c>
    </row>
    <row r="67" spans="1:7" ht="15">
      <c r="A67" s="168">
        <f t="shared" si="2"/>
        <v>8</v>
      </c>
      <c r="B67" s="473" t="s">
        <v>574</v>
      </c>
      <c r="C67" s="500">
        <v>0.9</v>
      </c>
      <c r="D67" s="464" t="s">
        <v>172</v>
      </c>
      <c r="E67" s="464">
        <v>3</v>
      </c>
      <c r="F67" s="464">
        <v>90</v>
      </c>
      <c r="G67" s="465">
        <v>80</v>
      </c>
    </row>
    <row r="68" spans="1:7" ht="15.4" thickBot="1">
      <c r="A68" s="168">
        <f t="shared" si="2"/>
        <v>9</v>
      </c>
      <c r="B68" s="346" t="s">
        <v>542</v>
      </c>
      <c r="C68" s="502">
        <v>0.8</v>
      </c>
      <c r="D68" s="470" t="s">
        <v>418</v>
      </c>
      <c r="E68" s="470">
        <v>2</v>
      </c>
      <c r="F68" s="470">
        <v>45</v>
      </c>
      <c r="G68" s="471">
        <v>90</v>
      </c>
    </row>
    <row r="69" spans="1:7" ht="15.4" thickBot="1">
      <c r="B69" s="352" t="s">
        <v>1</v>
      </c>
      <c r="C69" s="353">
        <f>AVERAGE(C60:C68)</f>
        <v>0.85000000000000009</v>
      </c>
      <c r="D69" s="278" t="s">
        <v>172</v>
      </c>
      <c r="E69" s="354">
        <f>AVERAGE(E60:E68)</f>
        <v>2</v>
      </c>
      <c r="F69" s="279">
        <f>AVERAGE(F60:F68)</f>
        <v>68.333333333333329</v>
      </c>
      <c r="G69" s="280">
        <f>AVERAGE(G60:G68)</f>
        <v>85.555555555555557</v>
      </c>
    </row>
    <row r="70" spans="1:7" ht="15.4">
      <c r="B70" s="281" t="s">
        <v>569</v>
      </c>
      <c r="C70" s="168"/>
      <c r="D70" s="168"/>
      <c r="E70" s="168"/>
      <c r="F70" s="168"/>
      <c r="G70" s="168"/>
    </row>
  </sheetData>
  <pageMargins left="1.44" right="0.79" top="0.71" bottom="0.3" header="0.64" footer="0.3"/>
  <pageSetup scale="6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3"/>
  <sheetViews>
    <sheetView workbookViewId="0"/>
  </sheetViews>
  <sheetFormatPr defaultRowHeight="12.75"/>
  <cols>
    <col min="1" max="1" width="82.33203125" customWidth="1"/>
  </cols>
  <sheetData>
    <row r="1" spans="1:1" ht="15">
      <c r="A1" s="22" t="s">
        <v>682</v>
      </c>
    </row>
    <row r="2" spans="1:1" ht="15">
      <c r="A2" s="1" t="s">
        <v>469</v>
      </c>
    </row>
    <row r="3" spans="1:1" ht="15">
      <c r="A3" s="169" t="s">
        <v>412</v>
      </c>
    </row>
    <row r="4" spans="1:1" ht="15">
      <c r="A4" s="1" t="s">
        <v>23</v>
      </c>
    </row>
    <row r="5" spans="1:1" ht="15">
      <c r="A5" s="1"/>
    </row>
    <row r="6" spans="1:1" ht="15">
      <c r="A6" s="189" t="s">
        <v>413</v>
      </c>
    </row>
    <row r="8" spans="1:1" ht="15.4" thickBot="1">
      <c r="A8" s="7" t="s">
        <v>14</v>
      </c>
    </row>
    <row r="9" spans="1:1" ht="108" thickBot="1">
      <c r="A9" s="200" t="s">
        <v>503</v>
      </c>
    </row>
    <row r="10" spans="1:1" ht="15">
      <c r="A10" s="201"/>
    </row>
    <row r="11" spans="1:1" ht="15.4" thickBot="1">
      <c r="A11" s="7" t="s">
        <v>414</v>
      </c>
    </row>
    <row r="12" spans="1:1" ht="31.15" thickBot="1">
      <c r="A12" s="200" t="s">
        <v>504</v>
      </c>
    </row>
    <row r="13" spans="1:1" ht="15">
      <c r="A13" s="201"/>
    </row>
    <row r="14" spans="1:1" ht="15.4" thickBot="1">
      <c r="A14" s="7" t="s">
        <v>426</v>
      </c>
    </row>
    <row r="15" spans="1:1" ht="77.25" thickBot="1">
      <c r="A15" s="200" t="s">
        <v>505</v>
      </c>
    </row>
    <row r="16" spans="1:1" ht="15">
      <c r="A16" s="201"/>
    </row>
    <row r="17" spans="1:1" ht="15.4" thickBot="1">
      <c r="A17" s="7" t="s">
        <v>416</v>
      </c>
    </row>
    <row r="18" spans="1:1" ht="92.65" thickBot="1">
      <c r="A18" s="202" t="s">
        <v>506</v>
      </c>
    </row>
    <row r="19" spans="1:1" ht="15">
      <c r="A19" s="201"/>
    </row>
    <row r="20" spans="1:1" ht="15.4" thickBot="1">
      <c r="A20" s="7" t="s">
        <v>417</v>
      </c>
    </row>
    <row r="21" spans="1:1" ht="46.5" thickBot="1">
      <c r="A21" s="200" t="s">
        <v>507</v>
      </c>
    </row>
    <row r="22" spans="1:1" ht="15">
      <c r="A22" s="201"/>
    </row>
    <row r="23" spans="1:1" ht="13.15">
      <c r="A23" s="4" t="s">
        <v>427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L64"/>
  <sheetViews>
    <sheetView topLeftCell="B1" zoomScaleNormal="100" workbookViewId="0">
      <selection activeCell="J1" sqref="J1"/>
    </sheetView>
  </sheetViews>
  <sheetFormatPr defaultColWidth="12.46484375" defaultRowHeight="12.4"/>
  <cols>
    <col min="1" max="1" width="12.46484375" style="14"/>
    <col min="2" max="2" width="8.53125" style="14" customWidth="1"/>
    <col min="3" max="3" width="25.53125" style="14" customWidth="1"/>
    <col min="4" max="5" width="8.53125" style="14" customWidth="1"/>
    <col min="6" max="6" width="25.53125" style="14" customWidth="1"/>
    <col min="7" max="8" width="8.53125" style="14" customWidth="1"/>
    <col min="9" max="9" width="25.53125" style="14" customWidth="1"/>
    <col min="10" max="10" width="8.53125" style="14" customWidth="1"/>
    <col min="11" max="16384" width="12.46484375" style="14"/>
  </cols>
  <sheetData>
    <row r="1" spans="2:10" ht="15">
      <c r="C1" s="4"/>
      <c r="D1" s="4"/>
      <c r="E1" s="4"/>
      <c r="F1" s="4"/>
      <c r="G1" s="4"/>
      <c r="J1" s="22" t="s">
        <v>682</v>
      </c>
    </row>
    <row r="2" spans="2:10" ht="15">
      <c r="C2" s="4"/>
      <c r="D2" s="4"/>
      <c r="E2" s="4"/>
      <c r="F2" s="4"/>
      <c r="G2" s="4"/>
      <c r="J2" s="1" t="s">
        <v>470</v>
      </c>
    </row>
    <row r="3" spans="2:10" ht="15">
      <c r="C3" s="4"/>
      <c r="D3" s="4"/>
      <c r="E3" s="4"/>
      <c r="F3" s="4"/>
      <c r="G3" s="4"/>
      <c r="J3" s="22" t="s">
        <v>22</v>
      </c>
    </row>
    <row r="4" spans="2:10" ht="15">
      <c r="C4" s="4"/>
      <c r="D4" s="4"/>
      <c r="E4" s="4"/>
      <c r="F4" s="4"/>
      <c r="G4" s="4"/>
      <c r="J4" s="106" t="s">
        <v>46</v>
      </c>
    </row>
    <row r="5" spans="2:10" ht="15">
      <c r="C5" s="4"/>
      <c r="D5" s="4"/>
      <c r="E5" s="4"/>
      <c r="F5" s="4"/>
      <c r="G5" s="4"/>
      <c r="J5" s="106"/>
    </row>
    <row r="6" spans="2:10" ht="15">
      <c r="B6" s="259" t="s">
        <v>470</v>
      </c>
      <c r="C6" s="259"/>
      <c r="D6" s="259"/>
      <c r="E6" s="259"/>
      <c r="F6" s="259"/>
      <c r="G6" s="259"/>
      <c r="H6" s="259"/>
      <c r="I6" s="6"/>
      <c r="J6" s="6"/>
    </row>
    <row r="7" spans="2:10" ht="15">
      <c r="B7" s="259" t="s">
        <v>479</v>
      </c>
      <c r="C7" s="259"/>
      <c r="D7" s="259"/>
      <c r="E7" s="259"/>
      <c r="F7" s="259"/>
      <c r="G7" s="259"/>
      <c r="H7" s="259"/>
      <c r="I7" s="6"/>
      <c r="J7" s="6"/>
    </row>
    <row r="8" spans="2:10" ht="15">
      <c r="B8" s="259" t="s">
        <v>480</v>
      </c>
      <c r="C8" s="259"/>
      <c r="D8" s="259"/>
      <c r="E8" s="259"/>
      <c r="F8" s="259"/>
      <c r="G8" s="259"/>
      <c r="H8" s="259"/>
      <c r="I8" s="6"/>
      <c r="J8" s="6"/>
    </row>
    <row r="9" spans="2:10" ht="15.4" thickBot="1">
      <c r="B9" s="260">
        <v>44596</v>
      </c>
      <c r="C9" s="259"/>
      <c r="D9" s="261"/>
      <c r="E9" s="259"/>
      <c r="F9" s="259"/>
      <c r="G9" s="259"/>
      <c r="H9" s="259"/>
      <c r="I9" s="6"/>
      <c r="J9" s="6"/>
    </row>
    <row r="10" spans="2:10" ht="15">
      <c r="B10" s="503" t="s">
        <v>481</v>
      </c>
      <c r="C10" s="504" t="s">
        <v>482</v>
      </c>
      <c r="D10" s="505" t="s">
        <v>14</v>
      </c>
      <c r="E10" s="493" t="s">
        <v>481</v>
      </c>
      <c r="F10" s="504" t="s">
        <v>482</v>
      </c>
      <c r="G10" s="505" t="s">
        <v>14</v>
      </c>
      <c r="H10" s="493" t="s">
        <v>481</v>
      </c>
      <c r="I10" s="504" t="s">
        <v>482</v>
      </c>
      <c r="J10" s="506" t="s">
        <v>14</v>
      </c>
    </row>
    <row r="11" spans="2:10" ht="15">
      <c r="B11" s="507">
        <v>1</v>
      </c>
      <c r="C11" s="508" t="s">
        <v>293</v>
      </c>
      <c r="D11" s="509">
        <v>1.5029411764705882</v>
      </c>
      <c r="E11" s="510">
        <v>33</v>
      </c>
      <c r="F11" s="508" t="s">
        <v>324</v>
      </c>
      <c r="G11" s="511">
        <v>1.1937499999999996</v>
      </c>
      <c r="H11" s="510">
        <v>65</v>
      </c>
      <c r="I11" s="508" t="s">
        <v>313</v>
      </c>
      <c r="J11" s="512">
        <v>1.0166666666666666</v>
      </c>
    </row>
    <row r="12" spans="2:10" ht="15">
      <c r="B12" s="507">
        <v>2</v>
      </c>
      <c r="C12" s="508" t="s">
        <v>328</v>
      </c>
      <c r="D12" s="509">
        <v>1.4650000000000001</v>
      </c>
      <c r="E12" s="510">
        <f>E11+1</f>
        <v>34</v>
      </c>
      <c r="F12" s="508" t="s">
        <v>343</v>
      </c>
      <c r="G12" s="511">
        <v>1.1875</v>
      </c>
      <c r="H12" s="510">
        <f>H11+1</f>
        <v>66</v>
      </c>
      <c r="I12" s="508" t="s">
        <v>333</v>
      </c>
      <c r="J12" s="512">
        <v>1.0125000000000002</v>
      </c>
    </row>
    <row r="13" spans="2:10" ht="15">
      <c r="B13" s="507">
        <v>3</v>
      </c>
      <c r="C13" s="508" t="s">
        <v>354</v>
      </c>
      <c r="D13" s="509">
        <v>1.4425000000000001</v>
      </c>
      <c r="E13" s="510">
        <f t="shared" ref="E13:E42" si="0">E12+1</f>
        <v>35</v>
      </c>
      <c r="F13" s="508" t="s">
        <v>340</v>
      </c>
      <c r="G13" s="511">
        <v>1.1875</v>
      </c>
      <c r="H13" s="510">
        <f t="shared" ref="H13:H39" si="1">H12+1</f>
        <v>67</v>
      </c>
      <c r="I13" s="508" t="s">
        <v>316</v>
      </c>
      <c r="J13" s="512">
        <v>1.0111111111111113</v>
      </c>
    </row>
    <row r="14" spans="2:10" ht="15">
      <c r="B14" s="507">
        <v>4</v>
      </c>
      <c r="C14" s="508" t="s">
        <v>312</v>
      </c>
      <c r="D14" s="509">
        <v>1.4318181818181819</v>
      </c>
      <c r="E14" s="510">
        <f t="shared" si="0"/>
        <v>36</v>
      </c>
      <c r="F14" s="508" t="s">
        <v>349</v>
      </c>
      <c r="G14" s="511">
        <v>1.1842105263157894</v>
      </c>
      <c r="H14" s="510">
        <f t="shared" si="1"/>
        <v>68</v>
      </c>
      <c r="I14" s="508" t="s">
        <v>373</v>
      </c>
      <c r="J14" s="512">
        <v>1.0083333333333333</v>
      </c>
    </row>
    <row r="15" spans="2:10" ht="15">
      <c r="B15" s="507">
        <v>5</v>
      </c>
      <c r="C15" s="508" t="s">
        <v>282</v>
      </c>
      <c r="D15" s="509">
        <v>1.4136363636363636</v>
      </c>
      <c r="E15" s="510">
        <f t="shared" si="0"/>
        <v>37</v>
      </c>
      <c r="F15" s="508" t="s">
        <v>344</v>
      </c>
      <c r="G15" s="511">
        <v>1.1777777777777778</v>
      </c>
      <c r="H15" s="510">
        <f t="shared" si="1"/>
        <v>69</v>
      </c>
      <c r="I15" s="508" t="s">
        <v>353</v>
      </c>
      <c r="J15" s="512">
        <v>1.0049999999999999</v>
      </c>
    </row>
    <row r="16" spans="2:10" ht="15">
      <c r="B16" s="507">
        <v>6</v>
      </c>
      <c r="C16" s="508" t="s">
        <v>299</v>
      </c>
      <c r="D16" s="509">
        <v>1.4107142857142858</v>
      </c>
      <c r="E16" s="510">
        <f t="shared" si="0"/>
        <v>38</v>
      </c>
      <c r="F16" s="508" t="s">
        <v>347</v>
      </c>
      <c r="G16" s="511">
        <v>1.1759259259259258</v>
      </c>
      <c r="H16" s="510">
        <f t="shared" si="1"/>
        <v>70</v>
      </c>
      <c r="I16" s="508" t="s">
        <v>361</v>
      </c>
      <c r="J16" s="512">
        <v>1</v>
      </c>
    </row>
    <row r="17" spans="2:10" ht="15">
      <c r="B17" s="507">
        <v>7</v>
      </c>
      <c r="C17" s="508" t="s">
        <v>283</v>
      </c>
      <c r="D17" s="509">
        <v>1.4000000000000001</v>
      </c>
      <c r="E17" s="510">
        <f t="shared" si="0"/>
        <v>39</v>
      </c>
      <c r="F17" s="508" t="s">
        <v>325</v>
      </c>
      <c r="G17" s="511">
        <v>1.1676470588235293</v>
      </c>
      <c r="H17" s="510">
        <f t="shared" si="1"/>
        <v>71</v>
      </c>
      <c r="I17" s="508" t="s">
        <v>292</v>
      </c>
      <c r="J17" s="512">
        <v>1</v>
      </c>
    </row>
    <row r="18" spans="2:10" ht="15">
      <c r="B18" s="507">
        <v>8</v>
      </c>
      <c r="C18" s="508" t="s">
        <v>352</v>
      </c>
      <c r="D18" s="509">
        <v>1.3933333333333335</v>
      </c>
      <c r="E18" s="510">
        <f t="shared" si="0"/>
        <v>40</v>
      </c>
      <c r="F18" s="508" t="s">
        <v>300</v>
      </c>
      <c r="G18" s="511">
        <v>1.1581395348837209</v>
      </c>
      <c r="H18" s="510">
        <f t="shared" si="1"/>
        <v>72</v>
      </c>
      <c r="I18" s="508" t="s">
        <v>335</v>
      </c>
      <c r="J18" s="512">
        <v>0.98888888888888882</v>
      </c>
    </row>
    <row r="19" spans="2:10" ht="15">
      <c r="B19" s="507">
        <v>9</v>
      </c>
      <c r="C19" s="508" t="s">
        <v>364</v>
      </c>
      <c r="D19" s="509">
        <v>1.3777777777777778</v>
      </c>
      <c r="E19" s="510">
        <f t="shared" si="0"/>
        <v>41</v>
      </c>
      <c r="F19" s="508" t="s">
        <v>287</v>
      </c>
      <c r="G19" s="511">
        <v>1.1499999999999999</v>
      </c>
      <c r="H19" s="510">
        <f t="shared" si="1"/>
        <v>73</v>
      </c>
      <c r="I19" s="508" t="s">
        <v>310</v>
      </c>
      <c r="J19" s="512">
        <v>0.98200000000000021</v>
      </c>
    </row>
    <row r="20" spans="2:10" ht="15">
      <c r="B20" s="507">
        <v>10</v>
      </c>
      <c r="C20" s="508" t="s">
        <v>285</v>
      </c>
      <c r="D20" s="509">
        <v>1.3642857142857143</v>
      </c>
      <c r="E20" s="510">
        <f t="shared" si="0"/>
        <v>42</v>
      </c>
      <c r="F20" s="508" t="s">
        <v>314</v>
      </c>
      <c r="G20" s="511">
        <v>1.1416666666666666</v>
      </c>
      <c r="H20" s="510">
        <f t="shared" si="1"/>
        <v>74</v>
      </c>
      <c r="I20" s="508" t="s">
        <v>295</v>
      </c>
      <c r="J20" s="512">
        <v>0.96499999999999986</v>
      </c>
    </row>
    <row r="21" spans="2:10" ht="15">
      <c r="B21" s="507">
        <v>11</v>
      </c>
      <c r="C21" s="508" t="s">
        <v>302</v>
      </c>
      <c r="D21" s="509">
        <v>1.3217391304347825</v>
      </c>
      <c r="E21" s="510">
        <f t="shared" si="0"/>
        <v>43</v>
      </c>
      <c r="F21" s="508" t="s">
        <v>366</v>
      </c>
      <c r="G21" s="511">
        <v>1.127777777777778</v>
      </c>
      <c r="H21" s="510">
        <f t="shared" si="1"/>
        <v>75</v>
      </c>
      <c r="I21" s="508" t="s">
        <v>319</v>
      </c>
      <c r="J21" s="512">
        <v>0.95</v>
      </c>
    </row>
    <row r="22" spans="2:10" ht="15">
      <c r="B22" s="507">
        <v>12</v>
      </c>
      <c r="C22" s="508" t="s">
        <v>355</v>
      </c>
      <c r="D22" s="509">
        <v>1.3181818181818181</v>
      </c>
      <c r="E22" s="510">
        <f t="shared" si="0"/>
        <v>44</v>
      </c>
      <c r="F22" s="508" t="s">
        <v>297</v>
      </c>
      <c r="G22" s="511">
        <v>1.1222222222222225</v>
      </c>
      <c r="H22" s="510">
        <f t="shared" si="1"/>
        <v>76</v>
      </c>
      <c r="I22" s="508" t="s">
        <v>370</v>
      </c>
      <c r="J22" s="512">
        <v>0.93749999999999989</v>
      </c>
    </row>
    <row r="23" spans="2:10" ht="15">
      <c r="B23" s="507">
        <v>13</v>
      </c>
      <c r="C23" s="508" t="s">
        <v>306</v>
      </c>
      <c r="D23" s="509">
        <v>1.3000000000000005</v>
      </c>
      <c r="E23" s="510">
        <f t="shared" si="0"/>
        <v>45</v>
      </c>
      <c r="F23" s="508" t="s">
        <v>317</v>
      </c>
      <c r="G23" s="511">
        <v>1.1192307692307693</v>
      </c>
      <c r="H23" s="510">
        <f t="shared" si="1"/>
        <v>77</v>
      </c>
      <c r="I23" s="508" t="s">
        <v>368</v>
      </c>
      <c r="J23" s="512">
        <v>0.93333333333333324</v>
      </c>
    </row>
    <row r="24" spans="2:10" ht="15">
      <c r="B24" s="507">
        <v>14</v>
      </c>
      <c r="C24" s="508" t="s">
        <v>290</v>
      </c>
      <c r="D24" s="509">
        <v>1.2944444444444443</v>
      </c>
      <c r="E24" s="510">
        <f t="shared" si="0"/>
        <v>46</v>
      </c>
      <c r="F24" s="508" t="s">
        <v>329</v>
      </c>
      <c r="G24" s="511">
        <v>1.1187500000000001</v>
      </c>
      <c r="H24" s="510">
        <f t="shared" si="1"/>
        <v>78</v>
      </c>
      <c r="I24" s="508" t="s">
        <v>304</v>
      </c>
      <c r="J24" s="512">
        <v>0.9291666666666667</v>
      </c>
    </row>
    <row r="25" spans="2:10" ht="15">
      <c r="B25" s="507">
        <v>15</v>
      </c>
      <c r="C25" s="508" t="s">
        <v>284</v>
      </c>
      <c r="D25" s="509">
        <v>1.2944444444444443</v>
      </c>
      <c r="E25" s="510">
        <f t="shared" si="0"/>
        <v>47</v>
      </c>
      <c r="F25" s="508" t="s">
        <v>336</v>
      </c>
      <c r="G25" s="511">
        <v>1.115</v>
      </c>
      <c r="H25" s="510">
        <f t="shared" si="1"/>
        <v>79</v>
      </c>
      <c r="I25" s="508" t="s">
        <v>339</v>
      </c>
      <c r="J25" s="512">
        <v>0.90625000000000022</v>
      </c>
    </row>
    <row r="26" spans="2:10" ht="15">
      <c r="B26" s="507">
        <v>16</v>
      </c>
      <c r="C26" s="508" t="s">
        <v>359</v>
      </c>
      <c r="D26" s="509">
        <v>1.2875000000000001</v>
      </c>
      <c r="E26" s="510">
        <f t="shared" si="0"/>
        <v>48</v>
      </c>
      <c r="F26" s="508" t="s">
        <v>294</v>
      </c>
      <c r="G26" s="511">
        <v>1.0999999999999999</v>
      </c>
      <c r="H26" s="510">
        <f t="shared" si="1"/>
        <v>80</v>
      </c>
      <c r="I26" s="508" t="s">
        <v>362</v>
      </c>
      <c r="J26" s="512">
        <v>0.90454545454545465</v>
      </c>
    </row>
    <row r="27" spans="2:10" ht="15">
      <c r="B27" s="507">
        <v>17</v>
      </c>
      <c r="C27" s="508" t="s">
        <v>309</v>
      </c>
      <c r="D27" s="509">
        <v>1.2722222222222224</v>
      </c>
      <c r="E27" s="510">
        <f t="shared" si="0"/>
        <v>49</v>
      </c>
      <c r="F27" s="508" t="s">
        <v>322</v>
      </c>
      <c r="G27" s="511">
        <v>1.0964285714285713</v>
      </c>
      <c r="H27" s="510">
        <f t="shared" si="1"/>
        <v>81</v>
      </c>
      <c r="I27" s="508" t="s">
        <v>289</v>
      </c>
      <c r="J27" s="512">
        <v>0.90000000000000013</v>
      </c>
    </row>
    <row r="28" spans="2:10" ht="15">
      <c r="B28" s="507">
        <v>18</v>
      </c>
      <c r="C28" s="508" t="s">
        <v>301</v>
      </c>
      <c r="D28" s="509">
        <v>1.2678571428571428</v>
      </c>
      <c r="E28" s="510">
        <f t="shared" si="0"/>
        <v>50</v>
      </c>
      <c r="F28" s="508" t="s">
        <v>341</v>
      </c>
      <c r="G28" s="511">
        <v>1.0933333333333333</v>
      </c>
      <c r="H28" s="510">
        <f t="shared" si="1"/>
        <v>82</v>
      </c>
      <c r="I28" s="508" t="s">
        <v>308</v>
      </c>
      <c r="J28" s="512">
        <v>0.9</v>
      </c>
    </row>
    <row r="29" spans="2:10" ht="15">
      <c r="B29" s="507">
        <v>19</v>
      </c>
      <c r="C29" s="508" t="s">
        <v>296</v>
      </c>
      <c r="D29" s="509">
        <v>1.2642857142857142</v>
      </c>
      <c r="E29" s="510">
        <f t="shared" si="0"/>
        <v>51</v>
      </c>
      <c r="F29" s="508" t="s">
        <v>363</v>
      </c>
      <c r="G29" s="511">
        <v>1.0842105263157893</v>
      </c>
      <c r="H29" s="510">
        <f t="shared" si="1"/>
        <v>83</v>
      </c>
      <c r="I29" s="508" t="s">
        <v>367</v>
      </c>
      <c r="J29" s="512">
        <v>0.89750000000000019</v>
      </c>
    </row>
    <row r="30" spans="2:10" ht="15">
      <c r="B30" s="507">
        <v>20</v>
      </c>
      <c r="C30" s="508" t="s">
        <v>288</v>
      </c>
      <c r="D30" s="509">
        <v>1.2625</v>
      </c>
      <c r="E30" s="510">
        <f t="shared" si="0"/>
        <v>52</v>
      </c>
      <c r="F30" s="508" t="s">
        <v>360</v>
      </c>
      <c r="G30" s="511">
        <v>1.0642857142857143</v>
      </c>
      <c r="H30" s="510">
        <f t="shared" si="1"/>
        <v>84</v>
      </c>
      <c r="I30" s="508" t="s">
        <v>374</v>
      </c>
      <c r="J30" s="512">
        <v>0.89090909090909098</v>
      </c>
    </row>
    <row r="31" spans="2:10" ht="15">
      <c r="B31" s="507">
        <v>21</v>
      </c>
      <c r="C31" s="508" t="s">
        <v>303</v>
      </c>
      <c r="D31" s="509">
        <v>1.2466666666666666</v>
      </c>
      <c r="E31" s="510">
        <f t="shared" si="0"/>
        <v>53</v>
      </c>
      <c r="F31" s="508" t="s">
        <v>358</v>
      </c>
      <c r="G31" s="511">
        <v>1.0642857142857143</v>
      </c>
      <c r="H31" s="510">
        <f t="shared" si="1"/>
        <v>85</v>
      </c>
      <c r="I31" s="508" t="s">
        <v>356</v>
      </c>
      <c r="J31" s="512">
        <v>0.88500000000000001</v>
      </c>
    </row>
    <row r="32" spans="2:10" ht="15">
      <c r="B32" s="507">
        <v>22</v>
      </c>
      <c r="C32" s="508" t="s">
        <v>305</v>
      </c>
      <c r="D32" s="509">
        <v>1.2375</v>
      </c>
      <c r="E32" s="510">
        <f t="shared" si="0"/>
        <v>54</v>
      </c>
      <c r="F32" s="508" t="s">
        <v>331</v>
      </c>
      <c r="G32" s="511">
        <v>1.0590909090909093</v>
      </c>
      <c r="H32" s="510">
        <f t="shared" si="1"/>
        <v>86</v>
      </c>
      <c r="I32" s="508" t="s">
        <v>365</v>
      </c>
      <c r="J32" s="512">
        <v>0.87142857142857133</v>
      </c>
    </row>
    <row r="33" spans="2:12" ht="15">
      <c r="B33" s="507">
        <v>23</v>
      </c>
      <c r="C33" s="508" t="s">
        <v>323</v>
      </c>
      <c r="D33" s="509">
        <v>1.2357142857142858</v>
      </c>
      <c r="E33" s="510">
        <f t="shared" si="0"/>
        <v>55</v>
      </c>
      <c r="F33" s="508" t="s">
        <v>326</v>
      </c>
      <c r="G33" s="511">
        <v>1.0552631578947367</v>
      </c>
      <c r="H33" s="510">
        <f t="shared" si="1"/>
        <v>87</v>
      </c>
      <c r="I33" s="508" t="s">
        <v>350</v>
      </c>
      <c r="J33" s="512">
        <v>0.86842105263157898</v>
      </c>
    </row>
    <row r="34" spans="2:12" ht="15">
      <c r="B34" s="507">
        <v>24</v>
      </c>
      <c r="C34" s="508" t="s">
        <v>286</v>
      </c>
      <c r="D34" s="509">
        <v>1.2333333333333334</v>
      </c>
      <c r="E34" s="510">
        <f t="shared" si="0"/>
        <v>56</v>
      </c>
      <c r="F34" s="508" t="s">
        <v>332</v>
      </c>
      <c r="G34" s="511">
        <v>1.0533333333333332</v>
      </c>
      <c r="H34" s="510">
        <f t="shared" si="1"/>
        <v>88</v>
      </c>
      <c r="I34" s="508" t="s">
        <v>351</v>
      </c>
      <c r="J34" s="512">
        <v>0.8052631578947369</v>
      </c>
    </row>
    <row r="35" spans="2:12" ht="15">
      <c r="B35" s="507">
        <v>25</v>
      </c>
      <c r="C35" s="508" t="s">
        <v>346</v>
      </c>
      <c r="D35" s="509">
        <v>1.2321428571428572</v>
      </c>
      <c r="E35" s="510">
        <f t="shared" si="0"/>
        <v>57</v>
      </c>
      <c r="F35" s="508" t="s">
        <v>348</v>
      </c>
      <c r="G35" s="511">
        <v>1.05</v>
      </c>
      <c r="H35" s="510">
        <f t="shared" si="1"/>
        <v>89</v>
      </c>
      <c r="I35" s="508" t="s">
        <v>342</v>
      </c>
      <c r="J35" s="512">
        <v>0.80454545454545456</v>
      </c>
    </row>
    <row r="36" spans="2:12" ht="15">
      <c r="B36" s="507">
        <v>26</v>
      </c>
      <c r="C36" s="508" t="s">
        <v>318</v>
      </c>
      <c r="D36" s="509">
        <v>1.226</v>
      </c>
      <c r="E36" s="510">
        <f t="shared" si="0"/>
        <v>58</v>
      </c>
      <c r="F36" s="508" t="s">
        <v>334</v>
      </c>
      <c r="G36" s="511">
        <v>1.0499999999999998</v>
      </c>
      <c r="H36" s="510">
        <f t="shared" si="1"/>
        <v>90</v>
      </c>
      <c r="I36" s="508" t="s">
        <v>371</v>
      </c>
      <c r="J36" s="512">
        <v>0.78749999999999998</v>
      </c>
    </row>
    <row r="37" spans="2:12" ht="15">
      <c r="B37" s="507">
        <v>27</v>
      </c>
      <c r="C37" s="508" t="s">
        <v>321</v>
      </c>
      <c r="D37" s="509">
        <v>1.2250000000000001</v>
      </c>
      <c r="E37" s="510">
        <f t="shared" si="0"/>
        <v>59</v>
      </c>
      <c r="F37" s="508" t="s">
        <v>320</v>
      </c>
      <c r="G37" s="511">
        <v>1.0449999999999999</v>
      </c>
      <c r="H37" s="510">
        <f t="shared" si="1"/>
        <v>91</v>
      </c>
      <c r="I37" s="508" t="s">
        <v>345</v>
      </c>
      <c r="J37" s="512">
        <v>0.77499999999999991</v>
      </c>
    </row>
    <row r="38" spans="2:12" ht="15">
      <c r="B38" s="507">
        <v>28</v>
      </c>
      <c r="C38" s="508" t="s">
        <v>307</v>
      </c>
      <c r="D38" s="509">
        <v>1.2236842105263159</v>
      </c>
      <c r="E38" s="510">
        <f t="shared" si="0"/>
        <v>60</v>
      </c>
      <c r="F38" s="508" t="s">
        <v>311</v>
      </c>
      <c r="G38" s="511">
        <v>1.0277777777777777</v>
      </c>
      <c r="H38" s="510">
        <f t="shared" si="1"/>
        <v>92</v>
      </c>
      <c r="I38" s="508" t="s">
        <v>291</v>
      </c>
      <c r="J38" s="512">
        <v>0.76666666666666672</v>
      </c>
    </row>
    <row r="39" spans="2:12" ht="15">
      <c r="B39" s="507">
        <v>29</v>
      </c>
      <c r="C39" s="508" t="s">
        <v>338</v>
      </c>
      <c r="D39" s="509">
        <v>1.2107142857142856</v>
      </c>
      <c r="E39" s="510">
        <f t="shared" si="0"/>
        <v>61</v>
      </c>
      <c r="F39" s="508" t="s">
        <v>298</v>
      </c>
      <c r="G39" s="511">
        <v>1.0250000000000001</v>
      </c>
      <c r="H39" s="510">
        <f t="shared" si="1"/>
        <v>93</v>
      </c>
      <c r="I39" s="508" t="s">
        <v>330</v>
      </c>
      <c r="J39" s="512">
        <v>0.62142857142857133</v>
      </c>
      <c r="L39" s="15"/>
    </row>
    <row r="40" spans="2:12" ht="15">
      <c r="B40" s="507">
        <v>30</v>
      </c>
      <c r="C40" s="508" t="s">
        <v>357</v>
      </c>
      <c r="D40" s="509">
        <v>1.2093749999999996</v>
      </c>
      <c r="E40" s="510">
        <f t="shared" si="0"/>
        <v>62</v>
      </c>
      <c r="F40" s="508" t="s">
        <v>327</v>
      </c>
      <c r="G40" s="511">
        <v>1.0250000000000001</v>
      </c>
      <c r="H40" s="510"/>
      <c r="I40" s="508"/>
      <c r="J40" s="512"/>
    </row>
    <row r="41" spans="2:12" ht="15">
      <c r="B41" s="507">
        <v>31</v>
      </c>
      <c r="C41" s="508" t="s">
        <v>337</v>
      </c>
      <c r="D41" s="509">
        <v>1.2050000000000001</v>
      </c>
      <c r="E41" s="510">
        <f t="shared" si="0"/>
        <v>63</v>
      </c>
      <c r="F41" s="508" t="s">
        <v>372</v>
      </c>
      <c r="G41" s="511">
        <v>1.0204545454545453</v>
      </c>
      <c r="H41" s="510"/>
      <c r="I41" s="508"/>
      <c r="J41" s="512"/>
      <c r="L41" s="15">
        <f>AVERAGE(J31,J30,J26)</f>
        <v>0.89348484848484855</v>
      </c>
    </row>
    <row r="42" spans="2:12" ht="15.4" thickBot="1">
      <c r="B42" s="513">
        <v>32</v>
      </c>
      <c r="C42" s="514" t="s">
        <v>369</v>
      </c>
      <c r="D42" s="515">
        <v>1.2034883720930232</v>
      </c>
      <c r="E42" s="495">
        <f t="shared" si="0"/>
        <v>64</v>
      </c>
      <c r="F42" s="514" t="s">
        <v>315</v>
      </c>
      <c r="G42" s="516">
        <v>1.0203703703703704</v>
      </c>
      <c r="H42" s="495"/>
      <c r="I42" s="514" t="s">
        <v>1</v>
      </c>
      <c r="J42" s="517">
        <f>AVERAGE(D11:D42,G11:G42,J11:J41)</f>
        <v>1.1113837741327168</v>
      </c>
    </row>
    <row r="43" spans="2:12" ht="15">
      <c r="B43" s="262" t="s">
        <v>575</v>
      </c>
      <c r="C43" s="263"/>
      <c r="D43" s="264"/>
      <c r="E43" s="264"/>
      <c r="F43" s="263"/>
      <c r="G43" s="264"/>
      <c r="H43" s="264"/>
      <c r="I43"/>
      <c r="J43" s="252"/>
    </row>
    <row r="44" spans="2:12" ht="15">
      <c r="B44" s="262" t="s">
        <v>576</v>
      </c>
      <c r="C44" s="263"/>
      <c r="D44" s="264"/>
      <c r="E44" s="264"/>
      <c r="F44" s="263"/>
      <c r="G44" s="264"/>
      <c r="H44" s="264"/>
      <c r="I44"/>
      <c r="J44" s="252"/>
    </row>
    <row r="45" spans="2:12" ht="15">
      <c r="B45" s="262" t="s">
        <v>577</v>
      </c>
      <c r="C45" s="263"/>
      <c r="D45" s="264"/>
      <c r="E45" s="264"/>
      <c r="F45" s="263"/>
      <c r="G45" s="264"/>
      <c r="H45" s="264"/>
      <c r="I45"/>
      <c r="J45" s="252"/>
    </row>
    <row r="46" spans="2:12" ht="15">
      <c r="B46" s="262" t="s">
        <v>578</v>
      </c>
      <c r="C46" s="263"/>
      <c r="D46" s="264"/>
      <c r="E46" s="264"/>
      <c r="F46" s="263"/>
      <c r="G46" s="264"/>
      <c r="H46" s="264"/>
      <c r="I46"/>
      <c r="J46" s="252"/>
    </row>
    <row r="47" spans="2:12">
      <c r="E47" s="15"/>
      <c r="H47" s="15"/>
      <c r="I47" s="15"/>
      <c r="J47" s="16"/>
    </row>
    <row r="48" spans="2:12">
      <c r="E48" s="15"/>
      <c r="I48" s="15"/>
      <c r="J48" s="16"/>
    </row>
    <row r="49" spans="3:10">
      <c r="E49" s="15"/>
      <c r="I49" s="15"/>
      <c r="J49" s="16"/>
    </row>
    <row r="50" spans="3:10">
      <c r="E50" s="15"/>
      <c r="I50" s="15"/>
      <c r="J50" s="16"/>
    </row>
    <row r="51" spans="3:10">
      <c r="E51" s="15"/>
      <c r="I51" s="15"/>
      <c r="J51" s="16"/>
    </row>
    <row r="52" spans="3:10">
      <c r="E52" s="15"/>
      <c r="I52" s="15"/>
      <c r="J52" s="16"/>
    </row>
    <row r="53" spans="3:10">
      <c r="E53" s="15"/>
      <c r="I53" s="15"/>
      <c r="J53" s="16"/>
    </row>
    <row r="54" spans="3:10">
      <c r="E54" s="15"/>
      <c r="I54" s="15"/>
      <c r="J54" s="16"/>
    </row>
    <row r="55" spans="3:10">
      <c r="E55" s="15"/>
      <c r="I55" s="15"/>
      <c r="J55" s="16"/>
    </row>
    <row r="56" spans="3:10">
      <c r="E56" s="15"/>
      <c r="I56" s="15"/>
      <c r="J56" s="16"/>
    </row>
    <row r="57" spans="3:10">
      <c r="E57" s="15"/>
      <c r="I57" s="15"/>
      <c r="J57" s="16"/>
    </row>
    <row r="58" spans="3:10">
      <c r="E58" s="15"/>
      <c r="I58" s="15"/>
      <c r="J58" s="16"/>
    </row>
    <row r="59" spans="3:10">
      <c r="E59" s="15"/>
      <c r="I59" s="15"/>
      <c r="J59" s="16"/>
    </row>
    <row r="60" spans="3:10">
      <c r="E60" s="15"/>
      <c r="I60" s="15"/>
      <c r="J60" s="16"/>
    </row>
    <row r="61" spans="3:10">
      <c r="E61" s="15"/>
      <c r="I61" s="15"/>
      <c r="J61" s="16"/>
    </row>
    <row r="62" spans="3:10">
      <c r="E62" s="15"/>
      <c r="I62" s="15"/>
      <c r="J62" s="16"/>
    </row>
    <row r="63" spans="3:10">
      <c r="E63" s="15"/>
      <c r="I63" s="15"/>
      <c r="J63" s="16"/>
    </row>
    <row r="64" spans="3:10" ht="12.75">
      <c r="C64" s="18"/>
      <c r="D64" s="18"/>
      <c r="E64" s="19"/>
      <c r="F64" s="18" t="s">
        <v>15</v>
      </c>
      <c r="G64" s="18">
        <v>6958</v>
      </c>
      <c r="H64" s="19">
        <v>0.90766865449124079</v>
      </c>
      <c r="I64" s="19"/>
      <c r="J64" s="20"/>
    </row>
  </sheetData>
  <phoneticPr fontId="43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2022-07-28T07:00:00+00:00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E271DB1-D4B0-4425-A2A2-E384990EF091}"/>
</file>

<file path=customXml/itemProps2.xml><?xml version="1.0" encoding="utf-8"?>
<ds:datastoreItem xmlns:ds="http://schemas.openxmlformats.org/officeDocument/2006/customXml" ds:itemID="{74F3DE75-09AD-4717-9C15-A54658392C97}"/>
</file>

<file path=customXml/itemProps3.xml><?xml version="1.0" encoding="utf-8"?>
<ds:datastoreItem xmlns:ds="http://schemas.openxmlformats.org/officeDocument/2006/customXml" ds:itemID="{701FFD25-127B-4E20-819E-74F0FE7ED78B}"/>
</file>

<file path=customXml/itemProps4.xml><?xml version="1.0" encoding="utf-8"?>
<ds:datastoreItem xmlns:ds="http://schemas.openxmlformats.org/officeDocument/2006/customXml" ds:itemID="{3C1F6B56-B759-4664-BE82-507D1B2633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jrw-3.1</vt:lpstr>
      <vt:lpstr>JRW-3.2</vt:lpstr>
      <vt:lpstr>JRW-4.1a </vt:lpstr>
      <vt:lpstr>JRW-4.2a</vt:lpstr>
      <vt:lpstr>JRW-4.3</vt:lpstr>
      <vt:lpstr>JRW-5.1</vt:lpstr>
      <vt:lpstr>JRW-5.2</vt:lpstr>
      <vt:lpstr>JRW-5.3</vt:lpstr>
      <vt:lpstr>JRW-7.1</vt:lpstr>
      <vt:lpstr>JRW-8.1 (2)</vt:lpstr>
      <vt:lpstr>JRW-9.1</vt:lpstr>
      <vt:lpstr>JRW-9.2</vt:lpstr>
      <vt:lpstr>JRW-9.3</vt:lpstr>
      <vt:lpstr>JRW-9.4</vt:lpstr>
      <vt:lpstr>JRW-9.5</vt:lpstr>
      <vt:lpstr>JRW-9.6</vt:lpstr>
      <vt:lpstr>JRW-10.1</vt:lpstr>
      <vt:lpstr>JRW-10.2</vt:lpstr>
      <vt:lpstr>JRW-10.3</vt:lpstr>
      <vt:lpstr>JRW-10.4</vt:lpstr>
      <vt:lpstr>JRW-10.5 </vt:lpstr>
      <vt:lpstr>JRW-10.6</vt:lpstr>
      <vt:lpstr>JRW10.7</vt:lpstr>
      <vt:lpstr>JRW-11.1</vt:lpstr>
      <vt:lpstr>JRW-11.2</vt:lpstr>
      <vt:lpstr>JRW-12.1X</vt:lpstr>
      <vt:lpstr>JRW-12.2 (2)</vt:lpstr>
      <vt:lpstr>JRW-12.3X</vt:lpstr>
      <vt:lpstr>JRW-12.4X</vt:lpstr>
      <vt:lpstr>JRW-12.5X</vt:lpstr>
      <vt:lpstr>JRW-12.6X</vt:lpstr>
      <vt:lpstr>'JRW-10.1'!Print_Area</vt:lpstr>
      <vt:lpstr>'JRW-10.2'!Print_Area</vt:lpstr>
      <vt:lpstr>'JRW-10.3'!Print_Area</vt:lpstr>
      <vt:lpstr>'JRW-10.4'!Print_Area</vt:lpstr>
      <vt:lpstr>'JRW-10.5 '!Print_Area</vt:lpstr>
      <vt:lpstr>'JRW-10.6'!Print_Area</vt:lpstr>
      <vt:lpstr>JRW10.7!Print_Area</vt:lpstr>
      <vt:lpstr>'JRW-11.1'!Print_Area</vt:lpstr>
      <vt:lpstr>'JRW-11.2'!Print_Area</vt:lpstr>
      <vt:lpstr>'JRW-12.1X'!Print_Area</vt:lpstr>
      <vt:lpstr>'JRW-12.2 (2)'!Print_Area</vt:lpstr>
      <vt:lpstr>'JRW-12.3X'!Print_Area</vt:lpstr>
      <vt:lpstr>'JRW-12.4X'!Print_Area</vt:lpstr>
      <vt:lpstr>'JRW-12.5X'!Print_Area</vt:lpstr>
      <vt:lpstr>'JRW-12.6X'!Print_Area</vt:lpstr>
      <vt:lpstr>'jrw-3.1'!Print_Area</vt:lpstr>
      <vt:lpstr>'JRW-3.2'!Print_Area</vt:lpstr>
      <vt:lpstr>'JRW-4.1a '!Print_Area</vt:lpstr>
      <vt:lpstr>'JRW-4.2a'!Print_Area</vt:lpstr>
      <vt:lpstr>'JRW-4.3'!Print_Area</vt:lpstr>
      <vt:lpstr>'JRW-5.1'!Print_Area</vt:lpstr>
      <vt:lpstr>'JRW-5.2'!Print_Area</vt:lpstr>
      <vt:lpstr>'JRW-7.1'!Print_Area</vt:lpstr>
      <vt:lpstr>'JRW-8.1 (2)'!Print_Area</vt:lpstr>
      <vt:lpstr>'JRW-9.1'!Print_Area</vt:lpstr>
      <vt:lpstr>'JRW-9.2'!Print_Area</vt:lpstr>
      <vt:lpstr>'JRW-9.3'!Print_Area</vt:lpstr>
      <vt:lpstr>'JRW-9.4'!Print_Area</vt:lpstr>
      <vt:lpstr>'JRW-9.5'!Print_Area</vt:lpstr>
      <vt:lpstr>'JRW-9.6'!Print_Area</vt:lpstr>
      <vt:lpstr>'jrw-3.1'!Print_Area_MI</vt:lpstr>
    </vt:vector>
  </TitlesOfParts>
  <Company>Pennsylvannia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Mak, Chanda (ATG)</cp:lastModifiedBy>
  <cp:lastPrinted>2022-07-26T18:01:50Z</cp:lastPrinted>
  <dcterms:created xsi:type="dcterms:W3CDTF">2004-07-08T15:39:03Z</dcterms:created>
  <dcterms:modified xsi:type="dcterms:W3CDTF">2022-07-26T18:04:31Z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sum_blk1_chg" linkTarget="prop_sum_blk1_chg">
    <vt:lpwstr>#REF!</vt:lpwstr>
  </property>
  <property fmtid="{D5CDD505-2E9C-101B-9397-08002B2CF9AE}" pid="4" name="sum_cust_chg" linkTarget="prop_sum_cust_chg">
    <vt:lpwstr>#REF!</vt:lpwstr>
  </property>
  <property fmtid="{D5CDD505-2E9C-101B-9397-08002B2CF9AE}" pid="5" name="win_blk1_chg" linkTarget="prop_win_blk1_chg">
    <vt:lpwstr>#REF!</vt:lpwstr>
  </property>
  <property fmtid="{D5CDD505-2E9C-101B-9397-08002B2CF9AE}" pid="6" name="win_cust_chg" linkTarget="prop_win_cust_chg">
    <vt:lpwstr>#REF!</vt:lpwstr>
  </property>
  <property fmtid="{D5CDD505-2E9C-101B-9397-08002B2CF9AE}" pid="7" name="win_xs_chg" linkTarget="prop_win_xs_chg">
    <vt:lpwstr>#REF!</vt:lpwstr>
  </property>
  <property fmtid="{D5CDD505-2E9C-101B-9397-08002B2CF9AE}" pid="8" name="_AdHocReviewCycleID">
    <vt:i4>-2145972035</vt:i4>
  </property>
  <property fmtid="{D5CDD505-2E9C-101B-9397-08002B2CF9AE}" pid="9" name="_NewReviewCycle">
    <vt:lpwstr/>
  </property>
  <property fmtid="{D5CDD505-2E9C-101B-9397-08002B2CF9AE}" pid="10" name="_EmailSubject">
    <vt:lpwstr>Next Version</vt:lpwstr>
  </property>
  <property fmtid="{D5CDD505-2E9C-101B-9397-08002B2CF9AE}" pid="11" name="_AuthorEmail">
    <vt:lpwstr>stephanie.chase@atg.wa.gov</vt:lpwstr>
  </property>
  <property fmtid="{D5CDD505-2E9C-101B-9397-08002B2CF9AE}" pid="12" name="_AuthorEmailDisplayName">
    <vt:lpwstr>Chase, Stephanie (ATG)</vt:lpwstr>
  </property>
  <property fmtid="{D5CDD505-2E9C-101B-9397-08002B2CF9AE}" pid="13" name="_ReviewingToolsShownOnce">
    <vt:lpwstr/>
  </property>
  <property fmtid="{D5CDD505-2E9C-101B-9397-08002B2CF9AE}" pid="14" name="ContentTypeId">
    <vt:lpwstr>0x0101006E56B4D1795A2E4DB2F0B01679ED314A00A0C5B27E5DFE5A42B5D94F605CB10C32</vt:lpwstr>
  </property>
  <property fmtid="{D5CDD505-2E9C-101B-9397-08002B2CF9AE}" pid="15" name="_docset_NoMedatataSyncRequired">
    <vt:lpwstr>False</vt:lpwstr>
  </property>
  <property fmtid="{D5CDD505-2E9C-101B-9397-08002B2CF9AE}" pid="16" name="IsEFSEC">
    <vt:bool>false</vt:bool>
  </property>
</Properties>
</file>