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120" yWindow="12" windowWidth="28668" windowHeight="12660"/>
  </bookViews>
  <sheets>
    <sheet name="Kroger Exhibit No. (KCH-2)" sheetId="6" r:id="rId1"/>
    <sheet name="Kroger Exhibit No. (KCH-3) p.1" sheetId="3" r:id="rId2"/>
    <sheet name="Kroger Exhibit No. (KCH-3) p.2" sheetId="4" r:id="rId3"/>
    <sheet name="Kroger Exhibit No. (KCH-3) p.3" sheetId="2" r:id="rId4"/>
  </sheets>
  <externalReferences>
    <externalReference r:id="rId5"/>
  </externalReferences>
  <definedNames>
    <definedName name="_xlnm.Print_Area" localSheetId="0">'Kroger Exhibit No. (KCH-2)'!$A$1:$N$39</definedName>
  </definedNames>
  <calcPr calcId="162913" iterate="1" calcOnSave="0"/>
</workbook>
</file>

<file path=xl/calcChain.xml><?xml version="1.0" encoding="utf-8"?>
<calcChain xmlns="http://schemas.openxmlformats.org/spreadsheetml/2006/main">
  <c r="N39" i="6" l="1"/>
  <c r="I39" i="6"/>
  <c r="N38" i="6"/>
  <c r="I38" i="6"/>
  <c r="N37" i="6"/>
  <c r="I37" i="6"/>
  <c r="N36" i="6"/>
  <c r="I36" i="6"/>
  <c r="N33" i="6"/>
  <c r="M33" i="6"/>
  <c r="L33" i="6"/>
  <c r="K33" i="6"/>
  <c r="I33" i="6"/>
  <c r="H33" i="6"/>
  <c r="G33" i="6"/>
  <c r="F33" i="6"/>
  <c r="D33" i="6"/>
  <c r="C33" i="6"/>
  <c r="B33" i="6"/>
  <c r="N31" i="6"/>
  <c r="M31" i="6"/>
  <c r="L31" i="6"/>
  <c r="K31" i="6"/>
  <c r="I31" i="6"/>
  <c r="H31" i="6"/>
  <c r="G31" i="6"/>
  <c r="F31" i="6"/>
  <c r="D31" i="6"/>
  <c r="C31" i="6"/>
  <c r="B31" i="6"/>
  <c r="N29" i="6"/>
  <c r="M29" i="6"/>
  <c r="L29" i="6"/>
  <c r="K29" i="6"/>
  <c r="I29" i="6"/>
  <c r="H29" i="6"/>
  <c r="G29" i="6"/>
  <c r="F29" i="6"/>
  <c r="D29" i="6"/>
  <c r="C29" i="6"/>
  <c r="B29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N25" i="6"/>
  <c r="M25" i="6"/>
  <c r="L25" i="6"/>
  <c r="K25" i="6"/>
  <c r="I25" i="6"/>
  <c r="H25" i="6"/>
  <c r="G25" i="6"/>
  <c r="F25" i="6"/>
  <c r="D25" i="6"/>
  <c r="C25" i="6"/>
  <c r="B25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N21" i="6"/>
  <c r="M21" i="6"/>
  <c r="L21" i="6"/>
  <c r="K21" i="6"/>
  <c r="I21" i="6"/>
  <c r="H21" i="6"/>
  <c r="G21" i="6"/>
  <c r="F21" i="6"/>
  <c r="D21" i="6"/>
  <c r="C21" i="6"/>
  <c r="B21" i="6"/>
  <c r="N19" i="6"/>
  <c r="M19" i="6"/>
  <c r="L19" i="6"/>
  <c r="I19" i="6"/>
  <c r="H19" i="6"/>
  <c r="G19" i="6"/>
  <c r="D19" i="6"/>
  <c r="C19" i="6"/>
  <c r="B19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N14" i="6"/>
  <c r="M14" i="6"/>
  <c r="L14" i="6"/>
  <c r="I14" i="6"/>
  <c r="H14" i="6"/>
  <c r="G14" i="6"/>
  <c r="D14" i="6"/>
  <c r="C14" i="6"/>
  <c r="B14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N8" i="6"/>
  <c r="M8" i="6"/>
  <c r="L8" i="6"/>
  <c r="K8" i="6"/>
  <c r="J8" i="6"/>
  <c r="I8" i="6"/>
  <c r="H8" i="6"/>
  <c r="G8" i="6"/>
  <c r="F8" i="6"/>
  <c r="E8" i="6"/>
  <c r="D8" i="6"/>
  <c r="C8" i="6"/>
  <c r="B8" i="6"/>
  <c r="E13" i="4" l="1"/>
  <c r="D13" i="4"/>
  <c r="C13" i="4"/>
  <c r="F13" i="4" s="1"/>
  <c r="F12" i="4"/>
  <c r="F11" i="4"/>
  <c r="F8" i="4"/>
  <c r="F7" i="4"/>
  <c r="E7" i="4"/>
  <c r="E9" i="4" s="1"/>
  <c r="D7" i="4"/>
  <c r="D9" i="4" s="1"/>
  <c r="C7" i="4"/>
  <c r="C9" i="4" s="1"/>
  <c r="F6" i="4"/>
  <c r="F5" i="4"/>
  <c r="D28" i="3"/>
  <c r="F28" i="3" s="1"/>
  <c r="B26" i="3"/>
  <c r="D26" i="3" s="1"/>
  <c r="D25" i="3"/>
  <c r="F25" i="3" s="1"/>
  <c r="F24" i="3"/>
  <c r="D24" i="3"/>
  <c r="D19" i="3"/>
  <c r="H19" i="3" s="1"/>
  <c r="C17" i="3"/>
  <c r="B17" i="3"/>
  <c r="B21" i="3" s="1"/>
  <c r="F16" i="3"/>
  <c r="D16" i="3"/>
  <c r="H16" i="3" s="1"/>
  <c r="D15" i="3"/>
  <c r="H15" i="3" s="1"/>
  <c r="D14" i="3"/>
  <c r="H14" i="3" s="1"/>
  <c r="D12" i="3"/>
  <c r="H12" i="3" s="1"/>
  <c r="E13" i="2"/>
  <c r="D13" i="2"/>
  <c r="C13" i="2"/>
  <c r="F12" i="2"/>
  <c r="F11" i="2"/>
  <c r="D9" i="2"/>
  <c r="F8" i="2"/>
  <c r="E7" i="2"/>
  <c r="E9" i="2" s="1"/>
  <c r="D7" i="2"/>
  <c r="C7" i="2"/>
  <c r="F7" i="2" s="1"/>
  <c r="F6" i="2"/>
  <c r="F5" i="2"/>
  <c r="F14" i="3" l="1"/>
  <c r="F9" i="4"/>
  <c r="F12" i="3"/>
  <c r="F15" i="3"/>
  <c r="I15" i="3" s="1"/>
  <c r="E15" i="4"/>
  <c r="D15" i="4"/>
  <c r="D15" i="2"/>
  <c r="E15" i="2"/>
  <c r="F13" i="2"/>
  <c r="F26" i="3"/>
  <c r="C15" i="4"/>
  <c r="F15" i="4" s="1"/>
  <c r="I12" i="3"/>
  <c r="H17" i="3"/>
  <c r="I14" i="3"/>
  <c r="I16" i="3"/>
  <c r="C9" i="2"/>
  <c r="F9" i="2" s="1"/>
  <c r="D17" i="3"/>
  <c r="D21" i="3" s="1"/>
  <c r="F19" i="3"/>
  <c r="I19" i="3" s="1"/>
  <c r="H24" i="3"/>
  <c r="H25" i="3"/>
  <c r="H28" i="3"/>
  <c r="F17" i="3" l="1"/>
  <c r="I17" i="3" s="1"/>
  <c r="I24" i="3"/>
  <c r="H26" i="3"/>
  <c r="I25" i="3"/>
  <c r="H21" i="3"/>
  <c r="I28" i="3"/>
  <c r="C15" i="2"/>
  <c r="F15" i="2" s="1"/>
  <c r="F21" i="3" l="1"/>
  <c r="F30" i="3"/>
  <c r="I26" i="3"/>
  <c r="I21" i="3"/>
  <c r="H30" i="3"/>
  <c r="I30" i="3" l="1"/>
</calcChain>
</file>

<file path=xl/sharedStrings.xml><?xml version="1.0" encoding="utf-8"?>
<sst xmlns="http://schemas.openxmlformats.org/spreadsheetml/2006/main" count="139" uniqueCount="94">
  <si>
    <t>Kroger's Recommended Spread at PSE's Supplemental Requested Revenue Increase</t>
  </si>
  <si>
    <t>Voltage Level</t>
  </si>
  <si>
    <t>Percent of Uniform Increase</t>
  </si>
  <si>
    <t>Proposed Revenue Increase (%)</t>
  </si>
  <si>
    <t>Proposed
Revenue
Increase
($)</t>
  </si>
  <si>
    <t>Proposed
Revenue</t>
  </si>
  <si>
    <t>E</t>
  </si>
  <si>
    <t>F</t>
  </si>
  <si>
    <t>G  = B x F</t>
  </si>
  <si>
    <t>H = B + G</t>
  </si>
  <si>
    <t>Residential</t>
  </si>
  <si>
    <t>Secondary Voltage</t>
  </si>
  <si>
    <t>Demand &lt;= 50 kW</t>
  </si>
  <si>
    <t>Demand &gt; 50 kW but &lt;= 350 kW</t>
  </si>
  <si>
    <t>Demand &gt; 350 kW</t>
  </si>
  <si>
    <t>Total Secondary Voltage</t>
  </si>
  <si>
    <t>Primary Voltage</t>
  </si>
  <si>
    <t>General Service / Irrigation</t>
  </si>
  <si>
    <t>Interruptible Total Electric Schools</t>
  </si>
  <si>
    <t>Total Primary Voltage</t>
  </si>
  <si>
    <t>Campus Rate</t>
  </si>
  <si>
    <t>Total High Voltage</t>
  </si>
  <si>
    <t>Choice / Retail Wheeling</t>
  </si>
  <si>
    <t>Lighting</t>
  </si>
  <si>
    <t>Total Jurisdictional Retail Sales</t>
  </si>
  <si>
    <t>Firm Resale / Special Contract</t>
  </si>
  <si>
    <t>Total Sales</t>
  </si>
  <si>
    <t>Average Increase Before Schedule 40, Transporation, Firm Resale</t>
  </si>
  <si>
    <t>Average Increase Excluding Schedule 40, Transportation, Firm Resale</t>
  </si>
  <si>
    <t>Adjustment to Average Increase for Unequal Allocation of Increase</t>
  </si>
  <si>
    <t>Average Increase Excluding Schedule 40, Transportation, Firm Resale adjusted for Unequal Allocation of Increase</t>
  </si>
  <si>
    <t>Comparison of Cost-Based Revenue with PSE Proposed Revenue by Classification - Schedule 25</t>
  </si>
  <si>
    <t>Customer</t>
  </si>
  <si>
    <t>Demand</t>
  </si>
  <si>
    <t>Energy</t>
  </si>
  <si>
    <t>Total</t>
  </si>
  <si>
    <t>Ln #</t>
  </si>
  <si>
    <t>Amount</t>
  </si>
  <si>
    <t>Source</t>
  </si>
  <si>
    <t>PSE Cost-of-Service Results</t>
  </si>
  <si>
    <r>
      <t>PSE Supplemental Cost-of-Service Study</t>
    </r>
    <r>
      <rPr>
        <b/>
        <vertAlign val="superscript"/>
        <sz val="10"/>
        <rFont val="Times New Roman"/>
        <family val="1"/>
      </rPr>
      <t>1</t>
    </r>
  </si>
  <si>
    <t>Rev. Credits</t>
  </si>
  <si>
    <r>
      <t>% x Sch. 25 Revenue Credits.</t>
    </r>
    <r>
      <rPr>
        <b/>
        <vertAlign val="superscript"/>
        <sz val="10"/>
        <rFont val="Times New Roman"/>
        <family val="1"/>
      </rPr>
      <t>2</t>
    </r>
  </si>
  <si>
    <t>Net COS Before Tax Adjustment</t>
  </si>
  <si>
    <t>Ln 1 + Ln 2</t>
  </si>
  <si>
    <t>Cost-of-Service Tax Adjustment</t>
  </si>
  <si>
    <t>COS Tax adjustment allocated using rate base</t>
  </si>
  <si>
    <t>Total Cost-of-Service</t>
  </si>
  <si>
    <t>Ln 3 + Ln 4</t>
  </si>
  <si>
    <t>Schs. 7A, 11, 25 Revenue</t>
  </si>
  <si>
    <t>PSE Supplemental JAP-39, p. 8 of 17</t>
  </si>
  <si>
    <t>Sch. 29 Revenue</t>
  </si>
  <si>
    <t>PSE Supplemental JAP-39, p. 10 of 17</t>
  </si>
  <si>
    <t>Total Revenue</t>
  </si>
  <si>
    <t>Ln 6 + Ln 7</t>
  </si>
  <si>
    <t>Difference Between Charges and Cost</t>
  </si>
  <si>
    <t>Ln 3 ÷ Ln 4</t>
  </si>
  <si>
    <t>Data Sources:</t>
  </si>
  <si>
    <t>1.  PSE's Supplemental Class Cost-of-Service Study provided in response to Kroger Data Request No. 5.</t>
  </si>
  <si>
    <t>2.  The revenue credits are allocated to demand and energy using the demand (25%) and energy (75%) portions under the peak credit method
     used in PSE's filing applied to the Schedule 25 total revenue credits included in the supplemental cost-of-service study.</t>
  </si>
  <si>
    <t>Twelve Months ended September 30, 2016</t>
  </si>
  <si>
    <t>Secondary Voltage, Demand Greater than 50 kW but less than or equal to 350 kW</t>
  </si>
  <si>
    <t>Schedule 25</t>
  </si>
  <si>
    <t>(Set Tail Block Energy Charge = Current; Increase Demand-Related Charges Proportionally)</t>
  </si>
  <si>
    <t>Billing Determinants</t>
  </si>
  <si>
    <t>Proforma</t>
  </si>
  <si>
    <t>Kroger Proposed</t>
  </si>
  <si>
    <t>Temp.</t>
  </si>
  <si>
    <t>Rates Effective Dec. 2017</t>
  </si>
  <si>
    <t>Adj.</t>
  </si>
  <si>
    <t>Charge</t>
  </si>
  <si>
    <t xml:space="preserve">
Revenue</t>
  </si>
  <si>
    <t>Percent Change</t>
  </si>
  <si>
    <t>Total Basic Charge</t>
  </si>
  <si>
    <t>Winter - First 20,000 kWh</t>
  </si>
  <si>
    <t>Summer - First 20,000 kWh</t>
  </si>
  <si>
    <t>All Over 20,000 kWh</t>
  </si>
  <si>
    <t>Total kWh Energy</t>
  </si>
  <si>
    <t>Total Unbilled</t>
  </si>
  <si>
    <t>Total kWh</t>
  </si>
  <si>
    <t>Winter - All Over 50 kW</t>
  </si>
  <si>
    <t>Summer - All Over 50 kW</t>
  </si>
  <si>
    <t>Total kW Demand</t>
  </si>
  <si>
    <t>Total kVarh Reactive Power</t>
  </si>
  <si>
    <t>Comparison of Cost-Based Revenue with Kroger Proposed Revenue by Classification - Schedule 25</t>
  </si>
  <si>
    <t>Kroger Proposed Rate Schedule 25 Design @ PSE Requested Revenue Requirement and Spread</t>
  </si>
  <si>
    <t>Cost of Service</t>
  </si>
  <si>
    <t>PSE Proposal</t>
  </si>
  <si>
    <t>Cost-Based Rev. Req't</t>
  </si>
  <si>
    <t>Cost-Based Increase</t>
  </si>
  <si>
    <t>Cost-Based Percent Increase</t>
  </si>
  <si>
    <t>Parity Percentage</t>
  </si>
  <si>
    <t>Kroger Exhibit No.__(KCH-3), p. 1 of 3</t>
  </si>
  <si>
    <t>Comparison of PSE Proposed Rate Spread and Kroger Proposed Rate Spread at PSE Requested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</si>
</sst>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  <numFmt numFmtId="167" formatCode="_(&quot;$&quot;* #,##0.000000_);_(&quot;$&quot;* \(#,##0.000000\);_(&quot;$&quot;* &quot;-&quot;??_);_(@_)"/>
    <numFmt numFmtId="168" formatCode="_(&quot;$&quot;* #,##0.00000_);_(&quot;$&quot;* \(#,##0.00000\);_(&quot;$&quot;* &quot;-&quot;??_);_(@_)"/>
    <numFmt numFmtId="169" formatCode="0.0%"/>
  </numFmts>
  <fonts count="14" x14ac:knownFonts="1">
    <font>
      <sz val="11"/>
      <color theme="1"/>
      <name val="Times New Roman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u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Accounting"/>
      <sz val="10"/>
      <name val="Times New Roman"/>
      <family val="1"/>
    </font>
    <font>
      <b/>
      <sz val="10"/>
      <color rgb="FFFF0000"/>
      <name val="Times New Roman"/>
      <family val="1"/>
    </font>
    <font>
      <b/>
      <u val="doubleAccounting"/>
      <sz val="10"/>
      <name val="Times New Roman"/>
      <family val="1"/>
    </font>
    <font>
      <u val="doubleAccounting"/>
      <sz val="10"/>
      <name val="Times New Roman"/>
      <family val="1"/>
    </font>
    <font>
      <sz val="11"/>
      <color theme="1"/>
      <name val="Times New Roman"/>
      <family val="2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9" fontId="12" fillId="0" borderId="0" applyFont="0" applyFill="0" applyBorder="0" applyAlignment="0" applyProtection="0"/>
  </cellStyleXfs>
  <cellXfs count="19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3" fillId="0" borderId="0" xfId="5" applyFont="1"/>
    <xf numFmtId="0" fontId="3" fillId="2" borderId="0" xfId="5" applyFont="1" applyFill="1" applyAlignment="1"/>
    <xf numFmtId="0" fontId="3" fillId="2" borderId="0" xfId="5" applyFont="1" applyFill="1"/>
    <xf numFmtId="0" fontId="3" fillId="2" borderId="0" xfId="5" applyFont="1" applyFill="1" applyAlignment="1">
      <alignment horizontal="center"/>
    </xf>
    <xf numFmtId="0" fontId="6" fillId="2" borderId="0" xfId="5" applyFont="1" applyFill="1" applyAlignment="1">
      <alignment horizontal="center"/>
    </xf>
    <xf numFmtId="0" fontId="6" fillId="2" borderId="0" xfId="5" applyNumberFormat="1" applyFont="1" applyFill="1" applyAlignment="1">
      <alignment horizontal="center"/>
    </xf>
    <xf numFmtId="0" fontId="6" fillId="2" borderId="0" xfId="5" applyNumberFormat="1" applyFont="1" applyFill="1" applyAlignment="1">
      <alignment horizontal="left" indent="2"/>
    </xf>
    <xf numFmtId="0" fontId="3" fillId="2" borderId="0" xfId="5" applyFont="1" applyFill="1" applyAlignment="1">
      <alignment horizontal="right"/>
    </xf>
    <xf numFmtId="42" fontId="3" fillId="2" borderId="0" xfId="5" applyNumberFormat="1" applyFont="1" applyFill="1" applyAlignment="1">
      <alignment horizontal="right"/>
    </xf>
    <xf numFmtId="164" fontId="3" fillId="2" borderId="0" xfId="2" applyNumberFormat="1" applyFont="1" applyFill="1"/>
    <xf numFmtId="0" fontId="3" fillId="2" borderId="0" xfId="5" applyFont="1" applyFill="1" applyAlignment="1">
      <alignment horizontal="left" indent="1"/>
    </xf>
    <xf numFmtId="42" fontId="8" fillId="2" borderId="0" xfId="5" applyNumberFormat="1" applyFont="1" applyFill="1" applyAlignment="1">
      <alignment horizontal="right"/>
    </xf>
    <xf numFmtId="42" fontId="8" fillId="2" borderId="0" xfId="2" applyNumberFormat="1" applyFont="1" applyFill="1"/>
    <xf numFmtId="0" fontId="3" fillId="2" borderId="0" xfId="5" quotePrefix="1" applyFont="1" applyFill="1" applyAlignment="1">
      <alignment horizontal="left" indent="1"/>
    </xf>
    <xf numFmtId="164" fontId="8" fillId="2" borderId="0" xfId="2" applyNumberFormat="1" applyFont="1" applyFill="1"/>
    <xf numFmtId="164" fontId="3" fillId="2" borderId="0" xfId="5" applyNumberFormat="1" applyFont="1" applyFill="1" applyAlignment="1">
      <alignment horizontal="right"/>
    </xf>
    <xf numFmtId="164" fontId="9" fillId="2" borderId="0" xfId="2" applyNumberFormat="1" applyFont="1" applyFill="1" applyAlignment="1">
      <alignment horizontal="right"/>
    </xf>
    <xf numFmtId="164" fontId="9" fillId="2" borderId="0" xfId="2" applyNumberFormat="1" applyFont="1" applyFill="1"/>
    <xf numFmtId="164" fontId="3" fillId="2" borderId="3" xfId="5" applyNumberFormat="1" applyFont="1" applyFill="1" applyBorder="1" applyAlignment="1">
      <alignment horizontal="right"/>
    </xf>
    <xf numFmtId="164" fontId="3" fillId="2" borderId="3" xfId="2" applyNumberFormat="1" applyFont="1" applyFill="1" applyBorder="1"/>
    <xf numFmtId="165" fontId="3" fillId="0" borderId="0" xfId="5" applyNumberFormat="1" applyFont="1"/>
    <xf numFmtId="0" fontId="1" fillId="0" borderId="0" xfId="5" applyFont="1"/>
    <xf numFmtId="0" fontId="1" fillId="2" borderId="0" xfId="5" applyFont="1" applyFill="1"/>
    <xf numFmtId="0" fontId="1" fillId="0" borderId="0" xfId="5" applyFont="1" applyFill="1"/>
    <xf numFmtId="0" fontId="3" fillId="2" borderId="14" xfId="5" applyFont="1" applyFill="1" applyBorder="1" applyAlignment="1">
      <alignment horizontal="center"/>
    </xf>
    <xf numFmtId="0" fontId="3" fillId="2" borderId="15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/>
    </xf>
    <xf numFmtId="0" fontId="1" fillId="2" borderId="1" xfId="5" applyFont="1" applyFill="1" applyBorder="1"/>
    <xf numFmtId="0" fontId="3" fillId="2" borderId="17" xfId="5" applyFont="1" applyFill="1" applyBorder="1"/>
    <xf numFmtId="0" fontId="3" fillId="2" borderId="1" xfId="5" applyFont="1" applyFill="1" applyBorder="1" applyAlignment="1">
      <alignment horizontal="center" vertical="center" wrapText="1"/>
    </xf>
    <xf numFmtId="0" fontId="3" fillId="2" borderId="18" xfId="5" applyFont="1" applyFill="1" applyBorder="1"/>
    <xf numFmtId="0" fontId="3" fillId="2" borderId="12" xfId="5" applyFont="1" applyFill="1" applyBorder="1" applyAlignment="1">
      <alignment horizontal="center"/>
    </xf>
    <xf numFmtId="0" fontId="3" fillId="2" borderId="2" xfId="5" applyFont="1" applyFill="1" applyBorder="1" applyAlignment="1">
      <alignment horizontal="center" wrapText="1"/>
    </xf>
    <xf numFmtId="0" fontId="3" fillId="2" borderId="13" xfId="5" applyFont="1" applyFill="1" applyBorder="1" applyAlignment="1">
      <alignment horizontal="center" wrapText="1"/>
    </xf>
    <xf numFmtId="165" fontId="8" fillId="2" borderId="0" xfId="5" applyNumberFormat="1" applyFont="1" applyFill="1"/>
    <xf numFmtId="164" fontId="8" fillId="2" borderId="0" xfId="5" applyNumberFormat="1" applyFont="1" applyFill="1"/>
    <xf numFmtId="44" fontId="3" fillId="2" borderId="0" xfId="2" applyFont="1" applyFill="1"/>
    <xf numFmtId="10" fontId="8" fillId="2" borderId="0" xfId="5" applyNumberFormat="1" applyFont="1" applyFill="1" applyAlignment="1">
      <alignment horizontal="center"/>
    </xf>
    <xf numFmtId="165" fontId="1" fillId="2" borderId="0" xfId="5" applyNumberFormat="1" applyFont="1" applyFill="1"/>
    <xf numFmtId="164" fontId="3" fillId="2" borderId="0" xfId="5" applyNumberFormat="1" applyFont="1" applyFill="1"/>
    <xf numFmtId="164" fontId="1" fillId="2" borderId="0" xfId="5" applyNumberFormat="1" applyFont="1" applyFill="1"/>
    <xf numFmtId="165" fontId="3" fillId="2" borderId="0" xfId="4" applyNumberFormat="1" applyFont="1" applyFill="1"/>
    <xf numFmtId="165" fontId="3" fillId="2" borderId="0" xfId="5" applyNumberFormat="1" applyFont="1" applyFill="1"/>
    <xf numFmtId="167" fontId="3" fillId="2" borderId="0" xfId="2" applyNumberFormat="1" applyFont="1" applyFill="1"/>
    <xf numFmtId="10" fontId="3" fillId="2" borderId="0" xfId="5" applyNumberFormat="1" applyFont="1" applyFill="1" applyAlignment="1">
      <alignment horizontal="center"/>
    </xf>
    <xf numFmtId="165" fontId="8" fillId="2" borderId="0" xfId="4" applyNumberFormat="1" applyFont="1" applyFill="1"/>
    <xf numFmtId="167" fontId="8" fillId="2" borderId="0" xfId="2" applyNumberFormat="1" applyFont="1" applyFill="1"/>
    <xf numFmtId="165" fontId="10" fillId="2" borderId="0" xfId="5" applyNumberFormat="1" applyFont="1" applyFill="1"/>
    <xf numFmtId="164" fontId="10" fillId="2" borderId="0" xfId="5" applyNumberFormat="1" applyFont="1" applyFill="1"/>
    <xf numFmtId="10" fontId="10" fillId="2" borderId="0" xfId="5" applyNumberFormat="1" applyFont="1" applyFill="1" applyAlignment="1">
      <alignment horizontal="center"/>
    </xf>
    <xf numFmtId="44" fontId="3" fillId="2" borderId="0" xfId="2" applyNumberFormat="1" applyFont="1" applyFill="1"/>
    <xf numFmtId="164" fontId="8" fillId="2" borderId="0" xfId="5" applyNumberFormat="1" applyFont="1" applyFill="1" applyBorder="1"/>
    <xf numFmtId="164" fontId="11" fillId="2" borderId="0" xfId="5" applyNumberFormat="1" applyFont="1" applyFill="1"/>
    <xf numFmtId="164" fontId="1" fillId="0" borderId="0" xfId="5" applyNumberFormat="1" applyFont="1"/>
    <xf numFmtId="168" fontId="3" fillId="2" borderId="0" xfId="2" applyNumberFormat="1" applyFont="1" applyFill="1"/>
    <xf numFmtId="0" fontId="3" fillId="0" borderId="0" xfId="1" applyFont="1"/>
    <xf numFmtId="0" fontId="3" fillId="2" borderId="0" xfId="1" applyFont="1" applyFill="1" applyAlignment="1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0" xfId="1" applyNumberFormat="1" applyFont="1" applyFill="1" applyAlignment="1">
      <alignment horizontal="center"/>
    </xf>
    <xf numFmtId="0" fontId="6" fillId="2" borderId="0" xfId="1" applyNumberFormat="1" applyFont="1" applyFill="1" applyAlignment="1">
      <alignment horizontal="left" indent="2"/>
    </xf>
    <xf numFmtId="0" fontId="3" fillId="2" borderId="0" xfId="1" applyFont="1" applyFill="1" applyAlignment="1">
      <alignment horizontal="right"/>
    </xf>
    <xf numFmtId="42" fontId="3" fillId="2" borderId="0" xfId="1" applyNumberFormat="1" applyFont="1" applyFill="1" applyAlignment="1">
      <alignment horizontal="right"/>
    </xf>
    <xf numFmtId="0" fontId="3" fillId="2" borderId="0" xfId="1" applyFont="1" applyFill="1" applyAlignment="1">
      <alignment horizontal="left" indent="1"/>
    </xf>
    <xf numFmtId="42" fontId="8" fillId="2" borderId="0" xfId="1" applyNumberFormat="1" applyFont="1" applyFill="1" applyAlignment="1">
      <alignment horizontal="right"/>
    </xf>
    <xf numFmtId="0" fontId="3" fillId="2" borderId="0" xfId="1" quotePrefix="1" applyFont="1" applyFill="1" applyAlignment="1">
      <alignment horizontal="left" indent="1"/>
    </xf>
    <xf numFmtId="164" fontId="3" fillId="2" borderId="0" xfId="1" applyNumberFormat="1" applyFont="1" applyFill="1" applyAlignment="1">
      <alignment horizontal="right"/>
    </xf>
    <xf numFmtId="164" fontId="3" fillId="2" borderId="3" xfId="1" applyNumberFormat="1" applyFont="1" applyFill="1" applyBorder="1" applyAlignment="1">
      <alignment horizontal="right"/>
    </xf>
    <xf numFmtId="165" fontId="3" fillId="0" borderId="0" xfId="1" applyNumberFormat="1" applyFont="1"/>
    <xf numFmtId="0" fontId="3" fillId="0" borderId="0" xfId="0" quotePrefix="1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1" fillId="2" borderId="19" xfId="0" applyFont="1" applyFill="1" applyBorder="1"/>
    <xf numFmtId="0" fontId="1" fillId="2" borderId="20" xfId="0" applyFont="1" applyFill="1" applyBorder="1" applyAlignment="1">
      <alignment horizontal="center" wrapText="1"/>
    </xf>
    <xf numFmtId="0" fontId="1" fillId="2" borderId="9" xfId="1" applyFont="1" applyFill="1" applyBorder="1" applyAlignment="1">
      <alignment horizontal="center" wrapText="1"/>
    </xf>
    <xf numFmtId="0" fontId="1" fillId="2" borderId="10" xfId="1" applyFont="1" applyFill="1" applyBorder="1" applyAlignment="1">
      <alignment horizontal="center" wrapText="1"/>
    </xf>
    <xf numFmtId="0" fontId="1" fillId="2" borderId="11" xfId="1" applyFont="1" applyFill="1" applyBorder="1" applyAlignment="1">
      <alignment horizontal="center" wrapText="1"/>
    </xf>
    <xf numFmtId="0" fontId="1" fillId="2" borderId="9" xfId="0" quotePrefix="1" applyFont="1" applyFill="1" applyBorder="1" applyAlignment="1">
      <alignment horizontal="center" wrapText="1"/>
    </xf>
    <xf numFmtId="0" fontId="1" fillId="2" borderId="10" xfId="0" quotePrefix="1" applyFont="1" applyFill="1" applyBorder="1" applyAlignment="1">
      <alignment horizontal="center" wrapText="1"/>
    </xf>
    <xf numFmtId="0" fontId="1" fillId="2" borderId="11" xfId="0" quotePrefix="1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left" vertical="top" wrapText="1"/>
    </xf>
    <xf numFmtId="164" fontId="1" fillId="2" borderId="4" xfId="2" applyNumberFormat="1" applyFont="1" applyFill="1" applyBorder="1"/>
    <xf numFmtId="169" fontId="1" fillId="2" borderId="5" xfId="1" applyNumberFormat="1" applyFont="1" applyFill="1" applyBorder="1" applyAlignment="1">
      <alignment horizontal="center"/>
    </xf>
    <xf numFmtId="169" fontId="3" fillId="2" borderId="6" xfId="3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quotePrefix="1" applyFont="1" applyFill="1" applyBorder="1" applyAlignment="1">
      <alignment horizontal="center" vertical="top" wrapText="1"/>
    </xf>
    <xf numFmtId="0" fontId="1" fillId="2" borderId="6" xfId="0" quotePrefix="1" applyFont="1" applyFill="1" applyBorder="1" applyAlignment="1">
      <alignment horizontal="center" vertical="top" wrapText="1"/>
    </xf>
    <xf numFmtId="0" fontId="1" fillId="2" borderId="7" xfId="1" applyFont="1" applyFill="1" applyBorder="1"/>
    <xf numFmtId="169" fontId="1" fillId="2" borderId="0" xfId="1" applyNumberFormat="1" applyFont="1" applyFill="1" applyBorder="1" applyAlignment="1">
      <alignment horizontal="center"/>
    </xf>
    <xf numFmtId="169" fontId="3" fillId="2" borderId="8" xfId="1" applyNumberFormat="1" applyFont="1" applyFill="1" applyBorder="1"/>
    <xf numFmtId="0" fontId="1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left"/>
    </xf>
    <xf numFmtId="42" fontId="1" fillId="2" borderId="22" xfId="1" applyNumberFormat="1" applyFont="1" applyFill="1" applyBorder="1"/>
    <xf numFmtId="42" fontId="1" fillId="2" borderId="2" xfId="1" applyNumberFormat="1" applyFont="1" applyFill="1" applyBorder="1" applyAlignment="1">
      <alignment horizontal="center"/>
    </xf>
    <xf numFmtId="10" fontId="1" fillId="2" borderId="23" xfId="6" applyNumberFormat="1" applyFont="1" applyFill="1" applyBorder="1" applyAlignment="1">
      <alignment horizontal="center"/>
    </xf>
    <xf numFmtId="9" fontId="1" fillId="2" borderId="22" xfId="3" applyFont="1" applyFill="1" applyBorder="1" applyAlignment="1">
      <alignment horizontal="center"/>
    </xf>
    <xf numFmtId="10" fontId="1" fillId="2" borderId="2" xfId="3" applyNumberFormat="1" applyFont="1" applyFill="1" applyBorder="1" applyAlignment="1">
      <alignment horizontal="center"/>
    </xf>
    <xf numFmtId="164" fontId="1" fillId="2" borderId="2" xfId="2" applyNumberFormat="1" applyFont="1" applyFill="1" applyBorder="1"/>
    <xf numFmtId="9" fontId="1" fillId="2" borderId="23" xfId="6" applyFont="1" applyFill="1" applyBorder="1" applyAlignment="1">
      <alignment horizontal="center"/>
    </xf>
    <xf numFmtId="0" fontId="1" fillId="2" borderId="21" xfId="0" applyFont="1" applyFill="1" applyBorder="1"/>
    <xf numFmtId="164" fontId="1" fillId="2" borderId="7" xfId="2" applyNumberFormat="1" applyFont="1" applyFill="1" applyBorder="1"/>
    <xf numFmtId="169" fontId="3" fillId="2" borderId="8" xfId="3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2" applyNumberFormat="1" applyFont="1" applyFill="1" applyBorder="1"/>
    <xf numFmtId="9" fontId="1" fillId="2" borderId="8" xfId="2" applyNumberFormat="1" applyFont="1" applyFill="1" applyBorder="1" applyAlignment="1">
      <alignment horizontal="center"/>
    </xf>
    <xf numFmtId="164" fontId="1" fillId="2" borderId="7" xfId="1" applyNumberFormat="1" applyFont="1" applyFill="1" applyBorder="1"/>
    <xf numFmtId="0" fontId="1" fillId="2" borderId="21" xfId="0" quotePrefix="1" applyFont="1" applyFill="1" applyBorder="1" applyAlignment="1">
      <alignment horizontal="left" indent="1"/>
    </xf>
    <xf numFmtId="164" fontId="1" fillId="2" borderId="0" xfId="1" applyNumberFormat="1" applyFont="1" applyFill="1" applyBorder="1" applyAlignment="1">
      <alignment horizontal="center"/>
    </xf>
    <xf numFmtId="10" fontId="1" fillId="2" borderId="8" xfId="6" applyNumberFormat="1" applyFont="1" applyFill="1" applyBorder="1" applyAlignment="1">
      <alignment horizontal="center"/>
    </xf>
    <xf numFmtId="9" fontId="1" fillId="2" borderId="7" xfId="3" applyFont="1" applyFill="1" applyBorder="1" applyAlignment="1">
      <alignment horizontal="center"/>
    </xf>
    <xf numFmtId="10" fontId="1" fillId="2" borderId="0" xfId="3" applyNumberFormat="1" applyFont="1" applyFill="1" applyBorder="1" applyAlignment="1">
      <alignment horizontal="center"/>
    </xf>
    <xf numFmtId="9" fontId="1" fillId="2" borderId="8" xfId="6" applyFont="1" applyFill="1" applyBorder="1" applyAlignment="1">
      <alignment horizontal="center"/>
    </xf>
    <xf numFmtId="0" fontId="1" fillId="2" borderId="21" xfId="0" quotePrefix="1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1" applyNumberFormat="1" applyFont="1" applyFill="1" applyBorder="1" applyAlignment="1">
      <alignment horizontal="center"/>
    </xf>
    <xf numFmtId="10" fontId="3" fillId="2" borderId="8" xfId="3" applyNumberFormat="1" applyFont="1" applyFill="1" applyBorder="1" applyAlignment="1">
      <alignment horizontal="center"/>
    </xf>
    <xf numFmtId="10" fontId="1" fillId="2" borderId="0" xfId="1" applyNumberFormat="1" applyFont="1" applyFill="1" applyBorder="1" applyAlignment="1">
      <alignment horizontal="center"/>
    </xf>
    <xf numFmtId="9" fontId="1" fillId="2" borderId="8" xfId="6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left" indent="1"/>
    </xf>
    <xf numFmtId="0" fontId="1" fillId="2" borderId="0" xfId="1" applyFont="1" applyFill="1" applyBorder="1" applyAlignment="1">
      <alignment horizontal="center"/>
    </xf>
    <xf numFmtId="0" fontId="3" fillId="2" borderId="8" xfId="1" applyFont="1" applyFill="1" applyBorder="1"/>
    <xf numFmtId="0" fontId="1" fillId="2" borderId="0" xfId="0" applyFont="1" applyFill="1" applyBorder="1"/>
    <xf numFmtId="9" fontId="1" fillId="2" borderId="8" xfId="0" applyNumberFormat="1" applyFont="1" applyFill="1" applyBorder="1" applyAlignment="1">
      <alignment horizontal="center"/>
    </xf>
    <xf numFmtId="0" fontId="1" fillId="2" borderId="7" xfId="0" applyFont="1" applyFill="1" applyBorder="1"/>
    <xf numFmtId="0" fontId="1" fillId="2" borderId="22" xfId="0" applyFont="1" applyFill="1" applyBorder="1"/>
    <xf numFmtId="9" fontId="1" fillId="2" borderId="22" xfId="3" applyFont="1" applyFill="1" applyBorder="1"/>
    <xf numFmtId="0" fontId="1" fillId="2" borderId="24" xfId="0" applyFont="1" applyFill="1" applyBorder="1"/>
    <xf numFmtId="42" fontId="1" fillId="2" borderId="25" xfId="1" applyNumberFormat="1" applyFont="1" applyFill="1" applyBorder="1"/>
    <xf numFmtId="42" fontId="1" fillId="2" borderId="26" xfId="1" applyNumberFormat="1" applyFont="1" applyFill="1" applyBorder="1" applyAlignment="1">
      <alignment horizontal="center"/>
    </xf>
    <xf numFmtId="10" fontId="1" fillId="2" borderId="27" xfId="6" applyNumberFormat="1" applyFont="1" applyFill="1" applyBorder="1" applyAlignment="1">
      <alignment horizontal="center"/>
    </xf>
    <xf numFmtId="0" fontId="1" fillId="2" borderId="25" xfId="0" applyFont="1" applyFill="1" applyBorder="1"/>
    <xf numFmtId="10" fontId="1" fillId="2" borderId="26" xfId="3" applyNumberFormat="1" applyFont="1" applyFill="1" applyBorder="1" applyAlignment="1">
      <alignment horizontal="center"/>
    </xf>
    <xf numFmtId="164" fontId="1" fillId="2" borderId="26" xfId="2" applyNumberFormat="1" applyFont="1" applyFill="1" applyBorder="1"/>
    <xf numFmtId="9" fontId="1" fillId="2" borderId="27" xfId="6" applyFont="1" applyFill="1" applyBorder="1" applyAlignment="1">
      <alignment horizontal="center"/>
    </xf>
    <xf numFmtId="0" fontId="1" fillId="2" borderId="0" xfId="0" applyFont="1" applyFill="1"/>
    <xf numFmtId="0" fontId="3" fillId="2" borderId="0" xfId="1" applyFont="1" applyFill="1" applyBorder="1"/>
    <xf numFmtId="10" fontId="1" fillId="2" borderId="0" xfId="3" applyNumberFormat="1" applyFont="1" applyFill="1" applyBorder="1"/>
    <xf numFmtId="164" fontId="1" fillId="2" borderId="0" xfId="2" applyNumberFormat="1" applyFont="1" applyFill="1" applyBorder="1" applyAlignment="1">
      <alignment horizontal="center"/>
    </xf>
    <xf numFmtId="10" fontId="3" fillId="2" borderId="0" xfId="1" applyNumberFormat="1" applyFont="1" applyFill="1" applyBorder="1" applyAlignment="1">
      <alignment horizontal="center"/>
    </xf>
    <xf numFmtId="10" fontId="3" fillId="2" borderId="0" xfId="3" applyNumberFormat="1" applyFont="1" applyFill="1" applyBorder="1" applyAlignment="1">
      <alignment horizontal="center"/>
    </xf>
    <xf numFmtId="164" fontId="1" fillId="2" borderId="0" xfId="0" applyNumberFormat="1" applyFont="1" applyFill="1" applyBorder="1"/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4" xfId="0" quotePrefix="1" applyFont="1" applyFill="1" applyBorder="1" applyAlignment="1">
      <alignment horizontal="left"/>
    </xf>
    <xf numFmtId="0" fontId="1" fillId="2" borderId="5" xfId="0" applyFont="1" applyFill="1" applyBorder="1"/>
    <xf numFmtId="9" fontId="3" fillId="2" borderId="5" xfId="3" applyFont="1" applyFill="1" applyBorder="1"/>
    <xf numFmtId="166" fontId="1" fillId="2" borderId="5" xfId="0" applyNumberFormat="1" applyFont="1" applyFill="1" applyBorder="1" applyAlignment="1">
      <alignment horizontal="center"/>
    </xf>
    <xf numFmtId="0" fontId="1" fillId="2" borderId="4" xfId="0" applyFont="1" applyFill="1" applyBorder="1"/>
    <xf numFmtId="166" fontId="1" fillId="2" borderId="6" xfId="0" applyNumberFormat="1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left"/>
    </xf>
    <xf numFmtId="166" fontId="1" fillId="2" borderId="0" xfId="3" applyNumberFormat="1" applyFont="1" applyFill="1" applyBorder="1" applyAlignment="1">
      <alignment horizontal="center"/>
    </xf>
    <xf numFmtId="166" fontId="1" fillId="2" borderId="8" xfId="3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left"/>
    </xf>
    <xf numFmtId="0" fontId="1" fillId="2" borderId="29" xfId="0" applyFont="1" applyFill="1" applyBorder="1"/>
    <xf numFmtId="0" fontId="1" fillId="2" borderId="29" xfId="0" applyFont="1" applyFill="1" applyBorder="1" applyAlignment="1">
      <alignment horizontal="center"/>
    </xf>
    <xf numFmtId="0" fontId="1" fillId="2" borderId="28" xfId="0" applyFont="1" applyFill="1" applyBorder="1"/>
    <xf numFmtId="164" fontId="1" fillId="2" borderId="29" xfId="0" applyNumberFormat="1" applyFont="1" applyFill="1" applyBorder="1"/>
    <xf numFmtId="0" fontId="1" fillId="2" borderId="30" xfId="0" applyFont="1" applyFill="1" applyBorder="1" applyAlignment="1">
      <alignment horizontal="center"/>
    </xf>
    <xf numFmtId="166" fontId="3" fillId="2" borderId="29" xfId="3" applyNumberFormat="1" applyFont="1" applyFill="1" applyBorder="1" applyAlignment="1">
      <alignment horizontal="center"/>
    </xf>
    <xf numFmtId="166" fontId="3" fillId="2" borderId="30" xfId="3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5" fillId="2" borderId="0" xfId="0" applyFont="1" applyFill="1" applyAlignment="1">
      <alignment horizontal="center"/>
    </xf>
    <xf numFmtId="0" fontId="1" fillId="2" borderId="9" xfId="0" quotePrefix="1" applyFont="1" applyFill="1" applyBorder="1" applyAlignment="1">
      <alignment horizontal="left" wrapText="1"/>
    </xf>
    <xf numFmtId="0" fontId="1" fillId="2" borderId="10" xfId="0" quotePrefix="1" applyFont="1" applyFill="1" applyBorder="1" applyAlignment="1">
      <alignment horizontal="left" wrapText="1"/>
    </xf>
    <xf numFmtId="0" fontId="1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/>
    </xf>
    <xf numFmtId="0" fontId="3" fillId="2" borderId="13" xfId="5" applyFont="1" applyFill="1" applyBorder="1" applyAlignment="1">
      <alignment horizontal="center"/>
    </xf>
    <xf numFmtId="0" fontId="3" fillId="2" borderId="2" xfId="5" applyFont="1" applyFill="1" applyBorder="1" applyAlignment="1">
      <alignment horizontal="center"/>
    </xf>
    <xf numFmtId="0" fontId="5" fillId="2" borderId="0" xfId="5" applyFont="1" applyFill="1" applyAlignment="1">
      <alignment horizontal="center"/>
    </xf>
    <xf numFmtId="0" fontId="3" fillId="2" borderId="0" xfId="5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3" fillId="2" borderId="0" xfId="1" applyFont="1" applyFill="1" applyAlignment="1">
      <alignment wrapText="1"/>
    </xf>
    <xf numFmtId="0" fontId="3" fillId="2" borderId="0" xfId="5" applyFont="1" applyFill="1" applyAlignment="1">
      <alignment wrapText="1"/>
    </xf>
  </cellXfs>
  <cellStyles count="7">
    <cellStyle name="Comma 2" xfId="4"/>
    <cellStyle name="Currency 2" xfId="2"/>
    <cellStyle name="Normal" xfId="0" builtinId="0"/>
    <cellStyle name="Normal 2" xfId="1"/>
    <cellStyle name="Normal 3" xfId="5"/>
    <cellStyle name="Percent" xfId="6" builtinId="5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%20&amp;%20PROJECTS\Kroger%20-%20Washington\PSE%202016%20Rate%20Case\Neal's%20Analysis\Kroger%20Rate%20Spread%20Workpap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 Proposed Rate Spread"/>
      <sheetName val="Kroger Proposed Spread"/>
      <sheetName val="Kroger Exhibit No. _ (KCH-2)"/>
      <sheetName val="COS Table"/>
      <sheetName val="PSE Prop Spread Table"/>
      <sheetName val="Kroger Prop Spread Table"/>
    </sheetNames>
    <sheetDataSet>
      <sheetData sheetId="0">
        <row r="8">
          <cell r="H8">
            <v>1</v>
          </cell>
          <cell r="I8">
            <v>8.1634789791216397E-2</v>
          </cell>
          <cell r="J8">
            <v>87073908.645908654</v>
          </cell>
          <cell r="K8">
            <v>1153701370.6459086</v>
          </cell>
          <cell r="L8">
            <v>0.95953196216387526</v>
          </cell>
        </row>
        <row r="11">
          <cell r="H11">
            <v>0.75</v>
          </cell>
          <cell r="I11">
            <v>6.1226092343412294E-2</v>
          </cell>
          <cell r="J11">
            <v>16343953.913303861</v>
          </cell>
          <cell r="K11">
            <v>283288213.91330385</v>
          </cell>
          <cell r="L11">
            <v>1.0733498948977267</v>
          </cell>
        </row>
        <row r="12">
          <cell r="H12">
            <v>0.75</v>
          </cell>
          <cell r="I12">
            <v>6.1226092343412294E-2</v>
          </cell>
          <cell r="J12">
            <v>15485475.259589231</v>
          </cell>
          <cell r="K12">
            <v>268408284.25958923</v>
          </cell>
          <cell r="L12">
            <v>1.0638491411646949</v>
          </cell>
        </row>
        <row r="13">
          <cell r="H13">
            <v>0.75</v>
          </cell>
          <cell r="I13">
            <v>6.1226092343412294E-2</v>
          </cell>
          <cell r="J13">
            <v>9296247.9958562739</v>
          </cell>
          <cell r="K13">
            <v>161130990.99585629</v>
          </cell>
          <cell r="L13">
            <v>1.06280367379361</v>
          </cell>
        </row>
        <row r="14">
          <cell r="J14">
            <v>41125677.168749362</v>
          </cell>
          <cell r="K14">
            <v>712827489.16874933</v>
          </cell>
          <cell r="L14">
            <v>1.0673664965708893</v>
          </cell>
        </row>
        <row r="17">
          <cell r="H17">
            <v>0.75</v>
          </cell>
          <cell r="I17">
            <v>6.1226092343412294E-2</v>
          </cell>
          <cell r="J17">
            <v>6223197.214095667</v>
          </cell>
          <cell r="K17">
            <v>107866091.21409567</v>
          </cell>
          <cell r="L17">
            <v>1.0492320274292612</v>
          </cell>
        </row>
        <row r="18">
          <cell r="H18">
            <v>1</v>
          </cell>
          <cell r="I18">
            <v>8.1634789791216397E-2</v>
          </cell>
          <cell r="J18">
            <v>843926.08913859189</v>
          </cell>
          <cell r="K18">
            <v>11181750.089138592</v>
          </cell>
          <cell r="L18">
            <v>1.0099914943872761</v>
          </cell>
        </row>
        <row r="19">
          <cell r="J19">
            <v>7067123.3032342587</v>
          </cell>
          <cell r="K19">
            <v>119047841.30323426</v>
          </cell>
          <cell r="L19">
            <v>1.0454170233521454</v>
          </cell>
        </row>
        <row r="21">
          <cell r="I21">
            <v>8.438617704028141E-2</v>
          </cell>
          <cell r="J21">
            <v>4036750.9298589081</v>
          </cell>
          <cell r="K21">
            <v>51873388.059799999</v>
          </cell>
          <cell r="L21">
            <v>1.0123540556456161</v>
          </cell>
        </row>
        <row r="23">
          <cell r="H23">
            <v>0.75</v>
          </cell>
          <cell r="I23">
            <v>6.1226092343412294E-2</v>
          </cell>
          <cell r="J23">
            <v>2471090.597328431</v>
          </cell>
          <cell r="K23">
            <v>42831180.597328432</v>
          </cell>
          <cell r="L23">
            <v>1.07643787796491</v>
          </cell>
        </row>
        <row r="25">
          <cell r="I25">
            <v>6.0019019643205336E-2</v>
          </cell>
          <cell r="J25">
            <v>450940</v>
          </cell>
          <cell r="K25">
            <v>7964225</v>
          </cell>
          <cell r="L25">
            <v>0.63319977991678289</v>
          </cell>
        </row>
        <row r="27">
          <cell r="H27">
            <v>1</v>
          </cell>
          <cell r="I27">
            <v>8.1634789791216397E-2</v>
          </cell>
          <cell r="J27">
            <v>1401432.3549204217</v>
          </cell>
          <cell r="K27">
            <v>18568529.354920421</v>
          </cell>
          <cell r="L27">
            <v>0.97043861138564802</v>
          </cell>
        </row>
        <row r="29">
          <cell r="I29">
            <v>7.3160078790928007E-2</v>
          </cell>
          <cell r="J29">
            <v>143626923.00000003</v>
          </cell>
          <cell r="K29">
            <v>2106814024.129941</v>
          </cell>
          <cell r="L29">
            <v>1.0000000075973523</v>
          </cell>
        </row>
        <row r="31">
          <cell r="I31">
            <v>1.2805055737642741</v>
          </cell>
          <cell r="J31">
            <v>405143</v>
          </cell>
          <cell r="K31">
            <v>721536</v>
          </cell>
          <cell r="L31">
            <v>1.0000056695410813</v>
          </cell>
        </row>
        <row r="33">
          <cell r="I33">
            <v>7.3354626783499993E-2</v>
          </cell>
          <cell r="J33">
            <v>144032066.00000003</v>
          </cell>
          <cell r="K33">
            <v>2107535560.129941</v>
          </cell>
          <cell r="L33">
            <v>1.0000000095357648</v>
          </cell>
        </row>
        <row r="36">
          <cell r="I36">
            <v>7.3354626783499993E-2</v>
          </cell>
        </row>
        <row r="37">
          <cell r="I37">
            <v>7.2930349403858161E-2</v>
          </cell>
        </row>
        <row r="38">
          <cell r="I38">
            <v>1.1193527860281682</v>
          </cell>
        </row>
        <row r="39">
          <cell r="I39">
            <v>8.1634789791216397E-2</v>
          </cell>
        </row>
      </sheetData>
      <sheetData sheetId="1">
        <row r="8">
          <cell r="H8">
            <v>1</v>
          </cell>
          <cell r="I8">
            <v>9.8720779866030089E-2</v>
          </cell>
          <cell r="J8">
            <v>105298294.87516437</v>
          </cell>
          <cell r="K8">
            <v>1171925756.8751643</v>
          </cell>
          <cell r="L8">
            <v>0.97468916100468095</v>
          </cell>
          <cell r="N8">
            <v>1202358458.2259822</v>
          </cell>
          <cell r="O8">
            <v>135730996.22598219</v>
          </cell>
          <cell r="P8">
            <v>0.12725248604745018</v>
          </cell>
        </row>
        <row r="11">
          <cell r="H11">
            <v>0.35</v>
          </cell>
          <cell r="I11">
            <v>3.455227295311053E-2</v>
          </cell>
          <cell r="J11">
            <v>9223530.9347861055</v>
          </cell>
          <cell r="K11">
            <v>276167790.93478608</v>
          </cell>
          <cell r="L11">
            <v>1.0463713448548424</v>
          </cell>
          <cell r="N11">
            <v>263929046.11994836</v>
          </cell>
          <cell r="O11">
            <v>-3015213.8800516427</v>
          </cell>
          <cell r="P11">
            <v>-1.1295293931593219E-2</v>
          </cell>
        </row>
        <row r="12">
          <cell r="H12">
            <v>0.35</v>
          </cell>
          <cell r="I12">
            <v>3.455227295311053E-2</v>
          </cell>
          <cell r="J12">
            <v>8739057.9326354414</v>
          </cell>
          <cell r="K12">
            <v>261661866.93263543</v>
          </cell>
          <cell r="L12">
            <v>1.0371093916855876</v>
          </cell>
          <cell r="N12">
            <v>252299197.20171759</v>
          </cell>
          <cell r="O12">
            <v>-623611.79828241467</v>
          </cell>
          <cell r="P12">
            <v>-2.4656210357145553E-3</v>
          </cell>
        </row>
        <row r="13">
          <cell r="H13">
            <v>0.35</v>
          </cell>
          <cell r="I13">
            <v>3.455227295311053E-2</v>
          </cell>
          <cell r="J13">
            <v>5246235.483901388</v>
          </cell>
          <cell r="K13">
            <v>157080978.48390138</v>
          </cell>
          <cell r="L13">
            <v>1.0360902020398959</v>
          </cell>
          <cell r="N13">
            <v>151609365.83960938</v>
          </cell>
          <cell r="O13">
            <v>-225377.16039061546</v>
          </cell>
          <cell r="P13">
            <v>-1.484358295983782E-3</v>
          </cell>
        </row>
        <row r="14">
          <cell r="J14">
            <v>23208824.351322934</v>
          </cell>
          <cell r="K14">
            <v>694910636.35132289</v>
          </cell>
          <cell r="L14">
            <v>1.0405383386899218</v>
          </cell>
          <cell r="N14">
            <v>667837609.16127539</v>
          </cell>
          <cell r="O14">
            <v>-3864202.8387246728</v>
          </cell>
          <cell r="P14">
            <v>-5.7528545698261012E-3</v>
          </cell>
        </row>
        <row r="17">
          <cell r="H17">
            <v>0.65</v>
          </cell>
          <cell r="I17">
            <v>6.416850691291956E-2</v>
          </cell>
          <cell r="J17">
            <v>6522272.7462881496</v>
          </cell>
          <cell r="K17">
            <v>108165166.74628815</v>
          </cell>
          <cell r="L17">
            <v>1.0521411865863679</v>
          </cell>
          <cell r="N17">
            <v>102804802.36423965</v>
          </cell>
          <cell r="O17">
            <v>1161908.364239648</v>
          </cell>
          <cell r="P17">
            <v>1.1431279831914743E-2</v>
          </cell>
        </row>
        <row r="18">
          <cell r="H18">
            <v>1</v>
          </cell>
          <cell r="I18">
            <v>9.8720779866030089E-2</v>
          </cell>
          <cell r="J18">
            <v>1020558.0473977627</v>
          </cell>
          <cell r="K18">
            <v>11358382.047397763</v>
          </cell>
          <cell r="L18">
            <v>1.0259457747151846</v>
          </cell>
          <cell r="N18">
            <v>11071132.926641267</v>
          </cell>
          <cell r="O18">
            <v>733308.92664126679</v>
          </cell>
          <cell r="P18">
            <v>7.0934553213642129E-2</v>
          </cell>
        </row>
        <row r="19">
          <cell r="J19">
            <v>7542830.7936859122</v>
          </cell>
          <cell r="K19">
            <v>119523548.79368591</v>
          </cell>
          <cell r="L19">
            <v>1.049594442305821</v>
          </cell>
          <cell r="N19">
            <v>113875935.29088092</v>
          </cell>
          <cell r="O19">
            <v>1895217.2908809148</v>
          </cell>
          <cell r="P19">
            <v>1.6924496687732569E-2</v>
          </cell>
        </row>
        <row r="21">
          <cell r="I21">
            <v>8.438617704028141E-2</v>
          </cell>
          <cell r="J21">
            <v>4036750.9298589081</v>
          </cell>
          <cell r="K21">
            <v>51873388.059799999</v>
          </cell>
          <cell r="L21">
            <v>1.0123540556456161</v>
          </cell>
          <cell r="N21">
            <v>51240361.77907975</v>
          </cell>
          <cell r="O21">
            <v>3403724.6491386592</v>
          </cell>
          <cell r="P21">
            <v>7.1153092135071053E-2</v>
          </cell>
        </row>
        <row r="23">
          <cell r="H23">
            <v>0.35</v>
          </cell>
          <cell r="I23">
            <v>3.455227295311053E-2</v>
          </cell>
          <cell r="J23">
            <v>1394532.8460921068</v>
          </cell>
          <cell r="K23">
            <v>41754622.846092105</v>
          </cell>
          <cell r="L23">
            <v>1.0493817117540774</v>
          </cell>
          <cell r="N23">
            <v>39789737.498186268</v>
          </cell>
          <cell r="O23">
            <v>-570352.50181373209</v>
          </cell>
          <cell r="P23">
            <v>-1.4131596381815107E-2</v>
          </cell>
        </row>
        <row r="25">
          <cell r="I25">
            <v>6.0019019643205336E-2</v>
          </cell>
          <cell r="J25">
            <v>450940</v>
          </cell>
          <cell r="K25">
            <v>7964225</v>
          </cell>
          <cell r="L25">
            <v>0.63319977991678289</v>
          </cell>
          <cell r="N25">
            <v>12577744.422221188</v>
          </cell>
          <cell r="O25">
            <v>5064459.4222211875</v>
          </cell>
          <cell r="P25">
            <v>0.67406725849228233</v>
          </cell>
        </row>
        <row r="27">
          <cell r="H27">
            <v>1</v>
          </cell>
          <cell r="I27">
            <v>9.8720779866030089E-2</v>
          </cell>
          <cell r="J27">
            <v>1694749.2038757855</v>
          </cell>
          <cell r="K27">
            <v>18861846.203875784</v>
          </cell>
          <cell r="L27">
            <v>0.9857680965675657</v>
          </cell>
          <cell r="N27">
            <v>19134161.746106956</v>
          </cell>
          <cell r="O27">
            <v>1967064.7461069562</v>
          </cell>
          <cell r="P27">
            <v>0.11458342351691472</v>
          </cell>
        </row>
        <row r="29">
          <cell r="I29">
            <v>7.3160078790928007E-2</v>
          </cell>
          <cell r="J29">
            <v>143626923.00000003</v>
          </cell>
          <cell r="K29">
            <v>2106814024.129941</v>
          </cell>
          <cell r="L29">
            <v>1.0000000075973523</v>
          </cell>
          <cell r="N29">
            <v>2106814008.1237326</v>
          </cell>
          <cell r="O29">
            <v>143626906.99379149</v>
          </cell>
          <cell r="P29">
            <v>7.3160070637752733E-2</v>
          </cell>
        </row>
        <row r="31">
          <cell r="I31">
            <v>1.2805055737642741</v>
          </cell>
          <cell r="J31">
            <v>405143</v>
          </cell>
          <cell r="K31">
            <v>721536</v>
          </cell>
          <cell r="L31">
            <v>1.0000056695410813</v>
          </cell>
          <cell r="N31">
            <v>721531.90924519906</v>
          </cell>
          <cell r="O31">
            <v>405138.90924519906</v>
          </cell>
          <cell r="P31">
            <v>1.2804926444175411</v>
          </cell>
        </row>
        <row r="33">
          <cell r="I33">
            <v>7.3354626783499993E-2</v>
          </cell>
          <cell r="J33">
            <v>144032066.00000003</v>
          </cell>
          <cell r="K33">
            <v>2107535560.129941</v>
          </cell>
          <cell r="L33">
            <v>1.0000000095357648</v>
          </cell>
          <cell r="N33">
            <v>2107535540.0329778</v>
          </cell>
          <cell r="O33">
            <v>144032045.90303668</v>
          </cell>
          <cell r="P33">
            <v>7.3354616548242782E-2</v>
          </cell>
        </row>
        <row r="36">
          <cell r="I36">
            <v>7.3354626783499993E-2</v>
          </cell>
        </row>
        <row r="37">
          <cell r="I37">
            <v>7.2930349403858161E-2</v>
          </cell>
        </row>
        <row r="38">
          <cell r="I38">
            <v>1.3536309735656848</v>
          </cell>
        </row>
        <row r="39">
          <cell r="I39">
            <v>9.8720779866030089E-2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zoomScaleNormal="100" workbookViewId="0">
      <selection activeCell="Q5" sqref="Q5"/>
    </sheetView>
  </sheetViews>
  <sheetFormatPr defaultColWidth="8.88671875" defaultRowHeight="13.2" x14ac:dyDescent="0.25"/>
  <cols>
    <col min="1" max="1" width="29.33203125" style="1" customWidth="1"/>
    <col min="2" max="2" width="14.5546875" style="1" customWidth="1"/>
    <col min="3" max="3" width="13.33203125" style="1" customWidth="1"/>
    <col min="4" max="4" width="12" style="1" customWidth="1"/>
    <col min="5" max="5" width="8" style="1" customWidth="1"/>
    <col min="6" max="6" width="8.44140625" style="1" customWidth="1"/>
    <col min="7" max="7" width="13.44140625" style="1" customWidth="1"/>
    <col min="8" max="8" width="15.6640625" style="1" customWidth="1"/>
    <col min="9" max="9" width="10.6640625" style="4" customWidth="1"/>
    <col min="10" max="10" width="8" style="1" bestFit="1" customWidth="1"/>
    <col min="11" max="11" width="8.44140625" style="1" customWidth="1"/>
    <col min="12" max="12" width="13.33203125" style="1" customWidth="1"/>
    <col min="13" max="13" width="15.6640625" style="1" customWidth="1"/>
    <col min="14" max="14" width="10.33203125" style="4" customWidth="1"/>
    <col min="15" max="16384" width="8.88671875" style="1"/>
  </cols>
  <sheetData>
    <row r="1" spans="1:20" ht="17.399999999999999" x14ac:dyDescent="0.3">
      <c r="A1" s="171" t="s">
        <v>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20" x14ac:dyDescent="0.2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76"/>
    </row>
    <row r="3" spans="1:20" ht="21" thickBot="1" x14ac:dyDescent="0.4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20" ht="27" customHeight="1" thickBot="1" x14ac:dyDescent="0.3">
      <c r="A4" s="77"/>
      <c r="B4" s="176" t="s">
        <v>86</v>
      </c>
      <c r="C4" s="177"/>
      <c r="D4" s="178"/>
      <c r="E4" s="176" t="s">
        <v>87</v>
      </c>
      <c r="F4" s="177"/>
      <c r="G4" s="177"/>
      <c r="H4" s="177"/>
      <c r="I4" s="178"/>
      <c r="J4" s="179" t="s">
        <v>0</v>
      </c>
      <c r="K4" s="180"/>
      <c r="L4" s="180"/>
      <c r="M4" s="180"/>
      <c r="N4" s="181"/>
      <c r="O4" s="170"/>
      <c r="P4" s="170"/>
      <c r="Q4" s="170"/>
      <c r="R4" s="170"/>
      <c r="S4" s="170"/>
      <c r="T4" s="170"/>
    </row>
    <row r="5" spans="1:20" s="2" customFormat="1" ht="60.75" customHeight="1" thickBot="1" x14ac:dyDescent="0.3">
      <c r="A5" s="78" t="s">
        <v>1</v>
      </c>
      <c r="B5" s="79" t="s">
        <v>88</v>
      </c>
      <c r="C5" s="80" t="s">
        <v>89</v>
      </c>
      <c r="D5" s="81" t="s">
        <v>90</v>
      </c>
      <c r="E5" s="82" t="s">
        <v>2</v>
      </c>
      <c r="F5" s="83" t="s">
        <v>3</v>
      </c>
      <c r="G5" s="83" t="s">
        <v>4</v>
      </c>
      <c r="H5" s="83" t="s">
        <v>5</v>
      </c>
      <c r="I5" s="84" t="s">
        <v>91</v>
      </c>
      <c r="J5" s="82" t="s">
        <v>2</v>
      </c>
      <c r="K5" s="83" t="s">
        <v>3</v>
      </c>
      <c r="L5" s="83" t="s">
        <v>4</v>
      </c>
      <c r="M5" s="83" t="s">
        <v>5</v>
      </c>
      <c r="N5" s="84" t="s">
        <v>91</v>
      </c>
    </row>
    <row r="6" spans="1:20" s="3" customFormat="1" x14ac:dyDescent="0.25">
      <c r="A6" s="85"/>
      <c r="B6" s="86"/>
      <c r="C6" s="87"/>
      <c r="D6" s="88"/>
      <c r="E6" s="89" t="s">
        <v>6</v>
      </c>
      <c r="F6" s="90" t="s">
        <v>7</v>
      </c>
      <c r="G6" s="91" t="s">
        <v>8</v>
      </c>
      <c r="H6" s="91" t="s">
        <v>9</v>
      </c>
      <c r="I6" s="92"/>
      <c r="J6" s="89" t="s">
        <v>6</v>
      </c>
      <c r="K6" s="90" t="s">
        <v>7</v>
      </c>
      <c r="L6" s="91" t="s">
        <v>8</v>
      </c>
      <c r="M6" s="91" t="s">
        <v>9</v>
      </c>
      <c r="N6" s="92"/>
    </row>
    <row r="7" spans="1:20" s="3" customFormat="1" x14ac:dyDescent="0.25">
      <c r="A7" s="85"/>
      <c r="B7" s="93"/>
      <c r="C7" s="94"/>
      <c r="D7" s="95"/>
      <c r="E7" s="96"/>
      <c r="F7" s="97"/>
      <c r="G7" s="97"/>
      <c r="H7" s="97"/>
      <c r="I7" s="98"/>
      <c r="J7" s="96"/>
      <c r="K7" s="97"/>
      <c r="L7" s="97"/>
      <c r="M7" s="97"/>
      <c r="N7" s="98"/>
    </row>
    <row r="8" spans="1:20" x14ac:dyDescent="0.25">
      <c r="A8" s="99" t="s">
        <v>10</v>
      </c>
      <c r="B8" s="100">
        <f>'[1]Kroger Proposed Spread'!N8</f>
        <v>1202358458.2259822</v>
      </c>
      <c r="C8" s="101">
        <f>'[1]Kroger Proposed Spread'!O8</f>
        <v>135730996.22598219</v>
      </c>
      <c r="D8" s="102">
        <f>'[1]Kroger Proposed Spread'!P8</f>
        <v>0.12725248604745018</v>
      </c>
      <c r="E8" s="103">
        <f>'[1]PSE Proposed Rate Spread'!H8</f>
        <v>1</v>
      </c>
      <c r="F8" s="104">
        <f>'[1]PSE Proposed Rate Spread'!I8</f>
        <v>8.1634789791216397E-2</v>
      </c>
      <c r="G8" s="105">
        <f>'[1]PSE Proposed Rate Spread'!J8</f>
        <v>87073908.645908654</v>
      </c>
      <c r="H8" s="105">
        <f>'[1]PSE Proposed Rate Spread'!K8</f>
        <v>1153701370.6459086</v>
      </c>
      <c r="I8" s="106">
        <f>'[1]PSE Proposed Rate Spread'!L8</f>
        <v>0.95953196216387526</v>
      </c>
      <c r="J8" s="103">
        <f>'[1]Kroger Proposed Spread'!H8</f>
        <v>1</v>
      </c>
      <c r="K8" s="104">
        <f>'[1]Kroger Proposed Spread'!I8</f>
        <v>9.8720779866030089E-2</v>
      </c>
      <c r="L8" s="105">
        <f>'[1]Kroger Proposed Spread'!J8</f>
        <v>105298294.87516437</v>
      </c>
      <c r="M8" s="105">
        <f>'[1]Kroger Proposed Spread'!K8</f>
        <v>1171925756.8751643</v>
      </c>
      <c r="N8" s="106">
        <f>'[1]Kroger Proposed Spread'!L8</f>
        <v>0.97468916100468095</v>
      </c>
    </row>
    <row r="9" spans="1:20" x14ac:dyDescent="0.25">
      <c r="A9" s="107"/>
      <c r="B9" s="108"/>
      <c r="C9" s="94"/>
      <c r="D9" s="109"/>
      <c r="E9" s="110"/>
      <c r="F9" s="111"/>
      <c r="G9" s="112"/>
      <c r="H9" s="112"/>
      <c r="I9" s="113"/>
      <c r="J9" s="110"/>
      <c r="K9" s="111"/>
      <c r="L9" s="112"/>
      <c r="M9" s="112"/>
      <c r="N9" s="113"/>
    </row>
    <row r="10" spans="1:20" x14ac:dyDescent="0.25">
      <c r="A10" s="107" t="s">
        <v>11</v>
      </c>
      <c r="B10" s="114"/>
      <c r="C10" s="94"/>
      <c r="D10" s="109"/>
      <c r="E10" s="110"/>
      <c r="F10" s="111"/>
      <c r="G10" s="112"/>
      <c r="H10" s="112"/>
      <c r="I10" s="113"/>
      <c r="J10" s="110"/>
      <c r="K10" s="111"/>
      <c r="L10" s="112"/>
      <c r="M10" s="112"/>
      <c r="N10" s="113"/>
    </row>
    <row r="11" spans="1:20" x14ac:dyDescent="0.25">
      <c r="A11" s="115" t="s">
        <v>12</v>
      </c>
      <c r="B11" s="114">
        <f>'[1]Kroger Proposed Spread'!N11</f>
        <v>263929046.11994836</v>
      </c>
      <c r="C11" s="116">
        <f>'[1]Kroger Proposed Spread'!O11</f>
        <v>-3015213.8800516427</v>
      </c>
      <c r="D11" s="117">
        <f>'[1]Kroger Proposed Spread'!P11</f>
        <v>-1.1295293931593219E-2</v>
      </c>
      <c r="E11" s="118">
        <f>'[1]PSE Proposed Rate Spread'!H11</f>
        <v>0.75</v>
      </c>
      <c r="F11" s="119">
        <f>'[1]PSE Proposed Rate Spread'!I11</f>
        <v>6.1226092343412294E-2</v>
      </c>
      <c r="G11" s="112">
        <f>'[1]PSE Proposed Rate Spread'!J11</f>
        <v>16343953.913303861</v>
      </c>
      <c r="H11" s="112">
        <f>'[1]PSE Proposed Rate Spread'!K11</f>
        <v>283288213.91330385</v>
      </c>
      <c r="I11" s="120">
        <f>'[1]PSE Proposed Rate Spread'!L11</f>
        <v>1.0733498948977267</v>
      </c>
      <c r="J11" s="118">
        <f>'[1]Kroger Proposed Spread'!H11</f>
        <v>0.35</v>
      </c>
      <c r="K11" s="119">
        <f>'[1]Kroger Proposed Spread'!I11</f>
        <v>3.455227295311053E-2</v>
      </c>
      <c r="L11" s="112">
        <f>'[1]Kroger Proposed Spread'!J11</f>
        <v>9223530.9347861055</v>
      </c>
      <c r="M11" s="112">
        <f>'[1]Kroger Proposed Spread'!K11</f>
        <v>276167790.93478608</v>
      </c>
      <c r="N11" s="120">
        <f>'[1]Kroger Proposed Spread'!L11</f>
        <v>1.0463713448548424</v>
      </c>
    </row>
    <row r="12" spans="1:20" x14ac:dyDescent="0.25">
      <c r="A12" s="115" t="s">
        <v>13</v>
      </c>
      <c r="B12" s="114">
        <f>'[1]Kroger Proposed Spread'!N12</f>
        <v>252299197.20171759</v>
      </c>
      <c r="C12" s="116">
        <f>'[1]Kroger Proposed Spread'!O12</f>
        <v>-623611.79828241467</v>
      </c>
      <c r="D12" s="117">
        <f>'[1]Kroger Proposed Spread'!P12</f>
        <v>-2.4656210357145553E-3</v>
      </c>
      <c r="E12" s="118">
        <f>'[1]PSE Proposed Rate Spread'!H12</f>
        <v>0.75</v>
      </c>
      <c r="F12" s="119">
        <f>'[1]PSE Proposed Rate Spread'!I12</f>
        <v>6.1226092343412294E-2</v>
      </c>
      <c r="G12" s="112">
        <f>'[1]PSE Proposed Rate Spread'!J12</f>
        <v>15485475.259589231</v>
      </c>
      <c r="H12" s="112">
        <f>'[1]PSE Proposed Rate Spread'!K12</f>
        <v>268408284.25958923</v>
      </c>
      <c r="I12" s="120">
        <f>'[1]PSE Proposed Rate Spread'!L12</f>
        <v>1.0638491411646949</v>
      </c>
      <c r="J12" s="118">
        <f>'[1]Kroger Proposed Spread'!H12</f>
        <v>0.35</v>
      </c>
      <c r="K12" s="119">
        <f>'[1]Kroger Proposed Spread'!I12</f>
        <v>3.455227295311053E-2</v>
      </c>
      <c r="L12" s="112">
        <f>'[1]Kroger Proposed Spread'!J12</f>
        <v>8739057.9326354414</v>
      </c>
      <c r="M12" s="112">
        <f>'[1]Kroger Proposed Spread'!K12</f>
        <v>261661866.93263543</v>
      </c>
      <c r="N12" s="120">
        <f>'[1]Kroger Proposed Spread'!L12</f>
        <v>1.0371093916855876</v>
      </c>
    </row>
    <row r="13" spans="1:20" x14ac:dyDescent="0.25">
      <c r="A13" s="115" t="s">
        <v>14</v>
      </c>
      <c r="B13" s="114">
        <f>'[1]Kroger Proposed Spread'!N13</f>
        <v>151609365.83960938</v>
      </c>
      <c r="C13" s="116">
        <f>'[1]Kroger Proposed Spread'!O13</f>
        <v>-225377.16039061546</v>
      </c>
      <c r="D13" s="117">
        <f>'[1]Kroger Proposed Spread'!P13</f>
        <v>-1.484358295983782E-3</v>
      </c>
      <c r="E13" s="118">
        <f>'[1]PSE Proposed Rate Spread'!H13</f>
        <v>0.75</v>
      </c>
      <c r="F13" s="119">
        <f>'[1]PSE Proposed Rate Spread'!I13</f>
        <v>6.1226092343412294E-2</v>
      </c>
      <c r="G13" s="112">
        <f>'[1]PSE Proposed Rate Spread'!J13</f>
        <v>9296247.9958562739</v>
      </c>
      <c r="H13" s="112">
        <f>'[1]PSE Proposed Rate Spread'!K13</f>
        <v>161130990.99585629</v>
      </c>
      <c r="I13" s="120">
        <f>'[1]PSE Proposed Rate Spread'!L13</f>
        <v>1.06280367379361</v>
      </c>
      <c r="J13" s="118">
        <f>'[1]Kroger Proposed Spread'!H13</f>
        <v>0.35</v>
      </c>
      <c r="K13" s="119">
        <f>'[1]Kroger Proposed Spread'!I13</f>
        <v>3.455227295311053E-2</v>
      </c>
      <c r="L13" s="112">
        <f>'[1]Kroger Proposed Spread'!J13</f>
        <v>5246235.483901388</v>
      </c>
      <c r="M13" s="112">
        <f>'[1]Kroger Proposed Spread'!K13</f>
        <v>157080978.48390138</v>
      </c>
      <c r="N13" s="120">
        <f>'[1]Kroger Proposed Spread'!L13</f>
        <v>1.0360902020398959</v>
      </c>
    </row>
    <row r="14" spans="1:20" x14ac:dyDescent="0.25">
      <c r="A14" s="121" t="s">
        <v>15</v>
      </c>
      <c r="B14" s="100">
        <f>'[1]Kroger Proposed Spread'!N14</f>
        <v>667837609.16127539</v>
      </c>
      <c r="C14" s="101">
        <f>'[1]Kroger Proposed Spread'!O14</f>
        <v>-3864202.8387246728</v>
      </c>
      <c r="D14" s="102">
        <f>'[1]Kroger Proposed Spread'!P14</f>
        <v>-5.7528545698261012E-3</v>
      </c>
      <c r="E14" s="122"/>
      <c r="F14" s="123"/>
      <c r="G14" s="105">
        <f>'[1]PSE Proposed Rate Spread'!J14</f>
        <v>41125677.168749362</v>
      </c>
      <c r="H14" s="105">
        <f>'[1]PSE Proposed Rate Spread'!K14</f>
        <v>712827489.16874933</v>
      </c>
      <c r="I14" s="106">
        <f>'[1]PSE Proposed Rate Spread'!L14</f>
        <v>1.0673664965708893</v>
      </c>
      <c r="J14" s="122"/>
      <c r="K14" s="123"/>
      <c r="L14" s="105">
        <f>'[1]Kroger Proposed Spread'!J14</f>
        <v>23208824.351322934</v>
      </c>
      <c r="M14" s="105">
        <f>'[1]Kroger Proposed Spread'!K14</f>
        <v>694910636.35132289</v>
      </c>
      <c r="N14" s="106">
        <f>'[1]Kroger Proposed Spread'!L14</f>
        <v>1.0405383386899218</v>
      </c>
    </row>
    <row r="15" spans="1:20" x14ac:dyDescent="0.25">
      <c r="A15" s="107"/>
      <c r="B15" s="114"/>
      <c r="C15" s="124"/>
      <c r="D15" s="125"/>
      <c r="E15" s="110"/>
      <c r="F15" s="111"/>
      <c r="G15" s="112"/>
      <c r="H15" s="112"/>
      <c r="I15" s="113"/>
      <c r="J15" s="110"/>
      <c r="K15" s="111"/>
      <c r="L15" s="112"/>
      <c r="M15" s="112"/>
      <c r="N15" s="113"/>
    </row>
    <row r="16" spans="1:20" x14ac:dyDescent="0.25">
      <c r="A16" s="107" t="s">
        <v>16</v>
      </c>
      <c r="B16" s="114"/>
      <c r="C16" s="126"/>
      <c r="D16" s="125"/>
      <c r="E16" s="110"/>
      <c r="F16" s="111"/>
      <c r="G16" s="112"/>
      <c r="H16" s="112"/>
      <c r="I16" s="113"/>
      <c r="J16" s="110"/>
      <c r="K16" s="111"/>
      <c r="L16" s="112"/>
      <c r="M16" s="112"/>
      <c r="N16" s="113"/>
    </row>
    <row r="17" spans="1:14" x14ac:dyDescent="0.25">
      <c r="A17" s="115" t="s">
        <v>17</v>
      </c>
      <c r="B17" s="114">
        <f>'[1]Kroger Proposed Spread'!N17</f>
        <v>102804802.36423965</v>
      </c>
      <c r="C17" s="116">
        <f>'[1]Kroger Proposed Spread'!O17</f>
        <v>1161908.364239648</v>
      </c>
      <c r="D17" s="117">
        <f>'[1]Kroger Proposed Spread'!P17</f>
        <v>1.1431279831914743E-2</v>
      </c>
      <c r="E17" s="118">
        <f>'[1]PSE Proposed Rate Spread'!H17</f>
        <v>0.75</v>
      </c>
      <c r="F17" s="119">
        <f>'[1]PSE Proposed Rate Spread'!I17</f>
        <v>6.1226092343412294E-2</v>
      </c>
      <c r="G17" s="112">
        <f>'[1]PSE Proposed Rate Spread'!J17</f>
        <v>6223197.214095667</v>
      </c>
      <c r="H17" s="112">
        <f>'[1]PSE Proposed Rate Spread'!K17</f>
        <v>107866091.21409567</v>
      </c>
      <c r="I17" s="120">
        <f>'[1]PSE Proposed Rate Spread'!L17</f>
        <v>1.0492320274292612</v>
      </c>
      <c r="J17" s="118">
        <f>'[1]Kroger Proposed Spread'!H17</f>
        <v>0.65</v>
      </c>
      <c r="K17" s="119">
        <f>'[1]Kroger Proposed Spread'!I17</f>
        <v>6.416850691291956E-2</v>
      </c>
      <c r="L17" s="112">
        <f>'[1]Kroger Proposed Spread'!J17</f>
        <v>6522272.7462881496</v>
      </c>
      <c r="M17" s="112">
        <f>'[1]Kroger Proposed Spread'!K17</f>
        <v>108165166.74628815</v>
      </c>
      <c r="N17" s="127">
        <f>'[1]Kroger Proposed Spread'!L17</f>
        <v>1.0521411865863679</v>
      </c>
    </row>
    <row r="18" spans="1:14" x14ac:dyDescent="0.25">
      <c r="A18" s="128" t="s">
        <v>18</v>
      </c>
      <c r="B18" s="114">
        <f>'[1]Kroger Proposed Spread'!N18</f>
        <v>11071132.926641267</v>
      </c>
      <c r="C18" s="116">
        <f>'[1]Kroger Proposed Spread'!O18</f>
        <v>733308.92664126679</v>
      </c>
      <c r="D18" s="117">
        <f>'[1]Kroger Proposed Spread'!P18</f>
        <v>7.0934553213642129E-2</v>
      </c>
      <c r="E18" s="118">
        <f>'[1]PSE Proposed Rate Spread'!H18</f>
        <v>1</v>
      </c>
      <c r="F18" s="119">
        <f>'[1]PSE Proposed Rate Spread'!I18</f>
        <v>8.1634789791216397E-2</v>
      </c>
      <c r="G18" s="112">
        <f>'[1]PSE Proposed Rate Spread'!J18</f>
        <v>843926.08913859189</v>
      </c>
      <c r="H18" s="112">
        <f>'[1]PSE Proposed Rate Spread'!K18</f>
        <v>11181750.089138592</v>
      </c>
      <c r="I18" s="120">
        <f>'[1]PSE Proposed Rate Spread'!L18</f>
        <v>1.0099914943872761</v>
      </c>
      <c r="J18" s="118">
        <f>'[1]Kroger Proposed Spread'!H18</f>
        <v>1</v>
      </c>
      <c r="K18" s="119">
        <f>'[1]Kroger Proposed Spread'!I18</f>
        <v>9.8720779866030089E-2</v>
      </c>
      <c r="L18" s="112">
        <f>'[1]Kroger Proposed Spread'!J18</f>
        <v>1020558.0473977627</v>
      </c>
      <c r="M18" s="112">
        <f>'[1]Kroger Proposed Spread'!K18</f>
        <v>11358382.047397763</v>
      </c>
      <c r="N18" s="120">
        <f>'[1]Kroger Proposed Spread'!L18</f>
        <v>1.0259457747151846</v>
      </c>
    </row>
    <row r="19" spans="1:14" x14ac:dyDescent="0.25">
      <c r="A19" s="99" t="s">
        <v>19</v>
      </c>
      <c r="B19" s="100">
        <f>'[1]Kroger Proposed Spread'!N19</f>
        <v>113875935.29088092</v>
      </c>
      <c r="C19" s="101">
        <f>'[1]Kroger Proposed Spread'!O19</f>
        <v>1895217.2908809148</v>
      </c>
      <c r="D19" s="102">
        <f>'[1]Kroger Proposed Spread'!P19</f>
        <v>1.6924496687732569E-2</v>
      </c>
      <c r="E19" s="122"/>
      <c r="F19" s="123"/>
      <c r="G19" s="105">
        <f>'[1]PSE Proposed Rate Spread'!J19</f>
        <v>7067123.3032342587</v>
      </c>
      <c r="H19" s="105">
        <f>'[1]PSE Proposed Rate Spread'!K19</f>
        <v>119047841.30323426</v>
      </c>
      <c r="I19" s="106">
        <f>'[1]PSE Proposed Rate Spread'!L19</f>
        <v>1.0454170233521454</v>
      </c>
      <c r="J19" s="122"/>
      <c r="K19" s="123"/>
      <c r="L19" s="105">
        <f>'[1]Kroger Proposed Spread'!J19</f>
        <v>7542830.7936859122</v>
      </c>
      <c r="M19" s="105">
        <f>'[1]Kroger Proposed Spread'!K19</f>
        <v>119523548.79368591</v>
      </c>
      <c r="N19" s="106">
        <f>'[1]Kroger Proposed Spread'!L19</f>
        <v>1.049594442305821</v>
      </c>
    </row>
    <row r="20" spans="1:14" x14ac:dyDescent="0.25">
      <c r="A20" s="107"/>
      <c r="B20" s="114"/>
      <c r="C20" s="129"/>
      <c r="D20" s="130"/>
      <c r="E20" s="110"/>
      <c r="F20" s="111"/>
      <c r="G20" s="131"/>
      <c r="H20" s="131"/>
      <c r="I20" s="132"/>
      <c r="J20" s="110"/>
      <c r="K20" s="111"/>
      <c r="L20" s="131"/>
      <c r="M20" s="131"/>
      <c r="N20" s="132"/>
    </row>
    <row r="21" spans="1:14" x14ac:dyDescent="0.25">
      <c r="A21" s="99" t="s">
        <v>20</v>
      </c>
      <c r="B21" s="100">
        <f>'[1]Kroger Proposed Spread'!N21</f>
        <v>51240361.77907975</v>
      </c>
      <c r="C21" s="101">
        <f>'[1]Kroger Proposed Spread'!O21</f>
        <v>3403724.6491386592</v>
      </c>
      <c r="D21" s="102">
        <f>'[1]Kroger Proposed Spread'!P21</f>
        <v>7.1153092135071053E-2</v>
      </c>
      <c r="E21" s="122"/>
      <c r="F21" s="104">
        <f>'[1]PSE Proposed Rate Spread'!I21</f>
        <v>8.438617704028141E-2</v>
      </c>
      <c r="G21" s="105">
        <f>'[1]PSE Proposed Rate Spread'!J21</f>
        <v>4036750.9298589081</v>
      </c>
      <c r="H21" s="105">
        <f>'[1]PSE Proposed Rate Spread'!K21</f>
        <v>51873388.059799999</v>
      </c>
      <c r="I21" s="106">
        <f>'[1]PSE Proposed Rate Spread'!L21</f>
        <v>1.0123540556456161</v>
      </c>
      <c r="J21" s="122"/>
      <c r="K21" s="104">
        <f>'[1]Kroger Proposed Spread'!I21</f>
        <v>8.438617704028141E-2</v>
      </c>
      <c r="L21" s="105">
        <f>'[1]Kroger Proposed Spread'!J21</f>
        <v>4036750.9298589081</v>
      </c>
      <c r="M21" s="105">
        <f>'[1]Kroger Proposed Spread'!K21</f>
        <v>51873388.059799999</v>
      </c>
      <c r="N21" s="106">
        <f>'[1]Kroger Proposed Spread'!L21</f>
        <v>1.0123540556456161</v>
      </c>
    </row>
    <row r="22" spans="1:14" x14ac:dyDescent="0.25">
      <c r="A22" s="107"/>
      <c r="B22" s="114"/>
      <c r="C22" s="126"/>
      <c r="D22" s="130"/>
      <c r="E22" s="110"/>
      <c r="F22" s="111"/>
      <c r="G22" s="131"/>
      <c r="H22" s="131"/>
      <c r="I22" s="132"/>
      <c r="J22" s="110"/>
      <c r="K22" s="111"/>
      <c r="L22" s="131"/>
      <c r="M22" s="131"/>
      <c r="N22" s="132"/>
    </row>
    <row r="23" spans="1:14" x14ac:dyDescent="0.25">
      <c r="A23" s="121" t="s">
        <v>21</v>
      </c>
      <c r="B23" s="100">
        <f>'[1]Kroger Proposed Spread'!N23</f>
        <v>39789737.498186268</v>
      </c>
      <c r="C23" s="101">
        <f>'[1]Kroger Proposed Spread'!O23</f>
        <v>-570352.50181373209</v>
      </c>
      <c r="D23" s="102">
        <f>'[1]Kroger Proposed Spread'!P23</f>
        <v>-1.4131596381815107E-2</v>
      </c>
      <c r="E23" s="103">
        <f>'[1]PSE Proposed Rate Spread'!H23</f>
        <v>0.75</v>
      </c>
      <c r="F23" s="104">
        <f>'[1]PSE Proposed Rate Spread'!I23</f>
        <v>6.1226092343412294E-2</v>
      </c>
      <c r="G23" s="105">
        <f>'[1]PSE Proposed Rate Spread'!J23</f>
        <v>2471090.597328431</v>
      </c>
      <c r="H23" s="105">
        <f>'[1]PSE Proposed Rate Spread'!K23</f>
        <v>42831180.597328432</v>
      </c>
      <c r="I23" s="106">
        <f>'[1]PSE Proposed Rate Spread'!L23</f>
        <v>1.07643787796491</v>
      </c>
      <c r="J23" s="103">
        <f>'[1]Kroger Proposed Spread'!H23</f>
        <v>0.35</v>
      </c>
      <c r="K23" s="104">
        <f>'[1]Kroger Proposed Spread'!I23</f>
        <v>3.455227295311053E-2</v>
      </c>
      <c r="L23" s="105">
        <f>'[1]Kroger Proposed Spread'!J23</f>
        <v>1394532.8460921068</v>
      </c>
      <c r="M23" s="105">
        <f>'[1]Kroger Proposed Spread'!K23</f>
        <v>41754622.846092105</v>
      </c>
      <c r="N23" s="106">
        <f>'[1]Kroger Proposed Spread'!L23</f>
        <v>1.0493817117540774</v>
      </c>
    </row>
    <row r="24" spans="1:14" x14ac:dyDescent="0.25">
      <c r="A24" s="107"/>
      <c r="B24" s="114"/>
      <c r="C24" s="126"/>
      <c r="D24" s="125"/>
      <c r="E24" s="110"/>
      <c r="F24" s="111"/>
      <c r="G24" s="131"/>
      <c r="H24" s="131"/>
      <c r="I24" s="132"/>
      <c r="J24" s="110"/>
      <c r="K24" s="111"/>
      <c r="L24" s="131"/>
      <c r="M24" s="131"/>
      <c r="N24" s="132"/>
    </row>
    <row r="25" spans="1:14" x14ac:dyDescent="0.25">
      <c r="A25" s="99" t="s">
        <v>22</v>
      </c>
      <c r="B25" s="100">
        <f>'[1]Kroger Proposed Spread'!N25</f>
        <v>12577744.422221188</v>
      </c>
      <c r="C25" s="101">
        <f>'[1]Kroger Proposed Spread'!O25</f>
        <v>5064459.4222211875</v>
      </c>
      <c r="D25" s="102">
        <f>'[1]Kroger Proposed Spread'!P25</f>
        <v>0.67406725849228233</v>
      </c>
      <c r="E25" s="103"/>
      <c r="F25" s="104">
        <f>'[1]PSE Proposed Rate Spread'!I25</f>
        <v>6.0019019643205336E-2</v>
      </c>
      <c r="G25" s="105">
        <f>'[1]PSE Proposed Rate Spread'!J25</f>
        <v>450940</v>
      </c>
      <c r="H25" s="105">
        <f>'[1]PSE Proposed Rate Spread'!K25</f>
        <v>7964225</v>
      </c>
      <c r="I25" s="106">
        <f>'[1]PSE Proposed Rate Spread'!L25</f>
        <v>0.63319977991678289</v>
      </c>
      <c r="J25" s="103"/>
      <c r="K25" s="104">
        <f>'[1]Kroger Proposed Spread'!I25</f>
        <v>6.0019019643205336E-2</v>
      </c>
      <c r="L25" s="105">
        <f>'[1]Kroger Proposed Spread'!J25</f>
        <v>450940</v>
      </c>
      <c r="M25" s="105">
        <f>'[1]Kroger Proposed Spread'!K25</f>
        <v>7964225</v>
      </c>
      <c r="N25" s="106">
        <f>'[1]Kroger Proposed Spread'!L25</f>
        <v>0.63319977991678289</v>
      </c>
    </row>
    <row r="26" spans="1:14" x14ac:dyDescent="0.25">
      <c r="A26" s="107"/>
      <c r="B26" s="114"/>
      <c r="C26" s="126"/>
      <c r="D26" s="125"/>
      <c r="E26" s="110"/>
      <c r="F26" s="111"/>
      <c r="G26" s="131"/>
      <c r="H26" s="131"/>
      <c r="I26" s="132"/>
      <c r="J26" s="110"/>
      <c r="K26" s="111"/>
      <c r="L26" s="131"/>
      <c r="M26" s="131"/>
      <c r="N26" s="132"/>
    </row>
    <row r="27" spans="1:14" x14ac:dyDescent="0.25">
      <c r="A27" s="107" t="s">
        <v>23</v>
      </c>
      <c r="B27" s="100">
        <f>'[1]Kroger Proposed Spread'!N27</f>
        <v>19134161.746106956</v>
      </c>
      <c r="C27" s="101">
        <f>'[1]Kroger Proposed Spread'!O27</f>
        <v>1967064.7461069562</v>
      </c>
      <c r="D27" s="102">
        <f>'[1]Kroger Proposed Spread'!P27</f>
        <v>0.11458342351691472</v>
      </c>
      <c r="E27" s="103">
        <f>'[1]PSE Proposed Rate Spread'!H27</f>
        <v>1</v>
      </c>
      <c r="F27" s="104">
        <f>'[1]PSE Proposed Rate Spread'!I27</f>
        <v>8.1634789791216397E-2</v>
      </c>
      <c r="G27" s="105">
        <f>'[1]PSE Proposed Rate Spread'!J27</f>
        <v>1401432.3549204217</v>
      </c>
      <c r="H27" s="105">
        <f>'[1]PSE Proposed Rate Spread'!K27</f>
        <v>18568529.354920421</v>
      </c>
      <c r="I27" s="106">
        <f>'[1]PSE Proposed Rate Spread'!L27</f>
        <v>0.97043861138564802</v>
      </c>
      <c r="J27" s="103">
        <f>'[1]Kroger Proposed Spread'!H27</f>
        <v>1</v>
      </c>
      <c r="K27" s="104">
        <f>'[1]Kroger Proposed Spread'!I27</f>
        <v>9.8720779866030089E-2</v>
      </c>
      <c r="L27" s="105">
        <f>'[1]Kroger Proposed Spread'!J27</f>
        <v>1694749.2038757855</v>
      </c>
      <c r="M27" s="105">
        <f>'[1]Kroger Proposed Spread'!K27</f>
        <v>18861846.203875784</v>
      </c>
      <c r="N27" s="106">
        <f>'[1]Kroger Proposed Spread'!L27</f>
        <v>0.9857680965675657</v>
      </c>
    </row>
    <row r="28" spans="1:14" x14ac:dyDescent="0.25">
      <c r="A28" s="107"/>
      <c r="B28" s="114"/>
      <c r="C28" s="126"/>
      <c r="D28" s="125"/>
      <c r="E28" s="133"/>
      <c r="F28" s="111"/>
      <c r="G28" s="131"/>
      <c r="H28" s="131"/>
      <c r="I28" s="132"/>
      <c r="J28" s="133"/>
      <c r="K28" s="111"/>
      <c r="L28" s="131"/>
      <c r="M28" s="131"/>
      <c r="N28" s="132"/>
    </row>
    <row r="29" spans="1:14" x14ac:dyDescent="0.25">
      <c r="A29" s="121" t="s">
        <v>24</v>
      </c>
      <c r="B29" s="100">
        <f>'[1]Kroger Proposed Spread'!N29</f>
        <v>2106814008.1237326</v>
      </c>
      <c r="C29" s="101">
        <f>'[1]Kroger Proposed Spread'!O29</f>
        <v>143626906.99379149</v>
      </c>
      <c r="D29" s="102">
        <f>'[1]Kroger Proposed Spread'!P29</f>
        <v>7.3160070637752733E-2</v>
      </c>
      <c r="E29" s="134"/>
      <c r="F29" s="104">
        <f>'[1]PSE Proposed Rate Spread'!I29</f>
        <v>7.3160078790928007E-2</v>
      </c>
      <c r="G29" s="105">
        <f>'[1]PSE Proposed Rate Spread'!J29</f>
        <v>143626923.00000003</v>
      </c>
      <c r="H29" s="105">
        <f>'[1]PSE Proposed Rate Spread'!K29</f>
        <v>2106814024.129941</v>
      </c>
      <c r="I29" s="106">
        <f>'[1]PSE Proposed Rate Spread'!L29</f>
        <v>1.0000000075973523</v>
      </c>
      <c r="J29" s="134"/>
      <c r="K29" s="104">
        <f>'[1]Kroger Proposed Spread'!I29</f>
        <v>7.3160078790928007E-2</v>
      </c>
      <c r="L29" s="105">
        <f>'[1]Kroger Proposed Spread'!J29</f>
        <v>143626923.00000003</v>
      </c>
      <c r="M29" s="105">
        <f>'[1]Kroger Proposed Spread'!K29</f>
        <v>2106814024.129941</v>
      </c>
      <c r="N29" s="106">
        <f>'[1]Kroger Proposed Spread'!L29</f>
        <v>1.0000000075973523</v>
      </c>
    </row>
    <row r="30" spans="1:14" x14ac:dyDescent="0.25">
      <c r="A30" s="107"/>
      <c r="B30" s="114"/>
      <c r="C30" s="129"/>
      <c r="D30" s="125"/>
      <c r="E30" s="133"/>
      <c r="F30" s="111"/>
      <c r="G30" s="131"/>
      <c r="H30" s="131"/>
      <c r="I30" s="132"/>
      <c r="J30" s="133"/>
      <c r="K30" s="111"/>
      <c r="L30" s="131"/>
      <c r="M30" s="131"/>
      <c r="N30" s="132"/>
    </row>
    <row r="31" spans="1:14" x14ac:dyDescent="0.25">
      <c r="A31" s="121" t="s">
        <v>25</v>
      </c>
      <c r="B31" s="100">
        <f>'[1]Kroger Proposed Spread'!N31</f>
        <v>721531.90924519906</v>
      </c>
      <c r="C31" s="101">
        <f>'[1]Kroger Proposed Spread'!O31</f>
        <v>405138.90924519906</v>
      </c>
      <c r="D31" s="102">
        <f>'[1]Kroger Proposed Spread'!P31</f>
        <v>1.2804926444175411</v>
      </c>
      <c r="E31" s="135"/>
      <c r="F31" s="104">
        <f>'[1]PSE Proposed Rate Spread'!I31</f>
        <v>1.2805055737642741</v>
      </c>
      <c r="G31" s="105">
        <f>'[1]PSE Proposed Rate Spread'!J31</f>
        <v>405143</v>
      </c>
      <c r="H31" s="105">
        <f>'[1]PSE Proposed Rate Spread'!K31</f>
        <v>721536</v>
      </c>
      <c r="I31" s="106">
        <f>'[1]PSE Proposed Rate Spread'!L31</f>
        <v>1.0000056695410813</v>
      </c>
      <c r="J31" s="135"/>
      <c r="K31" s="104">
        <f>'[1]Kroger Proposed Spread'!I31</f>
        <v>1.2805055737642741</v>
      </c>
      <c r="L31" s="105">
        <f>'[1]Kroger Proposed Spread'!J31</f>
        <v>405143</v>
      </c>
      <c r="M31" s="105">
        <f>'[1]Kroger Proposed Spread'!K31</f>
        <v>721536</v>
      </c>
      <c r="N31" s="106">
        <f>'[1]Kroger Proposed Spread'!L31</f>
        <v>1.0000056695410813</v>
      </c>
    </row>
    <row r="32" spans="1:14" x14ac:dyDescent="0.25">
      <c r="A32" s="107"/>
      <c r="B32" s="108"/>
      <c r="C32" s="126"/>
      <c r="D32" s="125"/>
      <c r="E32" s="133"/>
      <c r="F32" s="111"/>
      <c r="G32" s="131"/>
      <c r="H32" s="131"/>
      <c r="I32" s="132"/>
      <c r="J32" s="133"/>
      <c r="K32" s="111"/>
      <c r="L32" s="131"/>
      <c r="M32" s="131"/>
      <c r="N32" s="132"/>
    </row>
    <row r="33" spans="1:14" ht="13.8" thickBot="1" x14ac:dyDescent="0.3">
      <c r="A33" s="136" t="s">
        <v>26</v>
      </c>
      <c r="B33" s="137">
        <f>'[1]Kroger Proposed Spread'!N33</f>
        <v>2107535540.0329778</v>
      </c>
      <c r="C33" s="138">
        <f>'[1]Kroger Proposed Spread'!O33</f>
        <v>144032045.90303668</v>
      </c>
      <c r="D33" s="139">
        <f>'[1]Kroger Proposed Spread'!P33</f>
        <v>7.3354616548242782E-2</v>
      </c>
      <c r="E33" s="140"/>
      <c r="F33" s="141">
        <f>'[1]PSE Proposed Rate Spread'!I33</f>
        <v>7.3354626783499993E-2</v>
      </c>
      <c r="G33" s="142">
        <f>'[1]PSE Proposed Rate Spread'!J33</f>
        <v>144032066.00000003</v>
      </c>
      <c r="H33" s="142">
        <f>'[1]PSE Proposed Rate Spread'!K33</f>
        <v>2107535560.129941</v>
      </c>
      <c r="I33" s="143">
        <f>'[1]PSE Proposed Rate Spread'!L33</f>
        <v>1.0000000095357648</v>
      </c>
      <c r="J33" s="140"/>
      <c r="K33" s="141">
        <f>'[1]Kroger Proposed Spread'!I33</f>
        <v>7.3354626783499993E-2</v>
      </c>
      <c r="L33" s="142">
        <f>'[1]Kroger Proposed Spread'!J33</f>
        <v>144032066.00000003</v>
      </c>
      <c r="M33" s="142">
        <f>'[1]Kroger Proposed Spread'!K33</f>
        <v>2107535560.129941</v>
      </c>
      <c r="N33" s="143">
        <f>'[1]Kroger Proposed Spread'!L33</f>
        <v>1.0000000095357648</v>
      </c>
    </row>
    <row r="34" spans="1:14" x14ac:dyDescent="0.25">
      <c r="A34" s="144"/>
      <c r="B34" s="145"/>
      <c r="C34" s="145"/>
      <c r="D34" s="145"/>
      <c r="E34" s="112"/>
      <c r="F34" s="146"/>
      <c r="G34" s="112"/>
      <c r="H34" s="112"/>
      <c r="I34" s="147"/>
      <c r="J34" s="112"/>
      <c r="K34" s="146"/>
      <c r="L34" s="112"/>
      <c r="M34" s="112"/>
      <c r="N34" s="147"/>
    </row>
    <row r="35" spans="1:14" ht="13.8" thickBot="1" x14ac:dyDescent="0.3">
      <c r="A35" s="144"/>
      <c r="B35" s="131"/>
      <c r="C35" s="148"/>
      <c r="D35" s="149"/>
      <c r="E35" s="131"/>
      <c r="F35" s="131"/>
      <c r="G35" s="150"/>
      <c r="H35" s="150"/>
      <c r="I35" s="151"/>
      <c r="J35" s="131"/>
      <c r="K35" s="152"/>
      <c r="L35" s="150"/>
      <c r="M35" s="150"/>
      <c r="N35" s="151"/>
    </row>
    <row r="36" spans="1:14" x14ac:dyDescent="0.25">
      <c r="A36" s="153" t="s">
        <v>27</v>
      </c>
      <c r="B36" s="154"/>
      <c r="C36" s="154"/>
      <c r="D36" s="154"/>
      <c r="E36" s="155"/>
      <c r="F36" s="154"/>
      <c r="G36" s="154"/>
      <c r="H36" s="154"/>
      <c r="I36" s="156">
        <f>'[1]PSE Proposed Rate Spread'!I36</f>
        <v>7.3354626783499993E-2</v>
      </c>
      <c r="J36" s="157"/>
      <c r="K36" s="154"/>
      <c r="L36" s="155"/>
      <c r="M36" s="154"/>
      <c r="N36" s="158">
        <f>'[1]Kroger Proposed Spread'!I36</f>
        <v>7.3354626783499993E-2</v>
      </c>
    </row>
    <row r="37" spans="1:14" x14ac:dyDescent="0.25">
      <c r="A37" s="159" t="s">
        <v>28</v>
      </c>
      <c r="B37" s="131"/>
      <c r="C37" s="131"/>
      <c r="D37" s="131"/>
      <c r="E37" s="131"/>
      <c r="F37" s="131"/>
      <c r="G37" s="131"/>
      <c r="H37" s="131"/>
      <c r="I37" s="160">
        <f>'[1]PSE Proposed Rate Spread'!I37</f>
        <v>7.2930349403858161E-2</v>
      </c>
      <c r="J37" s="133"/>
      <c r="K37" s="150"/>
      <c r="L37" s="131"/>
      <c r="M37" s="131"/>
      <c r="N37" s="161">
        <f>'[1]Kroger Proposed Spread'!I37</f>
        <v>7.2930349403858161E-2</v>
      </c>
    </row>
    <row r="38" spans="1:14" ht="13.8" thickBot="1" x14ac:dyDescent="0.3">
      <c r="A38" s="162" t="s">
        <v>29</v>
      </c>
      <c r="B38" s="163"/>
      <c r="C38" s="163"/>
      <c r="D38" s="163"/>
      <c r="E38" s="163"/>
      <c r="F38" s="163"/>
      <c r="G38" s="163"/>
      <c r="H38" s="163"/>
      <c r="I38" s="164">
        <f>'[1]PSE Proposed Rate Spread'!I38</f>
        <v>1.1193527860281682</v>
      </c>
      <c r="J38" s="165"/>
      <c r="K38" s="166"/>
      <c r="L38" s="163"/>
      <c r="M38" s="163"/>
      <c r="N38" s="167">
        <f>'[1]Kroger Proposed Spread'!I38</f>
        <v>1.3536309735656848</v>
      </c>
    </row>
    <row r="39" spans="1:14" ht="28.5" customHeight="1" thickBot="1" x14ac:dyDescent="0.3">
      <c r="A39" s="172" t="s">
        <v>30</v>
      </c>
      <c r="B39" s="173"/>
      <c r="C39" s="173"/>
      <c r="D39" s="173"/>
      <c r="E39" s="173"/>
      <c r="F39" s="173"/>
      <c r="G39" s="173"/>
      <c r="H39" s="173"/>
      <c r="I39" s="168">
        <f>'[1]PSE Proposed Rate Spread'!I39</f>
        <v>8.1634789791216397E-2</v>
      </c>
      <c r="J39" s="165"/>
      <c r="K39" s="166"/>
      <c r="L39" s="163"/>
      <c r="M39" s="163"/>
      <c r="N39" s="169">
        <f>'[1]Kroger Proposed Spread'!I39</f>
        <v>9.8720779866030089E-2</v>
      </c>
    </row>
    <row r="40" spans="1:14" x14ac:dyDescent="0.25">
      <c r="A40" s="75"/>
    </row>
  </sheetData>
  <mergeCells count="7">
    <mergeCell ref="A1:N1"/>
    <mergeCell ref="A39:H39"/>
    <mergeCell ref="A2:M2"/>
    <mergeCell ref="A3:N3"/>
    <mergeCell ref="B4:D4"/>
    <mergeCell ref="E4:I4"/>
    <mergeCell ref="J4:N4"/>
  </mergeCells>
  <pageMargins left="1" right="1" top="1.25" bottom="1" header="0.75" footer="0.3"/>
  <pageSetup scale="64" orientation="landscape" horizontalDpi="4294967295" verticalDpi="4294967295" r:id="rId1"/>
  <headerFooter scaleWithDoc="0">
    <oddHeader>&amp;R&amp;"Times New Roman,Bold"&amp;8Kroger Exhibit No. (KCH-2)
Page 1 of 1</oddHead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sqref="A1:I1"/>
    </sheetView>
  </sheetViews>
  <sheetFormatPr defaultRowHeight="13.2" x14ac:dyDescent="0.25"/>
  <cols>
    <col min="1" max="1" width="29.88671875" style="26" customWidth="1"/>
    <col min="2" max="4" width="15.6640625" style="26" customWidth="1"/>
    <col min="5" max="5" width="15.88671875" style="26" bestFit="1" customWidth="1"/>
    <col min="6" max="7" width="16.6640625" style="26" customWidth="1"/>
    <col min="8" max="8" width="15.5546875" style="26" customWidth="1"/>
    <col min="9" max="9" width="10.6640625" style="26" customWidth="1"/>
    <col min="10" max="248" width="9.109375" style="26"/>
    <col min="249" max="249" width="29.88671875" style="26" customWidth="1"/>
    <col min="250" max="252" width="15.6640625" style="26" customWidth="1"/>
    <col min="253" max="253" width="15.88671875" style="26" bestFit="1" customWidth="1"/>
    <col min="254" max="254" width="16.6640625" style="26" customWidth="1"/>
    <col min="255" max="255" width="15.88671875" style="26" customWidth="1"/>
    <col min="256" max="256" width="16.6640625" style="26" customWidth="1"/>
    <col min="257" max="257" width="10.6640625" style="26" customWidth="1"/>
    <col min="258" max="258" width="16.6640625" style="26" customWidth="1"/>
    <col min="259" max="259" width="15.5546875" style="26" customWidth="1"/>
    <col min="260" max="260" width="10.6640625" style="26" customWidth="1"/>
    <col min="261" max="261" width="15.109375" style="26" customWidth="1"/>
    <col min="262" max="262" width="13.5546875" style="26" customWidth="1"/>
    <col min="263" max="263" width="17.33203125" style="26" bestFit="1" customWidth="1"/>
    <col min="264" max="264" width="11.33203125" style="26" bestFit="1" customWidth="1"/>
    <col min="265" max="265" width="12.33203125" style="26" bestFit="1" customWidth="1"/>
    <col min="266" max="504" width="9.109375" style="26"/>
    <col min="505" max="505" width="29.88671875" style="26" customWidth="1"/>
    <col min="506" max="508" width="15.6640625" style="26" customWidth="1"/>
    <col min="509" max="509" width="15.88671875" style="26" bestFit="1" customWidth="1"/>
    <col min="510" max="510" width="16.6640625" style="26" customWidth="1"/>
    <col min="511" max="511" width="15.88671875" style="26" customWidth="1"/>
    <col min="512" max="512" width="16.6640625" style="26" customWidth="1"/>
    <col min="513" max="513" width="10.6640625" style="26" customWidth="1"/>
    <col min="514" max="514" width="16.6640625" style="26" customWidth="1"/>
    <col min="515" max="515" width="15.5546875" style="26" customWidth="1"/>
    <col min="516" max="516" width="10.6640625" style="26" customWidth="1"/>
    <col min="517" max="517" width="15.109375" style="26" customWidth="1"/>
    <col min="518" max="518" width="13.5546875" style="26" customWidth="1"/>
    <col min="519" max="519" width="17.33203125" style="26" bestFit="1" customWidth="1"/>
    <col min="520" max="520" width="11.33203125" style="26" bestFit="1" customWidth="1"/>
    <col min="521" max="521" width="12.33203125" style="26" bestFit="1" customWidth="1"/>
    <col min="522" max="760" width="9.109375" style="26"/>
    <col min="761" max="761" width="29.88671875" style="26" customWidth="1"/>
    <col min="762" max="764" width="15.6640625" style="26" customWidth="1"/>
    <col min="765" max="765" width="15.88671875" style="26" bestFit="1" customWidth="1"/>
    <col min="766" max="766" width="16.6640625" style="26" customWidth="1"/>
    <col min="767" max="767" width="15.88671875" style="26" customWidth="1"/>
    <col min="768" max="768" width="16.6640625" style="26" customWidth="1"/>
    <col min="769" max="769" width="10.6640625" style="26" customWidth="1"/>
    <col min="770" max="770" width="16.6640625" style="26" customWidth="1"/>
    <col min="771" max="771" width="15.5546875" style="26" customWidth="1"/>
    <col min="772" max="772" width="10.6640625" style="26" customWidth="1"/>
    <col min="773" max="773" width="15.109375" style="26" customWidth="1"/>
    <col min="774" max="774" width="13.5546875" style="26" customWidth="1"/>
    <col min="775" max="775" width="17.33203125" style="26" bestFit="1" customWidth="1"/>
    <col min="776" max="776" width="11.33203125" style="26" bestFit="1" customWidth="1"/>
    <col min="777" max="777" width="12.33203125" style="26" bestFit="1" customWidth="1"/>
    <col min="778" max="1016" width="9.109375" style="26"/>
    <col min="1017" max="1017" width="29.88671875" style="26" customWidth="1"/>
    <col min="1018" max="1020" width="15.6640625" style="26" customWidth="1"/>
    <col min="1021" max="1021" width="15.88671875" style="26" bestFit="1" customWidth="1"/>
    <col min="1022" max="1022" width="16.6640625" style="26" customWidth="1"/>
    <col min="1023" max="1023" width="15.88671875" style="26" customWidth="1"/>
    <col min="1024" max="1024" width="16.6640625" style="26" customWidth="1"/>
    <col min="1025" max="1025" width="10.6640625" style="26" customWidth="1"/>
    <col min="1026" max="1026" width="16.6640625" style="26" customWidth="1"/>
    <col min="1027" max="1027" width="15.5546875" style="26" customWidth="1"/>
    <col min="1028" max="1028" width="10.6640625" style="26" customWidth="1"/>
    <col min="1029" max="1029" width="15.109375" style="26" customWidth="1"/>
    <col min="1030" max="1030" width="13.5546875" style="26" customWidth="1"/>
    <col min="1031" max="1031" width="17.33203125" style="26" bestFit="1" customWidth="1"/>
    <col min="1032" max="1032" width="11.33203125" style="26" bestFit="1" customWidth="1"/>
    <col min="1033" max="1033" width="12.33203125" style="26" bestFit="1" customWidth="1"/>
    <col min="1034" max="1272" width="9.109375" style="26"/>
    <col min="1273" max="1273" width="29.88671875" style="26" customWidth="1"/>
    <col min="1274" max="1276" width="15.6640625" style="26" customWidth="1"/>
    <col min="1277" max="1277" width="15.88671875" style="26" bestFit="1" customWidth="1"/>
    <col min="1278" max="1278" width="16.6640625" style="26" customWidth="1"/>
    <col min="1279" max="1279" width="15.88671875" style="26" customWidth="1"/>
    <col min="1280" max="1280" width="16.6640625" style="26" customWidth="1"/>
    <col min="1281" max="1281" width="10.6640625" style="26" customWidth="1"/>
    <col min="1282" max="1282" width="16.6640625" style="26" customWidth="1"/>
    <col min="1283" max="1283" width="15.5546875" style="26" customWidth="1"/>
    <col min="1284" max="1284" width="10.6640625" style="26" customWidth="1"/>
    <col min="1285" max="1285" width="15.109375" style="26" customWidth="1"/>
    <col min="1286" max="1286" width="13.5546875" style="26" customWidth="1"/>
    <col min="1287" max="1287" width="17.33203125" style="26" bestFit="1" customWidth="1"/>
    <col min="1288" max="1288" width="11.33203125" style="26" bestFit="1" customWidth="1"/>
    <col min="1289" max="1289" width="12.33203125" style="26" bestFit="1" customWidth="1"/>
    <col min="1290" max="1528" width="9.109375" style="26"/>
    <col min="1529" max="1529" width="29.88671875" style="26" customWidth="1"/>
    <col min="1530" max="1532" width="15.6640625" style="26" customWidth="1"/>
    <col min="1533" max="1533" width="15.88671875" style="26" bestFit="1" customWidth="1"/>
    <col min="1534" max="1534" width="16.6640625" style="26" customWidth="1"/>
    <col min="1535" max="1535" width="15.88671875" style="26" customWidth="1"/>
    <col min="1536" max="1536" width="16.6640625" style="26" customWidth="1"/>
    <col min="1537" max="1537" width="10.6640625" style="26" customWidth="1"/>
    <col min="1538" max="1538" width="16.6640625" style="26" customWidth="1"/>
    <col min="1539" max="1539" width="15.5546875" style="26" customWidth="1"/>
    <col min="1540" max="1540" width="10.6640625" style="26" customWidth="1"/>
    <col min="1541" max="1541" width="15.109375" style="26" customWidth="1"/>
    <col min="1542" max="1542" width="13.5546875" style="26" customWidth="1"/>
    <col min="1543" max="1543" width="17.33203125" style="26" bestFit="1" customWidth="1"/>
    <col min="1544" max="1544" width="11.33203125" style="26" bestFit="1" customWidth="1"/>
    <col min="1545" max="1545" width="12.33203125" style="26" bestFit="1" customWidth="1"/>
    <col min="1546" max="1784" width="9.109375" style="26"/>
    <col min="1785" max="1785" width="29.88671875" style="26" customWidth="1"/>
    <col min="1786" max="1788" width="15.6640625" style="26" customWidth="1"/>
    <col min="1789" max="1789" width="15.88671875" style="26" bestFit="1" customWidth="1"/>
    <col min="1790" max="1790" width="16.6640625" style="26" customWidth="1"/>
    <col min="1791" max="1791" width="15.88671875" style="26" customWidth="1"/>
    <col min="1792" max="1792" width="16.6640625" style="26" customWidth="1"/>
    <col min="1793" max="1793" width="10.6640625" style="26" customWidth="1"/>
    <col min="1794" max="1794" width="16.6640625" style="26" customWidth="1"/>
    <col min="1795" max="1795" width="15.5546875" style="26" customWidth="1"/>
    <col min="1796" max="1796" width="10.6640625" style="26" customWidth="1"/>
    <col min="1797" max="1797" width="15.109375" style="26" customWidth="1"/>
    <col min="1798" max="1798" width="13.5546875" style="26" customWidth="1"/>
    <col min="1799" max="1799" width="17.33203125" style="26" bestFit="1" customWidth="1"/>
    <col min="1800" max="1800" width="11.33203125" style="26" bestFit="1" customWidth="1"/>
    <col min="1801" max="1801" width="12.33203125" style="26" bestFit="1" customWidth="1"/>
    <col min="1802" max="2040" width="9.109375" style="26"/>
    <col min="2041" max="2041" width="29.88671875" style="26" customWidth="1"/>
    <col min="2042" max="2044" width="15.6640625" style="26" customWidth="1"/>
    <col min="2045" max="2045" width="15.88671875" style="26" bestFit="1" customWidth="1"/>
    <col min="2046" max="2046" width="16.6640625" style="26" customWidth="1"/>
    <col min="2047" max="2047" width="15.88671875" style="26" customWidth="1"/>
    <col min="2048" max="2048" width="16.6640625" style="26" customWidth="1"/>
    <col min="2049" max="2049" width="10.6640625" style="26" customWidth="1"/>
    <col min="2050" max="2050" width="16.6640625" style="26" customWidth="1"/>
    <col min="2051" max="2051" width="15.5546875" style="26" customWidth="1"/>
    <col min="2052" max="2052" width="10.6640625" style="26" customWidth="1"/>
    <col min="2053" max="2053" width="15.109375" style="26" customWidth="1"/>
    <col min="2054" max="2054" width="13.5546875" style="26" customWidth="1"/>
    <col min="2055" max="2055" width="17.33203125" style="26" bestFit="1" customWidth="1"/>
    <col min="2056" max="2056" width="11.33203125" style="26" bestFit="1" customWidth="1"/>
    <col min="2057" max="2057" width="12.33203125" style="26" bestFit="1" customWidth="1"/>
    <col min="2058" max="2296" width="9.109375" style="26"/>
    <col min="2297" max="2297" width="29.88671875" style="26" customWidth="1"/>
    <col min="2298" max="2300" width="15.6640625" style="26" customWidth="1"/>
    <col min="2301" max="2301" width="15.88671875" style="26" bestFit="1" customWidth="1"/>
    <col min="2302" max="2302" width="16.6640625" style="26" customWidth="1"/>
    <col min="2303" max="2303" width="15.88671875" style="26" customWidth="1"/>
    <col min="2304" max="2304" width="16.6640625" style="26" customWidth="1"/>
    <col min="2305" max="2305" width="10.6640625" style="26" customWidth="1"/>
    <col min="2306" max="2306" width="16.6640625" style="26" customWidth="1"/>
    <col min="2307" max="2307" width="15.5546875" style="26" customWidth="1"/>
    <col min="2308" max="2308" width="10.6640625" style="26" customWidth="1"/>
    <col min="2309" max="2309" width="15.109375" style="26" customWidth="1"/>
    <col min="2310" max="2310" width="13.5546875" style="26" customWidth="1"/>
    <col min="2311" max="2311" width="17.33203125" style="26" bestFit="1" customWidth="1"/>
    <col min="2312" max="2312" width="11.33203125" style="26" bestFit="1" customWidth="1"/>
    <col min="2313" max="2313" width="12.33203125" style="26" bestFit="1" customWidth="1"/>
    <col min="2314" max="2552" width="9.109375" style="26"/>
    <col min="2553" max="2553" width="29.88671875" style="26" customWidth="1"/>
    <col min="2554" max="2556" width="15.6640625" style="26" customWidth="1"/>
    <col min="2557" max="2557" width="15.88671875" style="26" bestFit="1" customWidth="1"/>
    <col min="2558" max="2558" width="16.6640625" style="26" customWidth="1"/>
    <col min="2559" max="2559" width="15.88671875" style="26" customWidth="1"/>
    <col min="2560" max="2560" width="16.6640625" style="26" customWidth="1"/>
    <col min="2561" max="2561" width="10.6640625" style="26" customWidth="1"/>
    <col min="2562" max="2562" width="16.6640625" style="26" customWidth="1"/>
    <col min="2563" max="2563" width="15.5546875" style="26" customWidth="1"/>
    <col min="2564" max="2564" width="10.6640625" style="26" customWidth="1"/>
    <col min="2565" max="2565" width="15.109375" style="26" customWidth="1"/>
    <col min="2566" max="2566" width="13.5546875" style="26" customWidth="1"/>
    <col min="2567" max="2567" width="17.33203125" style="26" bestFit="1" customWidth="1"/>
    <col min="2568" max="2568" width="11.33203125" style="26" bestFit="1" customWidth="1"/>
    <col min="2569" max="2569" width="12.33203125" style="26" bestFit="1" customWidth="1"/>
    <col min="2570" max="2808" width="9.109375" style="26"/>
    <col min="2809" max="2809" width="29.88671875" style="26" customWidth="1"/>
    <col min="2810" max="2812" width="15.6640625" style="26" customWidth="1"/>
    <col min="2813" max="2813" width="15.88671875" style="26" bestFit="1" customWidth="1"/>
    <col min="2814" max="2814" width="16.6640625" style="26" customWidth="1"/>
    <col min="2815" max="2815" width="15.88671875" style="26" customWidth="1"/>
    <col min="2816" max="2816" width="16.6640625" style="26" customWidth="1"/>
    <col min="2817" max="2817" width="10.6640625" style="26" customWidth="1"/>
    <col min="2818" max="2818" width="16.6640625" style="26" customWidth="1"/>
    <col min="2819" max="2819" width="15.5546875" style="26" customWidth="1"/>
    <col min="2820" max="2820" width="10.6640625" style="26" customWidth="1"/>
    <col min="2821" max="2821" width="15.109375" style="26" customWidth="1"/>
    <col min="2822" max="2822" width="13.5546875" style="26" customWidth="1"/>
    <col min="2823" max="2823" width="17.33203125" style="26" bestFit="1" customWidth="1"/>
    <col min="2824" max="2824" width="11.33203125" style="26" bestFit="1" customWidth="1"/>
    <col min="2825" max="2825" width="12.33203125" style="26" bestFit="1" customWidth="1"/>
    <col min="2826" max="3064" width="9.109375" style="26"/>
    <col min="3065" max="3065" width="29.88671875" style="26" customWidth="1"/>
    <col min="3066" max="3068" width="15.6640625" style="26" customWidth="1"/>
    <col min="3069" max="3069" width="15.88671875" style="26" bestFit="1" customWidth="1"/>
    <col min="3070" max="3070" width="16.6640625" style="26" customWidth="1"/>
    <col min="3071" max="3071" width="15.88671875" style="26" customWidth="1"/>
    <col min="3072" max="3072" width="16.6640625" style="26" customWidth="1"/>
    <col min="3073" max="3073" width="10.6640625" style="26" customWidth="1"/>
    <col min="3074" max="3074" width="16.6640625" style="26" customWidth="1"/>
    <col min="3075" max="3075" width="15.5546875" style="26" customWidth="1"/>
    <col min="3076" max="3076" width="10.6640625" style="26" customWidth="1"/>
    <col min="3077" max="3077" width="15.109375" style="26" customWidth="1"/>
    <col min="3078" max="3078" width="13.5546875" style="26" customWidth="1"/>
    <col min="3079" max="3079" width="17.33203125" style="26" bestFit="1" customWidth="1"/>
    <col min="3080" max="3080" width="11.33203125" style="26" bestFit="1" customWidth="1"/>
    <col min="3081" max="3081" width="12.33203125" style="26" bestFit="1" customWidth="1"/>
    <col min="3082" max="3320" width="9.109375" style="26"/>
    <col min="3321" max="3321" width="29.88671875" style="26" customWidth="1"/>
    <col min="3322" max="3324" width="15.6640625" style="26" customWidth="1"/>
    <col min="3325" max="3325" width="15.88671875" style="26" bestFit="1" customWidth="1"/>
    <col min="3326" max="3326" width="16.6640625" style="26" customWidth="1"/>
    <col min="3327" max="3327" width="15.88671875" style="26" customWidth="1"/>
    <col min="3328" max="3328" width="16.6640625" style="26" customWidth="1"/>
    <col min="3329" max="3329" width="10.6640625" style="26" customWidth="1"/>
    <col min="3330" max="3330" width="16.6640625" style="26" customWidth="1"/>
    <col min="3331" max="3331" width="15.5546875" style="26" customWidth="1"/>
    <col min="3332" max="3332" width="10.6640625" style="26" customWidth="1"/>
    <col min="3333" max="3333" width="15.109375" style="26" customWidth="1"/>
    <col min="3334" max="3334" width="13.5546875" style="26" customWidth="1"/>
    <col min="3335" max="3335" width="17.33203125" style="26" bestFit="1" customWidth="1"/>
    <col min="3336" max="3336" width="11.33203125" style="26" bestFit="1" customWidth="1"/>
    <col min="3337" max="3337" width="12.33203125" style="26" bestFit="1" customWidth="1"/>
    <col min="3338" max="3576" width="9.109375" style="26"/>
    <col min="3577" max="3577" width="29.88671875" style="26" customWidth="1"/>
    <col min="3578" max="3580" width="15.6640625" style="26" customWidth="1"/>
    <col min="3581" max="3581" width="15.88671875" style="26" bestFit="1" customWidth="1"/>
    <col min="3582" max="3582" width="16.6640625" style="26" customWidth="1"/>
    <col min="3583" max="3583" width="15.88671875" style="26" customWidth="1"/>
    <col min="3584" max="3584" width="16.6640625" style="26" customWidth="1"/>
    <col min="3585" max="3585" width="10.6640625" style="26" customWidth="1"/>
    <col min="3586" max="3586" width="16.6640625" style="26" customWidth="1"/>
    <col min="3587" max="3587" width="15.5546875" style="26" customWidth="1"/>
    <col min="3588" max="3588" width="10.6640625" style="26" customWidth="1"/>
    <col min="3589" max="3589" width="15.109375" style="26" customWidth="1"/>
    <col min="3590" max="3590" width="13.5546875" style="26" customWidth="1"/>
    <col min="3591" max="3591" width="17.33203125" style="26" bestFit="1" customWidth="1"/>
    <col min="3592" max="3592" width="11.33203125" style="26" bestFit="1" customWidth="1"/>
    <col min="3593" max="3593" width="12.33203125" style="26" bestFit="1" customWidth="1"/>
    <col min="3594" max="3832" width="9.109375" style="26"/>
    <col min="3833" max="3833" width="29.88671875" style="26" customWidth="1"/>
    <col min="3834" max="3836" width="15.6640625" style="26" customWidth="1"/>
    <col min="3837" max="3837" width="15.88671875" style="26" bestFit="1" customWidth="1"/>
    <col min="3838" max="3838" width="16.6640625" style="26" customWidth="1"/>
    <col min="3839" max="3839" width="15.88671875" style="26" customWidth="1"/>
    <col min="3840" max="3840" width="16.6640625" style="26" customWidth="1"/>
    <col min="3841" max="3841" width="10.6640625" style="26" customWidth="1"/>
    <col min="3842" max="3842" width="16.6640625" style="26" customWidth="1"/>
    <col min="3843" max="3843" width="15.5546875" style="26" customWidth="1"/>
    <col min="3844" max="3844" width="10.6640625" style="26" customWidth="1"/>
    <col min="3845" max="3845" width="15.109375" style="26" customWidth="1"/>
    <col min="3846" max="3846" width="13.5546875" style="26" customWidth="1"/>
    <col min="3847" max="3847" width="17.33203125" style="26" bestFit="1" customWidth="1"/>
    <col min="3848" max="3848" width="11.33203125" style="26" bestFit="1" customWidth="1"/>
    <col min="3849" max="3849" width="12.33203125" style="26" bestFit="1" customWidth="1"/>
    <col min="3850" max="4088" width="9.109375" style="26"/>
    <col min="4089" max="4089" width="29.88671875" style="26" customWidth="1"/>
    <col min="4090" max="4092" width="15.6640625" style="26" customWidth="1"/>
    <col min="4093" max="4093" width="15.88671875" style="26" bestFit="1" customWidth="1"/>
    <col min="4094" max="4094" width="16.6640625" style="26" customWidth="1"/>
    <col min="4095" max="4095" width="15.88671875" style="26" customWidth="1"/>
    <col min="4096" max="4096" width="16.6640625" style="26" customWidth="1"/>
    <col min="4097" max="4097" width="10.6640625" style="26" customWidth="1"/>
    <col min="4098" max="4098" width="16.6640625" style="26" customWidth="1"/>
    <col min="4099" max="4099" width="15.5546875" style="26" customWidth="1"/>
    <col min="4100" max="4100" width="10.6640625" style="26" customWidth="1"/>
    <col min="4101" max="4101" width="15.109375" style="26" customWidth="1"/>
    <col min="4102" max="4102" width="13.5546875" style="26" customWidth="1"/>
    <col min="4103" max="4103" width="17.33203125" style="26" bestFit="1" customWidth="1"/>
    <col min="4104" max="4104" width="11.33203125" style="26" bestFit="1" customWidth="1"/>
    <col min="4105" max="4105" width="12.33203125" style="26" bestFit="1" customWidth="1"/>
    <col min="4106" max="4344" width="9.109375" style="26"/>
    <col min="4345" max="4345" width="29.88671875" style="26" customWidth="1"/>
    <col min="4346" max="4348" width="15.6640625" style="26" customWidth="1"/>
    <col min="4349" max="4349" width="15.88671875" style="26" bestFit="1" customWidth="1"/>
    <col min="4350" max="4350" width="16.6640625" style="26" customWidth="1"/>
    <col min="4351" max="4351" width="15.88671875" style="26" customWidth="1"/>
    <col min="4352" max="4352" width="16.6640625" style="26" customWidth="1"/>
    <col min="4353" max="4353" width="10.6640625" style="26" customWidth="1"/>
    <col min="4354" max="4354" width="16.6640625" style="26" customWidth="1"/>
    <col min="4355" max="4355" width="15.5546875" style="26" customWidth="1"/>
    <col min="4356" max="4356" width="10.6640625" style="26" customWidth="1"/>
    <col min="4357" max="4357" width="15.109375" style="26" customWidth="1"/>
    <col min="4358" max="4358" width="13.5546875" style="26" customWidth="1"/>
    <col min="4359" max="4359" width="17.33203125" style="26" bestFit="1" customWidth="1"/>
    <col min="4360" max="4360" width="11.33203125" style="26" bestFit="1" customWidth="1"/>
    <col min="4361" max="4361" width="12.33203125" style="26" bestFit="1" customWidth="1"/>
    <col min="4362" max="4600" width="9.109375" style="26"/>
    <col min="4601" max="4601" width="29.88671875" style="26" customWidth="1"/>
    <col min="4602" max="4604" width="15.6640625" style="26" customWidth="1"/>
    <col min="4605" max="4605" width="15.88671875" style="26" bestFit="1" customWidth="1"/>
    <col min="4606" max="4606" width="16.6640625" style="26" customWidth="1"/>
    <col min="4607" max="4607" width="15.88671875" style="26" customWidth="1"/>
    <col min="4608" max="4608" width="16.6640625" style="26" customWidth="1"/>
    <col min="4609" max="4609" width="10.6640625" style="26" customWidth="1"/>
    <col min="4610" max="4610" width="16.6640625" style="26" customWidth="1"/>
    <col min="4611" max="4611" width="15.5546875" style="26" customWidth="1"/>
    <col min="4612" max="4612" width="10.6640625" style="26" customWidth="1"/>
    <col min="4613" max="4613" width="15.109375" style="26" customWidth="1"/>
    <col min="4614" max="4614" width="13.5546875" style="26" customWidth="1"/>
    <col min="4615" max="4615" width="17.33203125" style="26" bestFit="1" customWidth="1"/>
    <col min="4616" max="4616" width="11.33203125" style="26" bestFit="1" customWidth="1"/>
    <col min="4617" max="4617" width="12.33203125" style="26" bestFit="1" customWidth="1"/>
    <col min="4618" max="4856" width="9.109375" style="26"/>
    <col min="4857" max="4857" width="29.88671875" style="26" customWidth="1"/>
    <col min="4858" max="4860" width="15.6640625" style="26" customWidth="1"/>
    <col min="4861" max="4861" width="15.88671875" style="26" bestFit="1" customWidth="1"/>
    <col min="4862" max="4862" width="16.6640625" style="26" customWidth="1"/>
    <col min="4863" max="4863" width="15.88671875" style="26" customWidth="1"/>
    <col min="4864" max="4864" width="16.6640625" style="26" customWidth="1"/>
    <col min="4865" max="4865" width="10.6640625" style="26" customWidth="1"/>
    <col min="4866" max="4866" width="16.6640625" style="26" customWidth="1"/>
    <col min="4867" max="4867" width="15.5546875" style="26" customWidth="1"/>
    <col min="4868" max="4868" width="10.6640625" style="26" customWidth="1"/>
    <col min="4869" max="4869" width="15.109375" style="26" customWidth="1"/>
    <col min="4870" max="4870" width="13.5546875" style="26" customWidth="1"/>
    <col min="4871" max="4871" width="17.33203125" style="26" bestFit="1" customWidth="1"/>
    <col min="4872" max="4872" width="11.33203125" style="26" bestFit="1" customWidth="1"/>
    <col min="4873" max="4873" width="12.33203125" style="26" bestFit="1" customWidth="1"/>
    <col min="4874" max="5112" width="9.109375" style="26"/>
    <col min="5113" max="5113" width="29.88671875" style="26" customWidth="1"/>
    <col min="5114" max="5116" width="15.6640625" style="26" customWidth="1"/>
    <col min="5117" max="5117" width="15.88671875" style="26" bestFit="1" customWidth="1"/>
    <col min="5118" max="5118" width="16.6640625" style="26" customWidth="1"/>
    <col min="5119" max="5119" width="15.88671875" style="26" customWidth="1"/>
    <col min="5120" max="5120" width="16.6640625" style="26" customWidth="1"/>
    <col min="5121" max="5121" width="10.6640625" style="26" customWidth="1"/>
    <col min="5122" max="5122" width="16.6640625" style="26" customWidth="1"/>
    <col min="5123" max="5123" width="15.5546875" style="26" customWidth="1"/>
    <col min="5124" max="5124" width="10.6640625" style="26" customWidth="1"/>
    <col min="5125" max="5125" width="15.109375" style="26" customWidth="1"/>
    <col min="5126" max="5126" width="13.5546875" style="26" customWidth="1"/>
    <col min="5127" max="5127" width="17.33203125" style="26" bestFit="1" customWidth="1"/>
    <col min="5128" max="5128" width="11.33203125" style="26" bestFit="1" customWidth="1"/>
    <col min="5129" max="5129" width="12.33203125" style="26" bestFit="1" customWidth="1"/>
    <col min="5130" max="5368" width="9.109375" style="26"/>
    <col min="5369" max="5369" width="29.88671875" style="26" customWidth="1"/>
    <col min="5370" max="5372" width="15.6640625" style="26" customWidth="1"/>
    <col min="5373" max="5373" width="15.88671875" style="26" bestFit="1" customWidth="1"/>
    <col min="5374" max="5374" width="16.6640625" style="26" customWidth="1"/>
    <col min="5375" max="5375" width="15.88671875" style="26" customWidth="1"/>
    <col min="5376" max="5376" width="16.6640625" style="26" customWidth="1"/>
    <col min="5377" max="5377" width="10.6640625" style="26" customWidth="1"/>
    <col min="5378" max="5378" width="16.6640625" style="26" customWidth="1"/>
    <col min="5379" max="5379" width="15.5546875" style="26" customWidth="1"/>
    <col min="5380" max="5380" width="10.6640625" style="26" customWidth="1"/>
    <col min="5381" max="5381" width="15.109375" style="26" customWidth="1"/>
    <col min="5382" max="5382" width="13.5546875" style="26" customWidth="1"/>
    <col min="5383" max="5383" width="17.33203125" style="26" bestFit="1" customWidth="1"/>
    <col min="5384" max="5384" width="11.33203125" style="26" bestFit="1" customWidth="1"/>
    <col min="5385" max="5385" width="12.33203125" style="26" bestFit="1" customWidth="1"/>
    <col min="5386" max="5624" width="9.109375" style="26"/>
    <col min="5625" max="5625" width="29.88671875" style="26" customWidth="1"/>
    <col min="5626" max="5628" width="15.6640625" style="26" customWidth="1"/>
    <col min="5629" max="5629" width="15.88671875" style="26" bestFit="1" customWidth="1"/>
    <col min="5630" max="5630" width="16.6640625" style="26" customWidth="1"/>
    <col min="5631" max="5631" width="15.88671875" style="26" customWidth="1"/>
    <col min="5632" max="5632" width="16.6640625" style="26" customWidth="1"/>
    <col min="5633" max="5633" width="10.6640625" style="26" customWidth="1"/>
    <col min="5634" max="5634" width="16.6640625" style="26" customWidth="1"/>
    <col min="5635" max="5635" width="15.5546875" style="26" customWidth="1"/>
    <col min="5636" max="5636" width="10.6640625" style="26" customWidth="1"/>
    <col min="5637" max="5637" width="15.109375" style="26" customWidth="1"/>
    <col min="5638" max="5638" width="13.5546875" style="26" customWidth="1"/>
    <col min="5639" max="5639" width="17.33203125" style="26" bestFit="1" customWidth="1"/>
    <col min="5640" max="5640" width="11.33203125" style="26" bestFit="1" customWidth="1"/>
    <col min="5641" max="5641" width="12.33203125" style="26" bestFit="1" customWidth="1"/>
    <col min="5642" max="5880" width="9.109375" style="26"/>
    <col min="5881" max="5881" width="29.88671875" style="26" customWidth="1"/>
    <col min="5882" max="5884" width="15.6640625" style="26" customWidth="1"/>
    <col min="5885" max="5885" width="15.88671875" style="26" bestFit="1" customWidth="1"/>
    <col min="5886" max="5886" width="16.6640625" style="26" customWidth="1"/>
    <col min="5887" max="5887" width="15.88671875" style="26" customWidth="1"/>
    <col min="5888" max="5888" width="16.6640625" style="26" customWidth="1"/>
    <col min="5889" max="5889" width="10.6640625" style="26" customWidth="1"/>
    <col min="5890" max="5890" width="16.6640625" style="26" customWidth="1"/>
    <col min="5891" max="5891" width="15.5546875" style="26" customWidth="1"/>
    <col min="5892" max="5892" width="10.6640625" style="26" customWidth="1"/>
    <col min="5893" max="5893" width="15.109375" style="26" customWidth="1"/>
    <col min="5894" max="5894" width="13.5546875" style="26" customWidth="1"/>
    <col min="5895" max="5895" width="17.33203125" style="26" bestFit="1" customWidth="1"/>
    <col min="5896" max="5896" width="11.33203125" style="26" bestFit="1" customWidth="1"/>
    <col min="5897" max="5897" width="12.33203125" style="26" bestFit="1" customWidth="1"/>
    <col min="5898" max="6136" width="9.109375" style="26"/>
    <col min="6137" max="6137" width="29.88671875" style="26" customWidth="1"/>
    <col min="6138" max="6140" width="15.6640625" style="26" customWidth="1"/>
    <col min="6141" max="6141" width="15.88671875" style="26" bestFit="1" customWidth="1"/>
    <col min="6142" max="6142" width="16.6640625" style="26" customWidth="1"/>
    <col min="6143" max="6143" width="15.88671875" style="26" customWidth="1"/>
    <col min="6144" max="6144" width="16.6640625" style="26" customWidth="1"/>
    <col min="6145" max="6145" width="10.6640625" style="26" customWidth="1"/>
    <col min="6146" max="6146" width="16.6640625" style="26" customWidth="1"/>
    <col min="6147" max="6147" width="15.5546875" style="26" customWidth="1"/>
    <col min="6148" max="6148" width="10.6640625" style="26" customWidth="1"/>
    <col min="6149" max="6149" width="15.109375" style="26" customWidth="1"/>
    <col min="6150" max="6150" width="13.5546875" style="26" customWidth="1"/>
    <col min="6151" max="6151" width="17.33203125" style="26" bestFit="1" customWidth="1"/>
    <col min="6152" max="6152" width="11.33203125" style="26" bestFit="1" customWidth="1"/>
    <col min="6153" max="6153" width="12.33203125" style="26" bestFit="1" customWidth="1"/>
    <col min="6154" max="6392" width="9.109375" style="26"/>
    <col min="6393" max="6393" width="29.88671875" style="26" customWidth="1"/>
    <col min="6394" max="6396" width="15.6640625" style="26" customWidth="1"/>
    <col min="6397" max="6397" width="15.88671875" style="26" bestFit="1" customWidth="1"/>
    <col min="6398" max="6398" width="16.6640625" style="26" customWidth="1"/>
    <col min="6399" max="6399" width="15.88671875" style="26" customWidth="1"/>
    <col min="6400" max="6400" width="16.6640625" style="26" customWidth="1"/>
    <col min="6401" max="6401" width="10.6640625" style="26" customWidth="1"/>
    <col min="6402" max="6402" width="16.6640625" style="26" customWidth="1"/>
    <col min="6403" max="6403" width="15.5546875" style="26" customWidth="1"/>
    <col min="6404" max="6404" width="10.6640625" style="26" customWidth="1"/>
    <col min="6405" max="6405" width="15.109375" style="26" customWidth="1"/>
    <col min="6406" max="6406" width="13.5546875" style="26" customWidth="1"/>
    <col min="6407" max="6407" width="17.33203125" style="26" bestFit="1" customWidth="1"/>
    <col min="6408" max="6408" width="11.33203125" style="26" bestFit="1" customWidth="1"/>
    <col min="6409" max="6409" width="12.33203125" style="26" bestFit="1" customWidth="1"/>
    <col min="6410" max="6648" width="9.109375" style="26"/>
    <col min="6649" max="6649" width="29.88671875" style="26" customWidth="1"/>
    <col min="6650" max="6652" width="15.6640625" style="26" customWidth="1"/>
    <col min="6653" max="6653" width="15.88671875" style="26" bestFit="1" customWidth="1"/>
    <col min="6654" max="6654" width="16.6640625" style="26" customWidth="1"/>
    <col min="6655" max="6655" width="15.88671875" style="26" customWidth="1"/>
    <col min="6656" max="6656" width="16.6640625" style="26" customWidth="1"/>
    <col min="6657" max="6657" width="10.6640625" style="26" customWidth="1"/>
    <col min="6658" max="6658" width="16.6640625" style="26" customWidth="1"/>
    <col min="6659" max="6659" width="15.5546875" style="26" customWidth="1"/>
    <col min="6660" max="6660" width="10.6640625" style="26" customWidth="1"/>
    <col min="6661" max="6661" width="15.109375" style="26" customWidth="1"/>
    <col min="6662" max="6662" width="13.5546875" style="26" customWidth="1"/>
    <col min="6663" max="6663" width="17.33203125" style="26" bestFit="1" customWidth="1"/>
    <col min="6664" max="6664" width="11.33203125" style="26" bestFit="1" customWidth="1"/>
    <col min="6665" max="6665" width="12.33203125" style="26" bestFit="1" customWidth="1"/>
    <col min="6666" max="6904" width="9.109375" style="26"/>
    <col min="6905" max="6905" width="29.88671875" style="26" customWidth="1"/>
    <col min="6906" max="6908" width="15.6640625" style="26" customWidth="1"/>
    <col min="6909" max="6909" width="15.88671875" style="26" bestFit="1" customWidth="1"/>
    <col min="6910" max="6910" width="16.6640625" style="26" customWidth="1"/>
    <col min="6911" max="6911" width="15.88671875" style="26" customWidth="1"/>
    <col min="6912" max="6912" width="16.6640625" style="26" customWidth="1"/>
    <col min="6913" max="6913" width="10.6640625" style="26" customWidth="1"/>
    <col min="6914" max="6914" width="16.6640625" style="26" customWidth="1"/>
    <col min="6915" max="6915" width="15.5546875" style="26" customWidth="1"/>
    <col min="6916" max="6916" width="10.6640625" style="26" customWidth="1"/>
    <col min="6917" max="6917" width="15.109375" style="26" customWidth="1"/>
    <col min="6918" max="6918" width="13.5546875" style="26" customWidth="1"/>
    <col min="6919" max="6919" width="17.33203125" style="26" bestFit="1" customWidth="1"/>
    <col min="6920" max="6920" width="11.33203125" style="26" bestFit="1" customWidth="1"/>
    <col min="6921" max="6921" width="12.33203125" style="26" bestFit="1" customWidth="1"/>
    <col min="6922" max="7160" width="9.109375" style="26"/>
    <col min="7161" max="7161" width="29.88671875" style="26" customWidth="1"/>
    <col min="7162" max="7164" width="15.6640625" style="26" customWidth="1"/>
    <col min="7165" max="7165" width="15.88671875" style="26" bestFit="1" customWidth="1"/>
    <col min="7166" max="7166" width="16.6640625" style="26" customWidth="1"/>
    <col min="7167" max="7167" width="15.88671875" style="26" customWidth="1"/>
    <col min="7168" max="7168" width="16.6640625" style="26" customWidth="1"/>
    <col min="7169" max="7169" width="10.6640625" style="26" customWidth="1"/>
    <col min="7170" max="7170" width="16.6640625" style="26" customWidth="1"/>
    <col min="7171" max="7171" width="15.5546875" style="26" customWidth="1"/>
    <col min="7172" max="7172" width="10.6640625" style="26" customWidth="1"/>
    <col min="7173" max="7173" width="15.109375" style="26" customWidth="1"/>
    <col min="7174" max="7174" width="13.5546875" style="26" customWidth="1"/>
    <col min="7175" max="7175" width="17.33203125" style="26" bestFit="1" customWidth="1"/>
    <col min="7176" max="7176" width="11.33203125" style="26" bestFit="1" customWidth="1"/>
    <col min="7177" max="7177" width="12.33203125" style="26" bestFit="1" customWidth="1"/>
    <col min="7178" max="7416" width="9.109375" style="26"/>
    <col min="7417" max="7417" width="29.88671875" style="26" customWidth="1"/>
    <col min="7418" max="7420" width="15.6640625" style="26" customWidth="1"/>
    <col min="7421" max="7421" width="15.88671875" style="26" bestFit="1" customWidth="1"/>
    <col min="7422" max="7422" width="16.6640625" style="26" customWidth="1"/>
    <col min="7423" max="7423" width="15.88671875" style="26" customWidth="1"/>
    <col min="7424" max="7424" width="16.6640625" style="26" customWidth="1"/>
    <col min="7425" max="7425" width="10.6640625" style="26" customWidth="1"/>
    <col min="7426" max="7426" width="16.6640625" style="26" customWidth="1"/>
    <col min="7427" max="7427" width="15.5546875" style="26" customWidth="1"/>
    <col min="7428" max="7428" width="10.6640625" style="26" customWidth="1"/>
    <col min="7429" max="7429" width="15.109375" style="26" customWidth="1"/>
    <col min="7430" max="7430" width="13.5546875" style="26" customWidth="1"/>
    <col min="7431" max="7431" width="17.33203125" style="26" bestFit="1" customWidth="1"/>
    <col min="7432" max="7432" width="11.33203125" style="26" bestFit="1" customWidth="1"/>
    <col min="7433" max="7433" width="12.33203125" style="26" bestFit="1" customWidth="1"/>
    <col min="7434" max="7672" width="9.109375" style="26"/>
    <col min="7673" max="7673" width="29.88671875" style="26" customWidth="1"/>
    <col min="7674" max="7676" width="15.6640625" style="26" customWidth="1"/>
    <col min="7677" max="7677" width="15.88671875" style="26" bestFit="1" customWidth="1"/>
    <col min="7678" max="7678" width="16.6640625" style="26" customWidth="1"/>
    <col min="7679" max="7679" width="15.88671875" style="26" customWidth="1"/>
    <col min="7680" max="7680" width="16.6640625" style="26" customWidth="1"/>
    <col min="7681" max="7681" width="10.6640625" style="26" customWidth="1"/>
    <col min="7682" max="7682" width="16.6640625" style="26" customWidth="1"/>
    <col min="7683" max="7683" width="15.5546875" style="26" customWidth="1"/>
    <col min="7684" max="7684" width="10.6640625" style="26" customWidth="1"/>
    <col min="7685" max="7685" width="15.109375" style="26" customWidth="1"/>
    <col min="7686" max="7686" width="13.5546875" style="26" customWidth="1"/>
    <col min="7687" max="7687" width="17.33203125" style="26" bestFit="1" customWidth="1"/>
    <col min="7688" max="7688" width="11.33203125" style="26" bestFit="1" customWidth="1"/>
    <col min="7689" max="7689" width="12.33203125" style="26" bestFit="1" customWidth="1"/>
    <col min="7690" max="7928" width="9.109375" style="26"/>
    <col min="7929" max="7929" width="29.88671875" style="26" customWidth="1"/>
    <col min="7930" max="7932" width="15.6640625" style="26" customWidth="1"/>
    <col min="7933" max="7933" width="15.88671875" style="26" bestFit="1" customWidth="1"/>
    <col min="7934" max="7934" width="16.6640625" style="26" customWidth="1"/>
    <col min="7935" max="7935" width="15.88671875" style="26" customWidth="1"/>
    <col min="7936" max="7936" width="16.6640625" style="26" customWidth="1"/>
    <col min="7937" max="7937" width="10.6640625" style="26" customWidth="1"/>
    <col min="7938" max="7938" width="16.6640625" style="26" customWidth="1"/>
    <col min="7939" max="7939" width="15.5546875" style="26" customWidth="1"/>
    <col min="7940" max="7940" width="10.6640625" style="26" customWidth="1"/>
    <col min="7941" max="7941" width="15.109375" style="26" customWidth="1"/>
    <col min="7942" max="7942" width="13.5546875" style="26" customWidth="1"/>
    <col min="7943" max="7943" width="17.33203125" style="26" bestFit="1" customWidth="1"/>
    <col min="7944" max="7944" width="11.33203125" style="26" bestFit="1" customWidth="1"/>
    <col min="7945" max="7945" width="12.33203125" style="26" bestFit="1" customWidth="1"/>
    <col min="7946" max="8184" width="9.109375" style="26"/>
    <col min="8185" max="8185" width="29.88671875" style="26" customWidth="1"/>
    <col min="8186" max="8188" width="15.6640625" style="26" customWidth="1"/>
    <col min="8189" max="8189" width="15.88671875" style="26" bestFit="1" customWidth="1"/>
    <col min="8190" max="8190" width="16.6640625" style="26" customWidth="1"/>
    <col min="8191" max="8191" width="15.88671875" style="26" customWidth="1"/>
    <col min="8192" max="8192" width="16.6640625" style="26" customWidth="1"/>
    <col min="8193" max="8193" width="10.6640625" style="26" customWidth="1"/>
    <col min="8194" max="8194" width="16.6640625" style="26" customWidth="1"/>
    <col min="8195" max="8195" width="15.5546875" style="26" customWidth="1"/>
    <col min="8196" max="8196" width="10.6640625" style="26" customWidth="1"/>
    <col min="8197" max="8197" width="15.109375" style="26" customWidth="1"/>
    <col min="8198" max="8198" width="13.5546875" style="26" customWidth="1"/>
    <col min="8199" max="8199" width="17.33203125" style="26" bestFit="1" customWidth="1"/>
    <col min="8200" max="8200" width="11.33203125" style="26" bestFit="1" customWidth="1"/>
    <col min="8201" max="8201" width="12.33203125" style="26" bestFit="1" customWidth="1"/>
    <col min="8202" max="8440" width="9.109375" style="26"/>
    <col min="8441" max="8441" width="29.88671875" style="26" customWidth="1"/>
    <col min="8442" max="8444" width="15.6640625" style="26" customWidth="1"/>
    <col min="8445" max="8445" width="15.88671875" style="26" bestFit="1" customWidth="1"/>
    <col min="8446" max="8446" width="16.6640625" style="26" customWidth="1"/>
    <col min="8447" max="8447" width="15.88671875" style="26" customWidth="1"/>
    <col min="8448" max="8448" width="16.6640625" style="26" customWidth="1"/>
    <col min="8449" max="8449" width="10.6640625" style="26" customWidth="1"/>
    <col min="8450" max="8450" width="16.6640625" style="26" customWidth="1"/>
    <col min="8451" max="8451" width="15.5546875" style="26" customWidth="1"/>
    <col min="8452" max="8452" width="10.6640625" style="26" customWidth="1"/>
    <col min="8453" max="8453" width="15.109375" style="26" customWidth="1"/>
    <col min="8454" max="8454" width="13.5546875" style="26" customWidth="1"/>
    <col min="8455" max="8455" width="17.33203125" style="26" bestFit="1" customWidth="1"/>
    <col min="8456" max="8456" width="11.33203125" style="26" bestFit="1" customWidth="1"/>
    <col min="8457" max="8457" width="12.33203125" style="26" bestFit="1" customWidth="1"/>
    <col min="8458" max="8696" width="9.109375" style="26"/>
    <col min="8697" max="8697" width="29.88671875" style="26" customWidth="1"/>
    <col min="8698" max="8700" width="15.6640625" style="26" customWidth="1"/>
    <col min="8701" max="8701" width="15.88671875" style="26" bestFit="1" customWidth="1"/>
    <col min="8702" max="8702" width="16.6640625" style="26" customWidth="1"/>
    <col min="8703" max="8703" width="15.88671875" style="26" customWidth="1"/>
    <col min="8704" max="8704" width="16.6640625" style="26" customWidth="1"/>
    <col min="8705" max="8705" width="10.6640625" style="26" customWidth="1"/>
    <col min="8706" max="8706" width="16.6640625" style="26" customWidth="1"/>
    <col min="8707" max="8707" width="15.5546875" style="26" customWidth="1"/>
    <col min="8708" max="8708" width="10.6640625" style="26" customWidth="1"/>
    <col min="8709" max="8709" width="15.109375" style="26" customWidth="1"/>
    <col min="8710" max="8710" width="13.5546875" style="26" customWidth="1"/>
    <col min="8711" max="8711" width="17.33203125" style="26" bestFit="1" customWidth="1"/>
    <col min="8712" max="8712" width="11.33203125" style="26" bestFit="1" customWidth="1"/>
    <col min="8713" max="8713" width="12.33203125" style="26" bestFit="1" customWidth="1"/>
    <col min="8714" max="8952" width="9.109375" style="26"/>
    <col min="8953" max="8953" width="29.88671875" style="26" customWidth="1"/>
    <col min="8954" max="8956" width="15.6640625" style="26" customWidth="1"/>
    <col min="8957" max="8957" width="15.88671875" style="26" bestFit="1" customWidth="1"/>
    <col min="8958" max="8958" width="16.6640625" style="26" customWidth="1"/>
    <col min="8959" max="8959" width="15.88671875" style="26" customWidth="1"/>
    <col min="8960" max="8960" width="16.6640625" style="26" customWidth="1"/>
    <col min="8961" max="8961" width="10.6640625" style="26" customWidth="1"/>
    <col min="8962" max="8962" width="16.6640625" style="26" customWidth="1"/>
    <col min="8963" max="8963" width="15.5546875" style="26" customWidth="1"/>
    <col min="8964" max="8964" width="10.6640625" style="26" customWidth="1"/>
    <col min="8965" max="8965" width="15.109375" style="26" customWidth="1"/>
    <col min="8966" max="8966" width="13.5546875" style="26" customWidth="1"/>
    <col min="8967" max="8967" width="17.33203125" style="26" bestFit="1" customWidth="1"/>
    <col min="8968" max="8968" width="11.33203125" style="26" bestFit="1" customWidth="1"/>
    <col min="8969" max="8969" width="12.33203125" style="26" bestFit="1" customWidth="1"/>
    <col min="8970" max="9208" width="9.109375" style="26"/>
    <col min="9209" max="9209" width="29.88671875" style="26" customWidth="1"/>
    <col min="9210" max="9212" width="15.6640625" style="26" customWidth="1"/>
    <col min="9213" max="9213" width="15.88671875" style="26" bestFit="1" customWidth="1"/>
    <col min="9214" max="9214" width="16.6640625" style="26" customWidth="1"/>
    <col min="9215" max="9215" width="15.88671875" style="26" customWidth="1"/>
    <col min="9216" max="9216" width="16.6640625" style="26" customWidth="1"/>
    <col min="9217" max="9217" width="10.6640625" style="26" customWidth="1"/>
    <col min="9218" max="9218" width="16.6640625" style="26" customWidth="1"/>
    <col min="9219" max="9219" width="15.5546875" style="26" customWidth="1"/>
    <col min="9220" max="9220" width="10.6640625" style="26" customWidth="1"/>
    <col min="9221" max="9221" width="15.109375" style="26" customWidth="1"/>
    <col min="9222" max="9222" width="13.5546875" style="26" customWidth="1"/>
    <col min="9223" max="9223" width="17.33203125" style="26" bestFit="1" customWidth="1"/>
    <col min="9224" max="9224" width="11.33203125" style="26" bestFit="1" customWidth="1"/>
    <col min="9225" max="9225" width="12.33203125" style="26" bestFit="1" customWidth="1"/>
    <col min="9226" max="9464" width="9.109375" style="26"/>
    <col min="9465" max="9465" width="29.88671875" style="26" customWidth="1"/>
    <col min="9466" max="9468" width="15.6640625" style="26" customWidth="1"/>
    <col min="9469" max="9469" width="15.88671875" style="26" bestFit="1" customWidth="1"/>
    <col min="9470" max="9470" width="16.6640625" style="26" customWidth="1"/>
    <col min="9471" max="9471" width="15.88671875" style="26" customWidth="1"/>
    <col min="9472" max="9472" width="16.6640625" style="26" customWidth="1"/>
    <col min="9473" max="9473" width="10.6640625" style="26" customWidth="1"/>
    <col min="9474" max="9474" width="16.6640625" style="26" customWidth="1"/>
    <col min="9475" max="9475" width="15.5546875" style="26" customWidth="1"/>
    <col min="9476" max="9476" width="10.6640625" style="26" customWidth="1"/>
    <col min="9477" max="9477" width="15.109375" style="26" customWidth="1"/>
    <col min="9478" max="9478" width="13.5546875" style="26" customWidth="1"/>
    <col min="9479" max="9479" width="17.33203125" style="26" bestFit="1" customWidth="1"/>
    <col min="9480" max="9480" width="11.33203125" style="26" bestFit="1" customWidth="1"/>
    <col min="9481" max="9481" width="12.33203125" style="26" bestFit="1" customWidth="1"/>
    <col min="9482" max="9720" width="9.109375" style="26"/>
    <col min="9721" max="9721" width="29.88671875" style="26" customWidth="1"/>
    <col min="9722" max="9724" width="15.6640625" style="26" customWidth="1"/>
    <col min="9725" max="9725" width="15.88671875" style="26" bestFit="1" customWidth="1"/>
    <col min="9726" max="9726" width="16.6640625" style="26" customWidth="1"/>
    <col min="9727" max="9727" width="15.88671875" style="26" customWidth="1"/>
    <col min="9728" max="9728" width="16.6640625" style="26" customWidth="1"/>
    <col min="9729" max="9729" width="10.6640625" style="26" customWidth="1"/>
    <col min="9730" max="9730" width="16.6640625" style="26" customWidth="1"/>
    <col min="9731" max="9731" width="15.5546875" style="26" customWidth="1"/>
    <col min="9732" max="9732" width="10.6640625" style="26" customWidth="1"/>
    <col min="9733" max="9733" width="15.109375" style="26" customWidth="1"/>
    <col min="9734" max="9734" width="13.5546875" style="26" customWidth="1"/>
    <col min="9735" max="9735" width="17.33203125" style="26" bestFit="1" customWidth="1"/>
    <col min="9736" max="9736" width="11.33203125" style="26" bestFit="1" customWidth="1"/>
    <col min="9737" max="9737" width="12.33203125" style="26" bestFit="1" customWidth="1"/>
    <col min="9738" max="9976" width="9.109375" style="26"/>
    <col min="9977" max="9977" width="29.88671875" style="26" customWidth="1"/>
    <col min="9978" max="9980" width="15.6640625" style="26" customWidth="1"/>
    <col min="9981" max="9981" width="15.88671875" style="26" bestFit="1" customWidth="1"/>
    <col min="9982" max="9982" width="16.6640625" style="26" customWidth="1"/>
    <col min="9983" max="9983" width="15.88671875" style="26" customWidth="1"/>
    <col min="9984" max="9984" width="16.6640625" style="26" customWidth="1"/>
    <col min="9985" max="9985" width="10.6640625" style="26" customWidth="1"/>
    <col min="9986" max="9986" width="16.6640625" style="26" customWidth="1"/>
    <col min="9987" max="9987" width="15.5546875" style="26" customWidth="1"/>
    <col min="9988" max="9988" width="10.6640625" style="26" customWidth="1"/>
    <col min="9989" max="9989" width="15.109375" style="26" customWidth="1"/>
    <col min="9990" max="9990" width="13.5546875" style="26" customWidth="1"/>
    <col min="9991" max="9991" width="17.33203125" style="26" bestFit="1" customWidth="1"/>
    <col min="9992" max="9992" width="11.33203125" style="26" bestFit="1" customWidth="1"/>
    <col min="9993" max="9993" width="12.33203125" style="26" bestFit="1" customWidth="1"/>
    <col min="9994" max="10232" width="9.109375" style="26"/>
    <col min="10233" max="10233" width="29.88671875" style="26" customWidth="1"/>
    <col min="10234" max="10236" width="15.6640625" style="26" customWidth="1"/>
    <col min="10237" max="10237" width="15.88671875" style="26" bestFit="1" customWidth="1"/>
    <col min="10238" max="10238" width="16.6640625" style="26" customWidth="1"/>
    <col min="10239" max="10239" width="15.88671875" style="26" customWidth="1"/>
    <col min="10240" max="10240" width="16.6640625" style="26" customWidth="1"/>
    <col min="10241" max="10241" width="10.6640625" style="26" customWidth="1"/>
    <col min="10242" max="10242" width="16.6640625" style="26" customWidth="1"/>
    <col min="10243" max="10243" width="15.5546875" style="26" customWidth="1"/>
    <col min="10244" max="10244" width="10.6640625" style="26" customWidth="1"/>
    <col min="10245" max="10245" width="15.109375" style="26" customWidth="1"/>
    <col min="10246" max="10246" width="13.5546875" style="26" customWidth="1"/>
    <col min="10247" max="10247" width="17.33203125" style="26" bestFit="1" customWidth="1"/>
    <col min="10248" max="10248" width="11.33203125" style="26" bestFit="1" customWidth="1"/>
    <col min="10249" max="10249" width="12.33203125" style="26" bestFit="1" customWidth="1"/>
    <col min="10250" max="10488" width="9.109375" style="26"/>
    <col min="10489" max="10489" width="29.88671875" style="26" customWidth="1"/>
    <col min="10490" max="10492" width="15.6640625" style="26" customWidth="1"/>
    <col min="10493" max="10493" width="15.88671875" style="26" bestFit="1" customWidth="1"/>
    <col min="10494" max="10494" width="16.6640625" style="26" customWidth="1"/>
    <col min="10495" max="10495" width="15.88671875" style="26" customWidth="1"/>
    <col min="10496" max="10496" width="16.6640625" style="26" customWidth="1"/>
    <col min="10497" max="10497" width="10.6640625" style="26" customWidth="1"/>
    <col min="10498" max="10498" width="16.6640625" style="26" customWidth="1"/>
    <col min="10499" max="10499" width="15.5546875" style="26" customWidth="1"/>
    <col min="10500" max="10500" width="10.6640625" style="26" customWidth="1"/>
    <col min="10501" max="10501" width="15.109375" style="26" customWidth="1"/>
    <col min="10502" max="10502" width="13.5546875" style="26" customWidth="1"/>
    <col min="10503" max="10503" width="17.33203125" style="26" bestFit="1" customWidth="1"/>
    <col min="10504" max="10504" width="11.33203125" style="26" bestFit="1" customWidth="1"/>
    <col min="10505" max="10505" width="12.33203125" style="26" bestFit="1" customWidth="1"/>
    <col min="10506" max="10744" width="9.109375" style="26"/>
    <col min="10745" max="10745" width="29.88671875" style="26" customWidth="1"/>
    <col min="10746" max="10748" width="15.6640625" style="26" customWidth="1"/>
    <col min="10749" max="10749" width="15.88671875" style="26" bestFit="1" customWidth="1"/>
    <col min="10750" max="10750" width="16.6640625" style="26" customWidth="1"/>
    <col min="10751" max="10751" width="15.88671875" style="26" customWidth="1"/>
    <col min="10752" max="10752" width="16.6640625" style="26" customWidth="1"/>
    <col min="10753" max="10753" width="10.6640625" style="26" customWidth="1"/>
    <col min="10754" max="10754" width="16.6640625" style="26" customWidth="1"/>
    <col min="10755" max="10755" width="15.5546875" style="26" customWidth="1"/>
    <col min="10756" max="10756" width="10.6640625" style="26" customWidth="1"/>
    <col min="10757" max="10757" width="15.109375" style="26" customWidth="1"/>
    <col min="10758" max="10758" width="13.5546875" style="26" customWidth="1"/>
    <col min="10759" max="10759" width="17.33203125" style="26" bestFit="1" customWidth="1"/>
    <col min="10760" max="10760" width="11.33203125" style="26" bestFit="1" customWidth="1"/>
    <col min="10761" max="10761" width="12.33203125" style="26" bestFit="1" customWidth="1"/>
    <col min="10762" max="11000" width="9.109375" style="26"/>
    <col min="11001" max="11001" width="29.88671875" style="26" customWidth="1"/>
    <col min="11002" max="11004" width="15.6640625" style="26" customWidth="1"/>
    <col min="11005" max="11005" width="15.88671875" style="26" bestFit="1" customWidth="1"/>
    <col min="11006" max="11006" width="16.6640625" style="26" customWidth="1"/>
    <col min="11007" max="11007" width="15.88671875" style="26" customWidth="1"/>
    <col min="11008" max="11008" width="16.6640625" style="26" customWidth="1"/>
    <col min="11009" max="11009" width="10.6640625" style="26" customWidth="1"/>
    <col min="11010" max="11010" width="16.6640625" style="26" customWidth="1"/>
    <col min="11011" max="11011" width="15.5546875" style="26" customWidth="1"/>
    <col min="11012" max="11012" width="10.6640625" style="26" customWidth="1"/>
    <col min="11013" max="11013" width="15.109375" style="26" customWidth="1"/>
    <col min="11014" max="11014" width="13.5546875" style="26" customWidth="1"/>
    <col min="11015" max="11015" width="17.33203125" style="26" bestFit="1" customWidth="1"/>
    <col min="11016" max="11016" width="11.33203125" style="26" bestFit="1" customWidth="1"/>
    <col min="11017" max="11017" width="12.33203125" style="26" bestFit="1" customWidth="1"/>
    <col min="11018" max="11256" width="9.109375" style="26"/>
    <col min="11257" max="11257" width="29.88671875" style="26" customWidth="1"/>
    <col min="11258" max="11260" width="15.6640625" style="26" customWidth="1"/>
    <col min="11261" max="11261" width="15.88671875" style="26" bestFit="1" customWidth="1"/>
    <col min="11262" max="11262" width="16.6640625" style="26" customWidth="1"/>
    <col min="11263" max="11263" width="15.88671875" style="26" customWidth="1"/>
    <col min="11264" max="11264" width="16.6640625" style="26" customWidth="1"/>
    <col min="11265" max="11265" width="10.6640625" style="26" customWidth="1"/>
    <col min="11266" max="11266" width="16.6640625" style="26" customWidth="1"/>
    <col min="11267" max="11267" width="15.5546875" style="26" customWidth="1"/>
    <col min="11268" max="11268" width="10.6640625" style="26" customWidth="1"/>
    <col min="11269" max="11269" width="15.109375" style="26" customWidth="1"/>
    <col min="11270" max="11270" width="13.5546875" style="26" customWidth="1"/>
    <col min="11271" max="11271" width="17.33203125" style="26" bestFit="1" customWidth="1"/>
    <col min="11272" max="11272" width="11.33203125" style="26" bestFit="1" customWidth="1"/>
    <col min="11273" max="11273" width="12.33203125" style="26" bestFit="1" customWidth="1"/>
    <col min="11274" max="11512" width="9.109375" style="26"/>
    <col min="11513" max="11513" width="29.88671875" style="26" customWidth="1"/>
    <col min="11514" max="11516" width="15.6640625" style="26" customWidth="1"/>
    <col min="11517" max="11517" width="15.88671875" style="26" bestFit="1" customWidth="1"/>
    <col min="11518" max="11518" width="16.6640625" style="26" customWidth="1"/>
    <col min="11519" max="11519" width="15.88671875" style="26" customWidth="1"/>
    <col min="11520" max="11520" width="16.6640625" style="26" customWidth="1"/>
    <col min="11521" max="11521" width="10.6640625" style="26" customWidth="1"/>
    <col min="11522" max="11522" width="16.6640625" style="26" customWidth="1"/>
    <col min="11523" max="11523" width="15.5546875" style="26" customWidth="1"/>
    <col min="11524" max="11524" width="10.6640625" style="26" customWidth="1"/>
    <col min="11525" max="11525" width="15.109375" style="26" customWidth="1"/>
    <col min="11526" max="11526" width="13.5546875" style="26" customWidth="1"/>
    <col min="11527" max="11527" width="17.33203125" style="26" bestFit="1" customWidth="1"/>
    <col min="11528" max="11528" width="11.33203125" style="26" bestFit="1" customWidth="1"/>
    <col min="11529" max="11529" width="12.33203125" style="26" bestFit="1" customWidth="1"/>
    <col min="11530" max="11768" width="9.109375" style="26"/>
    <col min="11769" max="11769" width="29.88671875" style="26" customWidth="1"/>
    <col min="11770" max="11772" width="15.6640625" style="26" customWidth="1"/>
    <col min="11773" max="11773" width="15.88671875" style="26" bestFit="1" customWidth="1"/>
    <col min="11774" max="11774" width="16.6640625" style="26" customWidth="1"/>
    <col min="11775" max="11775" width="15.88671875" style="26" customWidth="1"/>
    <col min="11776" max="11776" width="16.6640625" style="26" customWidth="1"/>
    <col min="11777" max="11777" width="10.6640625" style="26" customWidth="1"/>
    <col min="11778" max="11778" width="16.6640625" style="26" customWidth="1"/>
    <col min="11779" max="11779" width="15.5546875" style="26" customWidth="1"/>
    <col min="11780" max="11780" width="10.6640625" style="26" customWidth="1"/>
    <col min="11781" max="11781" width="15.109375" style="26" customWidth="1"/>
    <col min="11782" max="11782" width="13.5546875" style="26" customWidth="1"/>
    <col min="11783" max="11783" width="17.33203125" style="26" bestFit="1" customWidth="1"/>
    <col min="11784" max="11784" width="11.33203125" style="26" bestFit="1" customWidth="1"/>
    <col min="11785" max="11785" width="12.33203125" style="26" bestFit="1" customWidth="1"/>
    <col min="11786" max="12024" width="9.109375" style="26"/>
    <col min="12025" max="12025" width="29.88671875" style="26" customWidth="1"/>
    <col min="12026" max="12028" width="15.6640625" style="26" customWidth="1"/>
    <col min="12029" max="12029" width="15.88671875" style="26" bestFit="1" customWidth="1"/>
    <col min="12030" max="12030" width="16.6640625" style="26" customWidth="1"/>
    <col min="12031" max="12031" width="15.88671875" style="26" customWidth="1"/>
    <col min="12032" max="12032" width="16.6640625" style="26" customWidth="1"/>
    <col min="12033" max="12033" width="10.6640625" style="26" customWidth="1"/>
    <col min="12034" max="12034" width="16.6640625" style="26" customWidth="1"/>
    <col min="12035" max="12035" width="15.5546875" style="26" customWidth="1"/>
    <col min="12036" max="12036" width="10.6640625" style="26" customWidth="1"/>
    <col min="12037" max="12037" width="15.109375" style="26" customWidth="1"/>
    <col min="12038" max="12038" width="13.5546875" style="26" customWidth="1"/>
    <col min="12039" max="12039" width="17.33203125" style="26" bestFit="1" customWidth="1"/>
    <col min="12040" max="12040" width="11.33203125" style="26" bestFit="1" customWidth="1"/>
    <col min="12041" max="12041" width="12.33203125" style="26" bestFit="1" customWidth="1"/>
    <col min="12042" max="12280" width="9.109375" style="26"/>
    <col min="12281" max="12281" width="29.88671875" style="26" customWidth="1"/>
    <col min="12282" max="12284" width="15.6640625" style="26" customWidth="1"/>
    <col min="12285" max="12285" width="15.88671875" style="26" bestFit="1" customWidth="1"/>
    <col min="12286" max="12286" width="16.6640625" style="26" customWidth="1"/>
    <col min="12287" max="12287" width="15.88671875" style="26" customWidth="1"/>
    <col min="12288" max="12288" width="16.6640625" style="26" customWidth="1"/>
    <col min="12289" max="12289" width="10.6640625" style="26" customWidth="1"/>
    <col min="12290" max="12290" width="16.6640625" style="26" customWidth="1"/>
    <col min="12291" max="12291" width="15.5546875" style="26" customWidth="1"/>
    <col min="12292" max="12292" width="10.6640625" style="26" customWidth="1"/>
    <col min="12293" max="12293" width="15.109375" style="26" customWidth="1"/>
    <col min="12294" max="12294" width="13.5546875" style="26" customWidth="1"/>
    <col min="12295" max="12295" width="17.33203125" style="26" bestFit="1" customWidth="1"/>
    <col min="12296" max="12296" width="11.33203125" style="26" bestFit="1" customWidth="1"/>
    <col min="12297" max="12297" width="12.33203125" style="26" bestFit="1" customWidth="1"/>
    <col min="12298" max="12536" width="9.109375" style="26"/>
    <col min="12537" max="12537" width="29.88671875" style="26" customWidth="1"/>
    <col min="12538" max="12540" width="15.6640625" style="26" customWidth="1"/>
    <col min="12541" max="12541" width="15.88671875" style="26" bestFit="1" customWidth="1"/>
    <col min="12542" max="12542" width="16.6640625" style="26" customWidth="1"/>
    <col min="12543" max="12543" width="15.88671875" style="26" customWidth="1"/>
    <col min="12544" max="12544" width="16.6640625" style="26" customWidth="1"/>
    <col min="12545" max="12545" width="10.6640625" style="26" customWidth="1"/>
    <col min="12546" max="12546" width="16.6640625" style="26" customWidth="1"/>
    <col min="12547" max="12547" width="15.5546875" style="26" customWidth="1"/>
    <col min="12548" max="12548" width="10.6640625" style="26" customWidth="1"/>
    <col min="12549" max="12549" width="15.109375" style="26" customWidth="1"/>
    <col min="12550" max="12550" width="13.5546875" style="26" customWidth="1"/>
    <col min="12551" max="12551" width="17.33203125" style="26" bestFit="1" customWidth="1"/>
    <col min="12552" max="12552" width="11.33203125" style="26" bestFit="1" customWidth="1"/>
    <col min="12553" max="12553" width="12.33203125" style="26" bestFit="1" customWidth="1"/>
    <col min="12554" max="12792" width="9.109375" style="26"/>
    <col min="12793" max="12793" width="29.88671875" style="26" customWidth="1"/>
    <col min="12794" max="12796" width="15.6640625" style="26" customWidth="1"/>
    <col min="12797" max="12797" width="15.88671875" style="26" bestFit="1" customWidth="1"/>
    <col min="12798" max="12798" width="16.6640625" style="26" customWidth="1"/>
    <col min="12799" max="12799" width="15.88671875" style="26" customWidth="1"/>
    <col min="12800" max="12800" width="16.6640625" style="26" customWidth="1"/>
    <col min="12801" max="12801" width="10.6640625" style="26" customWidth="1"/>
    <col min="12802" max="12802" width="16.6640625" style="26" customWidth="1"/>
    <col min="12803" max="12803" width="15.5546875" style="26" customWidth="1"/>
    <col min="12804" max="12804" width="10.6640625" style="26" customWidth="1"/>
    <col min="12805" max="12805" width="15.109375" style="26" customWidth="1"/>
    <col min="12806" max="12806" width="13.5546875" style="26" customWidth="1"/>
    <col min="12807" max="12807" width="17.33203125" style="26" bestFit="1" customWidth="1"/>
    <col min="12808" max="12808" width="11.33203125" style="26" bestFit="1" customWidth="1"/>
    <col min="12809" max="12809" width="12.33203125" style="26" bestFit="1" customWidth="1"/>
    <col min="12810" max="13048" width="9.109375" style="26"/>
    <col min="13049" max="13049" width="29.88671875" style="26" customWidth="1"/>
    <col min="13050" max="13052" width="15.6640625" style="26" customWidth="1"/>
    <col min="13053" max="13053" width="15.88671875" style="26" bestFit="1" customWidth="1"/>
    <col min="13054" max="13054" width="16.6640625" style="26" customWidth="1"/>
    <col min="13055" max="13055" width="15.88671875" style="26" customWidth="1"/>
    <col min="13056" max="13056" width="16.6640625" style="26" customWidth="1"/>
    <col min="13057" max="13057" width="10.6640625" style="26" customWidth="1"/>
    <col min="13058" max="13058" width="16.6640625" style="26" customWidth="1"/>
    <col min="13059" max="13059" width="15.5546875" style="26" customWidth="1"/>
    <col min="13060" max="13060" width="10.6640625" style="26" customWidth="1"/>
    <col min="13061" max="13061" width="15.109375" style="26" customWidth="1"/>
    <col min="13062" max="13062" width="13.5546875" style="26" customWidth="1"/>
    <col min="13063" max="13063" width="17.33203125" style="26" bestFit="1" customWidth="1"/>
    <col min="13064" max="13064" width="11.33203125" style="26" bestFit="1" customWidth="1"/>
    <col min="13065" max="13065" width="12.33203125" style="26" bestFit="1" customWidth="1"/>
    <col min="13066" max="13304" width="9.109375" style="26"/>
    <col min="13305" max="13305" width="29.88671875" style="26" customWidth="1"/>
    <col min="13306" max="13308" width="15.6640625" style="26" customWidth="1"/>
    <col min="13309" max="13309" width="15.88671875" style="26" bestFit="1" customWidth="1"/>
    <col min="13310" max="13310" width="16.6640625" style="26" customWidth="1"/>
    <col min="13311" max="13311" width="15.88671875" style="26" customWidth="1"/>
    <col min="13312" max="13312" width="16.6640625" style="26" customWidth="1"/>
    <col min="13313" max="13313" width="10.6640625" style="26" customWidth="1"/>
    <col min="13314" max="13314" width="16.6640625" style="26" customWidth="1"/>
    <col min="13315" max="13315" width="15.5546875" style="26" customWidth="1"/>
    <col min="13316" max="13316" width="10.6640625" style="26" customWidth="1"/>
    <col min="13317" max="13317" width="15.109375" style="26" customWidth="1"/>
    <col min="13318" max="13318" width="13.5546875" style="26" customWidth="1"/>
    <col min="13319" max="13319" width="17.33203125" style="26" bestFit="1" customWidth="1"/>
    <col min="13320" max="13320" width="11.33203125" style="26" bestFit="1" customWidth="1"/>
    <col min="13321" max="13321" width="12.33203125" style="26" bestFit="1" customWidth="1"/>
    <col min="13322" max="13560" width="9.109375" style="26"/>
    <col min="13561" max="13561" width="29.88671875" style="26" customWidth="1"/>
    <col min="13562" max="13564" width="15.6640625" style="26" customWidth="1"/>
    <col min="13565" max="13565" width="15.88671875" style="26" bestFit="1" customWidth="1"/>
    <col min="13566" max="13566" width="16.6640625" style="26" customWidth="1"/>
    <col min="13567" max="13567" width="15.88671875" style="26" customWidth="1"/>
    <col min="13568" max="13568" width="16.6640625" style="26" customWidth="1"/>
    <col min="13569" max="13569" width="10.6640625" style="26" customWidth="1"/>
    <col min="13570" max="13570" width="16.6640625" style="26" customWidth="1"/>
    <col min="13571" max="13571" width="15.5546875" style="26" customWidth="1"/>
    <col min="13572" max="13572" width="10.6640625" style="26" customWidth="1"/>
    <col min="13573" max="13573" width="15.109375" style="26" customWidth="1"/>
    <col min="13574" max="13574" width="13.5546875" style="26" customWidth="1"/>
    <col min="13575" max="13575" width="17.33203125" style="26" bestFit="1" customWidth="1"/>
    <col min="13576" max="13576" width="11.33203125" style="26" bestFit="1" customWidth="1"/>
    <col min="13577" max="13577" width="12.33203125" style="26" bestFit="1" customWidth="1"/>
    <col min="13578" max="13816" width="9.109375" style="26"/>
    <col min="13817" max="13817" width="29.88671875" style="26" customWidth="1"/>
    <col min="13818" max="13820" width="15.6640625" style="26" customWidth="1"/>
    <col min="13821" max="13821" width="15.88671875" style="26" bestFit="1" customWidth="1"/>
    <col min="13822" max="13822" width="16.6640625" style="26" customWidth="1"/>
    <col min="13823" max="13823" width="15.88671875" style="26" customWidth="1"/>
    <col min="13824" max="13824" width="16.6640625" style="26" customWidth="1"/>
    <col min="13825" max="13825" width="10.6640625" style="26" customWidth="1"/>
    <col min="13826" max="13826" width="16.6640625" style="26" customWidth="1"/>
    <col min="13827" max="13827" width="15.5546875" style="26" customWidth="1"/>
    <col min="13828" max="13828" width="10.6640625" style="26" customWidth="1"/>
    <col min="13829" max="13829" width="15.109375" style="26" customWidth="1"/>
    <col min="13830" max="13830" width="13.5546875" style="26" customWidth="1"/>
    <col min="13831" max="13831" width="17.33203125" style="26" bestFit="1" customWidth="1"/>
    <col min="13832" max="13832" width="11.33203125" style="26" bestFit="1" customWidth="1"/>
    <col min="13833" max="13833" width="12.33203125" style="26" bestFit="1" customWidth="1"/>
    <col min="13834" max="14072" width="9.109375" style="26"/>
    <col min="14073" max="14073" width="29.88671875" style="26" customWidth="1"/>
    <col min="14074" max="14076" width="15.6640625" style="26" customWidth="1"/>
    <col min="14077" max="14077" width="15.88671875" style="26" bestFit="1" customWidth="1"/>
    <col min="14078" max="14078" width="16.6640625" style="26" customWidth="1"/>
    <col min="14079" max="14079" width="15.88671875" style="26" customWidth="1"/>
    <col min="14080" max="14080" width="16.6640625" style="26" customWidth="1"/>
    <col min="14081" max="14081" width="10.6640625" style="26" customWidth="1"/>
    <col min="14082" max="14082" width="16.6640625" style="26" customWidth="1"/>
    <col min="14083" max="14083" width="15.5546875" style="26" customWidth="1"/>
    <col min="14084" max="14084" width="10.6640625" style="26" customWidth="1"/>
    <col min="14085" max="14085" width="15.109375" style="26" customWidth="1"/>
    <col min="14086" max="14086" width="13.5546875" style="26" customWidth="1"/>
    <col min="14087" max="14087" width="17.33203125" style="26" bestFit="1" customWidth="1"/>
    <col min="14088" max="14088" width="11.33203125" style="26" bestFit="1" customWidth="1"/>
    <col min="14089" max="14089" width="12.33203125" style="26" bestFit="1" customWidth="1"/>
    <col min="14090" max="14328" width="9.109375" style="26"/>
    <col min="14329" max="14329" width="29.88671875" style="26" customWidth="1"/>
    <col min="14330" max="14332" width="15.6640625" style="26" customWidth="1"/>
    <col min="14333" max="14333" width="15.88671875" style="26" bestFit="1" customWidth="1"/>
    <col min="14334" max="14334" width="16.6640625" style="26" customWidth="1"/>
    <col min="14335" max="14335" width="15.88671875" style="26" customWidth="1"/>
    <col min="14336" max="14336" width="16.6640625" style="26" customWidth="1"/>
    <col min="14337" max="14337" width="10.6640625" style="26" customWidth="1"/>
    <col min="14338" max="14338" width="16.6640625" style="26" customWidth="1"/>
    <col min="14339" max="14339" width="15.5546875" style="26" customWidth="1"/>
    <col min="14340" max="14340" width="10.6640625" style="26" customWidth="1"/>
    <col min="14341" max="14341" width="15.109375" style="26" customWidth="1"/>
    <col min="14342" max="14342" width="13.5546875" style="26" customWidth="1"/>
    <col min="14343" max="14343" width="17.33203125" style="26" bestFit="1" customWidth="1"/>
    <col min="14344" max="14344" width="11.33203125" style="26" bestFit="1" customWidth="1"/>
    <col min="14345" max="14345" width="12.33203125" style="26" bestFit="1" customWidth="1"/>
    <col min="14346" max="14584" width="9.109375" style="26"/>
    <col min="14585" max="14585" width="29.88671875" style="26" customWidth="1"/>
    <col min="14586" max="14588" width="15.6640625" style="26" customWidth="1"/>
    <col min="14589" max="14589" width="15.88671875" style="26" bestFit="1" customWidth="1"/>
    <col min="14590" max="14590" width="16.6640625" style="26" customWidth="1"/>
    <col min="14591" max="14591" width="15.88671875" style="26" customWidth="1"/>
    <col min="14592" max="14592" width="16.6640625" style="26" customWidth="1"/>
    <col min="14593" max="14593" width="10.6640625" style="26" customWidth="1"/>
    <col min="14594" max="14594" width="16.6640625" style="26" customWidth="1"/>
    <col min="14595" max="14595" width="15.5546875" style="26" customWidth="1"/>
    <col min="14596" max="14596" width="10.6640625" style="26" customWidth="1"/>
    <col min="14597" max="14597" width="15.109375" style="26" customWidth="1"/>
    <col min="14598" max="14598" width="13.5546875" style="26" customWidth="1"/>
    <col min="14599" max="14599" width="17.33203125" style="26" bestFit="1" customWidth="1"/>
    <col min="14600" max="14600" width="11.33203125" style="26" bestFit="1" customWidth="1"/>
    <col min="14601" max="14601" width="12.33203125" style="26" bestFit="1" customWidth="1"/>
    <col min="14602" max="14840" width="9.109375" style="26"/>
    <col min="14841" max="14841" width="29.88671875" style="26" customWidth="1"/>
    <col min="14842" max="14844" width="15.6640625" style="26" customWidth="1"/>
    <col min="14845" max="14845" width="15.88671875" style="26" bestFit="1" customWidth="1"/>
    <col min="14846" max="14846" width="16.6640625" style="26" customWidth="1"/>
    <col min="14847" max="14847" width="15.88671875" style="26" customWidth="1"/>
    <col min="14848" max="14848" width="16.6640625" style="26" customWidth="1"/>
    <col min="14849" max="14849" width="10.6640625" style="26" customWidth="1"/>
    <col min="14850" max="14850" width="16.6640625" style="26" customWidth="1"/>
    <col min="14851" max="14851" width="15.5546875" style="26" customWidth="1"/>
    <col min="14852" max="14852" width="10.6640625" style="26" customWidth="1"/>
    <col min="14853" max="14853" width="15.109375" style="26" customWidth="1"/>
    <col min="14854" max="14854" width="13.5546875" style="26" customWidth="1"/>
    <col min="14855" max="14855" width="17.33203125" style="26" bestFit="1" customWidth="1"/>
    <col min="14856" max="14856" width="11.33203125" style="26" bestFit="1" customWidth="1"/>
    <col min="14857" max="14857" width="12.33203125" style="26" bestFit="1" customWidth="1"/>
    <col min="14858" max="15096" width="9.109375" style="26"/>
    <col min="15097" max="15097" width="29.88671875" style="26" customWidth="1"/>
    <col min="15098" max="15100" width="15.6640625" style="26" customWidth="1"/>
    <col min="15101" max="15101" width="15.88671875" style="26" bestFit="1" customWidth="1"/>
    <col min="15102" max="15102" width="16.6640625" style="26" customWidth="1"/>
    <col min="15103" max="15103" width="15.88671875" style="26" customWidth="1"/>
    <col min="15104" max="15104" width="16.6640625" style="26" customWidth="1"/>
    <col min="15105" max="15105" width="10.6640625" style="26" customWidth="1"/>
    <col min="15106" max="15106" width="16.6640625" style="26" customWidth="1"/>
    <col min="15107" max="15107" width="15.5546875" style="26" customWidth="1"/>
    <col min="15108" max="15108" width="10.6640625" style="26" customWidth="1"/>
    <col min="15109" max="15109" width="15.109375" style="26" customWidth="1"/>
    <col min="15110" max="15110" width="13.5546875" style="26" customWidth="1"/>
    <col min="15111" max="15111" width="17.33203125" style="26" bestFit="1" customWidth="1"/>
    <col min="15112" max="15112" width="11.33203125" style="26" bestFit="1" customWidth="1"/>
    <col min="15113" max="15113" width="12.33203125" style="26" bestFit="1" customWidth="1"/>
    <col min="15114" max="15352" width="9.109375" style="26"/>
    <col min="15353" max="15353" width="29.88671875" style="26" customWidth="1"/>
    <col min="15354" max="15356" width="15.6640625" style="26" customWidth="1"/>
    <col min="15357" max="15357" width="15.88671875" style="26" bestFit="1" customWidth="1"/>
    <col min="15358" max="15358" width="16.6640625" style="26" customWidth="1"/>
    <col min="15359" max="15359" width="15.88671875" style="26" customWidth="1"/>
    <col min="15360" max="15360" width="16.6640625" style="26" customWidth="1"/>
    <col min="15361" max="15361" width="10.6640625" style="26" customWidth="1"/>
    <col min="15362" max="15362" width="16.6640625" style="26" customWidth="1"/>
    <col min="15363" max="15363" width="15.5546875" style="26" customWidth="1"/>
    <col min="15364" max="15364" width="10.6640625" style="26" customWidth="1"/>
    <col min="15365" max="15365" width="15.109375" style="26" customWidth="1"/>
    <col min="15366" max="15366" width="13.5546875" style="26" customWidth="1"/>
    <col min="15367" max="15367" width="17.33203125" style="26" bestFit="1" customWidth="1"/>
    <col min="15368" max="15368" width="11.33203125" style="26" bestFit="1" customWidth="1"/>
    <col min="15369" max="15369" width="12.33203125" style="26" bestFit="1" customWidth="1"/>
    <col min="15370" max="15608" width="9.109375" style="26"/>
    <col min="15609" max="15609" width="29.88671875" style="26" customWidth="1"/>
    <col min="15610" max="15612" width="15.6640625" style="26" customWidth="1"/>
    <col min="15613" max="15613" width="15.88671875" style="26" bestFit="1" customWidth="1"/>
    <col min="15614" max="15614" width="16.6640625" style="26" customWidth="1"/>
    <col min="15615" max="15615" width="15.88671875" style="26" customWidth="1"/>
    <col min="15616" max="15616" width="16.6640625" style="26" customWidth="1"/>
    <col min="15617" max="15617" width="10.6640625" style="26" customWidth="1"/>
    <col min="15618" max="15618" width="16.6640625" style="26" customWidth="1"/>
    <col min="15619" max="15619" width="15.5546875" style="26" customWidth="1"/>
    <col min="15620" max="15620" width="10.6640625" style="26" customWidth="1"/>
    <col min="15621" max="15621" width="15.109375" style="26" customWidth="1"/>
    <col min="15622" max="15622" width="13.5546875" style="26" customWidth="1"/>
    <col min="15623" max="15623" width="17.33203125" style="26" bestFit="1" customWidth="1"/>
    <col min="15624" max="15624" width="11.33203125" style="26" bestFit="1" customWidth="1"/>
    <col min="15625" max="15625" width="12.33203125" style="26" bestFit="1" customWidth="1"/>
    <col min="15626" max="15864" width="9.109375" style="26"/>
    <col min="15865" max="15865" width="29.88671875" style="26" customWidth="1"/>
    <col min="15866" max="15868" width="15.6640625" style="26" customWidth="1"/>
    <col min="15869" max="15869" width="15.88671875" style="26" bestFit="1" customWidth="1"/>
    <col min="15870" max="15870" width="16.6640625" style="26" customWidth="1"/>
    <col min="15871" max="15871" width="15.88671875" style="26" customWidth="1"/>
    <col min="15872" max="15872" width="16.6640625" style="26" customWidth="1"/>
    <col min="15873" max="15873" width="10.6640625" style="26" customWidth="1"/>
    <col min="15874" max="15874" width="16.6640625" style="26" customWidth="1"/>
    <col min="15875" max="15875" width="15.5546875" style="26" customWidth="1"/>
    <col min="15876" max="15876" width="10.6640625" style="26" customWidth="1"/>
    <col min="15877" max="15877" width="15.109375" style="26" customWidth="1"/>
    <col min="15878" max="15878" width="13.5546875" style="26" customWidth="1"/>
    <col min="15879" max="15879" width="17.33203125" style="26" bestFit="1" customWidth="1"/>
    <col min="15880" max="15880" width="11.33203125" style="26" bestFit="1" customWidth="1"/>
    <col min="15881" max="15881" width="12.33203125" style="26" bestFit="1" customWidth="1"/>
    <col min="15882" max="16120" width="9.109375" style="26"/>
    <col min="16121" max="16121" width="29.88671875" style="26" customWidth="1"/>
    <col min="16122" max="16124" width="15.6640625" style="26" customWidth="1"/>
    <col min="16125" max="16125" width="15.88671875" style="26" bestFit="1" customWidth="1"/>
    <col min="16126" max="16126" width="16.6640625" style="26" customWidth="1"/>
    <col min="16127" max="16127" width="15.88671875" style="26" customWidth="1"/>
    <col min="16128" max="16128" width="16.6640625" style="26" customWidth="1"/>
    <col min="16129" max="16129" width="10.6640625" style="26" customWidth="1"/>
    <col min="16130" max="16130" width="16.6640625" style="26" customWidth="1"/>
    <col min="16131" max="16131" width="15.5546875" style="26" customWidth="1"/>
    <col min="16132" max="16132" width="10.6640625" style="26" customWidth="1"/>
    <col min="16133" max="16133" width="15.109375" style="26" customWidth="1"/>
    <col min="16134" max="16134" width="13.5546875" style="26" customWidth="1"/>
    <col min="16135" max="16135" width="17.33203125" style="26" bestFit="1" customWidth="1"/>
    <col min="16136" max="16136" width="11.33203125" style="26" bestFit="1" customWidth="1"/>
    <col min="16137" max="16137" width="12.33203125" style="26" bestFit="1" customWidth="1"/>
    <col min="16138" max="16384" width="9.109375" style="26"/>
  </cols>
  <sheetData>
    <row r="1" spans="1:9" ht="17.399999999999999" x14ac:dyDescent="0.3">
      <c r="A1" s="185" t="s">
        <v>85</v>
      </c>
      <c r="B1" s="185"/>
      <c r="C1" s="185"/>
      <c r="D1" s="185"/>
      <c r="E1" s="185"/>
      <c r="F1" s="185"/>
      <c r="G1" s="185"/>
      <c r="H1" s="185"/>
      <c r="I1" s="185"/>
    </row>
    <row r="2" spans="1:9" x14ac:dyDescent="0.25">
      <c r="A2" s="186" t="s">
        <v>60</v>
      </c>
      <c r="B2" s="186"/>
      <c r="C2" s="186"/>
      <c r="D2" s="186"/>
      <c r="E2" s="186"/>
      <c r="F2" s="186"/>
      <c r="G2" s="186"/>
      <c r="H2" s="186"/>
      <c r="I2" s="186"/>
    </row>
    <row r="3" spans="1:9" x14ac:dyDescent="0.25">
      <c r="A3" s="27"/>
      <c r="B3" s="27"/>
      <c r="C3" s="27"/>
      <c r="D3" s="27"/>
      <c r="E3" s="27"/>
      <c r="F3" s="27"/>
      <c r="G3" s="27"/>
      <c r="H3" s="27"/>
      <c r="I3" s="27"/>
    </row>
    <row r="4" spans="1:9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9" x14ac:dyDescent="0.25">
      <c r="A5" s="186" t="s">
        <v>61</v>
      </c>
      <c r="B5" s="186"/>
      <c r="C5" s="186"/>
      <c r="D5" s="186"/>
      <c r="E5" s="186"/>
      <c r="F5" s="186"/>
      <c r="G5" s="186"/>
      <c r="H5" s="186"/>
      <c r="I5" s="186"/>
    </row>
    <row r="6" spans="1:9" x14ac:dyDescent="0.25">
      <c r="A6" s="186" t="s">
        <v>62</v>
      </c>
      <c r="B6" s="186"/>
      <c r="C6" s="186"/>
      <c r="D6" s="186"/>
      <c r="E6" s="186"/>
      <c r="F6" s="186"/>
      <c r="G6" s="186"/>
      <c r="H6" s="186"/>
      <c r="I6" s="186"/>
    </row>
    <row r="7" spans="1:9" x14ac:dyDescent="0.25">
      <c r="A7" s="186" t="s">
        <v>63</v>
      </c>
      <c r="B7" s="186"/>
      <c r="C7" s="186"/>
      <c r="D7" s="186"/>
      <c r="E7" s="186"/>
      <c r="F7" s="186"/>
      <c r="G7" s="186"/>
      <c r="H7" s="186"/>
      <c r="I7" s="186"/>
    </row>
    <row r="8" spans="1:9" x14ac:dyDescent="0.25">
      <c r="A8" s="27"/>
      <c r="B8" s="27"/>
      <c r="C8" s="27"/>
      <c r="D8" s="27"/>
      <c r="E8" s="27"/>
      <c r="F8" s="27"/>
      <c r="G8" s="27"/>
      <c r="H8" s="27"/>
      <c r="I8" s="27"/>
    </row>
    <row r="9" spans="1:9" x14ac:dyDescent="0.25">
      <c r="A9" s="27"/>
      <c r="B9" s="182" t="s">
        <v>64</v>
      </c>
      <c r="C9" s="184"/>
      <c r="D9" s="183"/>
      <c r="E9" s="182" t="s">
        <v>65</v>
      </c>
      <c r="F9" s="183"/>
      <c r="G9" s="182" t="s">
        <v>66</v>
      </c>
      <c r="H9" s="184"/>
      <c r="I9" s="183"/>
    </row>
    <row r="10" spans="1:9" x14ac:dyDescent="0.25">
      <c r="A10" s="27"/>
      <c r="B10" s="29"/>
      <c r="C10" s="30" t="s">
        <v>67</v>
      </c>
      <c r="D10" s="31"/>
      <c r="E10" s="182"/>
      <c r="F10" s="183"/>
      <c r="G10" s="182" t="s">
        <v>68</v>
      </c>
      <c r="H10" s="184"/>
      <c r="I10" s="183"/>
    </row>
    <row r="11" spans="1:9" ht="25.5" customHeight="1" x14ac:dyDescent="0.25">
      <c r="A11" s="32"/>
      <c r="B11" s="33"/>
      <c r="C11" s="34" t="s">
        <v>69</v>
      </c>
      <c r="D11" s="35"/>
      <c r="E11" s="36" t="s">
        <v>70</v>
      </c>
      <c r="F11" s="37" t="s">
        <v>71</v>
      </c>
      <c r="G11" s="36" t="s">
        <v>70</v>
      </c>
      <c r="H11" s="37" t="s">
        <v>71</v>
      </c>
      <c r="I11" s="38" t="s">
        <v>72</v>
      </c>
    </row>
    <row r="12" spans="1:9" ht="16.8" x14ac:dyDescent="0.55000000000000004">
      <c r="A12" s="7" t="s">
        <v>73</v>
      </c>
      <c r="B12" s="39">
        <v>86508</v>
      </c>
      <c r="C12" s="27"/>
      <c r="D12" s="39">
        <f>+B12</f>
        <v>86508</v>
      </c>
      <c r="E12" s="41">
        <v>51.67</v>
      </c>
      <c r="F12" s="40">
        <f>+ROUND(D12*E12,0)</f>
        <v>4469868</v>
      </c>
      <c r="G12" s="41">
        <v>54.83</v>
      </c>
      <c r="H12" s="40">
        <f>+ROUND(D12*G12,0)</f>
        <v>4743234</v>
      </c>
      <c r="I12" s="42">
        <f>+H12/F12-1</f>
        <v>6.1157510691590922E-2</v>
      </c>
    </row>
    <row r="13" spans="1:9" x14ac:dyDescent="0.25">
      <c r="A13" s="7"/>
      <c r="B13" s="27"/>
      <c r="C13" s="27"/>
      <c r="D13" s="43"/>
      <c r="E13" s="27"/>
      <c r="F13" s="44"/>
      <c r="G13" s="27"/>
      <c r="H13" s="45"/>
      <c r="I13" s="44"/>
    </row>
    <row r="14" spans="1:9" x14ac:dyDescent="0.25">
      <c r="A14" s="7" t="s">
        <v>74</v>
      </c>
      <c r="B14" s="46">
        <v>728310837</v>
      </c>
      <c r="C14" s="27"/>
      <c r="D14" s="47">
        <f>+B14</f>
        <v>728310837</v>
      </c>
      <c r="E14" s="48">
        <v>8.9582999999999996E-2</v>
      </c>
      <c r="F14" s="44">
        <f>+ROUND(D14*E14,0)</f>
        <v>65244270</v>
      </c>
      <c r="G14" s="48">
        <v>9.5446000000000003E-2</v>
      </c>
      <c r="H14" s="44">
        <f>+ROUND(D14*G14,0)</f>
        <v>69514356</v>
      </c>
      <c r="I14" s="49">
        <f>+H14/F14-1</f>
        <v>6.5447678393826703E-2</v>
      </c>
    </row>
    <row r="15" spans="1:9" x14ac:dyDescent="0.25">
      <c r="A15" s="7" t="s">
        <v>75</v>
      </c>
      <c r="B15" s="46">
        <v>698873485</v>
      </c>
      <c r="C15" s="27"/>
      <c r="D15" s="47">
        <f>+B15</f>
        <v>698873485</v>
      </c>
      <c r="E15" s="48">
        <v>8.1430000000000002E-2</v>
      </c>
      <c r="F15" s="44">
        <f>+ROUND(D15*E15,0)</f>
        <v>56909268</v>
      </c>
      <c r="G15" s="48">
        <v>8.5419999999999996E-2</v>
      </c>
      <c r="H15" s="44">
        <f>+ROUND(D15*G15,0)</f>
        <v>59697773</v>
      </c>
      <c r="I15" s="49">
        <f>+H15/F15-1</f>
        <v>4.8999136660833553E-2</v>
      </c>
    </row>
    <row r="16" spans="1:9" ht="16.8" x14ac:dyDescent="0.55000000000000004">
      <c r="A16" s="7" t="s">
        <v>76</v>
      </c>
      <c r="B16" s="50">
        <v>1362741884</v>
      </c>
      <c r="C16" s="50">
        <v>11247064.07998576</v>
      </c>
      <c r="D16" s="39">
        <f>+B16+C16</f>
        <v>1373988948.0799859</v>
      </c>
      <c r="E16" s="48">
        <v>6.4072000000000004E-2</v>
      </c>
      <c r="F16" s="40">
        <f>+ROUND(B16*E16,0)+ROUND(C16*E16,0)</f>
        <v>88034220</v>
      </c>
      <c r="G16" s="51">
        <v>6.4072000000000004E-2</v>
      </c>
      <c r="H16" s="40">
        <f>+ROUND(D16*G16,0)</f>
        <v>88034220</v>
      </c>
      <c r="I16" s="42">
        <f>+H16/F16-1</f>
        <v>0</v>
      </c>
    </row>
    <row r="17" spans="1:9" ht="15" x14ac:dyDescent="0.4">
      <c r="A17" s="7" t="s">
        <v>77</v>
      </c>
      <c r="B17" s="52">
        <f>SUM(B14:B16)</f>
        <v>2789926206</v>
      </c>
      <c r="C17" s="52">
        <f>SUM(C14:C16)</f>
        <v>11247064.07998576</v>
      </c>
      <c r="D17" s="52">
        <f>SUM(D14:D16)</f>
        <v>2801173270.0799856</v>
      </c>
      <c r="E17" s="27"/>
      <c r="F17" s="53">
        <f>SUM(F14:F16)</f>
        <v>210187758</v>
      </c>
      <c r="G17" s="45"/>
      <c r="H17" s="53">
        <f>SUM(H14:H16)</f>
        <v>217246349</v>
      </c>
      <c r="I17" s="54">
        <f>+H17/F17-1</f>
        <v>3.3582312629263589E-2</v>
      </c>
    </row>
    <row r="18" spans="1:9" x14ac:dyDescent="0.25">
      <c r="A18" s="7"/>
      <c r="B18" s="27"/>
      <c r="C18" s="27"/>
      <c r="D18" s="27"/>
      <c r="E18" s="27"/>
      <c r="F18" s="44"/>
      <c r="G18" s="27"/>
      <c r="H18" s="45"/>
      <c r="I18" s="44"/>
    </row>
    <row r="19" spans="1:9" x14ac:dyDescent="0.25">
      <c r="A19" s="7" t="s">
        <v>78</v>
      </c>
      <c r="B19" s="47">
        <v>29725507.391902685</v>
      </c>
      <c r="C19" s="27"/>
      <c r="D19" s="47">
        <f>+B19</f>
        <v>29725507.391902685</v>
      </c>
      <c r="E19" s="48">
        <v>8.8941999999999993E-2</v>
      </c>
      <c r="F19" s="44">
        <f>+ROUND(D19*E19,0)</f>
        <v>2643846</v>
      </c>
      <c r="G19" s="48">
        <v>9.4386999999999999E-2</v>
      </c>
      <c r="H19" s="44">
        <f>+ROUND(D19*G19,0)</f>
        <v>2805701</v>
      </c>
      <c r="I19" s="49">
        <f>+H19/F19-1</f>
        <v>6.1219526402067181E-2</v>
      </c>
    </row>
    <row r="20" spans="1:9" x14ac:dyDescent="0.25">
      <c r="A20" s="7"/>
      <c r="B20" s="27"/>
      <c r="C20" s="27"/>
      <c r="D20" s="27"/>
      <c r="E20" s="27"/>
      <c r="F20" s="44"/>
      <c r="G20" s="27"/>
      <c r="H20" s="45"/>
      <c r="I20" s="44"/>
    </row>
    <row r="21" spans="1:9" ht="15" x14ac:dyDescent="0.4">
      <c r="A21" s="7" t="s">
        <v>79</v>
      </c>
      <c r="B21" s="52">
        <f>+B17+B19</f>
        <v>2819651713.3919029</v>
      </c>
      <c r="C21" s="27"/>
      <c r="D21" s="52">
        <f>+D17+D19</f>
        <v>2830898777.4718885</v>
      </c>
      <c r="E21" s="27"/>
      <c r="F21" s="53">
        <f>+F17+F19</f>
        <v>212831604</v>
      </c>
      <c r="G21" s="27"/>
      <c r="H21" s="53">
        <f>+H17+H19</f>
        <v>220052050</v>
      </c>
      <c r="I21" s="54">
        <f>+H21/F21-1</f>
        <v>3.3925628827192522E-2</v>
      </c>
    </row>
    <row r="22" spans="1:9" x14ac:dyDescent="0.25">
      <c r="A22" s="7"/>
      <c r="B22" s="27"/>
      <c r="C22" s="27"/>
      <c r="D22" s="27"/>
      <c r="E22" s="27"/>
      <c r="F22" s="44"/>
      <c r="G22" s="27"/>
      <c r="H22" s="45"/>
      <c r="I22" s="44"/>
    </row>
    <row r="23" spans="1:9" x14ac:dyDescent="0.25">
      <c r="A23" s="7"/>
      <c r="B23" s="27"/>
      <c r="C23" s="27"/>
      <c r="D23" s="27"/>
      <c r="E23" s="41"/>
      <c r="F23" s="44"/>
      <c r="G23" s="27"/>
      <c r="H23" s="45"/>
      <c r="I23" s="44"/>
    </row>
    <row r="24" spans="1:9" x14ac:dyDescent="0.25">
      <c r="A24" s="7" t="s">
        <v>80</v>
      </c>
      <c r="B24" s="46">
        <v>2191038.54</v>
      </c>
      <c r="C24" s="27"/>
      <c r="D24" s="47">
        <f>+B24</f>
        <v>2191038.54</v>
      </c>
      <c r="E24" s="41">
        <v>9.01</v>
      </c>
      <c r="F24" s="44">
        <f>+ROUND(D24*E24,0)</f>
        <v>19741257</v>
      </c>
      <c r="G24" s="55">
        <v>11.08</v>
      </c>
      <c r="H24" s="44">
        <f>+ROUND(D24*G24,0)</f>
        <v>24276707</v>
      </c>
      <c r="I24" s="49">
        <f>+H24/F24-1</f>
        <v>0.22974474219144203</v>
      </c>
    </row>
    <row r="25" spans="1:9" ht="16.8" x14ac:dyDescent="0.55000000000000004">
      <c r="A25" s="7" t="s">
        <v>81</v>
      </c>
      <c r="B25" s="50">
        <v>2131080.64</v>
      </c>
      <c r="C25" s="27"/>
      <c r="D25" s="39">
        <f>+B25</f>
        <v>2131080.64</v>
      </c>
      <c r="E25" s="41">
        <v>6.01</v>
      </c>
      <c r="F25" s="40">
        <f>+ROUND(D25*E25,0)</f>
        <v>12807795</v>
      </c>
      <c r="G25" s="55">
        <v>7.39</v>
      </c>
      <c r="H25" s="40">
        <f>+ROUND(D25*G25,0)</f>
        <v>15748686</v>
      </c>
      <c r="I25" s="42">
        <f>+H25/F25-1</f>
        <v>0.2296172760416606</v>
      </c>
    </row>
    <row r="26" spans="1:9" ht="15" x14ac:dyDescent="0.4">
      <c r="A26" s="7" t="s">
        <v>82</v>
      </c>
      <c r="B26" s="52">
        <f>SUM(B24:B25)</f>
        <v>4322119.18</v>
      </c>
      <c r="C26" s="27"/>
      <c r="D26" s="52">
        <f>+B26</f>
        <v>4322119.18</v>
      </c>
      <c r="E26" s="27"/>
      <c r="F26" s="53">
        <f>SUM(F23:F25)</f>
        <v>32549052</v>
      </c>
      <c r="G26" s="45"/>
      <c r="H26" s="53">
        <f>SUM(H24:H25)</f>
        <v>40025393</v>
      </c>
      <c r="I26" s="54">
        <f>+H26/F26-1</f>
        <v>0.22969458526779829</v>
      </c>
    </row>
    <row r="27" spans="1:9" x14ac:dyDescent="0.25">
      <c r="A27" s="7"/>
      <c r="B27" s="27"/>
      <c r="C27" s="27"/>
      <c r="D27" s="27"/>
      <c r="E27" s="27"/>
      <c r="F27" s="44"/>
      <c r="G27" s="27"/>
      <c r="H27" s="45"/>
      <c r="I27" s="44"/>
    </row>
    <row r="28" spans="1:9" ht="16.8" x14ac:dyDescent="0.55000000000000004">
      <c r="A28" s="7" t="s">
        <v>83</v>
      </c>
      <c r="B28" s="39">
        <v>683582755</v>
      </c>
      <c r="C28" s="27"/>
      <c r="D28" s="39">
        <f>+B28</f>
        <v>683582755</v>
      </c>
      <c r="E28" s="59">
        <v>2.8300000000000001E-3</v>
      </c>
      <c r="F28" s="56">
        <f>+ROUND(D28*E28,0)</f>
        <v>1934539</v>
      </c>
      <c r="G28" s="48">
        <v>3.48E-3</v>
      </c>
      <c r="H28" s="40">
        <f>+ROUND(D28*G28,0)</f>
        <v>2378868</v>
      </c>
      <c r="I28" s="42">
        <f>+H28/F28-1</f>
        <v>0.22968211031155228</v>
      </c>
    </row>
    <row r="29" spans="1:9" x14ac:dyDescent="0.25">
      <c r="A29" s="7"/>
      <c r="B29" s="27"/>
      <c r="C29" s="27"/>
      <c r="D29" s="27"/>
      <c r="E29" s="27"/>
      <c r="F29" s="7"/>
      <c r="G29" s="27"/>
      <c r="H29" s="27"/>
      <c r="I29" s="7"/>
    </row>
    <row r="30" spans="1:9" ht="15" x14ac:dyDescent="0.4">
      <c r="A30" s="7" t="s">
        <v>53</v>
      </c>
      <c r="B30" s="27"/>
      <c r="C30" s="27"/>
      <c r="D30" s="27"/>
      <c r="E30" s="27"/>
      <c r="F30" s="53">
        <f>+F12+F21+F26+F28</f>
        <v>251785063</v>
      </c>
      <c r="G30" s="57"/>
      <c r="H30" s="53">
        <f>+H12+H21+H26+H28</f>
        <v>267199545</v>
      </c>
      <c r="I30" s="54">
        <f>+H30/F30-1</f>
        <v>6.1220796088288898E-2</v>
      </c>
    </row>
    <row r="31" spans="1:9" x14ac:dyDescent="0.25">
      <c r="H31" s="58"/>
    </row>
    <row r="32" spans="1:9" x14ac:dyDescent="0.25">
      <c r="H32" s="58"/>
    </row>
    <row r="34" spans="7:7" x14ac:dyDescent="0.25">
      <c r="G34" s="28"/>
    </row>
  </sheetData>
  <mergeCells count="10">
    <mergeCell ref="E10:F10"/>
    <mergeCell ref="G10:I10"/>
    <mergeCell ref="G9:I9"/>
    <mergeCell ref="A1:I1"/>
    <mergeCell ref="A2:I2"/>
    <mergeCell ref="A5:I5"/>
    <mergeCell ref="A6:I6"/>
    <mergeCell ref="A7:I7"/>
    <mergeCell ref="B9:D9"/>
    <mergeCell ref="E9:F9"/>
  </mergeCells>
  <pageMargins left="1" right="1" top="1.25" bottom="1" header="0.75" footer="0.3"/>
  <pageSetup scale="76" orientation="landscape" horizontalDpi="4294967295" verticalDpi="4294967295" r:id="rId1"/>
  <headerFooter scaleWithDoc="0">
    <oddHeader>&amp;R&amp;"Times New Roman,Bold"&amp;8Kroger Exhibit No. (KCH-3)
Page 1 of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opLeftCell="B1" zoomScaleNormal="100" workbookViewId="0">
      <selection activeCell="G12" sqref="G12"/>
    </sheetView>
  </sheetViews>
  <sheetFormatPr defaultRowHeight="13.2" x14ac:dyDescent="0.25"/>
  <cols>
    <col min="1" max="1" width="5.5546875" style="60" customWidth="1"/>
    <col min="2" max="2" width="34.33203125" style="60" customWidth="1"/>
    <col min="3" max="5" width="13.109375" style="60" customWidth="1"/>
    <col min="6" max="6" width="13.109375" style="60" bestFit="1" customWidth="1"/>
    <col min="7" max="7" width="38.33203125" style="60" customWidth="1"/>
    <col min="8" max="256" width="9.109375" style="60"/>
    <col min="257" max="257" width="5.5546875" style="60" customWidth="1"/>
    <col min="258" max="258" width="34.33203125" style="60" customWidth="1"/>
    <col min="259" max="261" width="13.109375" style="60" customWidth="1"/>
    <col min="262" max="262" width="13.109375" style="60" bestFit="1" customWidth="1"/>
    <col min="263" max="263" width="38.33203125" style="60" customWidth="1"/>
    <col min="264" max="512" width="9.109375" style="60"/>
    <col min="513" max="513" width="5.5546875" style="60" customWidth="1"/>
    <col min="514" max="514" width="34.33203125" style="60" customWidth="1"/>
    <col min="515" max="517" width="13.109375" style="60" customWidth="1"/>
    <col min="518" max="518" width="13.109375" style="60" bestFit="1" customWidth="1"/>
    <col min="519" max="519" width="38.33203125" style="60" customWidth="1"/>
    <col min="520" max="768" width="9.109375" style="60"/>
    <col min="769" max="769" width="5.5546875" style="60" customWidth="1"/>
    <col min="770" max="770" width="34.33203125" style="60" customWidth="1"/>
    <col min="771" max="773" width="13.109375" style="60" customWidth="1"/>
    <col min="774" max="774" width="13.109375" style="60" bestFit="1" customWidth="1"/>
    <col min="775" max="775" width="38.33203125" style="60" customWidth="1"/>
    <col min="776" max="1024" width="9.109375" style="60"/>
    <col min="1025" max="1025" width="5.5546875" style="60" customWidth="1"/>
    <col min="1026" max="1026" width="34.33203125" style="60" customWidth="1"/>
    <col min="1027" max="1029" width="13.109375" style="60" customWidth="1"/>
    <col min="1030" max="1030" width="13.109375" style="60" bestFit="1" customWidth="1"/>
    <col min="1031" max="1031" width="38.33203125" style="60" customWidth="1"/>
    <col min="1032" max="1280" width="9.109375" style="60"/>
    <col min="1281" max="1281" width="5.5546875" style="60" customWidth="1"/>
    <col min="1282" max="1282" width="34.33203125" style="60" customWidth="1"/>
    <col min="1283" max="1285" width="13.109375" style="60" customWidth="1"/>
    <col min="1286" max="1286" width="13.109375" style="60" bestFit="1" customWidth="1"/>
    <col min="1287" max="1287" width="38.33203125" style="60" customWidth="1"/>
    <col min="1288" max="1536" width="9.109375" style="60"/>
    <col min="1537" max="1537" width="5.5546875" style="60" customWidth="1"/>
    <col min="1538" max="1538" width="34.33203125" style="60" customWidth="1"/>
    <col min="1539" max="1541" width="13.109375" style="60" customWidth="1"/>
    <col min="1542" max="1542" width="13.109375" style="60" bestFit="1" customWidth="1"/>
    <col min="1543" max="1543" width="38.33203125" style="60" customWidth="1"/>
    <col min="1544" max="1792" width="9.109375" style="60"/>
    <col min="1793" max="1793" width="5.5546875" style="60" customWidth="1"/>
    <col min="1794" max="1794" width="34.33203125" style="60" customWidth="1"/>
    <col min="1795" max="1797" width="13.109375" style="60" customWidth="1"/>
    <col min="1798" max="1798" width="13.109375" style="60" bestFit="1" customWidth="1"/>
    <col min="1799" max="1799" width="38.33203125" style="60" customWidth="1"/>
    <col min="1800" max="2048" width="9.109375" style="60"/>
    <col min="2049" max="2049" width="5.5546875" style="60" customWidth="1"/>
    <col min="2050" max="2050" width="34.33203125" style="60" customWidth="1"/>
    <col min="2051" max="2053" width="13.109375" style="60" customWidth="1"/>
    <col min="2054" max="2054" width="13.109375" style="60" bestFit="1" customWidth="1"/>
    <col min="2055" max="2055" width="38.33203125" style="60" customWidth="1"/>
    <col min="2056" max="2304" width="9.109375" style="60"/>
    <col min="2305" max="2305" width="5.5546875" style="60" customWidth="1"/>
    <col min="2306" max="2306" width="34.33203125" style="60" customWidth="1"/>
    <col min="2307" max="2309" width="13.109375" style="60" customWidth="1"/>
    <col min="2310" max="2310" width="13.109375" style="60" bestFit="1" customWidth="1"/>
    <col min="2311" max="2311" width="38.33203125" style="60" customWidth="1"/>
    <col min="2312" max="2560" width="9.109375" style="60"/>
    <col min="2561" max="2561" width="5.5546875" style="60" customWidth="1"/>
    <col min="2562" max="2562" width="34.33203125" style="60" customWidth="1"/>
    <col min="2563" max="2565" width="13.109375" style="60" customWidth="1"/>
    <col min="2566" max="2566" width="13.109375" style="60" bestFit="1" customWidth="1"/>
    <col min="2567" max="2567" width="38.33203125" style="60" customWidth="1"/>
    <col min="2568" max="2816" width="9.109375" style="60"/>
    <col min="2817" max="2817" width="5.5546875" style="60" customWidth="1"/>
    <col min="2818" max="2818" width="34.33203125" style="60" customWidth="1"/>
    <col min="2819" max="2821" width="13.109375" style="60" customWidth="1"/>
    <col min="2822" max="2822" width="13.109375" style="60" bestFit="1" customWidth="1"/>
    <col min="2823" max="2823" width="38.33203125" style="60" customWidth="1"/>
    <col min="2824" max="3072" width="9.109375" style="60"/>
    <col min="3073" max="3073" width="5.5546875" style="60" customWidth="1"/>
    <col min="3074" max="3074" width="34.33203125" style="60" customWidth="1"/>
    <col min="3075" max="3077" width="13.109375" style="60" customWidth="1"/>
    <col min="3078" max="3078" width="13.109375" style="60" bestFit="1" customWidth="1"/>
    <col min="3079" max="3079" width="38.33203125" style="60" customWidth="1"/>
    <col min="3080" max="3328" width="9.109375" style="60"/>
    <col min="3329" max="3329" width="5.5546875" style="60" customWidth="1"/>
    <col min="3330" max="3330" width="34.33203125" style="60" customWidth="1"/>
    <col min="3331" max="3333" width="13.109375" style="60" customWidth="1"/>
    <col min="3334" max="3334" width="13.109375" style="60" bestFit="1" customWidth="1"/>
    <col min="3335" max="3335" width="38.33203125" style="60" customWidth="1"/>
    <col min="3336" max="3584" width="9.109375" style="60"/>
    <col min="3585" max="3585" width="5.5546875" style="60" customWidth="1"/>
    <col min="3586" max="3586" width="34.33203125" style="60" customWidth="1"/>
    <col min="3587" max="3589" width="13.109375" style="60" customWidth="1"/>
    <col min="3590" max="3590" width="13.109375" style="60" bestFit="1" customWidth="1"/>
    <col min="3591" max="3591" width="38.33203125" style="60" customWidth="1"/>
    <col min="3592" max="3840" width="9.109375" style="60"/>
    <col min="3841" max="3841" width="5.5546875" style="60" customWidth="1"/>
    <col min="3842" max="3842" width="34.33203125" style="60" customWidth="1"/>
    <col min="3843" max="3845" width="13.109375" style="60" customWidth="1"/>
    <col min="3846" max="3846" width="13.109375" style="60" bestFit="1" customWidth="1"/>
    <col min="3847" max="3847" width="38.33203125" style="60" customWidth="1"/>
    <col min="3848" max="4096" width="9.109375" style="60"/>
    <col min="4097" max="4097" width="5.5546875" style="60" customWidth="1"/>
    <col min="4098" max="4098" width="34.33203125" style="60" customWidth="1"/>
    <col min="4099" max="4101" width="13.109375" style="60" customWidth="1"/>
    <col min="4102" max="4102" width="13.109375" style="60" bestFit="1" customWidth="1"/>
    <col min="4103" max="4103" width="38.33203125" style="60" customWidth="1"/>
    <col min="4104" max="4352" width="9.109375" style="60"/>
    <col min="4353" max="4353" width="5.5546875" style="60" customWidth="1"/>
    <col min="4354" max="4354" width="34.33203125" style="60" customWidth="1"/>
    <col min="4355" max="4357" width="13.109375" style="60" customWidth="1"/>
    <col min="4358" max="4358" width="13.109375" style="60" bestFit="1" customWidth="1"/>
    <col min="4359" max="4359" width="38.33203125" style="60" customWidth="1"/>
    <col min="4360" max="4608" width="9.109375" style="60"/>
    <col min="4609" max="4609" width="5.5546875" style="60" customWidth="1"/>
    <col min="4610" max="4610" width="34.33203125" style="60" customWidth="1"/>
    <col min="4611" max="4613" width="13.109375" style="60" customWidth="1"/>
    <col min="4614" max="4614" width="13.109375" style="60" bestFit="1" customWidth="1"/>
    <col min="4615" max="4615" width="38.33203125" style="60" customWidth="1"/>
    <col min="4616" max="4864" width="9.109375" style="60"/>
    <col min="4865" max="4865" width="5.5546875" style="60" customWidth="1"/>
    <col min="4866" max="4866" width="34.33203125" style="60" customWidth="1"/>
    <col min="4867" max="4869" width="13.109375" style="60" customWidth="1"/>
    <col min="4870" max="4870" width="13.109375" style="60" bestFit="1" customWidth="1"/>
    <col min="4871" max="4871" width="38.33203125" style="60" customWidth="1"/>
    <col min="4872" max="5120" width="9.109375" style="60"/>
    <col min="5121" max="5121" width="5.5546875" style="60" customWidth="1"/>
    <col min="5122" max="5122" width="34.33203125" style="60" customWidth="1"/>
    <col min="5123" max="5125" width="13.109375" style="60" customWidth="1"/>
    <col min="5126" max="5126" width="13.109375" style="60" bestFit="1" customWidth="1"/>
    <col min="5127" max="5127" width="38.33203125" style="60" customWidth="1"/>
    <col min="5128" max="5376" width="9.109375" style="60"/>
    <col min="5377" max="5377" width="5.5546875" style="60" customWidth="1"/>
    <col min="5378" max="5378" width="34.33203125" style="60" customWidth="1"/>
    <col min="5379" max="5381" width="13.109375" style="60" customWidth="1"/>
    <col min="5382" max="5382" width="13.109375" style="60" bestFit="1" customWidth="1"/>
    <col min="5383" max="5383" width="38.33203125" style="60" customWidth="1"/>
    <col min="5384" max="5632" width="9.109375" style="60"/>
    <col min="5633" max="5633" width="5.5546875" style="60" customWidth="1"/>
    <col min="5634" max="5634" width="34.33203125" style="60" customWidth="1"/>
    <col min="5635" max="5637" width="13.109375" style="60" customWidth="1"/>
    <col min="5638" max="5638" width="13.109375" style="60" bestFit="1" customWidth="1"/>
    <col min="5639" max="5639" width="38.33203125" style="60" customWidth="1"/>
    <col min="5640" max="5888" width="9.109375" style="60"/>
    <col min="5889" max="5889" width="5.5546875" style="60" customWidth="1"/>
    <col min="5890" max="5890" width="34.33203125" style="60" customWidth="1"/>
    <col min="5891" max="5893" width="13.109375" style="60" customWidth="1"/>
    <col min="5894" max="5894" width="13.109375" style="60" bestFit="1" customWidth="1"/>
    <col min="5895" max="5895" width="38.33203125" style="60" customWidth="1"/>
    <col min="5896" max="6144" width="9.109375" style="60"/>
    <col min="6145" max="6145" width="5.5546875" style="60" customWidth="1"/>
    <col min="6146" max="6146" width="34.33203125" style="60" customWidth="1"/>
    <col min="6147" max="6149" width="13.109375" style="60" customWidth="1"/>
    <col min="6150" max="6150" width="13.109375" style="60" bestFit="1" customWidth="1"/>
    <col min="6151" max="6151" width="38.33203125" style="60" customWidth="1"/>
    <col min="6152" max="6400" width="9.109375" style="60"/>
    <col min="6401" max="6401" width="5.5546875" style="60" customWidth="1"/>
    <col min="6402" max="6402" width="34.33203125" style="60" customWidth="1"/>
    <col min="6403" max="6405" width="13.109375" style="60" customWidth="1"/>
    <col min="6406" max="6406" width="13.109375" style="60" bestFit="1" customWidth="1"/>
    <col min="6407" max="6407" width="38.33203125" style="60" customWidth="1"/>
    <col min="6408" max="6656" width="9.109375" style="60"/>
    <col min="6657" max="6657" width="5.5546875" style="60" customWidth="1"/>
    <col min="6658" max="6658" width="34.33203125" style="60" customWidth="1"/>
    <col min="6659" max="6661" width="13.109375" style="60" customWidth="1"/>
    <col min="6662" max="6662" width="13.109375" style="60" bestFit="1" customWidth="1"/>
    <col min="6663" max="6663" width="38.33203125" style="60" customWidth="1"/>
    <col min="6664" max="6912" width="9.109375" style="60"/>
    <col min="6913" max="6913" width="5.5546875" style="60" customWidth="1"/>
    <col min="6914" max="6914" width="34.33203125" style="60" customWidth="1"/>
    <col min="6915" max="6917" width="13.109375" style="60" customWidth="1"/>
    <col min="6918" max="6918" width="13.109375" style="60" bestFit="1" customWidth="1"/>
    <col min="6919" max="6919" width="38.33203125" style="60" customWidth="1"/>
    <col min="6920" max="7168" width="9.109375" style="60"/>
    <col min="7169" max="7169" width="5.5546875" style="60" customWidth="1"/>
    <col min="7170" max="7170" width="34.33203125" style="60" customWidth="1"/>
    <col min="7171" max="7173" width="13.109375" style="60" customWidth="1"/>
    <col min="7174" max="7174" width="13.109375" style="60" bestFit="1" customWidth="1"/>
    <col min="7175" max="7175" width="38.33203125" style="60" customWidth="1"/>
    <col min="7176" max="7424" width="9.109375" style="60"/>
    <col min="7425" max="7425" width="5.5546875" style="60" customWidth="1"/>
    <col min="7426" max="7426" width="34.33203125" style="60" customWidth="1"/>
    <col min="7427" max="7429" width="13.109375" style="60" customWidth="1"/>
    <col min="7430" max="7430" width="13.109375" style="60" bestFit="1" customWidth="1"/>
    <col min="7431" max="7431" width="38.33203125" style="60" customWidth="1"/>
    <col min="7432" max="7680" width="9.109375" style="60"/>
    <col min="7681" max="7681" width="5.5546875" style="60" customWidth="1"/>
    <col min="7682" max="7682" width="34.33203125" style="60" customWidth="1"/>
    <col min="7683" max="7685" width="13.109375" style="60" customWidth="1"/>
    <col min="7686" max="7686" width="13.109375" style="60" bestFit="1" customWidth="1"/>
    <col min="7687" max="7687" width="38.33203125" style="60" customWidth="1"/>
    <col min="7688" max="7936" width="9.109375" style="60"/>
    <col min="7937" max="7937" width="5.5546875" style="60" customWidth="1"/>
    <col min="7938" max="7938" width="34.33203125" style="60" customWidth="1"/>
    <col min="7939" max="7941" width="13.109375" style="60" customWidth="1"/>
    <col min="7942" max="7942" width="13.109375" style="60" bestFit="1" customWidth="1"/>
    <col min="7943" max="7943" width="38.33203125" style="60" customWidth="1"/>
    <col min="7944" max="8192" width="9.109375" style="60"/>
    <col min="8193" max="8193" width="5.5546875" style="60" customWidth="1"/>
    <col min="8194" max="8194" width="34.33203125" style="60" customWidth="1"/>
    <col min="8195" max="8197" width="13.109375" style="60" customWidth="1"/>
    <col min="8198" max="8198" width="13.109375" style="60" bestFit="1" customWidth="1"/>
    <col min="8199" max="8199" width="38.33203125" style="60" customWidth="1"/>
    <col min="8200" max="8448" width="9.109375" style="60"/>
    <col min="8449" max="8449" width="5.5546875" style="60" customWidth="1"/>
    <col min="8450" max="8450" width="34.33203125" style="60" customWidth="1"/>
    <col min="8451" max="8453" width="13.109375" style="60" customWidth="1"/>
    <col min="8454" max="8454" width="13.109375" style="60" bestFit="1" customWidth="1"/>
    <col min="8455" max="8455" width="38.33203125" style="60" customWidth="1"/>
    <col min="8456" max="8704" width="9.109375" style="60"/>
    <col min="8705" max="8705" width="5.5546875" style="60" customWidth="1"/>
    <col min="8706" max="8706" width="34.33203125" style="60" customWidth="1"/>
    <col min="8707" max="8709" width="13.109375" style="60" customWidth="1"/>
    <col min="8710" max="8710" width="13.109375" style="60" bestFit="1" customWidth="1"/>
    <col min="8711" max="8711" width="38.33203125" style="60" customWidth="1"/>
    <col min="8712" max="8960" width="9.109375" style="60"/>
    <col min="8961" max="8961" width="5.5546875" style="60" customWidth="1"/>
    <col min="8962" max="8962" width="34.33203125" style="60" customWidth="1"/>
    <col min="8963" max="8965" width="13.109375" style="60" customWidth="1"/>
    <col min="8966" max="8966" width="13.109375" style="60" bestFit="1" customWidth="1"/>
    <col min="8967" max="8967" width="38.33203125" style="60" customWidth="1"/>
    <col min="8968" max="9216" width="9.109375" style="60"/>
    <col min="9217" max="9217" width="5.5546875" style="60" customWidth="1"/>
    <col min="9218" max="9218" width="34.33203125" style="60" customWidth="1"/>
    <col min="9219" max="9221" width="13.109375" style="60" customWidth="1"/>
    <col min="9222" max="9222" width="13.109375" style="60" bestFit="1" customWidth="1"/>
    <col min="9223" max="9223" width="38.33203125" style="60" customWidth="1"/>
    <col min="9224" max="9472" width="9.109375" style="60"/>
    <col min="9473" max="9473" width="5.5546875" style="60" customWidth="1"/>
    <col min="9474" max="9474" width="34.33203125" style="60" customWidth="1"/>
    <col min="9475" max="9477" width="13.109375" style="60" customWidth="1"/>
    <col min="9478" max="9478" width="13.109375" style="60" bestFit="1" customWidth="1"/>
    <col min="9479" max="9479" width="38.33203125" style="60" customWidth="1"/>
    <col min="9480" max="9728" width="9.109375" style="60"/>
    <col min="9729" max="9729" width="5.5546875" style="60" customWidth="1"/>
    <col min="9730" max="9730" width="34.33203125" style="60" customWidth="1"/>
    <col min="9731" max="9733" width="13.109375" style="60" customWidth="1"/>
    <col min="9734" max="9734" width="13.109375" style="60" bestFit="1" customWidth="1"/>
    <col min="9735" max="9735" width="38.33203125" style="60" customWidth="1"/>
    <col min="9736" max="9984" width="9.109375" style="60"/>
    <col min="9985" max="9985" width="5.5546875" style="60" customWidth="1"/>
    <col min="9986" max="9986" width="34.33203125" style="60" customWidth="1"/>
    <col min="9987" max="9989" width="13.109375" style="60" customWidth="1"/>
    <col min="9990" max="9990" width="13.109375" style="60" bestFit="1" customWidth="1"/>
    <col min="9991" max="9991" width="38.33203125" style="60" customWidth="1"/>
    <col min="9992" max="10240" width="9.109375" style="60"/>
    <col min="10241" max="10241" width="5.5546875" style="60" customWidth="1"/>
    <col min="10242" max="10242" width="34.33203125" style="60" customWidth="1"/>
    <col min="10243" max="10245" width="13.109375" style="60" customWidth="1"/>
    <col min="10246" max="10246" width="13.109375" style="60" bestFit="1" customWidth="1"/>
    <col min="10247" max="10247" width="38.33203125" style="60" customWidth="1"/>
    <col min="10248" max="10496" width="9.109375" style="60"/>
    <col min="10497" max="10497" width="5.5546875" style="60" customWidth="1"/>
    <col min="10498" max="10498" width="34.33203125" style="60" customWidth="1"/>
    <col min="10499" max="10501" width="13.109375" style="60" customWidth="1"/>
    <col min="10502" max="10502" width="13.109375" style="60" bestFit="1" customWidth="1"/>
    <col min="10503" max="10503" width="38.33203125" style="60" customWidth="1"/>
    <col min="10504" max="10752" width="9.109375" style="60"/>
    <col min="10753" max="10753" width="5.5546875" style="60" customWidth="1"/>
    <col min="10754" max="10754" width="34.33203125" style="60" customWidth="1"/>
    <col min="10755" max="10757" width="13.109375" style="60" customWidth="1"/>
    <col min="10758" max="10758" width="13.109375" style="60" bestFit="1" customWidth="1"/>
    <col min="10759" max="10759" width="38.33203125" style="60" customWidth="1"/>
    <col min="10760" max="11008" width="9.109375" style="60"/>
    <col min="11009" max="11009" width="5.5546875" style="60" customWidth="1"/>
    <col min="11010" max="11010" width="34.33203125" style="60" customWidth="1"/>
    <col min="11011" max="11013" width="13.109375" style="60" customWidth="1"/>
    <col min="11014" max="11014" width="13.109375" style="60" bestFit="1" customWidth="1"/>
    <col min="11015" max="11015" width="38.33203125" style="60" customWidth="1"/>
    <col min="11016" max="11264" width="9.109375" style="60"/>
    <col min="11265" max="11265" width="5.5546875" style="60" customWidth="1"/>
    <col min="11266" max="11266" width="34.33203125" style="60" customWidth="1"/>
    <col min="11267" max="11269" width="13.109375" style="60" customWidth="1"/>
    <col min="11270" max="11270" width="13.109375" style="60" bestFit="1" customWidth="1"/>
    <col min="11271" max="11271" width="38.33203125" style="60" customWidth="1"/>
    <col min="11272" max="11520" width="9.109375" style="60"/>
    <col min="11521" max="11521" width="5.5546875" style="60" customWidth="1"/>
    <col min="11522" max="11522" width="34.33203125" style="60" customWidth="1"/>
    <col min="11523" max="11525" width="13.109375" style="60" customWidth="1"/>
    <col min="11526" max="11526" width="13.109375" style="60" bestFit="1" customWidth="1"/>
    <col min="11527" max="11527" width="38.33203125" style="60" customWidth="1"/>
    <col min="11528" max="11776" width="9.109375" style="60"/>
    <col min="11777" max="11777" width="5.5546875" style="60" customWidth="1"/>
    <col min="11778" max="11778" width="34.33203125" style="60" customWidth="1"/>
    <col min="11779" max="11781" width="13.109375" style="60" customWidth="1"/>
    <col min="11782" max="11782" width="13.109375" style="60" bestFit="1" customWidth="1"/>
    <col min="11783" max="11783" width="38.33203125" style="60" customWidth="1"/>
    <col min="11784" max="12032" width="9.109375" style="60"/>
    <col min="12033" max="12033" width="5.5546875" style="60" customWidth="1"/>
    <col min="12034" max="12034" width="34.33203125" style="60" customWidth="1"/>
    <col min="12035" max="12037" width="13.109375" style="60" customWidth="1"/>
    <col min="12038" max="12038" width="13.109375" style="60" bestFit="1" customWidth="1"/>
    <col min="12039" max="12039" width="38.33203125" style="60" customWidth="1"/>
    <col min="12040" max="12288" width="9.109375" style="60"/>
    <col min="12289" max="12289" width="5.5546875" style="60" customWidth="1"/>
    <col min="12290" max="12290" width="34.33203125" style="60" customWidth="1"/>
    <col min="12291" max="12293" width="13.109375" style="60" customWidth="1"/>
    <col min="12294" max="12294" width="13.109375" style="60" bestFit="1" customWidth="1"/>
    <col min="12295" max="12295" width="38.33203125" style="60" customWidth="1"/>
    <col min="12296" max="12544" width="9.109375" style="60"/>
    <col min="12545" max="12545" width="5.5546875" style="60" customWidth="1"/>
    <col min="12546" max="12546" width="34.33203125" style="60" customWidth="1"/>
    <col min="12547" max="12549" width="13.109375" style="60" customWidth="1"/>
    <col min="12550" max="12550" width="13.109375" style="60" bestFit="1" customWidth="1"/>
    <col min="12551" max="12551" width="38.33203125" style="60" customWidth="1"/>
    <col min="12552" max="12800" width="9.109375" style="60"/>
    <col min="12801" max="12801" width="5.5546875" style="60" customWidth="1"/>
    <col min="12802" max="12802" width="34.33203125" style="60" customWidth="1"/>
    <col min="12803" max="12805" width="13.109375" style="60" customWidth="1"/>
    <col min="12806" max="12806" width="13.109375" style="60" bestFit="1" customWidth="1"/>
    <col min="12807" max="12807" width="38.33203125" style="60" customWidth="1"/>
    <col min="12808" max="13056" width="9.109375" style="60"/>
    <col min="13057" max="13057" width="5.5546875" style="60" customWidth="1"/>
    <col min="13058" max="13058" width="34.33203125" style="60" customWidth="1"/>
    <col min="13059" max="13061" width="13.109375" style="60" customWidth="1"/>
    <col min="13062" max="13062" width="13.109375" style="60" bestFit="1" customWidth="1"/>
    <col min="13063" max="13063" width="38.33203125" style="60" customWidth="1"/>
    <col min="13064" max="13312" width="9.109375" style="60"/>
    <col min="13313" max="13313" width="5.5546875" style="60" customWidth="1"/>
    <col min="13314" max="13314" width="34.33203125" style="60" customWidth="1"/>
    <col min="13315" max="13317" width="13.109375" style="60" customWidth="1"/>
    <col min="13318" max="13318" width="13.109375" style="60" bestFit="1" customWidth="1"/>
    <col min="13319" max="13319" width="38.33203125" style="60" customWidth="1"/>
    <col min="13320" max="13568" width="9.109375" style="60"/>
    <col min="13569" max="13569" width="5.5546875" style="60" customWidth="1"/>
    <col min="13570" max="13570" width="34.33203125" style="60" customWidth="1"/>
    <col min="13571" max="13573" width="13.109375" style="60" customWidth="1"/>
    <col min="13574" max="13574" width="13.109375" style="60" bestFit="1" customWidth="1"/>
    <col min="13575" max="13575" width="38.33203125" style="60" customWidth="1"/>
    <col min="13576" max="13824" width="9.109375" style="60"/>
    <col min="13825" max="13825" width="5.5546875" style="60" customWidth="1"/>
    <col min="13826" max="13826" width="34.33203125" style="60" customWidth="1"/>
    <col min="13827" max="13829" width="13.109375" style="60" customWidth="1"/>
    <col min="13830" max="13830" width="13.109375" style="60" bestFit="1" customWidth="1"/>
    <col min="13831" max="13831" width="38.33203125" style="60" customWidth="1"/>
    <col min="13832" max="14080" width="9.109375" style="60"/>
    <col min="14081" max="14081" width="5.5546875" style="60" customWidth="1"/>
    <col min="14082" max="14082" width="34.33203125" style="60" customWidth="1"/>
    <col min="14083" max="14085" width="13.109375" style="60" customWidth="1"/>
    <col min="14086" max="14086" width="13.109375" style="60" bestFit="1" customWidth="1"/>
    <col min="14087" max="14087" width="38.33203125" style="60" customWidth="1"/>
    <col min="14088" max="14336" width="9.109375" style="60"/>
    <col min="14337" max="14337" width="5.5546875" style="60" customWidth="1"/>
    <col min="14338" max="14338" width="34.33203125" style="60" customWidth="1"/>
    <col min="14339" max="14341" width="13.109375" style="60" customWidth="1"/>
    <col min="14342" max="14342" width="13.109375" style="60" bestFit="1" customWidth="1"/>
    <col min="14343" max="14343" width="38.33203125" style="60" customWidth="1"/>
    <col min="14344" max="14592" width="9.109375" style="60"/>
    <col min="14593" max="14593" width="5.5546875" style="60" customWidth="1"/>
    <col min="14594" max="14594" width="34.33203125" style="60" customWidth="1"/>
    <col min="14595" max="14597" width="13.109375" style="60" customWidth="1"/>
    <col min="14598" max="14598" width="13.109375" style="60" bestFit="1" customWidth="1"/>
    <col min="14599" max="14599" width="38.33203125" style="60" customWidth="1"/>
    <col min="14600" max="14848" width="9.109375" style="60"/>
    <col min="14849" max="14849" width="5.5546875" style="60" customWidth="1"/>
    <col min="14850" max="14850" width="34.33203125" style="60" customWidth="1"/>
    <col min="14851" max="14853" width="13.109375" style="60" customWidth="1"/>
    <col min="14854" max="14854" width="13.109375" style="60" bestFit="1" customWidth="1"/>
    <col min="14855" max="14855" width="38.33203125" style="60" customWidth="1"/>
    <col min="14856" max="15104" width="9.109375" style="60"/>
    <col min="15105" max="15105" width="5.5546875" style="60" customWidth="1"/>
    <col min="15106" max="15106" width="34.33203125" style="60" customWidth="1"/>
    <col min="15107" max="15109" width="13.109375" style="60" customWidth="1"/>
    <col min="15110" max="15110" width="13.109375" style="60" bestFit="1" customWidth="1"/>
    <col min="15111" max="15111" width="38.33203125" style="60" customWidth="1"/>
    <col min="15112" max="15360" width="9.109375" style="60"/>
    <col min="15361" max="15361" width="5.5546875" style="60" customWidth="1"/>
    <col min="15362" max="15362" width="34.33203125" style="60" customWidth="1"/>
    <col min="15363" max="15365" width="13.109375" style="60" customWidth="1"/>
    <col min="15366" max="15366" width="13.109375" style="60" bestFit="1" customWidth="1"/>
    <col min="15367" max="15367" width="38.33203125" style="60" customWidth="1"/>
    <col min="15368" max="15616" width="9.109375" style="60"/>
    <col min="15617" max="15617" width="5.5546875" style="60" customWidth="1"/>
    <col min="15618" max="15618" width="34.33203125" style="60" customWidth="1"/>
    <col min="15619" max="15621" width="13.109375" style="60" customWidth="1"/>
    <col min="15622" max="15622" width="13.109375" style="60" bestFit="1" customWidth="1"/>
    <col min="15623" max="15623" width="38.33203125" style="60" customWidth="1"/>
    <col min="15624" max="15872" width="9.109375" style="60"/>
    <col min="15873" max="15873" width="5.5546875" style="60" customWidth="1"/>
    <col min="15874" max="15874" width="34.33203125" style="60" customWidth="1"/>
    <col min="15875" max="15877" width="13.109375" style="60" customWidth="1"/>
    <col min="15878" max="15878" width="13.109375" style="60" bestFit="1" customWidth="1"/>
    <col min="15879" max="15879" width="38.33203125" style="60" customWidth="1"/>
    <col min="15880" max="16128" width="9.109375" style="60"/>
    <col min="16129" max="16129" width="5.5546875" style="60" customWidth="1"/>
    <col min="16130" max="16130" width="34.33203125" style="60" customWidth="1"/>
    <col min="16131" max="16133" width="13.109375" style="60" customWidth="1"/>
    <col min="16134" max="16134" width="13.109375" style="60" bestFit="1" customWidth="1"/>
    <col min="16135" max="16135" width="38.33203125" style="60" customWidth="1"/>
    <col min="16136" max="16384" width="9.109375" style="60"/>
  </cols>
  <sheetData>
    <row r="1" spans="1:7" ht="17.399999999999999" x14ac:dyDescent="0.3">
      <c r="A1" s="187" t="s">
        <v>84</v>
      </c>
      <c r="B1" s="187"/>
      <c r="C1" s="187"/>
      <c r="D1" s="187"/>
      <c r="E1" s="187"/>
      <c r="F1" s="187"/>
      <c r="G1" s="187"/>
    </row>
    <row r="2" spans="1:7" x14ac:dyDescent="0.25">
      <c r="A2" s="61"/>
      <c r="B2" s="61"/>
      <c r="C2" s="61"/>
      <c r="D2" s="61"/>
      <c r="E2" s="62"/>
      <c r="F2" s="62"/>
      <c r="G2" s="62"/>
    </row>
    <row r="3" spans="1:7" x14ac:dyDescent="0.25">
      <c r="A3" s="62"/>
      <c r="B3" s="62"/>
      <c r="C3" s="63" t="s">
        <v>32</v>
      </c>
      <c r="D3" s="63" t="s">
        <v>33</v>
      </c>
      <c r="E3" s="63" t="s">
        <v>34</v>
      </c>
      <c r="F3" s="63" t="s">
        <v>35</v>
      </c>
      <c r="G3" s="62"/>
    </row>
    <row r="4" spans="1:7" x14ac:dyDescent="0.25">
      <c r="A4" s="64" t="s">
        <v>36</v>
      </c>
      <c r="B4" s="62"/>
      <c r="C4" s="65" t="s">
        <v>37</v>
      </c>
      <c r="D4" s="65" t="s">
        <v>37</v>
      </c>
      <c r="E4" s="65" t="s">
        <v>37</v>
      </c>
      <c r="F4" s="65" t="s">
        <v>37</v>
      </c>
      <c r="G4" s="66" t="s">
        <v>38</v>
      </c>
    </row>
    <row r="5" spans="1:7" ht="15.6" x14ac:dyDescent="0.25">
      <c r="A5" s="63">
        <v>1</v>
      </c>
      <c r="B5" s="67" t="s">
        <v>39</v>
      </c>
      <c r="C5" s="68">
        <v>4673066.8898435421</v>
      </c>
      <c r="D5" s="68">
        <v>88886824.627315924</v>
      </c>
      <c r="E5" s="14">
        <v>163220098.252976</v>
      </c>
      <c r="F5" s="14">
        <f>SUM(C5:E5)</f>
        <v>256779989.77013546</v>
      </c>
      <c r="G5" s="69" t="s">
        <v>40</v>
      </c>
    </row>
    <row r="6" spans="1:7" ht="19.2" x14ac:dyDescent="0.55000000000000004">
      <c r="A6" s="63">
        <v>2</v>
      </c>
      <c r="B6" s="67" t="s">
        <v>41</v>
      </c>
      <c r="C6" s="70">
        <v>0</v>
      </c>
      <c r="D6" s="70">
        <v>-2723884.8718478112</v>
      </c>
      <c r="E6" s="17">
        <v>-8171654.6155434335</v>
      </c>
      <c r="F6" s="17">
        <f>SUM(C6:E6)</f>
        <v>-10895539.487391245</v>
      </c>
      <c r="G6" s="71" t="s">
        <v>42</v>
      </c>
    </row>
    <row r="7" spans="1:7" ht="15" customHeight="1" x14ac:dyDescent="0.25">
      <c r="A7" s="63">
        <v>3</v>
      </c>
      <c r="B7" s="67" t="s">
        <v>43</v>
      </c>
      <c r="C7" s="14">
        <f t="shared" ref="C7:D7" si="0">+C5+C6</f>
        <v>4673066.8898435421</v>
      </c>
      <c r="D7" s="14">
        <f t="shared" si="0"/>
        <v>86162939.755468115</v>
      </c>
      <c r="E7" s="14">
        <f>+E5+E6</f>
        <v>155048443.63743258</v>
      </c>
      <c r="F7" s="14">
        <f>SUM(C7:E7)</f>
        <v>245884450.28274423</v>
      </c>
      <c r="G7" s="71" t="s">
        <v>44</v>
      </c>
    </row>
    <row r="8" spans="1:7" ht="16.8" x14ac:dyDescent="0.55000000000000004">
      <c r="A8" s="63">
        <v>4</v>
      </c>
      <c r="B8" s="67" t="s">
        <v>45</v>
      </c>
      <c r="C8" s="70">
        <v>185249.74094164674</v>
      </c>
      <c r="D8" s="70">
        <v>2847231.1554177282</v>
      </c>
      <c r="E8" s="17">
        <v>3382266.0226139519</v>
      </c>
      <c r="F8" s="19">
        <f>SUM(C8:E8)</f>
        <v>6414746.9189733267</v>
      </c>
      <c r="G8" s="71" t="s">
        <v>46</v>
      </c>
    </row>
    <row r="9" spans="1:7" x14ac:dyDescent="0.25">
      <c r="A9" s="63">
        <v>5</v>
      </c>
      <c r="B9" s="67" t="s">
        <v>47</v>
      </c>
      <c r="C9" s="72">
        <f>+C7+C8</f>
        <v>4858316.6307851886</v>
      </c>
      <c r="D9" s="72">
        <f t="shared" ref="D9:E9" si="1">+D7+D8</f>
        <v>89010170.910885841</v>
      </c>
      <c r="E9" s="72">
        <f t="shared" si="1"/>
        <v>158430709.66004652</v>
      </c>
      <c r="F9" s="14">
        <f>SUM(C9:E9)</f>
        <v>252299197.20171756</v>
      </c>
      <c r="G9" s="71" t="s">
        <v>48</v>
      </c>
    </row>
    <row r="10" spans="1:7" x14ac:dyDescent="0.25">
      <c r="A10" s="63"/>
      <c r="B10" s="67"/>
      <c r="C10" s="67"/>
      <c r="D10" s="67"/>
      <c r="E10" s="21"/>
      <c r="F10" s="22"/>
      <c r="G10" s="71"/>
    </row>
    <row r="11" spans="1:7" x14ac:dyDescent="0.25">
      <c r="A11" s="63">
        <v>6</v>
      </c>
      <c r="B11" s="67" t="s">
        <v>49</v>
      </c>
      <c r="C11" s="14">
        <v>4743234</v>
      </c>
      <c r="D11" s="14">
        <v>80173836.357817993</v>
      </c>
      <c r="E11" s="14">
        <v>182282474.76056486</v>
      </c>
      <c r="F11" s="14">
        <f>SUM(C11:E11)</f>
        <v>267199545.11838287</v>
      </c>
      <c r="G11" s="71" t="s">
        <v>92</v>
      </c>
    </row>
    <row r="12" spans="1:7" ht="15" customHeight="1" x14ac:dyDescent="0.55000000000000004">
      <c r="A12" s="63">
        <v>7</v>
      </c>
      <c r="B12" s="67" t="s">
        <v>51</v>
      </c>
      <c r="C12" s="19">
        <v>152749</v>
      </c>
      <c r="D12" s="19">
        <v>176194.83381200003</v>
      </c>
      <c r="E12" s="19">
        <v>878506.30130200007</v>
      </c>
      <c r="F12" s="19">
        <f>SUM(C12:E12)</f>
        <v>1207450.1351140002</v>
      </c>
      <c r="G12" s="71" t="s">
        <v>52</v>
      </c>
    </row>
    <row r="13" spans="1:7" ht="15" customHeight="1" x14ac:dyDescent="0.25">
      <c r="A13" s="63">
        <v>8</v>
      </c>
      <c r="B13" s="67" t="s">
        <v>53</v>
      </c>
      <c r="C13" s="14">
        <f>+C11+C12</f>
        <v>4895983</v>
      </c>
      <c r="D13" s="14">
        <f t="shared" ref="D13:E13" si="2">+D11+D12</f>
        <v>80350031.191629991</v>
      </c>
      <c r="E13" s="14">
        <f t="shared" si="2"/>
        <v>183160981.06186685</v>
      </c>
      <c r="F13" s="14">
        <f>SUM(C13:E13)</f>
        <v>268406995.25349683</v>
      </c>
      <c r="G13" s="71" t="s">
        <v>54</v>
      </c>
    </row>
    <row r="14" spans="1:7" x14ac:dyDescent="0.25">
      <c r="A14" s="63"/>
      <c r="B14" s="67"/>
      <c r="C14" s="67"/>
      <c r="D14" s="67"/>
      <c r="E14" s="21"/>
      <c r="F14" s="22"/>
      <c r="G14" s="71"/>
    </row>
    <row r="15" spans="1:7" ht="13.8" thickBot="1" x14ac:dyDescent="0.3">
      <c r="A15" s="63">
        <v>9</v>
      </c>
      <c r="B15" s="67" t="s">
        <v>55</v>
      </c>
      <c r="C15" s="73">
        <f>+C13-C9</f>
        <v>37666.369214811362</v>
      </c>
      <c r="D15" s="73">
        <f t="shared" ref="D15:E15" si="3">+D13-D9</f>
        <v>-8660139.7192558497</v>
      </c>
      <c r="E15" s="73">
        <f t="shared" si="3"/>
        <v>24730271.401820332</v>
      </c>
      <c r="F15" s="24">
        <f>SUM(C15:E15)</f>
        <v>16107798.051779293</v>
      </c>
      <c r="G15" s="71" t="s">
        <v>56</v>
      </c>
    </row>
    <row r="16" spans="1:7" ht="13.8" thickTop="1" x14ac:dyDescent="0.25">
      <c r="A16" s="62"/>
      <c r="B16" s="62"/>
      <c r="C16" s="62"/>
      <c r="D16" s="62"/>
      <c r="E16" s="62"/>
      <c r="F16" s="62"/>
      <c r="G16" s="62"/>
    </row>
    <row r="17" spans="1:7" x14ac:dyDescent="0.25">
      <c r="A17" s="62"/>
      <c r="B17" s="62"/>
      <c r="C17" s="62"/>
      <c r="D17" s="62"/>
      <c r="E17" s="62"/>
      <c r="F17" s="62"/>
      <c r="G17" s="62"/>
    </row>
    <row r="18" spans="1:7" x14ac:dyDescent="0.25">
      <c r="A18" s="62"/>
      <c r="B18" s="62" t="s">
        <v>57</v>
      </c>
      <c r="C18" s="62"/>
      <c r="D18" s="62"/>
      <c r="E18" s="62"/>
      <c r="F18" s="62"/>
      <c r="G18" s="62"/>
    </row>
    <row r="19" spans="1:7" x14ac:dyDescent="0.25">
      <c r="A19" s="62"/>
      <c r="B19" s="62" t="s">
        <v>58</v>
      </c>
      <c r="C19" s="62"/>
      <c r="D19" s="62"/>
      <c r="E19" s="62"/>
      <c r="F19" s="62"/>
      <c r="G19" s="62"/>
    </row>
    <row r="20" spans="1:7" ht="25.5" customHeight="1" x14ac:dyDescent="0.25">
      <c r="A20" s="62"/>
      <c r="B20" s="188" t="s">
        <v>59</v>
      </c>
      <c r="C20" s="188"/>
      <c r="D20" s="188"/>
      <c r="E20" s="188"/>
      <c r="F20" s="188"/>
      <c r="G20" s="188"/>
    </row>
    <row r="45" spans="5:6" x14ac:dyDescent="0.25">
      <c r="E45" s="74"/>
      <c r="F45" s="74"/>
    </row>
  </sheetData>
  <mergeCells count="2">
    <mergeCell ref="A1:G1"/>
    <mergeCell ref="B20:G20"/>
  </mergeCells>
  <pageMargins left="1" right="1" top="1.25" bottom="1" header="0.75" footer="0.3"/>
  <pageSetup scale="89" orientation="landscape" r:id="rId1"/>
  <headerFooter scaleWithDoc="0">
    <oddHeader>&amp;R&amp;"Times New Roman,Bold"&amp;8Kroger Exhibit No. (KCH-3)
Page 2 of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zoomScaleNormal="100" workbookViewId="0">
      <selection activeCell="C33" sqref="C33"/>
    </sheetView>
  </sheetViews>
  <sheetFormatPr defaultRowHeight="13.2" x14ac:dyDescent="0.25"/>
  <cols>
    <col min="1" max="1" width="5.5546875" style="5" customWidth="1"/>
    <col min="2" max="2" width="34.33203125" style="5" customWidth="1"/>
    <col min="3" max="5" width="13.109375" style="5" customWidth="1"/>
    <col min="6" max="6" width="13.109375" style="5" bestFit="1" customWidth="1"/>
    <col min="7" max="7" width="38.33203125" style="5" customWidth="1"/>
    <col min="8" max="256" width="9.109375" style="5"/>
    <col min="257" max="257" width="5.5546875" style="5" customWidth="1"/>
    <col min="258" max="258" width="34.33203125" style="5" customWidth="1"/>
    <col min="259" max="261" width="13.109375" style="5" customWidth="1"/>
    <col min="262" max="262" width="13.109375" style="5" bestFit="1" customWidth="1"/>
    <col min="263" max="263" width="38.33203125" style="5" customWidth="1"/>
    <col min="264" max="512" width="9.109375" style="5"/>
    <col min="513" max="513" width="5.5546875" style="5" customWidth="1"/>
    <col min="514" max="514" width="34.33203125" style="5" customWidth="1"/>
    <col min="515" max="517" width="13.109375" style="5" customWidth="1"/>
    <col min="518" max="518" width="13.109375" style="5" bestFit="1" customWidth="1"/>
    <col min="519" max="519" width="38.33203125" style="5" customWidth="1"/>
    <col min="520" max="768" width="9.109375" style="5"/>
    <col min="769" max="769" width="5.5546875" style="5" customWidth="1"/>
    <col min="770" max="770" width="34.33203125" style="5" customWidth="1"/>
    <col min="771" max="773" width="13.109375" style="5" customWidth="1"/>
    <col min="774" max="774" width="13.109375" style="5" bestFit="1" customWidth="1"/>
    <col min="775" max="775" width="38.33203125" style="5" customWidth="1"/>
    <col min="776" max="1024" width="9.109375" style="5"/>
    <col min="1025" max="1025" width="5.5546875" style="5" customWidth="1"/>
    <col min="1026" max="1026" width="34.33203125" style="5" customWidth="1"/>
    <col min="1027" max="1029" width="13.109375" style="5" customWidth="1"/>
    <col min="1030" max="1030" width="13.109375" style="5" bestFit="1" customWidth="1"/>
    <col min="1031" max="1031" width="38.33203125" style="5" customWidth="1"/>
    <col min="1032" max="1280" width="9.109375" style="5"/>
    <col min="1281" max="1281" width="5.5546875" style="5" customWidth="1"/>
    <col min="1282" max="1282" width="34.33203125" style="5" customWidth="1"/>
    <col min="1283" max="1285" width="13.109375" style="5" customWidth="1"/>
    <col min="1286" max="1286" width="13.109375" style="5" bestFit="1" customWidth="1"/>
    <col min="1287" max="1287" width="38.33203125" style="5" customWidth="1"/>
    <col min="1288" max="1536" width="9.109375" style="5"/>
    <col min="1537" max="1537" width="5.5546875" style="5" customWidth="1"/>
    <col min="1538" max="1538" width="34.33203125" style="5" customWidth="1"/>
    <col min="1539" max="1541" width="13.109375" style="5" customWidth="1"/>
    <col min="1542" max="1542" width="13.109375" style="5" bestFit="1" customWidth="1"/>
    <col min="1543" max="1543" width="38.33203125" style="5" customWidth="1"/>
    <col min="1544" max="1792" width="9.109375" style="5"/>
    <col min="1793" max="1793" width="5.5546875" style="5" customWidth="1"/>
    <col min="1794" max="1794" width="34.33203125" style="5" customWidth="1"/>
    <col min="1795" max="1797" width="13.109375" style="5" customWidth="1"/>
    <col min="1798" max="1798" width="13.109375" style="5" bestFit="1" customWidth="1"/>
    <col min="1799" max="1799" width="38.33203125" style="5" customWidth="1"/>
    <col min="1800" max="2048" width="9.109375" style="5"/>
    <col min="2049" max="2049" width="5.5546875" style="5" customWidth="1"/>
    <col min="2050" max="2050" width="34.33203125" style="5" customWidth="1"/>
    <col min="2051" max="2053" width="13.109375" style="5" customWidth="1"/>
    <col min="2054" max="2054" width="13.109375" style="5" bestFit="1" customWidth="1"/>
    <col min="2055" max="2055" width="38.33203125" style="5" customWidth="1"/>
    <col min="2056" max="2304" width="9.109375" style="5"/>
    <col min="2305" max="2305" width="5.5546875" style="5" customWidth="1"/>
    <col min="2306" max="2306" width="34.33203125" style="5" customWidth="1"/>
    <col min="2307" max="2309" width="13.109375" style="5" customWidth="1"/>
    <col min="2310" max="2310" width="13.109375" style="5" bestFit="1" customWidth="1"/>
    <col min="2311" max="2311" width="38.33203125" style="5" customWidth="1"/>
    <col min="2312" max="2560" width="9.109375" style="5"/>
    <col min="2561" max="2561" width="5.5546875" style="5" customWidth="1"/>
    <col min="2562" max="2562" width="34.33203125" style="5" customWidth="1"/>
    <col min="2563" max="2565" width="13.109375" style="5" customWidth="1"/>
    <col min="2566" max="2566" width="13.109375" style="5" bestFit="1" customWidth="1"/>
    <col min="2567" max="2567" width="38.33203125" style="5" customWidth="1"/>
    <col min="2568" max="2816" width="9.109375" style="5"/>
    <col min="2817" max="2817" width="5.5546875" style="5" customWidth="1"/>
    <col min="2818" max="2818" width="34.33203125" style="5" customWidth="1"/>
    <col min="2819" max="2821" width="13.109375" style="5" customWidth="1"/>
    <col min="2822" max="2822" width="13.109375" style="5" bestFit="1" customWidth="1"/>
    <col min="2823" max="2823" width="38.33203125" style="5" customWidth="1"/>
    <col min="2824" max="3072" width="9.109375" style="5"/>
    <col min="3073" max="3073" width="5.5546875" style="5" customWidth="1"/>
    <col min="3074" max="3074" width="34.33203125" style="5" customWidth="1"/>
    <col min="3075" max="3077" width="13.109375" style="5" customWidth="1"/>
    <col min="3078" max="3078" width="13.109375" style="5" bestFit="1" customWidth="1"/>
    <col min="3079" max="3079" width="38.33203125" style="5" customWidth="1"/>
    <col min="3080" max="3328" width="9.109375" style="5"/>
    <col min="3329" max="3329" width="5.5546875" style="5" customWidth="1"/>
    <col min="3330" max="3330" width="34.33203125" style="5" customWidth="1"/>
    <col min="3331" max="3333" width="13.109375" style="5" customWidth="1"/>
    <col min="3334" max="3334" width="13.109375" style="5" bestFit="1" customWidth="1"/>
    <col min="3335" max="3335" width="38.33203125" style="5" customWidth="1"/>
    <col min="3336" max="3584" width="9.109375" style="5"/>
    <col min="3585" max="3585" width="5.5546875" style="5" customWidth="1"/>
    <col min="3586" max="3586" width="34.33203125" style="5" customWidth="1"/>
    <col min="3587" max="3589" width="13.109375" style="5" customWidth="1"/>
    <col min="3590" max="3590" width="13.109375" style="5" bestFit="1" customWidth="1"/>
    <col min="3591" max="3591" width="38.33203125" style="5" customWidth="1"/>
    <col min="3592" max="3840" width="9.109375" style="5"/>
    <col min="3841" max="3841" width="5.5546875" style="5" customWidth="1"/>
    <col min="3842" max="3842" width="34.33203125" style="5" customWidth="1"/>
    <col min="3843" max="3845" width="13.109375" style="5" customWidth="1"/>
    <col min="3846" max="3846" width="13.109375" style="5" bestFit="1" customWidth="1"/>
    <col min="3847" max="3847" width="38.33203125" style="5" customWidth="1"/>
    <col min="3848" max="4096" width="9.109375" style="5"/>
    <col min="4097" max="4097" width="5.5546875" style="5" customWidth="1"/>
    <col min="4098" max="4098" width="34.33203125" style="5" customWidth="1"/>
    <col min="4099" max="4101" width="13.109375" style="5" customWidth="1"/>
    <col min="4102" max="4102" width="13.109375" style="5" bestFit="1" customWidth="1"/>
    <col min="4103" max="4103" width="38.33203125" style="5" customWidth="1"/>
    <col min="4104" max="4352" width="9.109375" style="5"/>
    <col min="4353" max="4353" width="5.5546875" style="5" customWidth="1"/>
    <col min="4354" max="4354" width="34.33203125" style="5" customWidth="1"/>
    <col min="4355" max="4357" width="13.109375" style="5" customWidth="1"/>
    <col min="4358" max="4358" width="13.109375" style="5" bestFit="1" customWidth="1"/>
    <col min="4359" max="4359" width="38.33203125" style="5" customWidth="1"/>
    <col min="4360" max="4608" width="9.109375" style="5"/>
    <col min="4609" max="4609" width="5.5546875" style="5" customWidth="1"/>
    <col min="4610" max="4610" width="34.33203125" style="5" customWidth="1"/>
    <col min="4611" max="4613" width="13.109375" style="5" customWidth="1"/>
    <col min="4614" max="4614" width="13.109375" style="5" bestFit="1" customWidth="1"/>
    <col min="4615" max="4615" width="38.33203125" style="5" customWidth="1"/>
    <col min="4616" max="4864" width="9.109375" style="5"/>
    <col min="4865" max="4865" width="5.5546875" style="5" customWidth="1"/>
    <col min="4866" max="4866" width="34.33203125" style="5" customWidth="1"/>
    <col min="4867" max="4869" width="13.109375" style="5" customWidth="1"/>
    <col min="4870" max="4870" width="13.109375" style="5" bestFit="1" customWidth="1"/>
    <col min="4871" max="4871" width="38.33203125" style="5" customWidth="1"/>
    <col min="4872" max="5120" width="9.109375" style="5"/>
    <col min="5121" max="5121" width="5.5546875" style="5" customWidth="1"/>
    <col min="5122" max="5122" width="34.33203125" style="5" customWidth="1"/>
    <col min="5123" max="5125" width="13.109375" style="5" customWidth="1"/>
    <col min="5126" max="5126" width="13.109375" style="5" bestFit="1" customWidth="1"/>
    <col min="5127" max="5127" width="38.33203125" style="5" customWidth="1"/>
    <col min="5128" max="5376" width="9.109375" style="5"/>
    <col min="5377" max="5377" width="5.5546875" style="5" customWidth="1"/>
    <col min="5378" max="5378" width="34.33203125" style="5" customWidth="1"/>
    <col min="5379" max="5381" width="13.109375" style="5" customWidth="1"/>
    <col min="5382" max="5382" width="13.109375" style="5" bestFit="1" customWidth="1"/>
    <col min="5383" max="5383" width="38.33203125" style="5" customWidth="1"/>
    <col min="5384" max="5632" width="9.109375" style="5"/>
    <col min="5633" max="5633" width="5.5546875" style="5" customWidth="1"/>
    <col min="5634" max="5634" width="34.33203125" style="5" customWidth="1"/>
    <col min="5635" max="5637" width="13.109375" style="5" customWidth="1"/>
    <col min="5638" max="5638" width="13.109375" style="5" bestFit="1" customWidth="1"/>
    <col min="5639" max="5639" width="38.33203125" style="5" customWidth="1"/>
    <col min="5640" max="5888" width="9.109375" style="5"/>
    <col min="5889" max="5889" width="5.5546875" style="5" customWidth="1"/>
    <col min="5890" max="5890" width="34.33203125" style="5" customWidth="1"/>
    <col min="5891" max="5893" width="13.109375" style="5" customWidth="1"/>
    <col min="5894" max="5894" width="13.109375" style="5" bestFit="1" customWidth="1"/>
    <col min="5895" max="5895" width="38.33203125" style="5" customWidth="1"/>
    <col min="5896" max="6144" width="9.109375" style="5"/>
    <col min="6145" max="6145" width="5.5546875" style="5" customWidth="1"/>
    <col min="6146" max="6146" width="34.33203125" style="5" customWidth="1"/>
    <col min="6147" max="6149" width="13.109375" style="5" customWidth="1"/>
    <col min="6150" max="6150" width="13.109375" style="5" bestFit="1" customWidth="1"/>
    <col min="6151" max="6151" width="38.33203125" style="5" customWidth="1"/>
    <col min="6152" max="6400" width="9.109375" style="5"/>
    <col min="6401" max="6401" width="5.5546875" style="5" customWidth="1"/>
    <col min="6402" max="6402" width="34.33203125" style="5" customWidth="1"/>
    <col min="6403" max="6405" width="13.109375" style="5" customWidth="1"/>
    <col min="6406" max="6406" width="13.109375" style="5" bestFit="1" customWidth="1"/>
    <col min="6407" max="6407" width="38.33203125" style="5" customWidth="1"/>
    <col min="6408" max="6656" width="9.109375" style="5"/>
    <col min="6657" max="6657" width="5.5546875" style="5" customWidth="1"/>
    <col min="6658" max="6658" width="34.33203125" style="5" customWidth="1"/>
    <col min="6659" max="6661" width="13.109375" style="5" customWidth="1"/>
    <col min="6662" max="6662" width="13.109375" style="5" bestFit="1" customWidth="1"/>
    <col min="6663" max="6663" width="38.33203125" style="5" customWidth="1"/>
    <col min="6664" max="6912" width="9.109375" style="5"/>
    <col min="6913" max="6913" width="5.5546875" style="5" customWidth="1"/>
    <col min="6914" max="6914" width="34.33203125" style="5" customWidth="1"/>
    <col min="6915" max="6917" width="13.109375" style="5" customWidth="1"/>
    <col min="6918" max="6918" width="13.109375" style="5" bestFit="1" customWidth="1"/>
    <col min="6919" max="6919" width="38.33203125" style="5" customWidth="1"/>
    <col min="6920" max="7168" width="9.109375" style="5"/>
    <col min="7169" max="7169" width="5.5546875" style="5" customWidth="1"/>
    <col min="7170" max="7170" width="34.33203125" style="5" customWidth="1"/>
    <col min="7171" max="7173" width="13.109375" style="5" customWidth="1"/>
    <col min="7174" max="7174" width="13.109375" style="5" bestFit="1" customWidth="1"/>
    <col min="7175" max="7175" width="38.33203125" style="5" customWidth="1"/>
    <col min="7176" max="7424" width="9.109375" style="5"/>
    <col min="7425" max="7425" width="5.5546875" style="5" customWidth="1"/>
    <col min="7426" max="7426" width="34.33203125" style="5" customWidth="1"/>
    <col min="7427" max="7429" width="13.109375" style="5" customWidth="1"/>
    <col min="7430" max="7430" width="13.109375" style="5" bestFit="1" customWidth="1"/>
    <col min="7431" max="7431" width="38.33203125" style="5" customWidth="1"/>
    <col min="7432" max="7680" width="9.109375" style="5"/>
    <col min="7681" max="7681" width="5.5546875" style="5" customWidth="1"/>
    <col min="7682" max="7682" width="34.33203125" style="5" customWidth="1"/>
    <col min="7683" max="7685" width="13.109375" style="5" customWidth="1"/>
    <col min="7686" max="7686" width="13.109375" style="5" bestFit="1" customWidth="1"/>
    <col min="7687" max="7687" width="38.33203125" style="5" customWidth="1"/>
    <col min="7688" max="7936" width="9.109375" style="5"/>
    <col min="7937" max="7937" width="5.5546875" style="5" customWidth="1"/>
    <col min="7938" max="7938" width="34.33203125" style="5" customWidth="1"/>
    <col min="7939" max="7941" width="13.109375" style="5" customWidth="1"/>
    <col min="7942" max="7942" width="13.109375" style="5" bestFit="1" customWidth="1"/>
    <col min="7943" max="7943" width="38.33203125" style="5" customWidth="1"/>
    <col min="7944" max="8192" width="9.109375" style="5"/>
    <col min="8193" max="8193" width="5.5546875" style="5" customWidth="1"/>
    <col min="8194" max="8194" width="34.33203125" style="5" customWidth="1"/>
    <col min="8195" max="8197" width="13.109375" style="5" customWidth="1"/>
    <col min="8198" max="8198" width="13.109375" style="5" bestFit="1" customWidth="1"/>
    <col min="8199" max="8199" width="38.33203125" style="5" customWidth="1"/>
    <col min="8200" max="8448" width="9.109375" style="5"/>
    <col min="8449" max="8449" width="5.5546875" style="5" customWidth="1"/>
    <col min="8450" max="8450" width="34.33203125" style="5" customWidth="1"/>
    <col min="8451" max="8453" width="13.109375" style="5" customWidth="1"/>
    <col min="8454" max="8454" width="13.109375" style="5" bestFit="1" customWidth="1"/>
    <col min="8455" max="8455" width="38.33203125" style="5" customWidth="1"/>
    <col min="8456" max="8704" width="9.109375" style="5"/>
    <col min="8705" max="8705" width="5.5546875" style="5" customWidth="1"/>
    <col min="8706" max="8706" width="34.33203125" style="5" customWidth="1"/>
    <col min="8707" max="8709" width="13.109375" style="5" customWidth="1"/>
    <col min="8710" max="8710" width="13.109375" style="5" bestFit="1" customWidth="1"/>
    <col min="8711" max="8711" width="38.33203125" style="5" customWidth="1"/>
    <col min="8712" max="8960" width="9.109375" style="5"/>
    <col min="8961" max="8961" width="5.5546875" style="5" customWidth="1"/>
    <col min="8962" max="8962" width="34.33203125" style="5" customWidth="1"/>
    <col min="8963" max="8965" width="13.109375" style="5" customWidth="1"/>
    <col min="8966" max="8966" width="13.109375" style="5" bestFit="1" customWidth="1"/>
    <col min="8967" max="8967" width="38.33203125" style="5" customWidth="1"/>
    <col min="8968" max="9216" width="9.109375" style="5"/>
    <col min="9217" max="9217" width="5.5546875" style="5" customWidth="1"/>
    <col min="9218" max="9218" width="34.33203125" style="5" customWidth="1"/>
    <col min="9219" max="9221" width="13.109375" style="5" customWidth="1"/>
    <col min="9222" max="9222" width="13.109375" style="5" bestFit="1" customWidth="1"/>
    <col min="9223" max="9223" width="38.33203125" style="5" customWidth="1"/>
    <col min="9224" max="9472" width="9.109375" style="5"/>
    <col min="9473" max="9473" width="5.5546875" style="5" customWidth="1"/>
    <col min="9474" max="9474" width="34.33203125" style="5" customWidth="1"/>
    <col min="9475" max="9477" width="13.109375" style="5" customWidth="1"/>
    <col min="9478" max="9478" width="13.109375" style="5" bestFit="1" customWidth="1"/>
    <col min="9479" max="9479" width="38.33203125" style="5" customWidth="1"/>
    <col min="9480" max="9728" width="9.109375" style="5"/>
    <col min="9729" max="9729" width="5.5546875" style="5" customWidth="1"/>
    <col min="9730" max="9730" width="34.33203125" style="5" customWidth="1"/>
    <col min="9731" max="9733" width="13.109375" style="5" customWidth="1"/>
    <col min="9734" max="9734" width="13.109375" style="5" bestFit="1" customWidth="1"/>
    <col min="9735" max="9735" width="38.33203125" style="5" customWidth="1"/>
    <col min="9736" max="9984" width="9.109375" style="5"/>
    <col min="9985" max="9985" width="5.5546875" style="5" customWidth="1"/>
    <col min="9986" max="9986" width="34.33203125" style="5" customWidth="1"/>
    <col min="9987" max="9989" width="13.109375" style="5" customWidth="1"/>
    <col min="9990" max="9990" width="13.109375" style="5" bestFit="1" customWidth="1"/>
    <col min="9991" max="9991" width="38.33203125" style="5" customWidth="1"/>
    <col min="9992" max="10240" width="9.109375" style="5"/>
    <col min="10241" max="10241" width="5.5546875" style="5" customWidth="1"/>
    <col min="10242" max="10242" width="34.33203125" style="5" customWidth="1"/>
    <col min="10243" max="10245" width="13.109375" style="5" customWidth="1"/>
    <col min="10246" max="10246" width="13.109375" style="5" bestFit="1" customWidth="1"/>
    <col min="10247" max="10247" width="38.33203125" style="5" customWidth="1"/>
    <col min="10248" max="10496" width="9.109375" style="5"/>
    <col min="10497" max="10497" width="5.5546875" style="5" customWidth="1"/>
    <col min="10498" max="10498" width="34.33203125" style="5" customWidth="1"/>
    <col min="10499" max="10501" width="13.109375" style="5" customWidth="1"/>
    <col min="10502" max="10502" width="13.109375" style="5" bestFit="1" customWidth="1"/>
    <col min="10503" max="10503" width="38.33203125" style="5" customWidth="1"/>
    <col min="10504" max="10752" width="9.109375" style="5"/>
    <col min="10753" max="10753" width="5.5546875" style="5" customWidth="1"/>
    <col min="10754" max="10754" width="34.33203125" style="5" customWidth="1"/>
    <col min="10755" max="10757" width="13.109375" style="5" customWidth="1"/>
    <col min="10758" max="10758" width="13.109375" style="5" bestFit="1" customWidth="1"/>
    <col min="10759" max="10759" width="38.33203125" style="5" customWidth="1"/>
    <col min="10760" max="11008" width="9.109375" style="5"/>
    <col min="11009" max="11009" width="5.5546875" style="5" customWidth="1"/>
    <col min="11010" max="11010" width="34.33203125" style="5" customWidth="1"/>
    <col min="11011" max="11013" width="13.109375" style="5" customWidth="1"/>
    <col min="11014" max="11014" width="13.109375" style="5" bestFit="1" customWidth="1"/>
    <col min="11015" max="11015" width="38.33203125" style="5" customWidth="1"/>
    <col min="11016" max="11264" width="9.109375" style="5"/>
    <col min="11265" max="11265" width="5.5546875" style="5" customWidth="1"/>
    <col min="11266" max="11266" width="34.33203125" style="5" customWidth="1"/>
    <col min="11267" max="11269" width="13.109375" style="5" customWidth="1"/>
    <col min="11270" max="11270" width="13.109375" style="5" bestFit="1" customWidth="1"/>
    <col min="11271" max="11271" width="38.33203125" style="5" customWidth="1"/>
    <col min="11272" max="11520" width="9.109375" style="5"/>
    <col min="11521" max="11521" width="5.5546875" style="5" customWidth="1"/>
    <col min="11522" max="11522" width="34.33203125" style="5" customWidth="1"/>
    <col min="11523" max="11525" width="13.109375" style="5" customWidth="1"/>
    <col min="11526" max="11526" width="13.109375" style="5" bestFit="1" customWidth="1"/>
    <col min="11527" max="11527" width="38.33203125" style="5" customWidth="1"/>
    <col min="11528" max="11776" width="9.109375" style="5"/>
    <col min="11777" max="11777" width="5.5546875" style="5" customWidth="1"/>
    <col min="11778" max="11778" width="34.33203125" style="5" customWidth="1"/>
    <col min="11779" max="11781" width="13.109375" style="5" customWidth="1"/>
    <col min="11782" max="11782" width="13.109375" style="5" bestFit="1" customWidth="1"/>
    <col min="11783" max="11783" width="38.33203125" style="5" customWidth="1"/>
    <col min="11784" max="12032" width="9.109375" style="5"/>
    <col min="12033" max="12033" width="5.5546875" style="5" customWidth="1"/>
    <col min="12034" max="12034" width="34.33203125" style="5" customWidth="1"/>
    <col min="12035" max="12037" width="13.109375" style="5" customWidth="1"/>
    <col min="12038" max="12038" width="13.109375" style="5" bestFit="1" customWidth="1"/>
    <col min="12039" max="12039" width="38.33203125" style="5" customWidth="1"/>
    <col min="12040" max="12288" width="9.109375" style="5"/>
    <col min="12289" max="12289" width="5.5546875" style="5" customWidth="1"/>
    <col min="12290" max="12290" width="34.33203125" style="5" customWidth="1"/>
    <col min="12291" max="12293" width="13.109375" style="5" customWidth="1"/>
    <col min="12294" max="12294" width="13.109375" style="5" bestFit="1" customWidth="1"/>
    <col min="12295" max="12295" width="38.33203125" style="5" customWidth="1"/>
    <col min="12296" max="12544" width="9.109375" style="5"/>
    <col min="12545" max="12545" width="5.5546875" style="5" customWidth="1"/>
    <col min="12546" max="12546" width="34.33203125" style="5" customWidth="1"/>
    <col min="12547" max="12549" width="13.109375" style="5" customWidth="1"/>
    <col min="12550" max="12550" width="13.109375" style="5" bestFit="1" customWidth="1"/>
    <col min="12551" max="12551" width="38.33203125" style="5" customWidth="1"/>
    <col min="12552" max="12800" width="9.109375" style="5"/>
    <col min="12801" max="12801" width="5.5546875" style="5" customWidth="1"/>
    <col min="12802" max="12802" width="34.33203125" style="5" customWidth="1"/>
    <col min="12803" max="12805" width="13.109375" style="5" customWidth="1"/>
    <col min="12806" max="12806" width="13.109375" style="5" bestFit="1" customWidth="1"/>
    <col min="12807" max="12807" width="38.33203125" style="5" customWidth="1"/>
    <col min="12808" max="13056" width="9.109375" style="5"/>
    <col min="13057" max="13057" width="5.5546875" style="5" customWidth="1"/>
    <col min="13058" max="13058" width="34.33203125" style="5" customWidth="1"/>
    <col min="13059" max="13061" width="13.109375" style="5" customWidth="1"/>
    <col min="13062" max="13062" width="13.109375" style="5" bestFit="1" customWidth="1"/>
    <col min="13063" max="13063" width="38.33203125" style="5" customWidth="1"/>
    <col min="13064" max="13312" width="9.109375" style="5"/>
    <col min="13313" max="13313" width="5.5546875" style="5" customWidth="1"/>
    <col min="13314" max="13314" width="34.33203125" style="5" customWidth="1"/>
    <col min="13315" max="13317" width="13.109375" style="5" customWidth="1"/>
    <col min="13318" max="13318" width="13.109375" style="5" bestFit="1" customWidth="1"/>
    <col min="13319" max="13319" width="38.33203125" style="5" customWidth="1"/>
    <col min="13320" max="13568" width="9.109375" style="5"/>
    <col min="13569" max="13569" width="5.5546875" style="5" customWidth="1"/>
    <col min="13570" max="13570" width="34.33203125" style="5" customWidth="1"/>
    <col min="13571" max="13573" width="13.109375" style="5" customWidth="1"/>
    <col min="13574" max="13574" width="13.109375" style="5" bestFit="1" customWidth="1"/>
    <col min="13575" max="13575" width="38.33203125" style="5" customWidth="1"/>
    <col min="13576" max="13824" width="9.109375" style="5"/>
    <col min="13825" max="13825" width="5.5546875" style="5" customWidth="1"/>
    <col min="13826" max="13826" width="34.33203125" style="5" customWidth="1"/>
    <col min="13827" max="13829" width="13.109375" style="5" customWidth="1"/>
    <col min="13830" max="13830" width="13.109375" style="5" bestFit="1" customWidth="1"/>
    <col min="13831" max="13831" width="38.33203125" style="5" customWidth="1"/>
    <col min="13832" max="14080" width="9.109375" style="5"/>
    <col min="14081" max="14081" width="5.5546875" style="5" customWidth="1"/>
    <col min="14082" max="14082" width="34.33203125" style="5" customWidth="1"/>
    <col min="14083" max="14085" width="13.109375" style="5" customWidth="1"/>
    <col min="14086" max="14086" width="13.109375" style="5" bestFit="1" customWidth="1"/>
    <col min="14087" max="14087" width="38.33203125" style="5" customWidth="1"/>
    <col min="14088" max="14336" width="9.109375" style="5"/>
    <col min="14337" max="14337" width="5.5546875" style="5" customWidth="1"/>
    <col min="14338" max="14338" width="34.33203125" style="5" customWidth="1"/>
    <col min="14339" max="14341" width="13.109375" style="5" customWidth="1"/>
    <col min="14342" max="14342" width="13.109375" style="5" bestFit="1" customWidth="1"/>
    <col min="14343" max="14343" width="38.33203125" style="5" customWidth="1"/>
    <col min="14344" max="14592" width="9.109375" style="5"/>
    <col min="14593" max="14593" width="5.5546875" style="5" customWidth="1"/>
    <col min="14594" max="14594" width="34.33203125" style="5" customWidth="1"/>
    <col min="14595" max="14597" width="13.109375" style="5" customWidth="1"/>
    <col min="14598" max="14598" width="13.109375" style="5" bestFit="1" customWidth="1"/>
    <col min="14599" max="14599" width="38.33203125" style="5" customWidth="1"/>
    <col min="14600" max="14848" width="9.109375" style="5"/>
    <col min="14849" max="14849" width="5.5546875" style="5" customWidth="1"/>
    <col min="14850" max="14850" width="34.33203125" style="5" customWidth="1"/>
    <col min="14851" max="14853" width="13.109375" style="5" customWidth="1"/>
    <col min="14854" max="14854" width="13.109375" style="5" bestFit="1" customWidth="1"/>
    <col min="14855" max="14855" width="38.33203125" style="5" customWidth="1"/>
    <col min="14856" max="15104" width="9.109375" style="5"/>
    <col min="15105" max="15105" width="5.5546875" style="5" customWidth="1"/>
    <col min="15106" max="15106" width="34.33203125" style="5" customWidth="1"/>
    <col min="15107" max="15109" width="13.109375" style="5" customWidth="1"/>
    <col min="15110" max="15110" width="13.109375" style="5" bestFit="1" customWidth="1"/>
    <col min="15111" max="15111" width="38.33203125" style="5" customWidth="1"/>
    <col min="15112" max="15360" width="9.109375" style="5"/>
    <col min="15361" max="15361" width="5.5546875" style="5" customWidth="1"/>
    <col min="15362" max="15362" width="34.33203125" style="5" customWidth="1"/>
    <col min="15363" max="15365" width="13.109375" style="5" customWidth="1"/>
    <col min="15366" max="15366" width="13.109375" style="5" bestFit="1" customWidth="1"/>
    <col min="15367" max="15367" width="38.33203125" style="5" customWidth="1"/>
    <col min="15368" max="15616" width="9.109375" style="5"/>
    <col min="15617" max="15617" width="5.5546875" style="5" customWidth="1"/>
    <col min="15618" max="15618" width="34.33203125" style="5" customWidth="1"/>
    <col min="15619" max="15621" width="13.109375" style="5" customWidth="1"/>
    <col min="15622" max="15622" width="13.109375" style="5" bestFit="1" customWidth="1"/>
    <col min="15623" max="15623" width="38.33203125" style="5" customWidth="1"/>
    <col min="15624" max="15872" width="9.109375" style="5"/>
    <col min="15873" max="15873" width="5.5546875" style="5" customWidth="1"/>
    <col min="15874" max="15874" width="34.33203125" style="5" customWidth="1"/>
    <col min="15875" max="15877" width="13.109375" style="5" customWidth="1"/>
    <col min="15878" max="15878" width="13.109375" style="5" bestFit="1" customWidth="1"/>
    <col min="15879" max="15879" width="38.33203125" style="5" customWidth="1"/>
    <col min="15880" max="16128" width="9.109375" style="5"/>
    <col min="16129" max="16129" width="5.5546875" style="5" customWidth="1"/>
    <col min="16130" max="16130" width="34.33203125" style="5" customWidth="1"/>
    <col min="16131" max="16133" width="13.109375" style="5" customWidth="1"/>
    <col min="16134" max="16134" width="13.109375" style="5" bestFit="1" customWidth="1"/>
    <col min="16135" max="16135" width="38.33203125" style="5" customWidth="1"/>
    <col min="16136" max="16384" width="9.109375" style="5"/>
  </cols>
  <sheetData>
    <row r="1" spans="1:7" ht="17.399999999999999" x14ac:dyDescent="0.3">
      <c r="A1" s="185" t="s">
        <v>31</v>
      </c>
      <c r="B1" s="185"/>
      <c r="C1" s="185"/>
      <c r="D1" s="185"/>
      <c r="E1" s="185"/>
      <c r="F1" s="185"/>
      <c r="G1" s="185"/>
    </row>
    <row r="2" spans="1:7" x14ac:dyDescent="0.25">
      <c r="A2" s="6"/>
      <c r="B2" s="6"/>
      <c r="C2" s="6"/>
      <c r="D2" s="6"/>
      <c r="E2" s="7"/>
      <c r="F2" s="7"/>
      <c r="G2" s="7"/>
    </row>
    <row r="3" spans="1:7" x14ac:dyDescent="0.25">
      <c r="A3" s="7"/>
      <c r="B3" s="7"/>
      <c r="C3" s="8" t="s">
        <v>32</v>
      </c>
      <c r="D3" s="8" t="s">
        <v>33</v>
      </c>
      <c r="E3" s="8" t="s">
        <v>34</v>
      </c>
      <c r="F3" s="8" t="s">
        <v>35</v>
      </c>
      <c r="G3" s="7"/>
    </row>
    <row r="4" spans="1:7" x14ac:dyDescent="0.25">
      <c r="A4" s="9" t="s">
        <v>36</v>
      </c>
      <c r="B4" s="7"/>
      <c r="C4" s="10" t="s">
        <v>37</v>
      </c>
      <c r="D4" s="10" t="s">
        <v>37</v>
      </c>
      <c r="E4" s="10" t="s">
        <v>37</v>
      </c>
      <c r="F4" s="10" t="s">
        <v>37</v>
      </c>
      <c r="G4" s="11" t="s">
        <v>38</v>
      </c>
    </row>
    <row r="5" spans="1:7" ht="15.6" x14ac:dyDescent="0.25">
      <c r="A5" s="8">
        <v>1</v>
      </c>
      <c r="B5" s="12" t="s">
        <v>39</v>
      </c>
      <c r="C5" s="13">
        <v>4673066.8898435421</v>
      </c>
      <c r="D5" s="13">
        <v>88886824.627315924</v>
      </c>
      <c r="E5" s="14">
        <v>163220098.252976</v>
      </c>
      <c r="F5" s="14">
        <f>SUM(C5:E5)</f>
        <v>256779989.77013546</v>
      </c>
      <c r="G5" s="15" t="s">
        <v>40</v>
      </c>
    </row>
    <row r="6" spans="1:7" ht="19.2" x14ac:dyDescent="0.55000000000000004">
      <c r="A6" s="8">
        <v>2</v>
      </c>
      <c r="B6" s="12" t="s">
        <v>41</v>
      </c>
      <c r="C6" s="16">
        <v>0</v>
      </c>
      <c r="D6" s="16">
        <v>-2723884.8718478112</v>
      </c>
      <c r="E6" s="17">
        <v>-8171654.6155434335</v>
      </c>
      <c r="F6" s="17">
        <f>SUM(C6:E6)</f>
        <v>-10895539.487391245</v>
      </c>
      <c r="G6" s="18" t="s">
        <v>42</v>
      </c>
    </row>
    <row r="7" spans="1:7" ht="15" customHeight="1" x14ac:dyDescent="0.25">
      <c r="A7" s="8">
        <v>3</v>
      </c>
      <c r="B7" s="12" t="s">
        <v>43</v>
      </c>
      <c r="C7" s="14">
        <f t="shared" ref="C7:D7" si="0">+C5+C6</f>
        <v>4673066.8898435421</v>
      </c>
      <c r="D7" s="14">
        <f t="shared" si="0"/>
        <v>86162939.755468115</v>
      </c>
      <c r="E7" s="14">
        <f>+E5+E6</f>
        <v>155048443.63743258</v>
      </c>
      <c r="F7" s="14">
        <f>SUM(C7:E7)</f>
        <v>245884450.28274423</v>
      </c>
      <c r="G7" s="18" t="s">
        <v>44</v>
      </c>
    </row>
    <row r="8" spans="1:7" ht="16.8" x14ac:dyDescent="0.55000000000000004">
      <c r="A8" s="8">
        <v>4</v>
      </c>
      <c r="B8" s="12" t="s">
        <v>45</v>
      </c>
      <c r="C8" s="16">
        <v>185249.74094164674</v>
      </c>
      <c r="D8" s="16">
        <v>2847231.1554177282</v>
      </c>
      <c r="E8" s="17">
        <v>3382266.0226139519</v>
      </c>
      <c r="F8" s="19">
        <f>SUM(C8:E8)</f>
        <v>6414746.9189733267</v>
      </c>
      <c r="G8" s="18" t="s">
        <v>46</v>
      </c>
    </row>
    <row r="9" spans="1:7" x14ac:dyDescent="0.25">
      <c r="A9" s="8">
        <v>5</v>
      </c>
      <c r="B9" s="12" t="s">
        <v>47</v>
      </c>
      <c r="C9" s="20">
        <f>+C7+C8</f>
        <v>4858316.6307851886</v>
      </c>
      <c r="D9" s="20">
        <f t="shared" ref="D9:E9" si="1">+D7+D8</f>
        <v>89010170.910885841</v>
      </c>
      <c r="E9" s="20">
        <f t="shared" si="1"/>
        <v>158430709.66004652</v>
      </c>
      <c r="F9" s="14">
        <f>SUM(C9:E9)</f>
        <v>252299197.20171756</v>
      </c>
      <c r="G9" s="18" t="s">
        <v>48</v>
      </c>
    </row>
    <row r="10" spans="1:7" x14ac:dyDescent="0.25">
      <c r="A10" s="8"/>
      <c r="B10" s="12"/>
      <c r="C10" s="12"/>
      <c r="D10" s="12"/>
      <c r="E10" s="21"/>
      <c r="F10" s="22"/>
      <c r="G10" s="18"/>
    </row>
    <row r="11" spans="1:7" x14ac:dyDescent="0.25">
      <c r="A11" s="8">
        <v>6</v>
      </c>
      <c r="B11" s="12" t="s">
        <v>49</v>
      </c>
      <c r="C11" s="14">
        <v>4743234</v>
      </c>
      <c r="D11" s="14">
        <v>69184877.757286012</v>
      </c>
      <c r="E11" s="14">
        <v>193271477.49908862</v>
      </c>
      <c r="F11" s="14">
        <f>SUM(C11:E11)</f>
        <v>267199589.25637463</v>
      </c>
      <c r="G11" s="18" t="s">
        <v>50</v>
      </c>
    </row>
    <row r="12" spans="1:7" ht="15" customHeight="1" x14ac:dyDescent="0.55000000000000004">
      <c r="A12" s="8">
        <v>7</v>
      </c>
      <c r="B12" s="12" t="s">
        <v>51</v>
      </c>
      <c r="C12" s="19">
        <v>152749</v>
      </c>
      <c r="D12" s="19">
        <v>176194.83381200003</v>
      </c>
      <c r="E12" s="19">
        <v>878506.30130200007</v>
      </c>
      <c r="F12" s="19">
        <f>SUM(C12:E12)</f>
        <v>1207450.1351140002</v>
      </c>
      <c r="G12" s="18" t="s">
        <v>52</v>
      </c>
    </row>
    <row r="13" spans="1:7" ht="15" customHeight="1" x14ac:dyDescent="0.25">
      <c r="A13" s="8">
        <v>8</v>
      </c>
      <c r="B13" s="12" t="s">
        <v>53</v>
      </c>
      <c r="C13" s="14">
        <f>+C11+C12</f>
        <v>4895983</v>
      </c>
      <c r="D13" s="14">
        <f t="shared" ref="D13:E13" si="2">+D11+D12</f>
        <v>69361072.591098011</v>
      </c>
      <c r="E13" s="14">
        <f t="shared" si="2"/>
        <v>194149983.8003906</v>
      </c>
      <c r="F13" s="14">
        <f>SUM(C13:E13)</f>
        <v>268407039.39148861</v>
      </c>
      <c r="G13" s="18" t="s">
        <v>54</v>
      </c>
    </row>
    <row r="14" spans="1:7" x14ac:dyDescent="0.25">
      <c r="A14" s="8"/>
      <c r="B14" s="12"/>
      <c r="C14" s="12"/>
      <c r="D14" s="12"/>
      <c r="E14" s="21"/>
      <c r="F14" s="22"/>
      <c r="G14" s="18"/>
    </row>
    <row r="15" spans="1:7" ht="13.8" thickBot="1" x14ac:dyDescent="0.3">
      <c r="A15" s="8">
        <v>9</v>
      </c>
      <c r="B15" s="12" t="s">
        <v>55</v>
      </c>
      <c r="C15" s="23">
        <f>+C13-C9</f>
        <v>37666.369214811362</v>
      </c>
      <c r="D15" s="23">
        <f t="shared" ref="D15:E15" si="3">+D13-D9</f>
        <v>-19649098.31978783</v>
      </c>
      <c r="E15" s="23">
        <f t="shared" si="3"/>
        <v>35719274.140344083</v>
      </c>
      <c r="F15" s="24">
        <f>SUM(C15:E15)</f>
        <v>16107842.189771064</v>
      </c>
      <c r="G15" s="18" t="s">
        <v>56</v>
      </c>
    </row>
    <row r="16" spans="1:7" ht="13.8" thickTop="1" x14ac:dyDescent="0.25">
      <c r="A16" s="7"/>
      <c r="B16" s="7"/>
      <c r="C16" s="7"/>
      <c r="D16" s="7"/>
      <c r="E16" s="7"/>
      <c r="F16" s="7"/>
      <c r="G16" s="7"/>
    </row>
    <row r="17" spans="1:7" x14ac:dyDescent="0.25">
      <c r="A17" s="7"/>
      <c r="B17" s="7"/>
      <c r="C17" s="7"/>
      <c r="D17" s="7"/>
      <c r="E17" s="7"/>
      <c r="F17" s="7"/>
      <c r="G17" s="7"/>
    </row>
    <row r="18" spans="1:7" x14ac:dyDescent="0.25">
      <c r="A18" s="7"/>
      <c r="B18" s="7" t="s">
        <v>57</v>
      </c>
      <c r="C18" s="7"/>
      <c r="D18" s="7"/>
      <c r="E18" s="7"/>
      <c r="F18" s="7"/>
      <c r="G18" s="7"/>
    </row>
    <row r="19" spans="1:7" x14ac:dyDescent="0.25">
      <c r="A19" s="7"/>
      <c r="B19" s="7" t="s">
        <v>58</v>
      </c>
      <c r="C19" s="7"/>
      <c r="D19" s="7"/>
      <c r="E19" s="7"/>
      <c r="F19" s="7"/>
      <c r="G19" s="7"/>
    </row>
    <row r="20" spans="1:7" ht="25.5" customHeight="1" x14ac:dyDescent="0.25">
      <c r="A20" s="7"/>
      <c r="B20" s="189" t="s">
        <v>59</v>
      </c>
      <c r="C20" s="189"/>
      <c r="D20" s="189"/>
      <c r="E20" s="189"/>
      <c r="F20" s="189"/>
      <c r="G20" s="189"/>
    </row>
    <row r="45" spans="5:6" x14ac:dyDescent="0.25">
      <c r="E45" s="25"/>
      <c r="F45" s="25"/>
    </row>
  </sheetData>
  <mergeCells count="2">
    <mergeCell ref="A1:G1"/>
    <mergeCell ref="B20:G20"/>
  </mergeCells>
  <pageMargins left="1" right="1" top="1.25" bottom="1" header="0.75" footer="0.3"/>
  <pageSetup scale="89" orientation="landscape" r:id="rId1"/>
  <headerFooter scaleWithDoc="0">
    <oddHeader>&amp;R&amp;"Times New Roman,Bold"&amp;8Kroger Exhibit No. (KCH-3)
Page 3 of 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EFB415D-4B47-4414-B970-1799CC4D464F}"/>
</file>

<file path=customXml/itemProps2.xml><?xml version="1.0" encoding="utf-8"?>
<ds:datastoreItem xmlns:ds="http://schemas.openxmlformats.org/officeDocument/2006/customXml" ds:itemID="{E569EE3A-F222-401F-BBAA-45E1BA134B0D}"/>
</file>

<file path=customXml/itemProps3.xml><?xml version="1.0" encoding="utf-8"?>
<ds:datastoreItem xmlns:ds="http://schemas.openxmlformats.org/officeDocument/2006/customXml" ds:itemID="{82A5881B-BA29-4259-9FAB-EBD4350D91EC}"/>
</file>

<file path=customXml/itemProps4.xml><?xml version="1.0" encoding="utf-8"?>
<ds:datastoreItem xmlns:ds="http://schemas.openxmlformats.org/officeDocument/2006/customXml" ds:itemID="{8BC7C3BA-04F5-44B4-82FE-5829892B98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Kroger Exhibit No. (KCH-2)</vt:lpstr>
      <vt:lpstr>Kroger Exhibit No. (KCH-3) p.1</vt:lpstr>
      <vt:lpstr>Kroger Exhibit No. (KCH-3) p.2</vt:lpstr>
      <vt:lpstr>Kroger Exhibit No. (KCH-3) p.3</vt:lpstr>
      <vt:lpstr>'Kroger Exhibit No. (KCH-2)'!Print_Area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Townsend</dc:creator>
  <cp:lastModifiedBy>Kim Walton</cp:lastModifiedBy>
  <cp:lastPrinted>2017-06-30T00:45:46Z</cp:lastPrinted>
  <dcterms:created xsi:type="dcterms:W3CDTF">2017-06-28T18:38:33Z</dcterms:created>
  <dcterms:modified xsi:type="dcterms:W3CDTF">2017-06-30T14:38:23Z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