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8\"/>
    </mc:Choice>
  </mc:AlternateContent>
  <bookViews>
    <workbookView xWindow="0" yWindow="90" windowWidth="12120" windowHeight="9380"/>
  </bookViews>
  <sheets>
    <sheet name="E-RPT" sheetId="11" r:id="rId1"/>
    <sheet name="G-RPT" sheetId="10" r:id="rId2"/>
    <sheet name="Macro1" sheetId="9" state="veryHidden" r:id="rId3"/>
  </sheets>
  <definedNames>
    <definedName name="Macro1">Macro1!$A$1</definedName>
    <definedName name="Macro10">Macro1!$B$1</definedName>
    <definedName name="Macro11">Macro1!$B$8</definedName>
    <definedName name="Macro12">Macro1!$B$15</definedName>
    <definedName name="Macro13">Macro1!$B$22</definedName>
    <definedName name="Macro14">Macro1!$B$29</definedName>
    <definedName name="Macro15">Macro1!$B$36</definedName>
    <definedName name="Macro16">Macro1!$B$43</definedName>
    <definedName name="Macro17">Macro1!$B$50</definedName>
    <definedName name="Macro18">Macro1!$B$57</definedName>
    <definedName name="Macro19">Macro1!$C$1</definedName>
    <definedName name="Macro2">Macro1!$A$8</definedName>
    <definedName name="Macro20">Macro1!$C$8</definedName>
    <definedName name="Macro21">Macro1!$C$15</definedName>
    <definedName name="Macro22">Macro1!$C$22</definedName>
    <definedName name="Macro23">Macro1!$C$29</definedName>
    <definedName name="Macro24">Macro1!$C$36</definedName>
    <definedName name="Macro25">Macro1!$C$43</definedName>
    <definedName name="Macro26">Macro1!$C$50</definedName>
    <definedName name="Macro27">Macro1!$C$57</definedName>
    <definedName name="Macro28">Macro1!$D$1</definedName>
    <definedName name="Macro29">Macro1!$D$8</definedName>
    <definedName name="Macro3">Macro1!$A$15</definedName>
    <definedName name="Macro30">Macro1!$D$15</definedName>
    <definedName name="Macro31">Macro1!$D$22</definedName>
    <definedName name="Macro32">Macro1!$D$29</definedName>
    <definedName name="Macro33">Macro1!$D$36</definedName>
    <definedName name="Macro34">Macro1!$D$43</definedName>
    <definedName name="Macro35">Macro1!$D$50</definedName>
    <definedName name="Macro36">Macro1!$D$57</definedName>
    <definedName name="Macro37">Macro1!$E$1</definedName>
    <definedName name="Macro38">Macro1!$E$8</definedName>
    <definedName name="Macro39">Macro1!$E$15</definedName>
    <definedName name="Macro4">Macro1!$A$22</definedName>
    <definedName name="Macro40">Macro1!$E$22</definedName>
    <definedName name="Macro41">Macro1!$E$29</definedName>
    <definedName name="Macro42">Macro1!$E$36</definedName>
    <definedName name="Macro43">Macro1!$E$43</definedName>
    <definedName name="Macro44">Macro1!$E$50</definedName>
    <definedName name="Macro45">Macro1!$E$57</definedName>
    <definedName name="Macro46">Macro1!$F$1</definedName>
    <definedName name="Macro47">Macro1!$F$8</definedName>
    <definedName name="Macro48">Macro1!$F$15</definedName>
    <definedName name="Macro49">Macro1!$F$22</definedName>
    <definedName name="Macro5">Macro1!$A$29</definedName>
    <definedName name="Macro50">Macro1!$F$29</definedName>
    <definedName name="Macro51">Macro1!$F$36</definedName>
    <definedName name="Macro52">Macro1!$F$43</definedName>
    <definedName name="Macro53">Macro1!$F$50</definedName>
    <definedName name="Macro54">Macro1!$F$57</definedName>
    <definedName name="Macro55">Macro1!$G$1</definedName>
    <definedName name="Macro56">Macro1!$G$8</definedName>
    <definedName name="Macro57">Macro1!$G$15</definedName>
    <definedName name="Macro58">Macro1!$G$22</definedName>
    <definedName name="Macro59">Macro1!$G$29</definedName>
    <definedName name="Macro6">Macro1!$A$36</definedName>
    <definedName name="Macro60">Macro1!$G$36</definedName>
    <definedName name="Macro61">Macro1!$G$43</definedName>
    <definedName name="Macro62">Macro1!$G$50</definedName>
    <definedName name="Macro63">Macro1!$G$57</definedName>
    <definedName name="Macro64">Macro1!$H$1</definedName>
    <definedName name="Macro65">Macro1!$H$8</definedName>
    <definedName name="Macro66">Macro1!$H$15</definedName>
    <definedName name="Macro67">Macro1!$H$22</definedName>
    <definedName name="Macro68">Macro1!$H$29</definedName>
    <definedName name="Macro69">Macro1!$H$36</definedName>
    <definedName name="Macro7">Macro1!$A$43</definedName>
    <definedName name="Macro70">Macro1!$H$43</definedName>
    <definedName name="Macro71">Macro1!$H$50</definedName>
    <definedName name="Macro72">Macro1!$H$57</definedName>
    <definedName name="Macro8">Macro1!$A$50</definedName>
    <definedName name="Macro9">Macro1!$A$57</definedName>
    <definedName name="Recover">Macro1!$A$97</definedName>
    <definedName name="TableName">"Dummy"</definedName>
  </definedNames>
  <calcPr calcId="152511" calcMode="manual"/>
</workbook>
</file>

<file path=xl/calcChain.xml><?xml version="1.0" encoding="utf-8"?>
<calcChain xmlns="http://schemas.openxmlformats.org/spreadsheetml/2006/main">
  <c r="J11" i="11" l="1"/>
  <c r="I11" i="11"/>
  <c r="K11" i="11" s="1"/>
  <c r="J7" i="11"/>
  <c r="K7" i="11" s="1"/>
  <c r="I7" i="11"/>
  <c r="J6" i="11"/>
  <c r="J8" i="11" s="1"/>
  <c r="J13" i="11" s="1"/>
  <c r="I6" i="11"/>
  <c r="I8" i="11" s="1"/>
  <c r="I13" i="11" s="1"/>
  <c r="K6" i="11" l="1"/>
  <c r="K8" i="11" s="1"/>
  <c r="K13" i="11" s="1"/>
  <c r="I7" i="10" l="1"/>
  <c r="G12" i="10"/>
  <c r="C12" i="10"/>
  <c r="D12" i="10"/>
  <c r="E12" i="10"/>
  <c r="F12" i="10"/>
  <c r="B12" i="10"/>
  <c r="G8" i="10"/>
  <c r="G9" i="10"/>
  <c r="G10" i="10"/>
  <c r="G7" i="10"/>
  <c r="B8" i="11"/>
  <c r="C8" i="11"/>
  <c r="D8" i="11"/>
  <c r="E8" i="11"/>
  <c r="E13" i="11" s="1"/>
  <c r="F8" i="11"/>
  <c r="F13" i="11" s="1"/>
  <c r="G8" i="11"/>
  <c r="C13" i="11"/>
  <c r="D13" i="11"/>
  <c r="G13" i="11"/>
  <c r="B13" i="11"/>
  <c r="G18" i="10" l="1"/>
  <c r="G16" i="11"/>
  <c r="K10" i="10" l="1"/>
  <c r="J10" i="10"/>
  <c r="I10" i="10"/>
  <c r="F36" i="11"/>
  <c r="E36" i="11"/>
  <c r="D36" i="11"/>
  <c r="F32" i="11"/>
  <c r="F34" i="10"/>
  <c r="F31" i="10"/>
  <c r="E31" i="10"/>
  <c r="D31" i="10"/>
  <c r="C31" i="10"/>
  <c r="F26" i="10"/>
  <c r="C24" i="10"/>
  <c r="I12" i="10" l="1"/>
  <c r="K7" i="10"/>
  <c r="K12" i="10" s="1"/>
  <c r="J7" i="10"/>
  <c r="J12" i="10" s="1"/>
  <c r="F36" i="10"/>
  <c r="E24" i="10"/>
  <c r="E34" i="10" s="1"/>
  <c r="E36" i="10" s="1"/>
  <c r="L10" i="10"/>
  <c r="B24" i="10"/>
  <c r="B34" i="10" s="1"/>
  <c r="C19" i="11"/>
  <c r="B19" i="11"/>
  <c r="F19" i="11"/>
  <c r="E19" i="11"/>
  <c r="D19" i="11"/>
  <c r="C34" i="10"/>
  <c r="C36" i="10" s="1"/>
  <c r="C26" i="10"/>
  <c r="J24" i="10"/>
  <c r="J34" i="10" s="1"/>
  <c r="D24" i="10"/>
  <c r="I24" i="10" l="1"/>
  <c r="I34" i="10" s="1"/>
  <c r="E26" i="10"/>
  <c r="G24" i="10"/>
  <c r="K24" i="10"/>
  <c r="K34" i="10" s="1"/>
  <c r="B21" i="10"/>
  <c r="G21" i="10" s="1"/>
  <c r="C24" i="11"/>
  <c r="C36" i="11" s="1"/>
  <c r="J36" i="11" s="1"/>
  <c r="C20" i="11"/>
  <c r="C32" i="11" s="1"/>
  <c r="B20" i="11"/>
  <c r="B32" i="11" s="1"/>
  <c r="E31" i="11"/>
  <c r="B31" i="11"/>
  <c r="G19" i="11"/>
  <c r="D31" i="11"/>
  <c r="F31" i="11"/>
  <c r="F33" i="11" s="1"/>
  <c r="F38" i="11" s="1"/>
  <c r="F21" i="11"/>
  <c r="F26" i="11" s="1"/>
  <c r="B24" i="11"/>
  <c r="D20" i="11"/>
  <c r="D32" i="11" s="1"/>
  <c r="E20" i="11"/>
  <c r="E32" i="11" s="1"/>
  <c r="C31" i="11"/>
  <c r="C21" i="11"/>
  <c r="L7" i="10"/>
  <c r="L12" i="10" s="1"/>
  <c r="D26" i="10"/>
  <c r="D34" i="10"/>
  <c r="D36" i="10" s="1"/>
  <c r="C33" i="11" l="1"/>
  <c r="C38" i="11" s="1"/>
  <c r="I21" i="10"/>
  <c r="K21" i="10"/>
  <c r="J21" i="10"/>
  <c r="L34" i="10"/>
  <c r="L24" i="10"/>
  <c r="B31" i="10"/>
  <c r="G31" i="10" s="1"/>
  <c r="B21" i="11"/>
  <c r="B26" i="11" s="1"/>
  <c r="B26" i="10"/>
  <c r="D33" i="11"/>
  <c r="D38" i="11" s="1"/>
  <c r="J24" i="11"/>
  <c r="E33" i="11"/>
  <c r="E38" i="11" s="1"/>
  <c r="E21" i="11"/>
  <c r="E26" i="11" s="1"/>
  <c r="D21" i="11"/>
  <c r="D26" i="11" s="1"/>
  <c r="C26" i="11"/>
  <c r="G32" i="11"/>
  <c r="G20" i="11"/>
  <c r="J20" i="11" s="1"/>
  <c r="J32" i="11" s="1"/>
  <c r="I19" i="11"/>
  <c r="I31" i="11" s="1"/>
  <c r="J19" i="11"/>
  <c r="G31" i="11"/>
  <c r="B33" i="11"/>
  <c r="B36" i="11"/>
  <c r="G24" i="11"/>
  <c r="I24" i="11"/>
  <c r="G34" i="10"/>
  <c r="G26" i="10"/>
  <c r="K24" i="11" l="1"/>
  <c r="L21" i="10"/>
  <c r="L26" i="10" s="1"/>
  <c r="B36" i="10"/>
  <c r="G33" i="11"/>
  <c r="G21" i="11"/>
  <c r="G26" i="11" s="1"/>
  <c r="I20" i="11"/>
  <c r="K20" i="11" s="1"/>
  <c r="B38" i="11"/>
  <c r="I36" i="11"/>
  <c r="K36" i="11" s="1"/>
  <c r="G36" i="11"/>
  <c r="K19" i="11"/>
  <c r="J31" i="11"/>
  <c r="J33" i="11" s="1"/>
  <c r="J38" i="11" s="1"/>
  <c r="J21" i="11"/>
  <c r="J26" i="11" s="1"/>
  <c r="K31" i="10"/>
  <c r="K36" i="10" s="1"/>
  <c r="K26" i="10"/>
  <c r="I26" i="10"/>
  <c r="I31" i="10"/>
  <c r="J31" i="10"/>
  <c r="J36" i="10" s="1"/>
  <c r="J26" i="10"/>
  <c r="G36" i="10"/>
  <c r="G38" i="11" l="1"/>
  <c r="K21" i="11"/>
  <c r="K26" i="11" s="1"/>
  <c r="I21" i="11"/>
  <c r="I26" i="11" s="1"/>
  <c r="I32" i="11"/>
  <c r="K32" i="11" s="1"/>
  <c r="K31" i="11"/>
  <c r="I36" i="10"/>
  <c r="L31" i="10"/>
  <c r="L36" i="10" s="1"/>
  <c r="K33" i="11" l="1"/>
  <c r="K38" i="11" s="1"/>
  <c r="I33" i="11"/>
  <c r="I38" i="11" s="1"/>
</calcChain>
</file>

<file path=xl/comments1.xml><?xml version="1.0" encoding="utf-8"?>
<comments xmlns="http://schemas.openxmlformats.org/spreadsheetml/2006/main">
  <authors>
    <author>RFF9457</author>
  </authors>
  <commentList>
    <comment ref="I2" authorId="0" shapeId="0">
      <text>
        <r>
          <rPr>
            <b/>
            <sz val="9"/>
            <color indexed="81"/>
            <rFont val="Tahoma"/>
            <charset val="1"/>
          </rPr>
          <t>RFF9457:</t>
        </r>
        <r>
          <rPr>
            <sz val="9"/>
            <color indexed="81"/>
            <rFont val="Tahoma"/>
            <charset val="1"/>
          </rPr>
          <t xml:space="preserve">
P/T Ratio</t>
        </r>
      </text>
    </comment>
  </commentList>
</comments>
</file>

<file path=xl/sharedStrings.xml><?xml version="1.0" encoding="utf-8"?>
<sst xmlns="http://schemas.openxmlformats.org/spreadsheetml/2006/main" count="129" uniqueCount="92">
  <si>
    <t>Macro1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</si>
  <si>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</si>
  <si>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</si>
  <si>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</si>
  <si>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</si>
  <si>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</si>
  <si>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</si>
  <si>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</si>
  <si>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</si>
  <si>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</si>
  <si>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Macro10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</si>
  <si>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</si>
  <si>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</si>
  <si>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</si>
  <si>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</si>
  <si>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</si>
  <si>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</si>
  <si>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</si>
  <si>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</si>
  <si>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</si>
  <si>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</si>
  <si>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</si>
  <si>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</si>
  <si>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</si>
  <si>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</si>
  <si>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</si>
  <si>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</si>
  <si>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</si>
  <si>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</si>
  <si>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</si>
  <si>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</si>
  <si>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</si>
  <si>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</si>
  <si>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Macro33</t>
  </si>
  <si>
    <t>Macro34</t>
  </si>
  <si>
    <t>Macro35</t>
  </si>
  <si>
    <t>Macro36</t>
  </si>
  <si>
    <t>Macro37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</si>
  <si>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</si>
  <si>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</si>
  <si>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</si>
  <si>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</si>
  <si>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</si>
  <si>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</si>
  <si>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</si>
  <si>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</si>
  <si>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</si>
  <si>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</si>
  <si>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</si>
  <si>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Macro49</t>
  </si>
  <si>
    <t>Macro50</t>
  </si>
  <si>
    <t>Macro51</t>
  </si>
  <si>
    <t>Macro52</t>
  </si>
  <si>
    <t>Macro53</t>
  </si>
  <si>
    <t>Macro54</t>
  </si>
  <si>
    <t>Macro55</t>
  </si>
  <si>
    <t>Macro56</t>
  </si>
  <si>
    <t>Macro57</t>
  </si>
  <si>
    <t>Macro58</t>
  </si>
  <si>
    <t>Macro59</t>
  </si>
  <si>
    <t>Macro60</t>
  </si>
  <si>
    <t>Macro61</t>
  </si>
  <si>
    <t>Macro62</t>
  </si>
  <si>
    <t>Macro63</t>
  </si>
  <si>
    <t>Macro64</t>
  </si>
  <si>
    <t>Macro65</t>
  </si>
  <si>
    <t>Macro66</t>
  </si>
  <si>
    <t>Macro67</t>
  </si>
  <si>
    <t>Macro68</t>
  </si>
  <si>
    <t>Macro69</t>
  </si>
  <si>
    <t>Macro70</t>
  </si>
  <si>
    <t>Macro71</t>
  </si>
  <si>
    <t>Macro72</t>
  </si>
  <si>
    <t>Auto_Open</t>
  </si>
  <si>
    <t>PAYMENTS MADE TO JURISDICTIONS FOR NATURAL GAS</t>
  </si>
  <si>
    <t>ALLOCATION</t>
  </si>
  <si>
    <t>Washington</t>
  </si>
  <si>
    <t>Idaho</t>
  </si>
  <si>
    <t>Montana</t>
  </si>
  <si>
    <t>Oregon</t>
  </si>
  <si>
    <t>Colstrip</t>
  </si>
  <si>
    <t>Total</t>
  </si>
  <si>
    <t>Actual Per Results</t>
  </si>
  <si>
    <t>U/G Storage:</t>
  </si>
  <si>
    <t>Dist:</t>
  </si>
  <si>
    <t>Adjustment</t>
  </si>
  <si>
    <t>PAYMENTS MADE TO JURISDICTIONS FOR ELECTRIC</t>
  </si>
  <si>
    <t>P/T:</t>
  </si>
  <si>
    <t xml:space="preserve">   P/T Total</t>
  </si>
  <si>
    <t>P/T</t>
  </si>
  <si>
    <t>Restated Expenses</t>
  </si>
  <si>
    <t>ProForma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</si>
</sst>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 applyAlignment="1">
      <alignment horizontal="left"/>
    </xf>
    <xf numFmtId="0" fontId="3" fillId="0" borderId="0" xfId="1"/>
    <xf numFmtId="0" fontId="2" fillId="0" borderId="0" xfId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164" fontId="3" fillId="0" borderId="0" xfId="1" applyNumberFormat="1"/>
    <xf numFmtId="164" fontId="0" fillId="0" borderId="4" xfId="3" applyNumberFormat="1" applyFont="1" applyBorder="1"/>
    <xf numFmtId="164" fontId="3" fillId="0" borderId="4" xfId="1" applyNumberFormat="1" applyBorder="1"/>
    <xf numFmtId="164" fontId="0" fillId="0" borderId="5" xfId="3" applyNumberFormat="1" applyFont="1" applyBorder="1"/>
    <xf numFmtId="0" fontId="4" fillId="2" borderId="6" xfId="1" applyFont="1" applyFill="1" applyBorder="1" applyAlignment="1">
      <alignment horizontal="center" wrapText="1"/>
    </xf>
    <xf numFmtId="164" fontId="0" fillId="2" borderId="2" xfId="3" applyNumberFormat="1" applyFont="1" applyFill="1" applyBorder="1"/>
    <xf numFmtId="0" fontId="3" fillId="2" borderId="7" xfId="1" applyFill="1" applyBorder="1"/>
    <xf numFmtId="0" fontId="3" fillId="2" borderId="8" xfId="1" applyFill="1" applyBorder="1"/>
    <xf numFmtId="0" fontId="3" fillId="2" borderId="9" xfId="1" applyFill="1" applyBorder="1" applyAlignment="1">
      <alignment horizontal="left"/>
    </xf>
    <xf numFmtId="0" fontId="3" fillId="2" borderId="0" xfId="1" applyFill="1" applyBorder="1"/>
    <xf numFmtId="0" fontId="3" fillId="2" borderId="10" xfId="1" applyFill="1" applyBorder="1"/>
    <xf numFmtId="164" fontId="0" fillId="2" borderId="0" xfId="3" applyNumberFormat="1" applyFont="1" applyFill="1" applyBorder="1"/>
    <xf numFmtId="164" fontId="3" fillId="2" borderId="0" xfId="1" applyNumberFormat="1" applyFill="1" applyBorder="1"/>
    <xf numFmtId="164" fontId="3" fillId="2" borderId="10" xfId="1" applyNumberFormat="1" applyFill="1" applyBorder="1"/>
    <xf numFmtId="164" fontId="0" fillId="2" borderId="4" xfId="3" applyNumberFormat="1" applyFont="1" applyFill="1" applyBorder="1"/>
    <xf numFmtId="164" fontId="3" fillId="2" borderId="4" xfId="1" applyNumberFormat="1" applyFill="1" applyBorder="1"/>
    <xf numFmtId="164" fontId="3" fillId="2" borderId="11" xfId="1" applyNumberFormat="1" applyFill="1" applyBorder="1"/>
    <xf numFmtId="164" fontId="0" fillId="2" borderId="5" xfId="3" applyNumberFormat="1" applyFont="1" applyFill="1" applyBorder="1"/>
    <xf numFmtId="0" fontId="3" fillId="2" borderId="12" xfId="1" applyFill="1" applyBorder="1" applyAlignment="1">
      <alignment horizontal="left"/>
    </xf>
    <xf numFmtId="0" fontId="3" fillId="2" borderId="5" xfId="1" applyFill="1" applyBorder="1"/>
    <xf numFmtId="0" fontId="3" fillId="2" borderId="13" xfId="1" applyFill="1" applyBorder="1"/>
    <xf numFmtId="0" fontId="4" fillId="0" borderId="6" xfId="1" applyFont="1" applyBorder="1" applyAlignment="1">
      <alignment horizontal="left"/>
    </xf>
    <xf numFmtId="0" fontId="3" fillId="0" borderId="7" xfId="1" applyBorder="1"/>
    <xf numFmtId="0" fontId="3" fillId="0" borderId="8" xfId="1" applyBorder="1"/>
    <xf numFmtId="0" fontId="3" fillId="0" borderId="9" xfId="1" applyBorder="1" applyAlignment="1">
      <alignment horizontal="left"/>
    </xf>
    <xf numFmtId="0" fontId="3" fillId="0" borderId="0" xfId="1" applyBorder="1"/>
    <xf numFmtId="0" fontId="3" fillId="0" borderId="10" xfId="1" applyBorder="1"/>
    <xf numFmtId="164" fontId="0" fillId="0" borderId="0" xfId="3" applyNumberFormat="1" applyFont="1" applyBorder="1"/>
    <xf numFmtId="164" fontId="3" fillId="0" borderId="10" xfId="1" applyNumberFormat="1" applyBorder="1"/>
    <xf numFmtId="164" fontId="3" fillId="0" borderId="11" xfId="1" applyNumberFormat="1" applyBorder="1"/>
    <xf numFmtId="164" fontId="0" fillId="0" borderId="14" xfId="3" applyNumberFormat="1" applyFont="1" applyBorder="1"/>
    <xf numFmtId="0" fontId="3" fillId="0" borderId="12" xfId="1" applyBorder="1" applyAlignment="1">
      <alignment horizontal="left"/>
    </xf>
    <xf numFmtId="0" fontId="3" fillId="0" borderId="5" xfId="1" applyBorder="1"/>
    <xf numFmtId="0" fontId="3" fillId="0" borderId="13" xfId="1" applyBorder="1"/>
    <xf numFmtId="164" fontId="0" fillId="0" borderId="0" xfId="3" applyNumberFormat="1" applyFont="1" applyFill="1"/>
    <xf numFmtId="164" fontId="0" fillId="0" borderId="15" xfId="3" applyNumberFormat="1" applyFont="1" applyBorder="1"/>
    <xf numFmtId="164" fontId="0" fillId="2" borderId="15" xfId="3" applyNumberFormat="1" applyFont="1" applyFill="1" applyBorder="1"/>
    <xf numFmtId="164" fontId="0" fillId="2" borderId="16" xfId="3" applyNumberFormat="1" applyFont="1" applyFill="1" applyBorder="1"/>
    <xf numFmtId="165" fontId="0" fillId="2" borderId="0" xfId="2" applyNumberFormat="1" applyFont="1" applyFill="1" applyBorder="1"/>
    <xf numFmtId="164" fontId="0" fillId="2" borderId="13" xfId="3" applyNumberFormat="1" applyFont="1" applyFill="1" applyBorder="1"/>
    <xf numFmtId="164" fontId="0" fillId="0" borderId="16" xfId="3" applyNumberFormat="1" applyFont="1" applyBorder="1"/>
    <xf numFmtId="165" fontId="0" fillId="0" borderId="0" xfId="2" applyNumberFormat="1" applyFont="1" applyBorder="1"/>
    <xf numFmtId="164" fontId="0" fillId="0" borderId="13" xfId="3" applyNumberFormat="1" applyFont="1" applyBorder="1"/>
    <xf numFmtId="164" fontId="5" fillId="2" borderId="2" xfId="3" applyNumberFormat="1" applyFont="1" applyFill="1" applyBorder="1"/>
    <xf numFmtId="0" fontId="1" fillId="0" borderId="0" xfId="1" applyFont="1" applyAlignment="1">
      <alignment horizontal="left"/>
    </xf>
    <xf numFmtId="0" fontId="1" fillId="0" borderId="0" xfId="1" applyFont="1"/>
    <xf numFmtId="164" fontId="1" fillId="0" borderId="0" xfId="1" applyNumberFormat="1" applyFont="1"/>
    <xf numFmtId="164" fontId="1" fillId="0" borderId="4" xfId="1" applyNumberFormat="1" applyFont="1" applyBorder="1"/>
    <xf numFmtId="0" fontId="1" fillId="0" borderId="0" xfId="1" quotePrefix="1" applyFont="1"/>
    <xf numFmtId="0" fontId="1" fillId="2" borderId="7" xfId="1" applyFont="1" applyFill="1" applyBorder="1"/>
    <xf numFmtId="0" fontId="1" fillId="2" borderId="8" xfId="1" applyFont="1" applyFill="1" applyBorder="1"/>
    <xf numFmtId="0" fontId="1" fillId="2" borderId="9" xfId="1" applyFont="1" applyFill="1" applyBorder="1" applyAlignment="1">
      <alignment horizontal="left"/>
    </xf>
    <xf numFmtId="0" fontId="1" fillId="2" borderId="0" xfId="1" applyFont="1" applyFill="1" applyBorder="1"/>
    <xf numFmtId="0" fontId="1" fillId="2" borderId="10" xfId="1" applyFont="1" applyFill="1" applyBorder="1"/>
    <xf numFmtId="164" fontId="1" fillId="2" borderId="0" xfId="1" applyNumberFormat="1" applyFont="1" applyFill="1" applyBorder="1"/>
    <xf numFmtId="164" fontId="1" fillId="2" borderId="10" xfId="1" applyNumberFormat="1" applyFont="1" applyFill="1" applyBorder="1"/>
    <xf numFmtId="164" fontId="1" fillId="2" borderId="4" xfId="1" applyNumberFormat="1" applyFont="1" applyFill="1" applyBorder="1"/>
    <xf numFmtId="164" fontId="1" fillId="2" borderId="11" xfId="1" applyNumberFormat="1" applyFont="1" applyFill="1" applyBorder="1"/>
    <xf numFmtId="0" fontId="1" fillId="2" borderId="12" xfId="1" applyFont="1" applyFill="1" applyBorder="1" applyAlignment="1">
      <alignment horizontal="left"/>
    </xf>
    <xf numFmtId="0" fontId="1" fillId="2" borderId="5" xfId="1" applyFont="1" applyFill="1" applyBorder="1"/>
    <xf numFmtId="0" fontId="1" fillId="2" borderId="13" xfId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0" borderId="9" xfId="1" applyFont="1" applyBorder="1" applyAlignment="1">
      <alignment horizontal="left"/>
    </xf>
    <xf numFmtId="0" fontId="1" fillId="0" borderId="0" xfId="1" applyFont="1" applyBorder="1"/>
    <xf numFmtId="0" fontId="1" fillId="0" borderId="10" xfId="1" applyFont="1" applyBorder="1"/>
    <xf numFmtId="164" fontId="1" fillId="0" borderId="10" xfId="1" applyNumberFormat="1" applyFont="1" applyBorder="1"/>
    <xf numFmtId="164" fontId="1" fillId="0" borderId="11" xfId="1" applyNumberFormat="1" applyFont="1" applyBorder="1"/>
    <xf numFmtId="0" fontId="1" fillId="0" borderId="12" xfId="1" applyFont="1" applyBorder="1" applyAlignment="1">
      <alignment horizontal="left"/>
    </xf>
    <xf numFmtId="0" fontId="1" fillId="0" borderId="5" xfId="1" applyFont="1" applyBorder="1"/>
    <xf numFmtId="0" fontId="1" fillId="0" borderId="13" xfId="1" applyFont="1" applyBorder="1"/>
    <xf numFmtId="164" fontId="7" fillId="0" borderId="5" xfId="3" applyNumberFormat="1" applyFont="1" applyBorder="1"/>
    <xf numFmtId="10" fontId="7" fillId="0" borderId="0" xfId="2" applyNumberFormat="1" applyFont="1" applyAlignment="1">
      <alignment horizontal="center"/>
    </xf>
    <xf numFmtId="164" fontId="7" fillId="0" borderId="0" xfId="3" applyNumberFormat="1" applyFont="1"/>
    <xf numFmtId="164" fontId="7" fillId="0" borderId="4" xfId="3" applyNumberFormat="1" applyFont="1" applyBorder="1"/>
    <xf numFmtId="164" fontId="7" fillId="2" borderId="2" xfId="3" applyNumberFormat="1" applyFont="1" applyFill="1" applyBorder="1"/>
    <xf numFmtId="164" fontId="7" fillId="2" borderId="0" xfId="3" applyNumberFormat="1" applyFont="1" applyFill="1" applyBorder="1"/>
    <xf numFmtId="164" fontId="7" fillId="2" borderId="4" xfId="3" applyNumberFormat="1" applyFont="1" applyFill="1" applyBorder="1"/>
    <xf numFmtId="164" fontId="7" fillId="2" borderId="5" xfId="3" applyNumberFormat="1" applyFont="1" applyFill="1" applyBorder="1"/>
    <xf numFmtId="164" fontId="7" fillId="2" borderId="13" xfId="3" applyNumberFormat="1" applyFont="1" applyFill="1" applyBorder="1"/>
    <xf numFmtId="164" fontId="7" fillId="0" borderId="0" xfId="3" applyNumberFormat="1" applyFont="1" applyBorder="1"/>
    <xf numFmtId="164" fontId="7" fillId="0" borderId="14" xfId="3" applyNumberFormat="1" applyFont="1" applyBorder="1"/>
    <xf numFmtId="164" fontId="7" fillId="0" borderId="13" xfId="3" applyNumberFormat="1" applyFont="1" applyBorder="1"/>
    <xf numFmtId="0" fontId="1" fillId="0" borderId="0" xfId="11" applyFont="1"/>
    <xf numFmtId="164" fontId="5" fillId="0" borderId="0" xfId="3" applyNumberFormat="1" applyFont="1" applyFill="1" applyBorder="1"/>
    <xf numFmtId="0" fontId="3" fillId="0" borderId="0" xfId="1" applyFill="1"/>
    <xf numFmtId="164" fontId="3" fillId="0" borderId="0" xfId="1" applyNumberFormat="1" applyFill="1" applyBorder="1"/>
    <xf numFmtId="164" fontId="5" fillId="0" borderId="4" xfId="3" applyNumberFormat="1" applyFont="1" applyFill="1" applyBorder="1"/>
    <xf numFmtId="164" fontId="0" fillId="0" borderId="15" xfId="3" applyNumberFormat="1" applyFont="1" applyFill="1" applyBorder="1"/>
    <xf numFmtId="164" fontId="5" fillId="0" borderId="15" xfId="3" applyNumberFormat="1" applyFont="1" applyFill="1" applyBorder="1"/>
    <xf numFmtId="0" fontId="3" fillId="0" borderId="0" xfId="1" applyFill="1" applyBorder="1"/>
    <xf numFmtId="164" fontId="3" fillId="0" borderId="4" xfId="1" applyNumberFormat="1" applyFill="1" applyBorder="1"/>
    <xf numFmtId="164" fontId="0" fillId="0" borderId="0" xfId="3" applyNumberFormat="1" applyFont="1" applyFill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14">
    <cellStyle name="Comma 2" xfId="3"/>
    <cellStyle name="Comma 2 2" xfId="13"/>
    <cellStyle name="Comma 2 3" xfId="10"/>
    <cellStyle name="Comma 3" xfId="5"/>
    <cellStyle name="Normal" xfId="0" builtinId="0"/>
    <cellStyle name="Normal 2" xfId="1"/>
    <cellStyle name="Normal 2 2" xfId="7"/>
    <cellStyle name="Normal 2 3" xfId="11"/>
    <cellStyle name="Normal 2 4" xfId="8"/>
    <cellStyle name="Normal 3" xfId="4"/>
    <cellStyle name="Percent 2" xfId="2"/>
    <cellStyle name="Percent 2 2" xfId="12"/>
    <cellStyle name="Percent 2 3" xfId="9"/>
    <cellStyle name="Percent 3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3173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view="pageLayout" zoomScaleNormal="100" workbookViewId="0">
      <selection activeCell="I6" sqref="I6"/>
    </sheetView>
  </sheetViews>
  <sheetFormatPr defaultColWidth="9.1796875" defaultRowHeight="14.5"/>
  <cols>
    <col min="1" max="1" width="17" style="1" bestFit="1" customWidth="1"/>
    <col min="2" max="5" width="13.26953125" style="2" bestFit="1" customWidth="1"/>
    <col min="6" max="6" width="9.54296875" style="2" bestFit="1" customWidth="1"/>
    <col min="7" max="7" width="11.54296875" style="2" bestFit="1" customWidth="1"/>
    <col min="8" max="8" width="1.7265625" style="2" customWidth="1"/>
    <col min="9" max="9" width="15.54296875" style="2" customWidth="1"/>
    <col min="10" max="10" width="11.26953125" style="2" bestFit="1" customWidth="1"/>
    <col min="11" max="11" width="11.54296875" style="2" bestFit="1" customWidth="1"/>
    <col min="12" max="16384" width="9.1796875" style="2"/>
  </cols>
  <sheetData>
    <row r="1" spans="1:12" ht="15" thickBot="1">
      <c r="B1" s="100" t="s">
        <v>86</v>
      </c>
      <c r="C1" s="101"/>
      <c r="D1" s="101"/>
      <c r="E1" s="101"/>
      <c r="F1" s="101"/>
      <c r="G1" s="102"/>
      <c r="I1" s="100" t="s">
        <v>75</v>
      </c>
      <c r="J1" s="101"/>
      <c r="K1" s="102"/>
    </row>
    <row r="2" spans="1:12">
      <c r="B2" s="3"/>
      <c r="C2" s="3"/>
      <c r="D2" s="3"/>
      <c r="E2" s="3"/>
      <c r="F2" s="3"/>
      <c r="G2" s="3"/>
      <c r="I2" s="4">
        <v>0.64710000000000001</v>
      </c>
      <c r="J2" s="4">
        <v>0.35289999999999999</v>
      </c>
    </row>
    <row r="3" spans="1:12" s="5" customFormat="1">
      <c r="B3" s="5" t="s">
        <v>76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I3" s="5" t="s">
        <v>76</v>
      </c>
      <c r="J3" s="5" t="s">
        <v>77</v>
      </c>
      <c r="K3" s="5" t="s">
        <v>81</v>
      </c>
    </row>
    <row r="4" spans="1:12" s="5" customFormat="1">
      <c r="A4" s="5" t="s">
        <v>90</v>
      </c>
    </row>
    <row r="5" spans="1:12">
      <c r="A5" s="6" t="s">
        <v>87</v>
      </c>
      <c r="L5" s="97"/>
    </row>
    <row r="6" spans="1:12">
      <c r="A6" s="1">
        <v>408150</v>
      </c>
      <c r="B6" s="91">
        <v>3106945.3450640631</v>
      </c>
      <c r="C6" s="91">
        <v>1246463.5442970204</v>
      </c>
      <c r="D6" s="91">
        <v>7356058.6298525129</v>
      </c>
      <c r="E6" s="91">
        <v>2707175.8789432878</v>
      </c>
      <c r="F6" s="91">
        <v>2890.15</v>
      </c>
      <c r="G6" s="91">
        <v>14419533.548156885</v>
      </c>
      <c r="H6" s="92"/>
      <c r="I6" s="93">
        <f>ROUND($G$6*I2,0)</f>
        <v>9330880</v>
      </c>
      <c r="J6" s="93">
        <f>ROUND($G$6*J2,0)</f>
        <v>5088653</v>
      </c>
      <c r="K6" s="93">
        <f>SUM(I6:J6)</f>
        <v>14419533</v>
      </c>
      <c r="L6" s="97"/>
    </row>
    <row r="7" spans="1:12">
      <c r="A7" s="1">
        <v>408180</v>
      </c>
      <c r="B7" s="94">
        <v>2924946.2624665829</v>
      </c>
      <c r="C7" s="94">
        <v>1377970.3688854175</v>
      </c>
      <c r="D7" s="94">
        <v>1128437.5501474864</v>
      </c>
      <c r="E7" s="94">
        <v>10645.431056712168</v>
      </c>
      <c r="F7" s="94"/>
      <c r="G7" s="94">
        <v>5441999.6125561986</v>
      </c>
      <c r="H7" s="92"/>
      <c r="I7" s="93">
        <f>ROUND($G$7*I2,0)</f>
        <v>3521518</v>
      </c>
      <c r="J7" s="93">
        <f>ROUND($G$7*J2,0)</f>
        <v>1920482</v>
      </c>
      <c r="K7" s="93">
        <f>SUM(I7:J7)</f>
        <v>5442000</v>
      </c>
      <c r="L7" s="97"/>
    </row>
    <row r="8" spans="1:12">
      <c r="A8" s="1" t="s">
        <v>88</v>
      </c>
      <c r="B8" s="95">
        <f t="shared" ref="B8:F8" si="0">SUM(B6:B7)</f>
        <v>6031891.607530646</v>
      </c>
      <c r="C8" s="95">
        <f t="shared" si="0"/>
        <v>2624433.9131824379</v>
      </c>
      <c r="D8" s="95">
        <f t="shared" si="0"/>
        <v>8484496.1799999997</v>
      </c>
      <c r="E8" s="95">
        <f t="shared" si="0"/>
        <v>2717821.31</v>
      </c>
      <c r="F8" s="95">
        <f t="shared" si="0"/>
        <v>2890.15</v>
      </c>
      <c r="G8" s="95">
        <f>SUM(G6:G7)</f>
        <v>19861533.160713084</v>
      </c>
      <c r="H8" s="95"/>
      <c r="I8" s="96">
        <f t="shared" ref="I8:K8" si="1">SUM(I6:I7)</f>
        <v>12852398</v>
      </c>
      <c r="J8" s="96">
        <f t="shared" si="1"/>
        <v>7009135</v>
      </c>
      <c r="K8" s="96">
        <f t="shared" si="1"/>
        <v>19861533</v>
      </c>
      <c r="L8" s="97"/>
    </row>
    <row r="9" spans="1:12">
      <c r="B9" s="41"/>
      <c r="C9" s="41"/>
      <c r="D9" s="41"/>
      <c r="E9" s="41"/>
      <c r="F9" s="41"/>
      <c r="G9" s="92"/>
      <c r="H9" s="92"/>
      <c r="I9" s="97"/>
      <c r="J9" s="97"/>
      <c r="K9" s="97"/>
      <c r="L9" s="97"/>
    </row>
    <row r="10" spans="1:12">
      <c r="A10" s="6" t="s">
        <v>84</v>
      </c>
      <c r="B10" s="41"/>
      <c r="C10" s="41"/>
      <c r="D10" s="41"/>
      <c r="E10" s="41"/>
      <c r="F10" s="41"/>
      <c r="G10" s="92"/>
      <c r="H10" s="92"/>
      <c r="I10" s="97"/>
      <c r="J10" s="97"/>
      <c r="K10" s="97"/>
      <c r="L10" s="97"/>
    </row>
    <row r="11" spans="1:12">
      <c r="A11" s="1">
        <v>408170</v>
      </c>
      <c r="B11" s="94">
        <v>6967873.9824693529</v>
      </c>
      <c r="C11" s="94">
        <v>3093283.986817563</v>
      </c>
      <c r="D11" s="94"/>
      <c r="E11" s="94"/>
      <c r="F11" s="94"/>
      <c r="G11" s="94">
        <v>10061157.969286915</v>
      </c>
      <c r="H11" s="92"/>
      <c r="I11" s="98">
        <f>B11</f>
        <v>6967873.9824693529</v>
      </c>
      <c r="J11" s="98">
        <f>C11</f>
        <v>3093283.986817563</v>
      </c>
      <c r="K11" s="98">
        <f>SUM(I11:J11)</f>
        <v>10061157.969286915</v>
      </c>
      <c r="L11" s="97"/>
    </row>
    <row r="12" spans="1:12">
      <c r="B12" s="41"/>
      <c r="C12" s="41"/>
      <c r="D12" s="41"/>
      <c r="E12" s="41"/>
      <c r="F12" s="41"/>
      <c r="G12" s="92"/>
      <c r="H12" s="92"/>
      <c r="I12" s="97"/>
      <c r="J12" s="97"/>
      <c r="K12" s="97"/>
      <c r="L12" s="97"/>
    </row>
    <row r="13" spans="1:12">
      <c r="A13" s="6" t="s">
        <v>82</v>
      </c>
      <c r="B13" s="99">
        <f>B11+B8</f>
        <v>12999765.59</v>
      </c>
      <c r="C13" s="99">
        <f t="shared" ref="C13:G13" si="2">C11+C8</f>
        <v>5717717.9000000004</v>
      </c>
      <c r="D13" s="99">
        <f t="shared" si="2"/>
        <v>8484496.1799999997</v>
      </c>
      <c r="E13" s="99">
        <f t="shared" si="2"/>
        <v>2717821.31</v>
      </c>
      <c r="F13" s="99">
        <f t="shared" si="2"/>
        <v>2890.15</v>
      </c>
      <c r="G13" s="99">
        <f t="shared" si="2"/>
        <v>29922691.129999999</v>
      </c>
      <c r="H13" s="99"/>
      <c r="I13" s="91">
        <f t="shared" ref="I13:K13" si="3">SUM(I8:I11)</f>
        <v>19820271.982469354</v>
      </c>
      <c r="J13" s="91">
        <f t="shared" si="3"/>
        <v>10102418.986817563</v>
      </c>
      <c r="K13" s="91">
        <f t="shared" si="3"/>
        <v>29922690.969286915</v>
      </c>
      <c r="L13" s="97"/>
    </row>
    <row r="14" spans="1:12"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2" ht="15" thickBot="1"/>
    <row r="16" spans="1:12" ht="29.5" thickBot="1">
      <c r="A16" s="11" t="s">
        <v>91</v>
      </c>
      <c r="B16" s="12">
        <v>13759280</v>
      </c>
      <c r="C16" s="12">
        <v>6102447</v>
      </c>
      <c r="D16" s="12">
        <v>8940464</v>
      </c>
      <c r="E16" s="12">
        <v>2717821</v>
      </c>
      <c r="F16" s="50">
        <v>2890</v>
      </c>
      <c r="G16" s="12">
        <f>SUM(B16:F16)</f>
        <v>31522902</v>
      </c>
      <c r="H16" s="13"/>
      <c r="I16" s="13"/>
      <c r="J16" s="13"/>
      <c r="K16" s="14"/>
    </row>
    <row r="17" spans="1:1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7"/>
    </row>
    <row r="18" spans="1:13">
      <c r="A18" s="15" t="s">
        <v>87</v>
      </c>
      <c r="B18" s="16"/>
      <c r="C18" s="16"/>
      <c r="D18" s="16"/>
      <c r="E18" s="16"/>
      <c r="F18" s="16"/>
      <c r="G18" s="16"/>
      <c r="H18" s="16"/>
      <c r="I18" s="16"/>
      <c r="J18" s="16"/>
      <c r="K18" s="17"/>
    </row>
    <row r="19" spans="1:13">
      <c r="A19" s="15">
        <v>408150</v>
      </c>
      <c r="B19" s="18">
        <f>(B6/$B$13)*B16</f>
        <v>3288469.369041374</v>
      </c>
      <c r="C19" s="18">
        <f>(C6/$C$13)*C16</f>
        <v>1330334.5582167876</v>
      </c>
      <c r="D19" s="18">
        <f>(D6/$D$13)*D16</f>
        <v>7751382.7535350155</v>
      </c>
      <c r="E19" s="18">
        <f>(E6/$E$13)*E16</f>
        <v>2707175.5701575265</v>
      </c>
      <c r="F19" s="18">
        <f>(F6/F13)*F16</f>
        <v>2890</v>
      </c>
      <c r="G19" s="18">
        <f>SUM(B19:F19)</f>
        <v>15080252.250950703</v>
      </c>
      <c r="H19" s="16"/>
      <c r="I19" s="19">
        <f>ROUND(G19*I2,0)</f>
        <v>9758431</v>
      </c>
      <c r="J19" s="19">
        <f>ROUND(G19*J2,0)</f>
        <v>5321821</v>
      </c>
      <c r="K19" s="20">
        <f>SUM(I19:J19)</f>
        <v>15080252</v>
      </c>
    </row>
    <row r="20" spans="1:13">
      <c r="A20" s="15">
        <v>408180</v>
      </c>
      <c r="B20" s="21">
        <f>(B7/$B$13)*B16</f>
        <v>3095836.9465669114</v>
      </c>
      <c r="C20" s="21">
        <f>(C7/$C$13)*C16</f>
        <v>1470690.1058713843</v>
      </c>
      <c r="D20" s="21">
        <f>(D7/$D$13)*D16</f>
        <v>1189081.2464649843</v>
      </c>
      <c r="E20" s="21">
        <f>(E7/$E$13)*E16</f>
        <v>10645.429842473537</v>
      </c>
      <c r="F20" s="21"/>
      <c r="G20" s="21">
        <f>SUM(B20:F20)</f>
        <v>5766253.7287457539</v>
      </c>
      <c r="H20" s="16"/>
      <c r="I20" s="19">
        <f>ROUND(G20*I2,0)</f>
        <v>3731343</v>
      </c>
      <c r="J20" s="19">
        <f>ROUND(G20*J2,0)</f>
        <v>2034911</v>
      </c>
      <c r="K20" s="20">
        <f>SUM(I20:J20)</f>
        <v>5766254</v>
      </c>
    </row>
    <row r="21" spans="1:13">
      <c r="A21" s="15" t="s">
        <v>89</v>
      </c>
      <c r="B21" s="18">
        <f>SUM(B19:B20)</f>
        <v>6384306.3156082854</v>
      </c>
      <c r="C21" s="18">
        <f t="shared" ref="C21:G21" si="4">SUM(C19:C20)</f>
        <v>2801024.6640881719</v>
      </c>
      <c r="D21" s="18">
        <f t="shared" si="4"/>
        <v>8940464</v>
      </c>
      <c r="E21" s="18">
        <f t="shared" si="4"/>
        <v>2717821</v>
      </c>
      <c r="F21" s="18">
        <f t="shared" si="4"/>
        <v>2890</v>
      </c>
      <c r="G21" s="18">
        <f t="shared" si="4"/>
        <v>20846505.979696456</v>
      </c>
      <c r="H21" s="16"/>
      <c r="I21" s="43">
        <f t="shared" ref="I21:K21" si="5">SUM(I19:I20)</f>
        <v>13489774</v>
      </c>
      <c r="J21" s="43">
        <f t="shared" si="5"/>
        <v>7356732</v>
      </c>
      <c r="K21" s="44">
        <f t="shared" si="5"/>
        <v>20846506</v>
      </c>
    </row>
    <row r="22" spans="1:13">
      <c r="A22" s="15"/>
      <c r="B22" s="18"/>
      <c r="C22" s="18"/>
      <c r="D22" s="18"/>
      <c r="E22" s="18"/>
      <c r="F22" s="18"/>
      <c r="G22" s="18"/>
      <c r="H22" s="16"/>
      <c r="I22" s="16"/>
      <c r="J22" s="16"/>
      <c r="K22" s="17"/>
    </row>
    <row r="23" spans="1:13">
      <c r="A23" s="15" t="s">
        <v>84</v>
      </c>
      <c r="B23" s="18"/>
      <c r="C23" s="18"/>
      <c r="D23" s="18"/>
      <c r="E23" s="18"/>
      <c r="F23" s="18"/>
      <c r="G23" s="18"/>
      <c r="H23" s="16"/>
      <c r="I23" s="16"/>
      <c r="J23" s="16"/>
      <c r="K23" s="17"/>
    </row>
    <row r="24" spans="1:13">
      <c r="A24" s="15">
        <v>408170</v>
      </c>
      <c r="B24" s="21">
        <f>(B11/$B$13)*B16</f>
        <v>7374973.6843917137</v>
      </c>
      <c r="C24" s="21">
        <f>(C11/$C$13)*C16</f>
        <v>3301422.3359118286</v>
      </c>
      <c r="D24" s="21"/>
      <c r="E24" s="21"/>
      <c r="F24" s="21"/>
      <c r="G24" s="21">
        <f>SUM(B24:F24)</f>
        <v>10676396.020303542</v>
      </c>
      <c r="H24" s="16"/>
      <c r="I24" s="22">
        <f>B24</f>
        <v>7374973.6843917137</v>
      </c>
      <c r="J24" s="22">
        <f>C24</f>
        <v>3301422.3359118286</v>
      </c>
      <c r="K24" s="23">
        <f>SUM(I24:J24)</f>
        <v>10676396.020303542</v>
      </c>
    </row>
    <row r="25" spans="1:13">
      <c r="A25" s="15"/>
      <c r="B25" s="18"/>
      <c r="C25" s="18"/>
      <c r="D25" s="18"/>
      <c r="E25" s="18"/>
      <c r="F25" s="18"/>
      <c r="G25" s="18"/>
      <c r="H25" s="16"/>
      <c r="I25" s="16"/>
      <c r="J25" s="16"/>
      <c r="K25" s="17"/>
    </row>
    <row r="26" spans="1:13" ht="15" thickBot="1">
      <c r="A26" s="15"/>
      <c r="B26" s="24">
        <f>SUM(B21:B24)</f>
        <v>13759280</v>
      </c>
      <c r="C26" s="24">
        <f t="shared" ref="C26:G26" si="6">SUM(C21:C24)</f>
        <v>6102447</v>
      </c>
      <c r="D26" s="24">
        <f t="shared" si="6"/>
        <v>8940464</v>
      </c>
      <c r="E26" s="24">
        <f t="shared" si="6"/>
        <v>2717821</v>
      </c>
      <c r="F26" s="24">
        <f t="shared" si="6"/>
        <v>2890</v>
      </c>
      <c r="G26" s="24">
        <f t="shared" si="6"/>
        <v>31522902</v>
      </c>
      <c r="H26" s="45"/>
      <c r="I26" s="24">
        <f t="shared" ref="I26:K26" si="7">SUM(I21:I24)</f>
        <v>20864747.684391715</v>
      </c>
      <c r="J26" s="24">
        <f t="shared" si="7"/>
        <v>10658154.335911829</v>
      </c>
      <c r="K26" s="46">
        <f t="shared" si="7"/>
        <v>31522902.02030354</v>
      </c>
      <c r="M26" s="7"/>
    </row>
    <row r="27" spans="1:13" ht="15" thickBot="1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7"/>
    </row>
    <row r="28" spans="1:13" ht="15" thickBot="1"/>
    <row r="29" spans="1:13">
      <c r="A29" s="28" t="s">
        <v>85</v>
      </c>
      <c r="B29" s="29"/>
      <c r="C29" s="29"/>
      <c r="D29" s="29"/>
      <c r="E29" s="29"/>
      <c r="F29" s="29"/>
      <c r="G29" s="29"/>
      <c r="H29" s="29"/>
      <c r="I29" s="29"/>
      <c r="J29" s="29"/>
      <c r="K29" s="30"/>
    </row>
    <row r="30" spans="1:13">
      <c r="A30" s="31" t="s">
        <v>87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3">
      <c r="A31" s="31">
        <v>408150</v>
      </c>
      <c r="B31" s="34">
        <f t="shared" ref="B31:F32" si="8">B19-B6</f>
        <v>181524.02397731086</v>
      </c>
      <c r="C31" s="34">
        <f t="shared" si="8"/>
        <v>83871.013919767225</v>
      </c>
      <c r="D31" s="34">
        <f t="shared" si="8"/>
        <v>395324.12368250266</v>
      </c>
      <c r="E31" s="34">
        <f t="shared" si="8"/>
        <v>-0.30878576124086976</v>
      </c>
      <c r="F31" s="34">
        <f t="shared" si="8"/>
        <v>-0.15000000000009095</v>
      </c>
      <c r="G31" s="34">
        <f>SUM(B31:F31)</f>
        <v>660718.70279381948</v>
      </c>
      <c r="H31" s="32"/>
      <c r="I31" s="34">
        <f>I19-I6</f>
        <v>427551</v>
      </c>
      <c r="J31" s="34">
        <f>J19-J6</f>
        <v>233168</v>
      </c>
      <c r="K31" s="35">
        <f>SUM(I31:J31)</f>
        <v>660719</v>
      </c>
    </row>
    <row r="32" spans="1:13">
      <c r="A32" s="31">
        <v>408180</v>
      </c>
      <c r="B32" s="8">
        <f t="shared" si="8"/>
        <v>170890.68410032848</v>
      </c>
      <c r="C32" s="8">
        <f t="shared" si="8"/>
        <v>92719.736985966796</v>
      </c>
      <c r="D32" s="8">
        <f t="shared" si="8"/>
        <v>60643.696317497874</v>
      </c>
      <c r="E32" s="8">
        <f t="shared" si="8"/>
        <v>-1.2142386312916642E-3</v>
      </c>
      <c r="F32" s="8">
        <f t="shared" si="8"/>
        <v>0</v>
      </c>
      <c r="G32" s="8">
        <f>SUM(B32:F32)</f>
        <v>324254.11618955451</v>
      </c>
      <c r="H32" s="32"/>
      <c r="I32" s="34">
        <f>I20-I7</f>
        <v>209825</v>
      </c>
      <c r="J32" s="34">
        <f>J20-J7</f>
        <v>114429</v>
      </c>
      <c r="K32" s="35">
        <f>SUM(I32:J32)</f>
        <v>324254</v>
      </c>
    </row>
    <row r="33" spans="1:11">
      <c r="A33" s="31" t="s">
        <v>89</v>
      </c>
      <c r="B33" s="34">
        <f>SUM(B31:B32)</f>
        <v>352414.70807763934</v>
      </c>
      <c r="C33" s="34">
        <f t="shared" ref="C33:G33" si="9">SUM(C31:C32)</f>
        <v>176590.75090573402</v>
      </c>
      <c r="D33" s="34">
        <f t="shared" si="9"/>
        <v>455967.82000000053</v>
      </c>
      <c r="E33" s="34">
        <f t="shared" si="9"/>
        <v>-0.30999999987216142</v>
      </c>
      <c r="F33" s="34">
        <f t="shared" si="9"/>
        <v>-0.15000000000009095</v>
      </c>
      <c r="G33" s="34">
        <f t="shared" si="9"/>
        <v>984972.81898337393</v>
      </c>
      <c r="H33" s="32"/>
      <c r="I33" s="42">
        <f t="shared" ref="I33:K33" si="10">SUM(I31:I32)</f>
        <v>637376</v>
      </c>
      <c r="J33" s="42">
        <f t="shared" si="10"/>
        <v>347597</v>
      </c>
      <c r="K33" s="47">
        <f t="shared" si="10"/>
        <v>984973</v>
      </c>
    </row>
    <row r="34" spans="1:11">
      <c r="A34" s="31"/>
      <c r="B34" s="34"/>
      <c r="C34" s="34"/>
      <c r="D34" s="34"/>
      <c r="E34" s="34"/>
      <c r="F34" s="34"/>
      <c r="G34" s="34"/>
      <c r="H34" s="32"/>
      <c r="I34" s="32"/>
      <c r="J34" s="32"/>
      <c r="K34" s="33"/>
    </row>
    <row r="35" spans="1:11">
      <c r="A35" s="31" t="s">
        <v>84</v>
      </c>
      <c r="B35" s="34"/>
      <c r="C35" s="34"/>
      <c r="D35" s="34"/>
      <c r="E35" s="34"/>
      <c r="F35" s="34"/>
      <c r="G35" s="34"/>
      <c r="H35" s="32"/>
      <c r="I35" s="32"/>
      <c r="J35" s="32"/>
      <c r="K35" s="33"/>
    </row>
    <row r="36" spans="1:11">
      <c r="A36" s="31">
        <v>408170</v>
      </c>
      <c r="B36" s="8">
        <f>B24-B11</f>
        <v>407099.70192236081</v>
      </c>
      <c r="C36" s="8">
        <f t="shared" ref="C36:F36" si="11">C24-C11</f>
        <v>208138.34909426561</v>
      </c>
      <c r="D36" s="8">
        <f t="shared" si="11"/>
        <v>0</v>
      </c>
      <c r="E36" s="8">
        <f t="shared" si="11"/>
        <v>0</v>
      </c>
      <c r="F36" s="8">
        <f t="shared" si="11"/>
        <v>0</v>
      </c>
      <c r="G36" s="8">
        <f>SUM(B36:F36)</f>
        <v>615238.05101662641</v>
      </c>
      <c r="H36" s="32"/>
      <c r="I36" s="9">
        <f>B36</f>
        <v>407099.70192236081</v>
      </c>
      <c r="J36" s="9">
        <f>C36</f>
        <v>208138.34909426561</v>
      </c>
      <c r="K36" s="36">
        <f>SUM(I36:J36)</f>
        <v>615238.05101662641</v>
      </c>
    </row>
    <row r="37" spans="1:11" ht="15" thickBot="1">
      <c r="A37" s="31"/>
      <c r="B37" s="34"/>
      <c r="C37" s="34"/>
      <c r="D37" s="34"/>
      <c r="E37" s="34"/>
      <c r="F37" s="34"/>
      <c r="G37" s="34"/>
      <c r="H37" s="32"/>
      <c r="I37" s="32"/>
      <c r="J37" s="32"/>
      <c r="K37" s="33"/>
    </row>
    <row r="38" spans="1:11" ht="15.5" thickTop="1" thickBot="1">
      <c r="A38" s="31"/>
      <c r="B38" s="10">
        <f>SUM(B33:B36)</f>
        <v>759514.41000000015</v>
      </c>
      <c r="C38" s="10">
        <f t="shared" ref="C38:G38" si="12">SUM(C33:C36)</f>
        <v>384729.09999999963</v>
      </c>
      <c r="D38" s="10">
        <f t="shared" si="12"/>
        <v>455967.82000000053</v>
      </c>
      <c r="E38" s="10">
        <f t="shared" si="12"/>
        <v>-0.30999999987216142</v>
      </c>
      <c r="F38" s="10">
        <f t="shared" si="12"/>
        <v>-0.15000000000009095</v>
      </c>
      <c r="G38" s="10">
        <f t="shared" si="12"/>
        <v>1600210.8700000003</v>
      </c>
      <c r="H38" s="48"/>
      <c r="I38" s="37">
        <f t="shared" ref="I38:K38" si="13">SUM(I33:I36)</f>
        <v>1044475.7019223608</v>
      </c>
      <c r="J38" s="10">
        <f t="shared" si="13"/>
        <v>555735.34909426561</v>
      </c>
      <c r="K38" s="49">
        <f t="shared" si="13"/>
        <v>1600211.0510166264</v>
      </c>
    </row>
    <row r="39" spans="1:11" ht="15" thickBo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40"/>
    </row>
  </sheetData>
  <mergeCells count="2">
    <mergeCell ref="B1:G1"/>
    <mergeCell ref="I1:K1"/>
  </mergeCells>
  <pageMargins left="0.7" right="0.7" top="0.75" bottom="0.85" header="0.3" footer="0.3"/>
  <pageSetup scale="86" orientation="landscape" r:id="rId1"/>
  <headerFooter>
    <oddHeader>&amp;RAdjustment No. _______
Workpaper Ref. &amp;A</oddHeader>
    <oddFooter>&amp;L&amp;F&amp;RPrep by: ____________     1st Review:__________
          Date:  &amp;D           Mgr. Review:__________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A13" zoomScaleNormal="100" workbookViewId="0">
      <selection activeCell="I6" sqref="I6"/>
    </sheetView>
  </sheetViews>
  <sheetFormatPr defaultColWidth="9.1796875" defaultRowHeight="14.5"/>
  <cols>
    <col min="1" max="1" width="17.1796875" style="51" customWidth="1"/>
    <col min="2" max="5" width="13.26953125" style="52" bestFit="1" customWidth="1"/>
    <col min="6" max="6" width="9.54296875" style="52" bestFit="1" customWidth="1"/>
    <col min="7" max="7" width="11.54296875" style="52" bestFit="1" customWidth="1"/>
    <col min="8" max="8" width="3.1796875" style="52" customWidth="1"/>
    <col min="9" max="9" width="15.54296875" style="52" customWidth="1"/>
    <col min="10" max="10" width="10.54296875" style="52" bestFit="1" customWidth="1"/>
    <col min="11" max="11" width="10.54296875" style="52" customWidth="1"/>
    <col min="12" max="12" width="11.54296875" style="52" bestFit="1" customWidth="1"/>
    <col min="13" max="16384" width="9.1796875" style="52"/>
  </cols>
  <sheetData>
    <row r="1" spans="1:12" ht="15" thickBot="1"/>
    <row r="2" spans="1:12" ht="15" thickBot="1">
      <c r="B2" s="100" t="s">
        <v>74</v>
      </c>
      <c r="C2" s="101"/>
      <c r="D2" s="101"/>
      <c r="E2" s="101"/>
      <c r="F2" s="101"/>
      <c r="G2" s="102"/>
      <c r="I2" s="100" t="s">
        <v>75</v>
      </c>
      <c r="J2" s="101"/>
      <c r="K2" s="101"/>
      <c r="L2" s="102"/>
    </row>
    <row r="3" spans="1:12">
      <c r="B3" s="3"/>
      <c r="C3" s="3"/>
      <c r="D3" s="3"/>
      <c r="E3" s="3"/>
      <c r="F3" s="3"/>
      <c r="G3" s="3"/>
      <c r="I3" s="79"/>
      <c r="J3" s="79"/>
      <c r="K3" s="79"/>
    </row>
    <row r="4" spans="1:12" s="5" customFormat="1">
      <c r="B4" s="5" t="s">
        <v>76</v>
      </c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I4" s="5" t="s">
        <v>76</v>
      </c>
      <c r="J4" s="5" t="s">
        <v>77</v>
      </c>
      <c r="K4" s="5" t="s">
        <v>79</v>
      </c>
      <c r="L4" s="5" t="s">
        <v>81</v>
      </c>
    </row>
    <row r="5" spans="1:12" s="5" customFormat="1">
      <c r="A5" s="5" t="s">
        <v>90</v>
      </c>
    </row>
    <row r="6" spans="1:12">
      <c r="A6" s="6"/>
    </row>
    <row r="7" spans="1:12">
      <c r="A7" s="51">
        <v>408190</v>
      </c>
      <c r="B7" s="80">
        <v>336146</v>
      </c>
      <c r="C7" s="80"/>
      <c r="D7" s="80"/>
      <c r="E7" s="80"/>
      <c r="F7" s="80"/>
      <c r="G7" s="53">
        <f>SUM(B7:F7)</f>
        <v>336146</v>
      </c>
      <c r="H7" s="55"/>
      <c r="I7" s="53">
        <f>ROUND($G$7*I16,0)</f>
        <v>214125</v>
      </c>
      <c r="J7" s="53">
        <f>ROUND($G$7*J16,0)</f>
        <v>57817</v>
      </c>
      <c r="K7" s="53">
        <f>ROUND($G$7*K16,0)</f>
        <v>64204</v>
      </c>
      <c r="L7" s="53">
        <f>SUM(I7:K7)</f>
        <v>336146</v>
      </c>
    </row>
    <row r="8" spans="1:12">
      <c r="B8" s="80"/>
      <c r="C8" s="80"/>
      <c r="D8" s="80"/>
      <c r="E8" s="80"/>
      <c r="F8" s="80"/>
      <c r="G8" s="53">
        <f t="shared" ref="G8:G10" si="0">SUM(B8:F8)</f>
        <v>0</v>
      </c>
    </row>
    <row r="9" spans="1:12">
      <c r="A9" s="6" t="s">
        <v>84</v>
      </c>
      <c r="B9" s="80"/>
      <c r="C9" s="80"/>
      <c r="D9" s="80"/>
      <c r="E9" s="80"/>
      <c r="F9" s="80"/>
      <c r="G9" s="53">
        <f t="shared" si="0"/>
        <v>0</v>
      </c>
    </row>
    <row r="10" spans="1:12">
      <c r="A10" s="51">
        <v>408170</v>
      </c>
      <c r="B10" s="81">
        <v>2612678.4500000002</v>
      </c>
      <c r="C10" s="81">
        <v>1396802.45</v>
      </c>
      <c r="D10" s="81">
        <v>0</v>
      </c>
      <c r="E10" s="81">
        <v>2651000</v>
      </c>
      <c r="F10" s="81"/>
      <c r="G10" s="54">
        <f t="shared" si="0"/>
        <v>6660480.9000000004</v>
      </c>
      <c r="I10" s="54">
        <f>B10</f>
        <v>2612678.4500000002</v>
      </c>
      <c r="J10" s="54">
        <f>C10</f>
        <v>1396802.45</v>
      </c>
      <c r="K10" s="54">
        <f>E10</f>
        <v>2651000</v>
      </c>
      <c r="L10" s="54">
        <f>SUM(I10:K10)</f>
        <v>6660480.9000000004</v>
      </c>
    </row>
    <row r="11" spans="1:12">
      <c r="B11" s="80"/>
      <c r="C11" s="80"/>
      <c r="D11" s="80"/>
      <c r="E11" s="80"/>
      <c r="F11" s="80"/>
    </row>
    <row r="12" spans="1:12" ht="15" thickBot="1">
      <c r="A12" s="6" t="s">
        <v>82</v>
      </c>
      <c r="B12" s="78">
        <f>B10+B7</f>
        <v>2948824.45</v>
      </c>
      <c r="C12" s="78">
        <f t="shared" ref="C12:F12" si="1">C10+C7</f>
        <v>1396802.45</v>
      </c>
      <c r="D12" s="78">
        <f t="shared" si="1"/>
        <v>0</v>
      </c>
      <c r="E12" s="78">
        <f t="shared" si="1"/>
        <v>2651000</v>
      </c>
      <c r="F12" s="78">
        <f t="shared" si="1"/>
        <v>0</v>
      </c>
      <c r="G12" s="78">
        <f>SUM(G7:G10)</f>
        <v>6996626.9000000004</v>
      </c>
      <c r="H12" s="78"/>
      <c r="I12" s="78">
        <f t="shared" ref="I12:L12" si="2">SUM(I7:I10)</f>
        <v>2826803.45</v>
      </c>
      <c r="J12" s="78">
        <f t="shared" si="2"/>
        <v>1454619.45</v>
      </c>
      <c r="K12" s="78">
        <f t="shared" si="2"/>
        <v>2715204</v>
      </c>
      <c r="L12" s="78">
        <f t="shared" si="2"/>
        <v>6996626.9000000004</v>
      </c>
    </row>
    <row r="14" spans="1:12">
      <c r="H14" s="55"/>
      <c r="I14" s="90"/>
    </row>
    <row r="15" spans="1:12">
      <c r="I15" s="5" t="s">
        <v>76</v>
      </c>
      <c r="J15" s="5" t="s">
        <v>77</v>
      </c>
      <c r="K15" s="5" t="s">
        <v>79</v>
      </c>
    </row>
    <row r="16" spans="1:12">
      <c r="I16" s="79">
        <v>0.63700000000000001</v>
      </c>
      <c r="J16" s="79">
        <v>0.17199999999999999</v>
      </c>
      <c r="K16" s="79">
        <v>0.191</v>
      </c>
    </row>
    <row r="17" spans="1:12" ht="15" thickBot="1">
      <c r="I17" s="79"/>
      <c r="J17" s="79"/>
      <c r="K17" s="79"/>
    </row>
    <row r="18" spans="1:12" ht="29.5" thickBot="1">
      <c r="A18" s="11" t="s">
        <v>91</v>
      </c>
      <c r="B18" s="82">
        <v>3019433</v>
      </c>
      <c r="C18" s="82">
        <v>1515366</v>
      </c>
      <c r="D18" s="82"/>
      <c r="E18" s="82">
        <v>2651000</v>
      </c>
      <c r="F18" s="82">
        <v>0</v>
      </c>
      <c r="G18" s="82">
        <f>SUM(B18:F18)</f>
        <v>7185799</v>
      </c>
      <c r="H18" s="56"/>
      <c r="I18" s="56"/>
      <c r="J18" s="56"/>
      <c r="K18" s="56"/>
      <c r="L18" s="57"/>
    </row>
    <row r="19" spans="1:1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</row>
    <row r="20" spans="1:12">
      <c r="A20" s="58" t="s">
        <v>83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>
      <c r="A21" s="58">
        <v>408190</v>
      </c>
      <c r="B21" s="83">
        <f>(B7/$B$12)*B18</f>
        <v>344194.89611122833</v>
      </c>
      <c r="C21" s="83"/>
      <c r="D21" s="83"/>
      <c r="E21" s="83"/>
      <c r="F21" s="83"/>
      <c r="G21" s="83">
        <f>SUM(B21:F21)</f>
        <v>344194.89611122833</v>
      </c>
      <c r="H21" s="59"/>
      <c r="I21" s="61">
        <f>ROUND($G$21*I16,0)</f>
        <v>219252</v>
      </c>
      <c r="J21" s="61">
        <f>ROUND($G$21*J16,0)</f>
        <v>59202</v>
      </c>
      <c r="K21" s="61">
        <f>ROUND($G$21*K16,0)</f>
        <v>65741</v>
      </c>
      <c r="L21" s="62">
        <f>SUM(I21:K21)</f>
        <v>344195</v>
      </c>
    </row>
    <row r="22" spans="1:12">
      <c r="A22" s="58"/>
      <c r="B22" s="83"/>
      <c r="C22" s="83"/>
      <c r="D22" s="83"/>
      <c r="E22" s="83"/>
      <c r="F22" s="83"/>
      <c r="G22" s="83"/>
      <c r="H22" s="59"/>
      <c r="I22" s="59"/>
      <c r="J22" s="59"/>
      <c r="K22" s="59"/>
      <c r="L22" s="60"/>
    </row>
    <row r="23" spans="1:12">
      <c r="A23" s="58" t="s">
        <v>84</v>
      </c>
      <c r="B23" s="83"/>
      <c r="C23" s="83"/>
      <c r="D23" s="83"/>
      <c r="E23" s="83"/>
      <c r="F23" s="83"/>
      <c r="G23" s="83"/>
      <c r="H23" s="59"/>
      <c r="I23" s="59"/>
      <c r="J23" s="59"/>
      <c r="K23" s="59"/>
      <c r="L23" s="60"/>
    </row>
    <row r="24" spans="1:12">
      <c r="A24" s="58">
        <v>408170</v>
      </c>
      <c r="B24" s="84">
        <f>(B10/$B$12)*B18</f>
        <v>2675238.103888772</v>
      </c>
      <c r="C24" s="84">
        <f>(C10/$C$12)*C18</f>
        <v>1515366</v>
      </c>
      <c r="D24" s="84">
        <f>(D10/$C$12)*D18</f>
        <v>0</v>
      </c>
      <c r="E24" s="84">
        <f>(E10/E12)*E18</f>
        <v>2651000</v>
      </c>
      <c r="F24" s="84"/>
      <c r="G24" s="84">
        <f>SUM(B24:F24)</f>
        <v>6841604.1038887724</v>
      </c>
      <c r="H24" s="59"/>
      <c r="I24" s="63">
        <f>B24</f>
        <v>2675238.103888772</v>
      </c>
      <c r="J24" s="63">
        <f>C24</f>
        <v>1515366</v>
      </c>
      <c r="K24" s="63">
        <f>E24</f>
        <v>2651000</v>
      </c>
      <c r="L24" s="64">
        <f>SUM(I24:K24)</f>
        <v>6841604.1038887724</v>
      </c>
    </row>
    <row r="25" spans="1:12">
      <c r="A25" s="58"/>
      <c r="B25" s="83"/>
      <c r="C25" s="83"/>
      <c r="D25" s="83"/>
      <c r="E25" s="83"/>
      <c r="F25" s="83"/>
      <c r="G25" s="83"/>
      <c r="H25" s="59"/>
      <c r="I25" s="59"/>
      <c r="J25" s="59"/>
      <c r="K25" s="59"/>
      <c r="L25" s="60"/>
    </row>
    <row r="26" spans="1:12" ht="15" thickBot="1">
      <c r="A26" s="65"/>
      <c r="B26" s="85">
        <f>SUM(B21:B24)</f>
        <v>3019433.0000000005</v>
      </c>
      <c r="C26" s="85">
        <f t="shared" ref="C26:L26" si="3">SUM(C21:C24)</f>
        <v>1515366</v>
      </c>
      <c r="D26" s="85">
        <f t="shared" si="3"/>
        <v>0</v>
      </c>
      <c r="E26" s="85">
        <f t="shared" si="3"/>
        <v>2651000</v>
      </c>
      <c r="F26" s="85">
        <f t="shared" si="3"/>
        <v>0</v>
      </c>
      <c r="G26" s="85">
        <f t="shared" si="3"/>
        <v>7185799.0000000009</v>
      </c>
      <c r="H26" s="85"/>
      <c r="I26" s="85">
        <f t="shared" si="3"/>
        <v>2894490.103888772</v>
      </c>
      <c r="J26" s="85">
        <f t="shared" si="3"/>
        <v>1574568</v>
      </c>
      <c r="K26" s="85">
        <f t="shared" si="3"/>
        <v>2716741</v>
      </c>
      <c r="L26" s="86">
        <f t="shared" si="3"/>
        <v>7185799.1038887724</v>
      </c>
    </row>
    <row r="27" spans="1:12" ht="15" thickBo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12" ht="15" thickBot="1"/>
    <row r="29" spans="1:12">
      <c r="A29" s="28" t="s">
        <v>85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12">
      <c r="A30" s="70" t="s">
        <v>83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</row>
    <row r="31" spans="1:12">
      <c r="A31" s="70">
        <v>408190</v>
      </c>
      <c r="B31" s="87">
        <f>B21-B7</f>
        <v>8048.8961112283287</v>
      </c>
      <c r="C31" s="87">
        <f>C21-C7</f>
        <v>0</v>
      </c>
      <c r="D31" s="87">
        <f>D21-D7</f>
        <v>0</v>
      </c>
      <c r="E31" s="87">
        <f>E21-E7</f>
        <v>0</v>
      </c>
      <c r="F31" s="87">
        <f>F21-F7</f>
        <v>0</v>
      </c>
      <c r="G31" s="87">
        <f>SUM(B31:F31)</f>
        <v>8048.8961112283287</v>
      </c>
      <c r="H31" s="71"/>
      <c r="I31" s="87">
        <f>I21-I7</f>
        <v>5127</v>
      </c>
      <c r="J31" s="87">
        <f t="shared" ref="J31:K31" si="4">J21-J7</f>
        <v>1385</v>
      </c>
      <c r="K31" s="87">
        <f t="shared" si="4"/>
        <v>1537</v>
      </c>
      <c r="L31" s="73">
        <f>SUM(I31:K31)</f>
        <v>8049</v>
      </c>
    </row>
    <row r="32" spans="1:12">
      <c r="A32" s="70"/>
      <c r="B32" s="87"/>
      <c r="C32" s="87"/>
      <c r="D32" s="87"/>
      <c r="E32" s="87"/>
      <c r="F32" s="87"/>
      <c r="G32" s="87"/>
      <c r="H32" s="71"/>
      <c r="I32" s="71"/>
      <c r="J32" s="71"/>
      <c r="K32" s="71"/>
      <c r="L32" s="72"/>
    </row>
    <row r="33" spans="1:12">
      <c r="A33" s="70" t="s">
        <v>84</v>
      </c>
      <c r="B33" s="87"/>
      <c r="C33" s="87"/>
      <c r="D33" s="87"/>
      <c r="E33" s="87"/>
      <c r="F33" s="87"/>
      <c r="G33" s="87"/>
      <c r="H33" s="71"/>
      <c r="I33" s="71"/>
      <c r="J33" s="71"/>
      <c r="K33" s="71"/>
      <c r="L33" s="72"/>
    </row>
    <row r="34" spans="1:12">
      <c r="A34" s="70">
        <v>408170</v>
      </c>
      <c r="B34" s="81">
        <f>B24-B10</f>
        <v>62559.653888771776</v>
      </c>
      <c r="C34" s="81">
        <f>C24-C10</f>
        <v>118563.55000000005</v>
      </c>
      <c r="D34" s="81">
        <f>D24-D10</f>
        <v>0</v>
      </c>
      <c r="E34" s="81">
        <f>E24-E10</f>
        <v>0</v>
      </c>
      <c r="F34" s="81">
        <f>F24-F10</f>
        <v>0</v>
      </c>
      <c r="G34" s="81">
        <f>SUM(B34:F34)</f>
        <v>181123.20388877182</v>
      </c>
      <c r="H34" s="71"/>
      <c r="I34" s="54">
        <f>I24-I10</f>
        <v>62559.653888771776</v>
      </c>
      <c r="J34" s="54">
        <f t="shared" ref="J34:K34" si="5">J24-J10</f>
        <v>118563.55000000005</v>
      </c>
      <c r="K34" s="54">
        <f t="shared" si="5"/>
        <v>0</v>
      </c>
      <c r="L34" s="74">
        <f>SUM(I34:K34)</f>
        <v>181123.20388877182</v>
      </c>
    </row>
    <row r="35" spans="1:12" ht="15" thickBot="1">
      <c r="A35" s="70"/>
      <c r="B35" s="87"/>
      <c r="C35" s="87"/>
      <c r="D35" s="87"/>
      <c r="E35" s="87"/>
      <c r="F35" s="87"/>
      <c r="G35" s="87"/>
      <c r="H35" s="71"/>
      <c r="I35" s="71"/>
      <c r="J35" s="71"/>
      <c r="K35" s="71"/>
      <c r="L35" s="72"/>
    </row>
    <row r="36" spans="1:12" ht="15.5" thickTop="1" thickBot="1">
      <c r="A36" s="70"/>
      <c r="B36" s="78">
        <f>SUM(B31:B34)</f>
        <v>70608.550000000105</v>
      </c>
      <c r="C36" s="78">
        <f t="shared" ref="C36:K36" si="6">SUM(C31:C34)</f>
        <v>118563.55000000005</v>
      </c>
      <c r="D36" s="78">
        <f t="shared" si="6"/>
        <v>0</v>
      </c>
      <c r="E36" s="78">
        <f t="shared" si="6"/>
        <v>0</v>
      </c>
      <c r="F36" s="78">
        <f t="shared" si="6"/>
        <v>0</v>
      </c>
      <c r="G36" s="78">
        <f t="shared" si="6"/>
        <v>189172.10000000015</v>
      </c>
      <c r="H36" s="78"/>
      <c r="I36" s="88">
        <f t="shared" si="6"/>
        <v>67686.653888771776</v>
      </c>
      <c r="J36" s="78">
        <f t="shared" si="6"/>
        <v>119948.55000000005</v>
      </c>
      <c r="K36" s="78">
        <f t="shared" si="6"/>
        <v>1537</v>
      </c>
      <c r="L36" s="89">
        <f>SUM(L31:L34)</f>
        <v>189172.20388877182</v>
      </c>
    </row>
    <row r="37" spans="1:12" ht="15" thickBot="1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7"/>
    </row>
  </sheetData>
  <mergeCells count="2">
    <mergeCell ref="B2:G2"/>
    <mergeCell ref="I2:L2"/>
  </mergeCells>
  <pageMargins left="0.7" right="0.7" top="0.75" bottom="0.85" header="0.3" footer="0.3"/>
  <pageSetup scale="87" orientation="landscape" r:id="rId1"/>
  <headerFooter>
    <oddHeader>&amp;RAdjustment No. _______
Workpaper Ref. &amp;A</oddHeader>
    <oddFooter>&amp;L&amp;F&amp;RPrep by: ____________     1st Review:__________
          Date:  &amp;D           Mgr. Review:__________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/>
  </sheetViews>
  <sheetFormatPr defaultRowHeight="12.5"/>
  <sheetData>
    <row r="1" spans="1:9">
      <c r="A1" t="s">
        <v>0</v>
      </c>
      <c r="B1" t="s">
        <v>10</v>
      </c>
      <c r="C1" t="s">
        <v>19</v>
      </c>
      <c r="D1" t="s">
        <v>28</v>
      </c>
      <c r="E1" t="s">
        <v>37</v>
      </c>
      <c r="F1" t="s">
        <v>46</v>
      </c>
      <c r="G1" t="s">
        <v>55</v>
      </c>
      <c r="H1" t="s">
        <v>64</v>
      </c>
      <c r="I1" t="s">
        <v>73</v>
      </c>
    </row>
    <row r="8" spans="1:9">
      <c r="A8" t="s">
        <v>1</v>
      </c>
      <c r="B8" t="s">
        <v>11</v>
      </c>
      <c r="C8" t="s">
        <v>20</v>
      </c>
      <c r="D8" t="s">
        <v>29</v>
      </c>
      <c r="E8" t="s">
        <v>38</v>
      </c>
      <c r="F8" t="s">
        <v>47</v>
      </c>
      <c r="G8" t="s">
        <v>56</v>
      </c>
      <c r="H8" t="s">
        <v>65</v>
      </c>
    </row>
    <row r="15" spans="1:9">
      <c r="A15" t="s">
        <v>2</v>
      </c>
      <c r="B15" t="s">
        <v>12</v>
      </c>
      <c r="C15" t="s">
        <v>21</v>
      </c>
      <c r="D15" t="s">
        <v>30</v>
      </c>
      <c r="E15" t="s">
        <v>39</v>
      </c>
      <c r="F15" t="s">
        <v>48</v>
      </c>
      <c r="G15" t="s">
        <v>57</v>
      </c>
      <c r="H15" t="s">
        <v>66</v>
      </c>
    </row>
    <row r="22" spans="1:8">
      <c r="A22" t="s">
        <v>3</v>
      </c>
      <c r="B22" t="s">
        <v>13</v>
      </c>
      <c r="C22" t="s">
        <v>22</v>
      </c>
      <c r="D22" t="s">
        <v>31</v>
      </c>
      <c r="E22" t="s">
        <v>40</v>
      </c>
      <c r="F22" t="s">
        <v>49</v>
      </c>
      <c r="G22" t="s">
        <v>58</v>
      </c>
      <c r="H22" t="s">
        <v>67</v>
      </c>
    </row>
    <row r="29" spans="1:8">
      <c r="A29" t="s">
        <v>4</v>
      </c>
      <c r="B29" t="s">
        <v>14</v>
      </c>
      <c r="C29" t="s">
        <v>23</v>
      </c>
      <c r="D29" t="s">
        <v>32</v>
      </c>
      <c r="E29" t="s">
        <v>41</v>
      </c>
      <c r="F29" t="s">
        <v>50</v>
      </c>
      <c r="G29" t="s">
        <v>59</v>
      </c>
      <c r="H29" t="s">
        <v>68</v>
      </c>
    </row>
    <row r="36" spans="1:8">
      <c r="A36" t="s">
        <v>5</v>
      </c>
      <c r="B36" t="s">
        <v>15</v>
      </c>
      <c r="C36" t="s">
        <v>24</v>
      </c>
      <c r="D36" t="s">
        <v>33</v>
      </c>
      <c r="E36" t="s">
        <v>42</v>
      </c>
      <c r="F36" t="s">
        <v>51</v>
      </c>
      <c r="G36" t="s">
        <v>60</v>
      </c>
      <c r="H36" t="s">
        <v>69</v>
      </c>
    </row>
    <row r="43" spans="1:8">
      <c r="A43" t="s">
        <v>6</v>
      </c>
      <c r="B43" t="s">
        <v>16</v>
      </c>
      <c r="C43" t="s">
        <v>25</v>
      </c>
      <c r="D43" t="s">
        <v>34</v>
      </c>
      <c r="E43" t="s">
        <v>43</v>
      </c>
      <c r="F43" t="s">
        <v>52</v>
      </c>
      <c r="G43" t="s">
        <v>61</v>
      </c>
      <c r="H43" t="s">
        <v>70</v>
      </c>
    </row>
    <row r="50" spans="1:8">
      <c r="A50" t="s">
        <v>7</v>
      </c>
      <c r="B50" t="s">
        <v>17</v>
      </c>
      <c r="C50" t="s">
        <v>26</v>
      </c>
      <c r="D50" t="s">
        <v>35</v>
      </c>
      <c r="E50" t="s">
        <v>44</v>
      </c>
      <c r="F50" t="s">
        <v>53</v>
      </c>
      <c r="G50" t="s">
        <v>62</v>
      </c>
      <c r="H50" t="s">
        <v>71</v>
      </c>
    </row>
    <row r="57" spans="1:8">
      <c r="A57" t="s">
        <v>8</v>
      </c>
      <c r="B57" t="s">
        <v>18</v>
      </c>
      <c r="C57" t="s">
        <v>27</v>
      </c>
      <c r="D57" t="s">
        <v>36</v>
      </c>
      <c r="E57" t="s">
        <v>45</v>
      </c>
      <c r="F57" t="s">
        <v>54</v>
      </c>
      <c r="G57" t="s">
        <v>63</v>
      </c>
      <c r="H57" t="s">
        <v>72</v>
      </c>
    </row>
    <row r="85" spans="2:8">
      <c r="H85" t="s">
        <v>9</v>
      </c>
    </row>
    <row r="87" spans="2:8">
      <c r="E87" t="s">
        <v>9</v>
      </c>
    </row>
    <row r="89" spans="2:8">
      <c r="D89" t="s">
        <v>9</v>
      </c>
      <c r="F89" t="s">
        <v>9</v>
      </c>
      <c r="G89" t="s">
        <v>9</v>
      </c>
    </row>
    <row r="95" spans="2:8">
      <c r="B95" t="s">
        <v>9</v>
      </c>
    </row>
    <row r="97" spans="1:3">
      <c r="A97" t="s">
        <v>9</v>
      </c>
      <c r="C97" t="s">
        <v>9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4C234B-C4E4-4A2D-A073-29E8EB6340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F351F0-F6FD-4422-863B-A1FE08D8E6EC}"/>
</file>

<file path=customXml/itemProps3.xml><?xml version="1.0" encoding="utf-8"?>
<ds:datastoreItem xmlns:ds="http://schemas.openxmlformats.org/officeDocument/2006/customXml" ds:itemID="{8BC34158-F30E-489B-93B7-B06CC4F8858B}">
  <ds:schemaRefs>
    <ds:schemaRef ds:uri="5669ab18-4669-4dff-bab7-7c18fb4d6e14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41807b7-d07e-4caa-8aeb-5798a6a5cb2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FD1775F-5B3E-4CE6-A3C6-A0114C1BD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73</vt:i4>
      </vt:variant>
    </vt:vector>
  </HeadingPairs>
  <TitlesOfParts>
    <vt:vector size="75" baseType="lpstr">
      <vt:lpstr>E-RPT</vt:lpstr>
      <vt:lpstr>G-RPT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Macro64</vt:lpstr>
      <vt:lpstr>Macro65</vt:lpstr>
      <vt:lpstr>Macro66</vt:lpstr>
      <vt:lpstr>Macro67</vt:lpstr>
      <vt:lpstr>Macro68</vt:lpstr>
      <vt:lpstr>Macro69</vt:lpstr>
      <vt:lpstr>Macro7</vt:lpstr>
      <vt:lpstr>Macro70</vt:lpstr>
      <vt:lpstr>Macro71</vt:lpstr>
      <vt:lpstr>Macro72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Finesilver, Ryan</dc:creator>
  <cp:lastModifiedBy>Huang, Joanna (UTC)</cp:lastModifiedBy>
  <cp:lastPrinted>2016-06-09T14:25:07Z</cp:lastPrinted>
  <dcterms:created xsi:type="dcterms:W3CDTF">2013-09-27T21:22:05Z</dcterms:created>
  <dcterms:modified xsi:type="dcterms:W3CDTF">2016-11-02T16:44:23Z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