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uang\Documents\DATA\Avista\GRC\UE-160228 GRC\Workpaper-Haung\JH-6\"/>
    </mc:Choice>
  </mc:AlternateContent>
  <bookViews>
    <workbookView xWindow="0" yWindow="0" windowWidth="19200" windowHeight="6730"/>
  </bookViews>
  <sheets>
    <sheet name="Gas-3.0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71" i="1" s="1"/>
  <c r="E64" i="1"/>
  <c r="E65" i="1" s="1"/>
  <c r="E44" i="1"/>
  <c r="E47" i="1" s="1"/>
  <c r="E36" i="1"/>
  <c r="E30" i="1"/>
  <c r="E24" i="1"/>
  <c r="E17" i="1"/>
  <c r="A4" i="1"/>
  <c r="A3" i="1"/>
  <c r="A1" i="1"/>
  <c r="E48" i="1" l="1"/>
  <c r="E50" i="1" s="1"/>
  <c r="E72" i="1"/>
  <c r="E74" i="1" s="1"/>
  <c r="E81" i="1" s="1"/>
  <c r="E53" i="1" l="1"/>
  <c r="E54" i="1"/>
  <c r="E58" i="1" s="1"/>
</calcChain>
</file>

<file path=xl/sharedStrings.xml><?xml version="1.0" encoding="utf-8"?>
<sst xmlns="http://schemas.openxmlformats.org/spreadsheetml/2006/main" count="68" uniqueCount="58">
  <si>
    <t xml:space="preserve">WASHINGTON NATURAL GAS - ATTRITION ADJUSTED PRO FORMA STUDY </t>
  </si>
  <si>
    <t>Line</t>
  </si>
  <si>
    <t>No.</t>
  </si>
  <si>
    <t>DESCRIPTION</t>
  </si>
  <si>
    <t>Adjustment Number</t>
  </si>
  <si>
    <t>Workpaper Reference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</si>
  <si>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</si>
  <si>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</si>
  <si>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</si>
  <si>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</si>
  <si>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</si>
  <si>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</si>
  <si>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</si>
  <si>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</si>
  <si>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</si>
  <si>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</si>
  <si>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</si>
  <si>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</si>
  <si>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</si>
  <si>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Depreciation/Amortization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</si>
  <si>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</si>
  <si>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</si>
  <si>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</si>
  <si>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</si>
  <si>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</si>
  <si>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</si>
  <si>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</si>
  <si>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</si>
  <si>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</si>
  <si>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</si>
  <si>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</si>
  <si>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</si>
  <si>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</si>
  <si>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</si>
  <si>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Debt Interest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</si>
  <si>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</si>
  <si>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</si>
  <si>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</si>
  <si>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</si>
  <si>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</si>
  <si>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</si>
  <si>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</si>
  <si>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</si>
  <si>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ACCUMULATED DEPRECIATION/AMORT</t>
  </si>
  <si>
    <t>Total Accumulated Depreciation/Amortization</t>
  </si>
  <si>
    <t>NET PLANT</t>
  </si>
  <si>
    <t>DEFERRED TAXES</t>
  </si>
  <si>
    <t>Net Plant After DFIT</t>
  </si>
  <si>
    <t>GAS INVENTORY</t>
  </si>
  <si>
    <t>GAIN ON SALE OF BUILDING</t>
  </si>
  <si>
    <t>OTHER</t>
  </si>
  <si>
    <t xml:space="preserve">WORKING CAPITAL </t>
  </si>
  <si>
    <t>TOTAL RATE BASE</t>
  </si>
  <si>
    <t>Contested</t>
  </si>
  <si>
    <t xml:space="preserve">Pro Forma </t>
  </si>
  <si>
    <t>2016 Limited</t>
  </si>
  <si>
    <t>Capital Adds</t>
  </si>
  <si>
    <t>G-PCAP16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</si>
</sst>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Geneva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</cellStyleXfs>
  <cellXfs count="58">
    <xf numFmtId="0" fontId="0" fillId="0" borderId="0" xfId="0"/>
    <xf numFmtId="0" fontId="3" fillId="0" borderId="0" xfId="2" applyNumberFormat="1" applyFont="1" applyAlignment="1">
      <alignment horizontal="left"/>
    </xf>
    <xf numFmtId="0" fontId="4" fillId="0" borderId="0" xfId="2" applyFont="1"/>
    <xf numFmtId="0" fontId="5" fillId="0" borderId="0" xfId="2" applyNumberFormat="1" applyFont="1" applyAlignment="1">
      <alignment horizontal="left"/>
    </xf>
    <xf numFmtId="0" fontId="4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NumberFormat="1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4" fillId="0" borderId="4" xfId="2" applyFont="1" applyBorder="1"/>
    <xf numFmtId="0" fontId="3" fillId="0" borderId="5" xfId="2" applyNumberFormat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4" fillId="0" borderId="7" xfId="2" applyFont="1" applyBorder="1"/>
    <xf numFmtId="0" fontId="3" fillId="0" borderId="8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4" fillId="0" borderId="0" xfId="2" applyFont="1" applyAlignment="1">
      <alignment horizontal="left"/>
    </xf>
    <xf numFmtId="5" fontId="4" fillId="0" borderId="0" xfId="2" applyNumberFormat="1" applyFont="1"/>
    <xf numFmtId="37" fontId="4" fillId="0" borderId="0" xfId="2" applyNumberFormat="1" applyFont="1"/>
    <xf numFmtId="0" fontId="4" fillId="0" borderId="0" xfId="0" applyFont="1"/>
    <xf numFmtId="0" fontId="4" fillId="0" borderId="0" xfId="2" applyNumberFormat="1" applyFont="1" applyBorder="1" applyAlignment="1">
      <alignment horizontal="center"/>
    </xf>
    <xf numFmtId="37" fontId="4" fillId="0" borderId="0" xfId="2" applyNumberFormat="1" applyFont="1" applyBorder="1"/>
    <xf numFmtId="5" fontId="3" fillId="0" borderId="0" xfId="2" applyNumberFormat="1" applyFont="1"/>
    <xf numFmtId="0" fontId="4" fillId="0" borderId="0" xfId="2" applyFont="1" applyFill="1"/>
    <xf numFmtId="0" fontId="4" fillId="0" borderId="0" xfId="2" applyNumberFormat="1" applyFont="1" applyFill="1" applyAlignment="1">
      <alignment horizontal="left"/>
    </xf>
    <xf numFmtId="0" fontId="4" fillId="0" borderId="0" xfId="3" applyFont="1" applyFill="1"/>
    <xf numFmtId="0" fontId="4" fillId="0" borderId="0" xfId="2" applyNumberFormat="1" applyFont="1" applyFill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/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4" fillId="0" borderId="0" xfId="2" applyFont="1" applyBorder="1"/>
    <xf numFmtId="3" fontId="6" fillId="0" borderId="0" xfId="2" applyNumberFormat="1" applyFont="1" applyFill="1"/>
    <xf numFmtId="41" fontId="6" fillId="0" borderId="0" xfId="3" applyNumberFormat="1" applyFont="1" applyFill="1" applyAlignment="1">
      <alignment horizontal="center"/>
    </xf>
    <xf numFmtId="3" fontId="7" fillId="0" borderId="0" xfId="2" applyNumberFormat="1" applyFont="1" applyFill="1" applyBorder="1" applyAlignment="1"/>
    <xf numFmtId="3" fontId="4" fillId="0" borderId="0" xfId="2" applyNumberFormat="1" applyFont="1" applyAlignment="1">
      <alignment horizontal="center"/>
    </xf>
    <xf numFmtId="41" fontId="7" fillId="0" borderId="1" xfId="4" applyNumberFormat="1" applyFont="1" applyFill="1" applyBorder="1" applyAlignment="1">
      <alignment horizontal="center"/>
    </xf>
    <xf numFmtId="41" fontId="7" fillId="0" borderId="7" xfId="4" applyNumberFormat="1" applyFont="1" applyFill="1" applyBorder="1" applyAlignment="1">
      <alignment horizontal="center"/>
    </xf>
    <xf numFmtId="41" fontId="7" fillId="0" borderId="11" xfId="4" applyNumberFormat="1" applyFont="1" applyFill="1" applyBorder="1" applyAlignment="1">
      <alignment horizontal="center"/>
    </xf>
    <xf numFmtId="4" fontId="7" fillId="0" borderId="0" xfId="2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center"/>
    </xf>
    <xf numFmtId="3" fontId="6" fillId="0" borderId="0" xfId="2" applyNumberFormat="1" applyFont="1" applyFill="1" applyBorder="1"/>
    <xf numFmtId="42" fontId="6" fillId="0" borderId="0" xfId="5" applyNumberFormat="1" applyFont="1" applyFill="1" applyBorder="1"/>
    <xf numFmtId="41" fontId="6" fillId="0" borderId="0" xfId="5" applyNumberFormat="1" applyFont="1" applyFill="1" applyBorder="1"/>
    <xf numFmtId="41" fontId="6" fillId="0" borderId="10" xfId="5" applyNumberFormat="1" applyFont="1" applyFill="1" applyBorder="1"/>
    <xf numFmtId="41" fontId="6" fillId="0" borderId="0" xfId="2" applyNumberFormat="1" applyFont="1" applyFill="1" applyBorder="1"/>
    <xf numFmtId="41" fontId="6" fillId="0" borderId="10" xfId="2" applyNumberFormat="1" applyFont="1" applyFill="1" applyBorder="1"/>
    <xf numFmtId="42" fontId="6" fillId="0" borderId="12" xfId="2" applyNumberFormat="1" applyFont="1" applyFill="1" applyBorder="1"/>
    <xf numFmtId="164" fontId="6" fillId="0" borderId="0" xfId="1" applyNumberFormat="1" applyFont="1" applyFill="1" applyBorder="1"/>
    <xf numFmtId="41" fontId="6" fillId="0" borderId="13" xfId="2" applyNumberFormat="1" applyFont="1" applyFill="1" applyBorder="1"/>
    <xf numFmtId="41" fontId="6" fillId="0" borderId="0" xfId="2" applyNumberFormat="1" applyFont="1" applyBorder="1"/>
    <xf numFmtId="42" fontId="7" fillId="0" borderId="12" xfId="2" applyNumberFormat="1" applyFont="1" applyBorder="1"/>
    <xf numFmtId="3" fontId="6" fillId="0" borderId="0" xfId="3" applyNumberFormat="1" applyFont="1" applyFill="1"/>
    <xf numFmtId="0" fontId="9" fillId="0" borderId="0" xfId="0" applyFont="1" applyBorder="1" applyAlignment="1">
      <alignment horizontal="left"/>
    </xf>
    <xf numFmtId="3" fontId="6" fillId="0" borderId="0" xfId="3" applyNumberFormat="1" applyFont="1" applyFill="1" applyBorder="1"/>
  </cellXfs>
  <cellStyles count="6">
    <cellStyle name="Comma" xfId="1" builtinId="3"/>
    <cellStyle name="Normal" xfId="0" builtinId="0"/>
    <cellStyle name="Normal_IDGas6_97" xfId="5"/>
    <cellStyle name="Normal_WAElec6_97" xfId="3"/>
    <cellStyle name="Normal_WAElec6_97 2" xfId="4"/>
    <cellStyle name="Normal_WAGas6_9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uang/Documents/DATA/Avista/GRC/UE-160228%20GRC/Workpaper-Haung/RR/Huang%20Exh%20JH-3%20Revised%2011-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"/>
      <sheetName val="ROO"/>
      <sheetName val="2018 ROO-not used"/>
      <sheetName val="RR SUMMARY"/>
      <sheetName val="CF"/>
      <sheetName val="ADJ DETAIL INPUT"/>
      <sheetName val="Recap Summary"/>
      <sheetName val="DEBT CALC"/>
      <sheetName val="LEAD SHEETS-DO NOT ENTER"/>
      <sheetName val="ADJ SUMMARY"/>
      <sheetName val="ROO INPUT"/>
    </sheetNames>
    <sheetDataSet>
      <sheetData sheetId="0"/>
      <sheetData sheetId="1"/>
      <sheetData sheetId="2"/>
      <sheetData sheetId="3">
        <row r="14">
          <cell r="O14">
            <v>2.8388104000000001E-2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AVISTA UTILITIES</v>
          </cell>
        </row>
        <row r="5">
          <cell r="A5" t="str">
            <v>TWELVE MONTHS ENDED SEPTEMBER 30, 2015</v>
          </cell>
        </row>
        <row r="6">
          <cell r="A6" t="str">
            <v xml:space="preserve">(000'S OF DOLLARS) 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activeCell="E81" sqref="E81"/>
    </sheetView>
  </sheetViews>
  <sheetFormatPr defaultRowHeight="14.5"/>
  <cols>
    <col min="1" max="1" width="5.7265625" style="4" customWidth="1"/>
    <col min="2" max="3" width="1.7265625" style="2" customWidth="1"/>
    <col min="4" max="4" width="34.1796875" style="2" customWidth="1"/>
    <col min="5" max="5" width="11.81640625" style="35" bestFit="1" customWidth="1"/>
  </cols>
  <sheetData>
    <row r="1" spans="1:5">
      <c r="A1" s="1" t="str">
        <f>'[1]ROO INPUT'!A3:C3</f>
        <v>AVISTA UTILITIES</v>
      </c>
    </row>
    <row r="2" spans="1:5">
      <c r="A2" s="3" t="s">
        <v>0</v>
      </c>
    </row>
    <row r="3" spans="1:5">
      <c r="A3" s="1" t="str">
        <f>'[1]ROO INPUT'!A5:C5</f>
        <v>TWELVE MONTHS ENDED SEPTEMBER 30, 2015</v>
      </c>
      <c r="B3" s="4"/>
    </row>
    <row r="4" spans="1:5">
      <c r="A4" s="1" t="str">
        <f>'[1]ROO INPUT'!A6:C6</f>
        <v xml:space="preserve">(000'S OF DOLLARS)   </v>
      </c>
      <c r="C4" s="4"/>
      <c r="D4" s="4"/>
      <c r="E4" s="36"/>
    </row>
    <row r="5" spans="1:5">
      <c r="A5" s="2"/>
      <c r="E5" s="37"/>
    </row>
    <row r="6" spans="1:5">
      <c r="A6" s="5"/>
      <c r="B6" s="6"/>
      <c r="C6" s="6"/>
      <c r="D6" s="6"/>
      <c r="E6" s="38" t="s">
        <v>53</v>
      </c>
    </row>
    <row r="7" spans="1:5">
      <c r="A7" s="7"/>
      <c r="B7" s="8"/>
      <c r="C7" s="9"/>
      <c r="D7" s="10"/>
      <c r="E7" s="39" t="s">
        <v>54</v>
      </c>
    </row>
    <row r="8" spans="1:5">
      <c r="A8" s="11" t="s">
        <v>1</v>
      </c>
      <c r="B8" s="12"/>
      <c r="C8" s="13"/>
      <c r="D8" s="14"/>
      <c r="E8" s="40" t="s">
        <v>55</v>
      </c>
    </row>
    <row r="9" spans="1:5">
      <c r="A9" s="15" t="s">
        <v>2</v>
      </c>
      <c r="B9" s="16"/>
      <c r="C9" s="17"/>
      <c r="D9" s="18" t="s">
        <v>3</v>
      </c>
      <c r="E9" s="41" t="s">
        <v>56</v>
      </c>
    </row>
    <row r="10" spans="1:5">
      <c r="A10" s="5"/>
      <c r="B10" s="19" t="s">
        <v>4</v>
      </c>
      <c r="C10" s="6"/>
      <c r="D10" s="6"/>
      <c r="E10" s="42">
        <v>3.09</v>
      </c>
    </row>
    <row r="11" spans="1:5">
      <c r="A11" s="5"/>
      <c r="B11" s="19" t="s">
        <v>5</v>
      </c>
      <c r="C11" s="6"/>
      <c r="D11" s="6"/>
      <c r="E11" s="43" t="s">
        <v>57</v>
      </c>
    </row>
    <row r="12" spans="1:5">
      <c r="E12" s="44"/>
    </row>
    <row r="13" spans="1:5">
      <c r="B13" s="2" t="s">
        <v>6</v>
      </c>
      <c r="E13" s="44"/>
    </row>
    <row r="14" spans="1:5">
      <c r="A14" s="4">
        <v>1</v>
      </c>
      <c r="B14" s="20" t="s">
        <v>7</v>
      </c>
      <c r="C14" s="20"/>
      <c r="D14" s="20"/>
      <c r="E14" s="45">
        <v>0</v>
      </c>
    </row>
    <row r="15" spans="1:5">
      <c r="A15" s="4">
        <v>2</v>
      </c>
      <c r="B15" s="21" t="s">
        <v>8</v>
      </c>
      <c r="D15" s="21"/>
      <c r="E15" s="46">
        <v>0</v>
      </c>
    </row>
    <row r="16" spans="1:5">
      <c r="A16" s="4">
        <v>3</v>
      </c>
      <c r="B16" s="21" t="s">
        <v>9</v>
      </c>
      <c r="D16" s="21"/>
      <c r="E16" s="47">
        <v>0</v>
      </c>
    </row>
    <row r="17" spans="1:5">
      <c r="A17" s="4">
        <v>4</v>
      </c>
      <c r="B17" s="2" t="s">
        <v>10</v>
      </c>
      <c r="C17" s="21"/>
      <c r="D17" s="21"/>
      <c r="E17" s="48">
        <f>SUM(E14:E16)</f>
        <v>0</v>
      </c>
    </row>
    <row r="18" spans="1:5">
      <c r="C18" s="21"/>
      <c r="D18" s="21"/>
      <c r="E18" s="46"/>
    </row>
    <row r="19" spans="1:5">
      <c r="B19" s="2" t="s">
        <v>11</v>
      </c>
      <c r="C19" s="21"/>
      <c r="D19" s="21"/>
      <c r="E19" s="46"/>
    </row>
    <row r="20" spans="1:5">
      <c r="B20" s="21" t="s">
        <v>12</v>
      </c>
      <c r="D20" s="21"/>
      <c r="E20" s="46"/>
    </row>
    <row r="21" spans="1:5">
      <c r="A21" s="4">
        <v>5</v>
      </c>
      <c r="C21" s="21" t="s">
        <v>13</v>
      </c>
      <c r="D21" s="21"/>
      <c r="E21" s="46">
        <v>0</v>
      </c>
    </row>
    <row r="22" spans="1:5">
      <c r="A22" s="4">
        <v>6</v>
      </c>
      <c r="C22" s="21" t="s">
        <v>14</v>
      </c>
      <c r="D22" s="21"/>
      <c r="E22" s="46">
        <v>0</v>
      </c>
    </row>
    <row r="23" spans="1:5">
      <c r="A23" s="4">
        <v>7</v>
      </c>
      <c r="C23" s="21" t="s">
        <v>15</v>
      </c>
      <c r="D23" s="21"/>
      <c r="E23" s="47">
        <v>0</v>
      </c>
    </row>
    <row r="24" spans="1:5">
      <c r="A24" s="4">
        <v>8</v>
      </c>
      <c r="B24" s="21" t="s">
        <v>16</v>
      </c>
      <c r="C24" s="21"/>
      <c r="E24" s="48">
        <f>SUM(E21:E23)</f>
        <v>0</v>
      </c>
    </row>
    <row r="25" spans="1:5">
      <c r="B25" s="21"/>
      <c r="C25" s="21"/>
      <c r="E25" s="48"/>
    </row>
    <row r="26" spans="1:5">
      <c r="B26" s="21" t="s">
        <v>17</v>
      </c>
      <c r="D26" s="21"/>
      <c r="E26" s="46"/>
    </row>
    <row r="27" spans="1:5">
      <c r="A27" s="4">
        <v>9</v>
      </c>
      <c r="C27" s="21" t="s">
        <v>18</v>
      </c>
      <c r="D27" s="21"/>
      <c r="E27" s="46">
        <v>0</v>
      </c>
    </row>
    <row r="28" spans="1:5">
      <c r="A28" s="4">
        <v>10</v>
      </c>
      <c r="C28" s="21" t="s">
        <v>19</v>
      </c>
      <c r="D28" s="21"/>
      <c r="E28" s="46">
        <v>0</v>
      </c>
    </row>
    <row r="29" spans="1:5">
      <c r="A29" s="4">
        <v>11</v>
      </c>
      <c r="C29" s="21" t="s">
        <v>20</v>
      </c>
      <c r="D29" s="21"/>
      <c r="E29" s="47">
        <v>0</v>
      </c>
    </row>
    <row r="30" spans="1:5">
      <c r="A30" s="4">
        <v>12</v>
      </c>
      <c r="B30" s="21" t="s">
        <v>21</v>
      </c>
      <c r="C30" s="21"/>
      <c r="E30" s="48">
        <f>SUM(E27:E29)</f>
        <v>0</v>
      </c>
    </row>
    <row r="31" spans="1:5">
      <c r="B31" s="21"/>
      <c r="C31" s="21"/>
      <c r="E31" s="48"/>
    </row>
    <row r="32" spans="1:5">
      <c r="B32" s="21" t="s">
        <v>22</v>
      </c>
      <c r="D32" s="21"/>
      <c r="E32" s="46"/>
    </row>
    <row r="33" spans="1:5">
      <c r="A33" s="4">
        <v>13</v>
      </c>
      <c r="C33" s="21" t="s">
        <v>18</v>
      </c>
      <c r="D33" s="21"/>
      <c r="E33" s="46">
        <v>0</v>
      </c>
    </row>
    <row r="34" spans="1:5">
      <c r="A34" s="4">
        <v>14</v>
      </c>
      <c r="C34" s="21" t="s">
        <v>19</v>
      </c>
      <c r="D34" s="21"/>
      <c r="E34" s="46">
        <v>33</v>
      </c>
    </row>
    <row r="35" spans="1:5">
      <c r="A35" s="4">
        <v>15</v>
      </c>
      <c r="C35" s="21" t="s">
        <v>20</v>
      </c>
      <c r="D35" s="21"/>
      <c r="E35" s="47">
        <v>0</v>
      </c>
    </row>
    <row r="36" spans="1:5">
      <c r="A36" s="4">
        <v>16</v>
      </c>
      <c r="B36" s="21" t="s">
        <v>23</v>
      </c>
      <c r="C36" s="21"/>
      <c r="E36" s="48">
        <f>SUM(E33:E35)</f>
        <v>33</v>
      </c>
    </row>
    <row r="37" spans="1:5">
      <c r="C37" s="21"/>
      <c r="D37" s="21"/>
      <c r="E37" s="48"/>
    </row>
    <row r="38" spans="1:5">
      <c r="A38" s="4">
        <v>17</v>
      </c>
      <c r="B38" s="2" t="s">
        <v>24</v>
      </c>
      <c r="C38" s="21"/>
      <c r="D38" s="21"/>
      <c r="E38" s="46">
        <v>0</v>
      </c>
    </row>
    <row r="39" spans="1:5">
      <c r="A39" s="4">
        <v>18</v>
      </c>
      <c r="B39" s="2" t="s">
        <v>25</v>
      </c>
      <c r="C39" s="21"/>
      <c r="D39" s="21"/>
      <c r="E39" s="46">
        <v>0</v>
      </c>
    </row>
    <row r="40" spans="1:5">
      <c r="A40" s="4">
        <v>19</v>
      </c>
      <c r="B40" s="2" t="s">
        <v>26</v>
      </c>
      <c r="C40" s="21"/>
      <c r="D40" s="21"/>
      <c r="E40" s="46">
        <v>0</v>
      </c>
    </row>
    <row r="41" spans="1:5">
      <c r="C41" s="21"/>
      <c r="D41" s="21"/>
      <c r="E41" s="46"/>
    </row>
    <row r="42" spans="1:5">
      <c r="B42" s="2" t="s">
        <v>27</v>
      </c>
      <c r="C42" s="21"/>
      <c r="D42" s="21"/>
      <c r="E42" s="46"/>
    </row>
    <row r="43" spans="1:5">
      <c r="A43" s="4">
        <v>20</v>
      </c>
      <c r="C43" s="21" t="s">
        <v>18</v>
      </c>
      <c r="D43" s="21"/>
      <c r="E43" s="46">
        <v>0</v>
      </c>
    </row>
    <row r="44" spans="1:5">
      <c r="A44" s="4">
        <v>21</v>
      </c>
      <c r="C44" s="21" t="s">
        <v>19</v>
      </c>
      <c r="D44" s="21"/>
      <c r="E44" s="46">
        <f>30+9</f>
        <v>39</v>
      </c>
    </row>
    <row r="45" spans="1:5">
      <c r="A45" s="4">
        <v>22</v>
      </c>
      <c r="C45" s="22" t="s">
        <v>28</v>
      </c>
      <c r="D45" s="21"/>
      <c r="E45" s="46"/>
    </row>
    <row r="46" spans="1:5">
      <c r="A46" s="4">
        <v>23</v>
      </c>
      <c r="C46" s="21" t="s">
        <v>20</v>
      </c>
      <c r="D46" s="21"/>
      <c r="E46" s="47">
        <v>0</v>
      </c>
    </row>
    <row r="47" spans="1:5">
      <c r="A47" s="23">
        <v>24</v>
      </c>
      <c r="B47" s="21" t="s">
        <v>29</v>
      </c>
      <c r="C47" s="21"/>
      <c r="E47" s="49">
        <f>SUM(E43:E46)</f>
        <v>39</v>
      </c>
    </row>
    <row r="48" spans="1:5">
      <c r="A48" s="23">
        <v>25</v>
      </c>
      <c r="B48" s="2" t="s">
        <v>30</v>
      </c>
      <c r="C48" s="21"/>
      <c r="D48" s="21"/>
      <c r="E48" s="49">
        <f>E20+E24+E30+E36+E38+E39+E40+E47</f>
        <v>72</v>
      </c>
    </row>
    <row r="49" spans="1:5">
      <c r="A49" s="23"/>
      <c r="C49" s="21"/>
      <c r="D49" s="21"/>
      <c r="E49" s="48"/>
    </row>
    <row r="50" spans="1:5">
      <c r="A50" s="23">
        <v>26</v>
      </c>
      <c r="B50" s="2" t="s">
        <v>31</v>
      </c>
      <c r="C50" s="21"/>
      <c r="D50" s="21"/>
      <c r="E50" s="48">
        <f>E17-E48</f>
        <v>-72</v>
      </c>
    </row>
    <row r="51" spans="1:5">
      <c r="A51" s="23"/>
      <c r="C51" s="21"/>
      <c r="D51" s="21"/>
      <c r="E51" s="48"/>
    </row>
    <row r="52" spans="1:5">
      <c r="A52" s="23"/>
      <c r="B52" s="2" t="s">
        <v>32</v>
      </c>
      <c r="C52" s="21"/>
      <c r="D52" s="21"/>
      <c r="E52" s="46"/>
    </row>
    <row r="53" spans="1:5">
      <c r="A53" s="23">
        <v>27</v>
      </c>
      <c r="B53" s="21" t="s">
        <v>33</v>
      </c>
      <c r="D53" s="21"/>
      <c r="E53" s="46">
        <f t="shared" ref="E53" si="0">E50*0.35</f>
        <v>-25.2</v>
      </c>
    </row>
    <row r="54" spans="1:5">
      <c r="A54" s="23">
        <v>28</v>
      </c>
      <c r="B54" s="21" t="s">
        <v>34</v>
      </c>
      <c r="D54" s="21"/>
      <c r="E54" s="46">
        <f>(E81*'[1]RR SUMMARY'!$O$14)*-0.35</f>
        <v>-74.399542963199991</v>
      </c>
    </row>
    <row r="55" spans="1:5">
      <c r="A55" s="23">
        <v>29</v>
      </c>
      <c r="B55" s="21" t="s">
        <v>35</v>
      </c>
      <c r="D55" s="21"/>
      <c r="E55" s="46">
        <v>0</v>
      </c>
    </row>
    <row r="56" spans="1:5">
      <c r="A56" s="23">
        <v>30</v>
      </c>
      <c r="B56" s="21" t="s">
        <v>36</v>
      </c>
      <c r="D56" s="21"/>
      <c r="E56" s="47">
        <v>0</v>
      </c>
    </row>
    <row r="57" spans="1:5">
      <c r="A57" s="23"/>
      <c r="E57" s="48"/>
    </row>
    <row r="58" spans="1:5" ht="15" thickBot="1">
      <c r="A58" s="4">
        <v>31</v>
      </c>
      <c r="B58" s="20" t="s">
        <v>37</v>
      </c>
      <c r="C58" s="20"/>
      <c r="D58" s="20"/>
      <c r="E58" s="50">
        <f t="shared" ref="E58" si="1">E50-SUM(E53:E56)</f>
        <v>27.599542963199994</v>
      </c>
    </row>
    <row r="59" spans="1:5" ht="15" thickTop="1">
      <c r="E59" s="48"/>
    </row>
    <row r="60" spans="1:5">
      <c r="B60" s="2" t="s">
        <v>38</v>
      </c>
      <c r="E60" s="48"/>
    </row>
    <row r="61" spans="1:5">
      <c r="B61" s="2" t="s">
        <v>39</v>
      </c>
      <c r="E61" s="46"/>
    </row>
    <row r="62" spans="1:5">
      <c r="A62" s="4">
        <v>32</v>
      </c>
      <c r="B62" s="21"/>
      <c r="C62" s="21" t="s">
        <v>17</v>
      </c>
      <c r="D62" s="21"/>
      <c r="E62" s="45">
        <v>0</v>
      </c>
    </row>
    <row r="63" spans="1:5">
      <c r="A63" s="4">
        <v>33</v>
      </c>
      <c r="B63" s="21"/>
      <c r="C63" s="21" t="s">
        <v>40</v>
      </c>
      <c r="D63" s="21"/>
      <c r="E63" s="46">
        <v>7155</v>
      </c>
    </row>
    <row r="64" spans="1:5">
      <c r="A64" s="4">
        <v>34</v>
      </c>
      <c r="B64" s="21"/>
      <c r="C64" s="21" t="s">
        <v>41</v>
      </c>
      <c r="D64" s="21"/>
      <c r="E64" s="47">
        <f>543+1233</f>
        <v>1776</v>
      </c>
    </row>
    <row r="65" spans="1:5">
      <c r="A65" s="4">
        <v>35</v>
      </c>
      <c r="B65" s="21" t="s">
        <v>42</v>
      </c>
      <c r="C65" s="21"/>
      <c r="E65" s="48">
        <f>SUM(E62:E64)</f>
        <v>8931</v>
      </c>
    </row>
    <row r="66" spans="1:5">
      <c r="B66" s="21"/>
      <c r="C66" s="21"/>
      <c r="E66" s="48"/>
    </row>
    <row r="67" spans="1:5">
      <c r="B67" s="21" t="s">
        <v>43</v>
      </c>
      <c r="C67" s="21"/>
      <c r="D67" s="21"/>
      <c r="E67" s="46"/>
    </row>
    <row r="68" spans="1:5">
      <c r="A68" s="4">
        <v>36</v>
      </c>
      <c r="B68" s="21"/>
      <c r="C68" s="21" t="s">
        <v>17</v>
      </c>
      <c r="D68" s="21"/>
      <c r="E68" s="51">
        <v>0</v>
      </c>
    </row>
    <row r="69" spans="1:5">
      <c r="A69" s="4">
        <v>37</v>
      </c>
      <c r="B69" s="21"/>
      <c r="C69" s="21" t="s">
        <v>40</v>
      </c>
      <c r="D69" s="21"/>
      <c r="E69" s="46">
        <v>-123</v>
      </c>
    </row>
    <row r="70" spans="1:5">
      <c r="A70" s="4">
        <v>38</v>
      </c>
      <c r="B70" s="21"/>
      <c r="C70" s="21" t="s">
        <v>41</v>
      </c>
      <c r="D70" s="21"/>
      <c r="E70" s="47">
        <f>-32-90</f>
        <v>-122</v>
      </c>
    </row>
    <row r="71" spans="1:5">
      <c r="A71" s="4">
        <v>39</v>
      </c>
      <c r="B71" s="21" t="s">
        <v>44</v>
      </c>
      <c r="C71" s="21"/>
      <c r="E71" s="52">
        <f t="shared" ref="E71" si="2">SUM(E68:E70)</f>
        <v>-245</v>
      </c>
    </row>
    <row r="72" spans="1:5">
      <c r="A72" s="4">
        <v>40</v>
      </c>
      <c r="B72" s="21" t="s">
        <v>45</v>
      </c>
      <c r="C72" s="21"/>
      <c r="D72" s="21"/>
      <c r="E72" s="53">
        <f>E65+E71</f>
        <v>8686</v>
      </c>
    </row>
    <row r="73" spans="1:5">
      <c r="A73" s="23">
        <v>41</v>
      </c>
      <c r="B73" s="24" t="s">
        <v>46</v>
      </c>
      <c r="C73" s="24"/>
      <c r="D73" s="24"/>
      <c r="E73" s="47">
        <v>-1198</v>
      </c>
    </row>
    <row r="74" spans="1:5">
      <c r="A74" s="23">
        <v>42</v>
      </c>
      <c r="B74" s="24" t="s">
        <v>47</v>
      </c>
      <c r="C74" s="24"/>
      <c r="D74" s="24"/>
      <c r="E74" s="48">
        <f>E72+E73</f>
        <v>7488</v>
      </c>
    </row>
    <row r="75" spans="1:5">
      <c r="A75" s="4">
        <v>43</v>
      </c>
      <c r="B75" s="21" t="s">
        <v>48</v>
      </c>
      <c r="C75" s="21"/>
      <c r="D75" s="21"/>
      <c r="E75" s="51">
        <v>0</v>
      </c>
    </row>
    <row r="76" spans="1:5">
      <c r="A76" s="23">
        <v>44</v>
      </c>
      <c r="B76" s="24" t="s">
        <v>49</v>
      </c>
      <c r="C76" s="24"/>
      <c r="D76" s="24"/>
      <c r="E76" s="51">
        <v>0</v>
      </c>
    </row>
    <row r="77" spans="1:5">
      <c r="A77" s="23">
        <v>45</v>
      </c>
      <c r="B77" s="24" t="s">
        <v>50</v>
      </c>
      <c r="C77" s="24"/>
      <c r="D77" s="24"/>
      <c r="E77" s="51">
        <v>0</v>
      </c>
    </row>
    <row r="78" spans="1:5">
      <c r="A78" s="4">
        <v>46</v>
      </c>
      <c r="B78" s="21" t="s">
        <v>51</v>
      </c>
      <c r="C78" s="21"/>
      <c r="D78" s="21"/>
      <c r="E78" s="51">
        <v>0</v>
      </c>
    </row>
    <row r="79" spans="1:5">
      <c r="E79" s="44"/>
    </row>
    <row r="80" spans="1:5">
      <c r="E80" s="48"/>
    </row>
    <row r="81" spans="1:5" ht="15" thickBot="1">
      <c r="A81" s="5">
        <v>47</v>
      </c>
      <c r="B81" s="25" t="s">
        <v>52</v>
      </c>
      <c r="C81" s="25"/>
      <c r="D81" s="25"/>
      <c r="E81" s="54">
        <f>E74+E75+E76+E78+E77</f>
        <v>7488</v>
      </c>
    </row>
    <row r="82" spans="1:5" ht="15" thickTop="1">
      <c r="A82" s="29"/>
      <c r="B82" s="26"/>
      <c r="C82" s="26"/>
      <c r="D82" s="28"/>
      <c r="E82" s="55"/>
    </row>
    <row r="83" spans="1:5">
      <c r="A83" s="27"/>
      <c r="B83" s="26"/>
      <c r="C83" s="26"/>
      <c r="D83" s="28"/>
      <c r="E83" s="55"/>
    </row>
    <row r="84" spans="1:5">
      <c r="A84" s="29"/>
      <c r="B84" s="26"/>
      <c r="C84" s="26"/>
      <c r="D84" s="26"/>
      <c r="E84" s="55"/>
    </row>
    <row r="85" spans="1:5">
      <c r="A85" s="29"/>
      <c r="B85" s="26"/>
      <c r="C85" s="26"/>
      <c r="D85" s="28"/>
      <c r="E85" s="55"/>
    </row>
    <row r="86" spans="1:5">
      <c r="A86" s="30"/>
      <c r="B86" s="31"/>
      <c r="C86" s="31"/>
      <c r="D86" s="32"/>
      <c r="E86" s="56"/>
    </row>
    <row r="87" spans="1:5">
      <c r="A87" s="30"/>
      <c r="B87" s="31"/>
      <c r="C87" s="31"/>
      <c r="D87" s="33"/>
      <c r="E87" s="57"/>
    </row>
    <row r="88" spans="1:5">
      <c r="A88" s="30"/>
      <c r="B88" s="31"/>
      <c r="C88" s="31"/>
      <c r="D88" s="31"/>
      <c r="E88" s="44"/>
    </row>
    <row r="89" spans="1:5">
      <c r="A89" s="30"/>
      <c r="B89" s="31"/>
      <c r="C89" s="31"/>
      <c r="D89" s="31"/>
      <c r="E89" s="44"/>
    </row>
    <row r="90" spans="1:5">
      <c r="A90" s="23"/>
      <c r="B90" s="34"/>
      <c r="C90" s="34"/>
      <c r="D90" s="34"/>
      <c r="E90" s="44"/>
    </row>
    <row r="91" spans="1:5">
      <c r="A91" s="23"/>
      <c r="B91" s="34"/>
      <c r="C91" s="34"/>
      <c r="D91" s="34"/>
      <c r="E91" s="44"/>
    </row>
    <row r="92" spans="1:5">
      <c r="A92" s="23"/>
      <c r="B92" s="34"/>
      <c r="C92" s="34"/>
      <c r="D92" s="34"/>
      <c r="E92" s="4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2016-11-07T23:29:17+00:00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2D6816B-C488-41FD-A9EA-BAA340C1B011}"/>
</file>

<file path=customXml/itemProps2.xml><?xml version="1.0" encoding="utf-8"?>
<ds:datastoreItem xmlns:ds="http://schemas.openxmlformats.org/officeDocument/2006/customXml" ds:itemID="{ADE1406C-B5E7-4822-98DA-62F07CFA148F}"/>
</file>

<file path=customXml/itemProps3.xml><?xml version="1.0" encoding="utf-8"?>
<ds:datastoreItem xmlns:ds="http://schemas.openxmlformats.org/officeDocument/2006/customXml" ds:itemID="{33DB8512-492B-4E35-AABF-61670A8B66A7}"/>
</file>

<file path=customXml/itemProps4.xml><?xml version="1.0" encoding="utf-8"?>
<ds:datastoreItem xmlns:ds="http://schemas.openxmlformats.org/officeDocument/2006/customXml" ds:itemID="{18EC56AC-06D0-4806-B3CF-79AFBA935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Gas-3.09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Huang, Joanna (UTC)</cp:lastModifiedBy>
  <dcterms:created xsi:type="dcterms:W3CDTF">2016-11-01T22:55:47Z</dcterms:created>
  <dcterms:modified xsi:type="dcterms:W3CDTF">2016-11-01T22:57:57Z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