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9.xml" ContentType="application/vnd.openxmlformats-officedocument.spreadsheetml.worksheet+xml"/>
  <Override PartName="/xl/externalLinks/externalLink18.xml" ContentType="application/vnd.openxmlformats-officedocument.spreadsheetml.externalLink+xml"/>
  <Override PartName="/xl/externalLinks/externalLink2.xml" ContentType="application/vnd.openxmlformats-officedocument.spreadsheetml.externalLink+xml"/>
  <Override PartName="/xl/externalLinks/externalLink6.xml" ContentType="application/vnd.openxmlformats-officedocument.spreadsheetml.externalLink+xml"/>
  <Override PartName="/xl/externalLinks/externalLink5.xml" ContentType="application/vnd.openxmlformats-officedocument.spreadsheetml.externalLink+xml"/>
  <Override PartName="/xl/externalLinks/externalLink4.xml" ContentType="application/vnd.openxmlformats-officedocument.spreadsheetml.externalLink+xml"/>
  <Override PartName="/xl/externalLinks/externalLink3.xml" ContentType="application/vnd.openxmlformats-officedocument.spreadsheetml.externalLink+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externalLinks/externalLink14.xml" ContentType="application/vnd.openxmlformats-officedocument.spreadsheetml.externalLink+xml"/>
  <Override PartName="/xl/comments3.xml" ContentType="application/vnd.openxmlformats-officedocument.spreadsheetml.comments+xml"/>
  <Override PartName="/xl/externalLinks/externalLink13.xml" ContentType="application/vnd.openxmlformats-officedocument.spreadsheetml.externalLink+xml"/>
  <Override PartName="/xl/comments4.xml" ContentType="application/vnd.openxmlformats-officedocument.spreadsheetml.comments+xml"/>
  <Override PartName="/xl/comments2.xml" ContentType="application/vnd.openxmlformats-officedocument.spreadsheetml.comments+xml"/>
  <Override PartName="/xl/externalLinks/externalLink15.xml" ContentType="application/vnd.openxmlformats-officedocument.spreadsheetml.externalLink+xml"/>
  <Override PartName="/xl/externalLinks/externalLink17.xml" ContentType="application/vnd.openxmlformats-officedocument.spreadsheetml.externalLink+xml"/>
  <Override PartName="/xl/externalLinks/externalLink16.xml" ContentType="application/vnd.openxmlformats-officedocument.spreadsheetml.externalLink+xml"/>
  <Override PartName="/xl/comments1.xml" ContentType="application/vnd.openxmlformats-officedocument.spreadsheetml.comments+xml"/>
  <Override PartName="/xl/externalLinks/externalLink12.xml" ContentType="application/vnd.openxmlformats-officedocument.spreadsheetml.externalLink+xml"/>
  <Override PartName="/xl/comments5.xml" ContentType="application/vnd.openxmlformats-officedocument.spreadsheetml.comments+xml"/>
  <Override PartName="/xl/externalLinks/externalLink8.xml" ContentType="application/vnd.openxmlformats-officedocument.spreadsheetml.externalLink+xml"/>
  <Override PartName="/xl/comments9.xml" ContentType="application/vnd.openxmlformats-officedocument.spreadsheetml.comments+xml"/>
  <Override PartName="/xl/externalLinks/externalLink7.xml" ContentType="application/vnd.openxmlformats-officedocument.spreadsheetml.externalLink+xml"/>
  <Override PartName="/xl/comments10.xml" ContentType="application/vnd.openxmlformats-officedocument.spreadsheetml.comments+xml"/>
  <Override PartName="/xl/comments8.xml" ContentType="application/vnd.openxmlformats-officedocument.spreadsheetml.comments+xml"/>
  <Override PartName="/xl/externalLinks/externalLink9.xml" ContentType="application/vnd.openxmlformats-officedocument.spreadsheetml.externalLink+xml"/>
  <Override PartName="/xl/externalLinks/externalLink11.xml" ContentType="application/vnd.openxmlformats-officedocument.spreadsheetml.externalLink+xml"/>
  <Override PartName="/xl/comments6.xml" ContentType="application/vnd.openxmlformats-officedocument.spreadsheetml.comments+xml"/>
  <Override PartName="/xl/externalLinks/externalLink10.xml" ContentType="application/vnd.openxmlformats-officedocument.spreadsheetml.externalLink+xml"/>
  <Override PartName="/xl/comments7.xml" ContentType="application/vnd.openxmlformats-officedocument.spreadsheetml.comments+xml"/>
  <Override PartName="/xl/externalLinks/externalLink19.xml" ContentType="application/vnd.openxmlformats-officedocument.spreadsheetml.externalLink+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Western Region\WUTC\WIP Files\2195 Yakima\General Rate Filings\2.15.2021 General Filing\"/>
    </mc:Choice>
  </mc:AlternateContent>
  <bookViews>
    <workbookView xWindow="0" yWindow="0" windowWidth="20490" windowHeight="7020"/>
  </bookViews>
  <sheets>
    <sheet name="Cust Count Summary" sheetId="1" r:id="rId1"/>
    <sheet name="Container Count" sheetId="2" r:id="rId2"/>
    <sheet name="Revenue Summary" sheetId="3" r:id="rId3"/>
    <sheet name="Yakima Regulated Price Out" sheetId="4" r:id="rId4"/>
    <sheet name="Indian Nation Price Out" sheetId="5" r:id="rId5"/>
    <sheet name="Zillah Price Out" sheetId="6" r:id="rId6"/>
    <sheet name="Tieton Price Out" sheetId="7" r:id="rId7"/>
    <sheet name="Sunnyside Price Out" sheetId="8" r:id="rId8"/>
    <sheet name="Naches Price Out" sheetId="9" r:id="rId9"/>
    <sheet name="Mabton Price Out" sheetId="10" r:id="rId10"/>
    <sheet name="Comm Recy-Storage Price Out" sheetId="11" r:id="rId11"/>
  </sheets>
  <externalReferences>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s>
  <definedNames>
    <definedName name="__________CYA1">[1]Hidden!$N$11</definedName>
    <definedName name="__________CYA10">[1]Hidden!$E$11</definedName>
    <definedName name="__________CYA11">[1]Hidden!$P$11</definedName>
    <definedName name="__________CYA2">[1]Hidden!$M$11</definedName>
    <definedName name="__________CYA3">[1]Hidden!$L$11</definedName>
    <definedName name="__________CYA4">[1]Hidden!$K$11</definedName>
    <definedName name="__________CYA5">[1]Hidden!$J$11</definedName>
    <definedName name="__________CYA6">[1]Hidden!$I$11</definedName>
    <definedName name="__________CYA7">[1]Hidden!$H$11</definedName>
    <definedName name="__________CYA8">[1]Hidden!$G$11</definedName>
    <definedName name="__________CYA9">[1]Hidden!$F$11</definedName>
    <definedName name="__________LYA12">[1]Hidden!$O$11</definedName>
    <definedName name="_________CYA1">[1]Hidden!$N$11</definedName>
    <definedName name="_________CYA10">[1]Hidden!$E$11</definedName>
    <definedName name="_________CYA11">[1]Hidden!$P$11</definedName>
    <definedName name="_________CYA2">[1]Hidden!$M$11</definedName>
    <definedName name="_________CYA3">[1]Hidden!$L$11</definedName>
    <definedName name="_________CYA4">[1]Hidden!$K$11</definedName>
    <definedName name="_________CYA5">[1]Hidden!$J$11</definedName>
    <definedName name="_________CYA6">[1]Hidden!$I$11</definedName>
    <definedName name="_________CYA7">[1]Hidden!$H$11</definedName>
    <definedName name="_________CYA8">[1]Hidden!$G$11</definedName>
    <definedName name="_________CYA9">[1]Hidden!$F$11</definedName>
    <definedName name="_________LYA12">[1]Hidden!$O$11</definedName>
    <definedName name="________CYA1">[1]Hidden!$N$11</definedName>
    <definedName name="________CYA10">[1]Hidden!$E$11</definedName>
    <definedName name="________CYA11">[1]Hidden!$P$11</definedName>
    <definedName name="________CYA2">[1]Hidden!$M$11</definedName>
    <definedName name="________CYA3">[1]Hidden!$L$11</definedName>
    <definedName name="________CYA4">[1]Hidden!$K$11</definedName>
    <definedName name="________CYA5">[1]Hidden!$J$11</definedName>
    <definedName name="________CYA6">[1]Hidden!$I$11</definedName>
    <definedName name="________CYA7">[1]Hidden!$H$11</definedName>
    <definedName name="________CYA8">[1]Hidden!$G$11</definedName>
    <definedName name="________CYA9">[1]Hidden!$F$11</definedName>
    <definedName name="________LYA12">[1]Hidden!$O$11</definedName>
    <definedName name="_______CYA1">[1]Hidden!$N$11</definedName>
    <definedName name="_______CYA10">[1]Hidden!$E$11</definedName>
    <definedName name="_______CYA11">[1]Hidden!$P$11</definedName>
    <definedName name="_______CYA2">[1]Hidden!$M$11</definedName>
    <definedName name="_______CYA3">[1]Hidden!$L$11</definedName>
    <definedName name="_______CYA4">[1]Hidden!$K$11</definedName>
    <definedName name="_______CYA5">[1]Hidden!$J$11</definedName>
    <definedName name="_______CYA6">[1]Hidden!$I$11</definedName>
    <definedName name="_______CYA7">[1]Hidden!$H$11</definedName>
    <definedName name="_______CYA8">[1]Hidden!$G$11</definedName>
    <definedName name="_______CYA9">[1]Hidden!$F$11</definedName>
    <definedName name="_______LYA12">[1]Hidden!$O$11</definedName>
    <definedName name="______CYA1">[1]Hidden!$N$11</definedName>
    <definedName name="______CYA10">[1]Hidden!$E$11</definedName>
    <definedName name="______CYA11">[1]Hidden!$P$11</definedName>
    <definedName name="______CYA2">[1]Hidden!$M$11</definedName>
    <definedName name="______CYA3">[1]Hidden!$L$11</definedName>
    <definedName name="______CYA4">[1]Hidden!$K$11</definedName>
    <definedName name="______CYA5">[1]Hidden!$J$11</definedName>
    <definedName name="______CYA6">[1]Hidden!$I$11</definedName>
    <definedName name="______CYA7">[1]Hidden!$H$11</definedName>
    <definedName name="______CYA8">[1]Hidden!$G$11</definedName>
    <definedName name="______CYA9">[1]Hidden!$F$11</definedName>
    <definedName name="______LYA12">[1]Hidden!$O$11</definedName>
    <definedName name="_____CYA1">[1]Hidden!$N$11</definedName>
    <definedName name="_____CYA10">[1]Hidden!$E$11</definedName>
    <definedName name="_____CYA11">[1]Hidden!$P$11</definedName>
    <definedName name="_____CYA2">[1]Hidden!$M$11</definedName>
    <definedName name="_____CYA3">[1]Hidden!$L$11</definedName>
    <definedName name="_____CYA4">[1]Hidden!$K$11</definedName>
    <definedName name="_____CYA5">[1]Hidden!$J$11</definedName>
    <definedName name="_____CYA6">[1]Hidden!$I$11</definedName>
    <definedName name="_____CYA7">[1]Hidden!$H$11</definedName>
    <definedName name="_____CYA8">[1]Hidden!$G$11</definedName>
    <definedName name="_____CYA9">[1]Hidden!$F$11</definedName>
    <definedName name="_____LYA12">[1]Hidden!$O$11</definedName>
    <definedName name="____CYA1">[1]Hidden!$N$11</definedName>
    <definedName name="____CYA10">[1]Hidden!$E$11</definedName>
    <definedName name="____CYA11">[1]Hidden!$P$11</definedName>
    <definedName name="____CYA2">[1]Hidden!$M$11</definedName>
    <definedName name="____CYA3">[1]Hidden!$L$11</definedName>
    <definedName name="____CYA4">[1]Hidden!$K$11</definedName>
    <definedName name="____CYA5">[1]Hidden!$J$11</definedName>
    <definedName name="____CYA6">[1]Hidden!$I$11</definedName>
    <definedName name="____CYA7">[1]Hidden!$H$11</definedName>
    <definedName name="____CYA8">[1]Hidden!$G$11</definedName>
    <definedName name="____CYA9">[1]Hidden!$F$11</definedName>
    <definedName name="____LYA12">[1]Hidden!$O$11</definedName>
    <definedName name="___CYA1">[1]Hidden!$N$11</definedName>
    <definedName name="___CYA10">[1]Hidden!$E$11</definedName>
    <definedName name="___CYA11">[1]Hidden!$P$11</definedName>
    <definedName name="___CYA2">[1]Hidden!$M$11</definedName>
    <definedName name="___CYA3">[1]Hidden!$L$11</definedName>
    <definedName name="___CYA4">[1]Hidden!$K$11</definedName>
    <definedName name="___CYA5">[1]Hidden!$J$11</definedName>
    <definedName name="___CYA6">[1]Hidden!$I$11</definedName>
    <definedName name="___CYA7">[1]Hidden!$H$11</definedName>
    <definedName name="___CYA8">[1]Hidden!$G$11</definedName>
    <definedName name="___CYA9">[1]Hidden!$F$11</definedName>
    <definedName name="___LYA12">[1]Hidden!$O$11</definedName>
    <definedName name="__CYA1">[1]Hidden!$N$11</definedName>
    <definedName name="__CYA10">[1]Hidden!$E$11</definedName>
    <definedName name="__CYA11">[1]Hidden!$P$11</definedName>
    <definedName name="__CYA2">[1]Hidden!$M$11</definedName>
    <definedName name="__CYA3">[1]Hidden!$L$11</definedName>
    <definedName name="__CYA4">[1]Hidden!$K$11</definedName>
    <definedName name="__CYA5">[1]Hidden!$J$11</definedName>
    <definedName name="__CYA6">[1]Hidden!$I$11</definedName>
    <definedName name="__CYA7">[1]Hidden!$H$11</definedName>
    <definedName name="__CYA8">[1]Hidden!$G$11</definedName>
    <definedName name="__CYA9">[1]Hidden!$F$11</definedName>
    <definedName name="__LYA12">[1]Hidden!$O$11</definedName>
    <definedName name="_ACT1" localSheetId="10">[2]Hidden!#REF!</definedName>
    <definedName name="_ACT1" localSheetId="1">[3]Hidden!#REF!</definedName>
    <definedName name="_ACT1" localSheetId="4">[2]Hidden!#REF!</definedName>
    <definedName name="_ACT1" localSheetId="9">[2]Hidden!#REF!</definedName>
    <definedName name="_ACT1" localSheetId="8">[2]Hidden!#REF!</definedName>
    <definedName name="_ACT1" localSheetId="7">[2]Hidden!#REF!</definedName>
    <definedName name="_ACT1" localSheetId="6">[2]Hidden!#REF!</definedName>
    <definedName name="_ACT1" localSheetId="5">[2]Hidden!#REF!</definedName>
    <definedName name="_ACT1">[2]Hidden!#REF!</definedName>
    <definedName name="_ACT2" localSheetId="10">[2]Hidden!#REF!</definedName>
    <definedName name="_ACT2" localSheetId="1">[3]Hidden!#REF!</definedName>
    <definedName name="_ACT2" localSheetId="4">[2]Hidden!#REF!</definedName>
    <definedName name="_ACT2" localSheetId="9">[2]Hidden!#REF!</definedName>
    <definedName name="_ACT2" localSheetId="8">[2]Hidden!#REF!</definedName>
    <definedName name="_ACT2" localSheetId="7">[2]Hidden!#REF!</definedName>
    <definedName name="_ACT2" localSheetId="6">[2]Hidden!#REF!</definedName>
    <definedName name="_ACT2" localSheetId="5">[2]Hidden!#REF!</definedName>
    <definedName name="_ACT2">[2]Hidden!#REF!</definedName>
    <definedName name="_ACT3" localSheetId="10">[2]Hidden!#REF!</definedName>
    <definedName name="_ACT3" localSheetId="1">[3]Hidden!#REF!</definedName>
    <definedName name="_ACT3" localSheetId="4">[2]Hidden!#REF!</definedName>
    <definedName name="_ACT3" localSheetId="9">[2]Hidden!#REF!</definedName>
    <definedName name="_ACT3" localSheetId="8">[2]Hidden!#REF!</definedName>
    <definedName name="_ACT3" localSheetId="7">[2]Hidden!#REF!</definedName>
    <definedName name="_ACT3" localSheetId="6">[2]Hidden!#REF!</definedName>
    <definedName name="_ACT3" localSheetId="5">[2]Hidden!#REF!</definedName>
    <definedName name="_ACT3">[2]Hidden!#REF!</definedName>
    <definedName name="_CYA1">[1]Hidden!$N$11</definedName>
    <definedName name="_CYA10">[1]Hidden!$E$11</definedName>
    <definedName name="_CYA11">[1]Hidden!$P$11</definedName>
    <definedName name="_CYA2">[1]Hidden!$M$11</definedName>
    <definedName name="_CYA3">[1]Hidden!$L$11</definedName>
    <definedName name="_CYA4">[1]Hidden!$K$11</definedName>
    <definedName name="_CYA5">[1]Hidden!$J$11</definedName>
    <definedName name="_CYA6">[1]Hidden!$I$11</definedName>
    <definedName name="_CYA7">[1]Hidden!$H$11</definedName>
    <definedName name="_CYA8">[1]Hidden!$G$11</definedName>
    <definedName name="_CYA9">[1]Hidden!$F$11</definedName>
    <definedName name="_LYA12">[1]Hidden!$O$11</definedName>
    <definedName name="a">#REF!</definedName>
    <definedName name="ACCT" localSheetId="10">[2]Hidden!#REF!</definedName>
    <definedName name="ACCT" localSheetId="1">[3]Hidden!#REF!</definedName>
    <definedName name="ACCT" localSheetId="4">[2]Hidden!#REF!</definedName>
    <definedName name="ACCT" localSheetId="9">[2]Hidden!#REF!</definedName>
    <definedName name="ACCT" localSheetId="8">[2]Hidden!#REF!</definedName>
    <definedName name="ACCT" localSheetId="7">[2]Hidden!#REF!</definedName>
    <definedName name="ACCT" localSheetId="6">[2]Hidden!#REF!</definedName>
    <definedName name="ACCT" localSheetId="5">[2]Hidden!#REF!</definedName>
    <definedName name="ACCT">[2]Hidden!#REF!</definedName>
    <definedName name="ACCT.ConsolSum">[1]Hidden!$Q$11</definedName>
    <definedName name="ACT_CUR" localSheetId="10">[2]Hidden!#REF!</definedName>
    <definedName name="ACT_CUR" localSheetId="1">[3]Hidden!#REF!</definedName>
    <definedName name="ACT_CUR" localSheetId="4">[2]Hidden!#REF!</definedName>
    <definedName name="ACT_CUR" localSheetId="9">[2]Hidden!#REF!</definedName>
    <definedName name="ACT_CUR" localSheetId="8">[2]Hidden!#REF!</definedName>
    <definedName name="ACT_CUR" localSheetId="7">[2]Hidden!#REF!</definedName>
    <definedName name="ACT_CUR" localSheetId="6">[2]Hidden!#REF!</definedName>
    <definedName name="ACT_CUR" localSheetId="5">[2]Hidden!#REF!</definedName>
    <definedName name="ACT_CUR">[2]Hidden!#REF!</definedName>
    <definedName name="ACT_YTD" localSheetId="10">[2]Hidden!#REF!</definedName>
    <definedName name="ACT_YTD" localSheetId="1">[3]Hidden!#REF!</definedName>
    <definedName name="ACT_YTD" localSheetId="4">[2]Hidden!#REF!</definedName>
    <definedName name="ACT_YTD" localSheetId="9">[2]Hidden!#REF!</definedName>
    <definedName name="ACT_YTD" localSheetId="8">[2]Hidden!#REF!</definedName>
    <definedName name="ACT_YTD" localSheetId="7">[2]Hidden!#REF!</definedName>
    <definedName name="ACT_YTD" localSheetId="6">[2]Hidden!#REF!</definedName>
    <definedName name="ACT_YTD" localSheetId="5">[2]Hidden!#REF!</definedName>
    <definedName name="ACT_YTD">[2]Hidden!#REF!</definedName>
    <definedName name="AmountCount" localSheetId="10">#REF!</definedName>
    <definedName name="AmountCount" localSheetId="1">#REF!</definedName>
    <definedName name="AmountCount" localSheetId="4">#REF!</definedName>
    <definedName name="AmountCount" localSheetId="9">#REF!</definedName>
    <definedName name="AmountCount" localSheetId="8">#REF!</definedName>
    <definedName name="AmountCount" localSheetId="7">#REF!</definedName>
    <definedName name="AmountCount" localSheetId="6">#REF!</definedName>
    <definedName name="AmountCount" localSheetId="5">#REF!</definedName>
    <definedName name="AmountCount">#REF!</definedName>
    <definedName name="AmountTotal" localSheetId="10">#REF!</definedName>
    <definedName name="AmountTotal" localSheetId="1">#REF!</definedName>
    <definedName name="AmountTotal" localSheetId="4">#REF!</definedName>
    <definedName name="AmountTotal" localSheetId="9">#REF!</definedName>
    <definedName name="AmountTotal" localSheetId="8">#REF!</definedName>
    <definedName name="AmountTotal" localSheetId="7">#REF!</definedName>
    <definedName name="AmountTotal" localSheetId="6">#REF!</definedName>
    <definedName name="AmountTotal" localSheetId="5">#REF!</definedName>
    <definedName name="AmountTotal">#REF!</definedName>
    <definedName name="BookRev">'[4]Pacific Regulated - Price Out'!$F$50</definedName>
    <definedName name="BookRev_com">'[4]Pacific Regulated - Price Out'!$F$214</definedName>
    <definedName name="BookRev_mfr">'[4]Pacific Regulated - Price Out'!$F$222</definedName>
    <definedName name="BookRev_ro">'[4]Pacific Regulated - Price Out'!$F$282</definedName>
    <definedName name="BookRev_rr">'[4]Pacific Regulated - Price Out'!$F$59</definedName>
    <definedName name="BookRev_yw">'[4]Pacific Regulated - Price Out'!$F$70</definedName>
    <definedName name="BREMAIR_COST_of_SERVICE_STUDY" localSheetId="10">#REF!</definedName>
    <definedName name="BREMAIR_COST_of_SERVICE_STUDY" localSheetId="1">#REF!</definedName>
    <definedName name="BREMAIR_COST_of_SERVICE_STUDY" localSheetId="4">#REF!</definedName>
    <definedName name="BREMAIR_COST_of_SERVICE_STUDY" localSheetId="9">#REF!</definedName>
    <definedName name="BREMAIR_COST_of_SERVICE_STUDY" localSheetId="8">#REF!</definedName>
    <definedName name="BREMAIR_COST_of_SERVICE_STUDY" localSheetId="7">#REF!</definedName>
    <definedName name="BREMAIR_COST_of_SERVICE_STUDY" localSheetId="6">#REF!</definedName>
    <definedName name="BREMAIR_COST_of_SERVICE_STUDY" localSheetId="5">#REF!</definedName>
    <definedName name="BREMAIR_COST_of_SERVICE_STUDY">#REF!</definedName>
    <definedName name="BUD_CUR" localSheetId="10">[2]Hidden!#REF!</definedName>
    <definedName name="BUD_CUR" localSheetId="1">[3]Hidden!#REF!</definedName>
    <definedName name="BUD_CUR" localSheetId="4">[2]Hidden!#REF!</definedName>
    <definedName name="BUD_CUR" localSheetId="9">[2]Hidden!#REF!</definedName>
    <definedName name="BUD_CUR" localSheetId="8">[2]Hidden!#REF!</definedName>
    <definedName name="BUD_CUR" localSheetId="7">[2]Hidden!#REF!</definedName>
    <definedName name="BUD_CUR" localSheetId="6">[2]Hidden!#REF!</definedName>
    <definedName name="BUD_CUR" localSheetId="5">[2]Hidden!#REF!</definedName>
    <definedName name="BUD_CUR">[2]Hidden!#REF!</definedName>
    <definedName name="BUD_YTD" localSheetId="10">[2]Hidden!#REF!</definedName>
    <definedName name="BUD_YTD" localSheetId="1">[3]Hidden!#REF!</definedName>
    <definedName name="BUD_YTD" localSheetId="4">[2]Hidden!#REF!</definedName>
    <definedName name="BUD_YTD" localSheetId="9">[2]Hidden!#REF!</definedName>
    <definedName name="BUD_YTD" localSheetId="8">[2]Hidden!#REF!</definedName>
    <definedName name="BUD_YTD" localSheetId="7">[2]Hidden!#REF!</definedName>
    <definedName name="BUD_YTD" localSheetId="6">[2]Hidden!#REF!</definedName>
    <definedName name="BUD_YTD" localSheetId="5">[2]Hidden!#REF!</definedName>
    <definedName name="BUD_YTD">[2]Hidden!#REF!</definedName>
    <definedName name="CalRecyTons">'[5]Recycl Tons, Commodity Value'!$L$23</definedName>
    <definedName name="CheckTotals" localSheetId="10">#REF!</definedName>
    <definedName name="CheckTotals" localSheetId="1">#REF!</definedName>
    <definedName name="CheckTotals" localSheetId="4">#REF!</definedName>
    <definedName name="CheckTotals" localSheetId="9">#REF!</definedName>
    <definedName name="CheckTotals" localSheetId="8">#REF!</definedName>
    <definedName name="CheckTotals" localSheetId="7">#REF!</definedName>
    <definedName name="CheckTotals" localSheetId="6">#REF!</definedName>
    <definedName name="CheckTotals" localSheetId="5">#REF!</definedName>
    <definedName name="CheckTotals">#REF!</definedName>
    <definedName name="colgroup">[1]Orientation!$G$6</definedName>
    <definedName name="colsegment">[1]Orientation!$F$6</definedName>
    <definedName name="CRCTable" localSheetId="10">#REF!</definedName>
    <definedName name="CRCTable" localSheetId="1">#REF!</definedName>
    <definedName name="CRCTable" localSheetId="4">#REF!</definedName>
    <definedName name="CRCTable" localSheetId="9">#REF!</definedName>
    <definedName name="CRCTable" localSheetId="8">#REF!</definedName>
    <definedName name="CRCTable" localSheetId="7">#REF!</definedName>
    <definedName name="CRCTable" localSheetId="6">#REF!</definedName>
    <definedName name="CRCTable" localSheetId="5">#REF!</definedName>
    <definedName name="CRCTable">#REF!</definedName>
    <definedName name="CRCTableOLD" localSheetId="10">#REF!</definedName>
    <definedName name="CRCTableOLD" localSheetId="1">#REF!</definedName>
    <definedName name="CRCTableOLD" localSheetId="4">#REF!</definedName>
    <definedName name="CRCTableOLD" localSheetId="9">#REF!</definedName>
    <definedName name="CRCTableOLD" localSheetId="8">#REF!</definedName>
    <definedName name="CRCTableOLD" localSheetId="7">#REF!</definedName>
    <definedName name="CRCTableOLD" localSheetId="6">#REF!</definedName>
    <definedName name="CRCTableOLD" localSheetId="5">#REF!</definedName>
    <definedName name="CRCTableOLD">#REF!</definedName>
    <definedName name="CriteriaType" localSheetId="1">[6]ControlPanel!$Z$2:$Z$5</definedName>
    <definedName name="CriteriaType">[7]ControlPanel!$Z$2:$Z$5</definedName>
    <definedName name="CurrentMonth">'[8]JE Query - MSW Reclass'!$J$8</definedName>
    <definedName name="Cutomers" localSheetId="10">#REF!</definedName>
    <definedName name="Cutomers" localSheetId="1">#REF!</definedName>
    <definedName name="Cutomers" localSheetId="4">#REF!</definedName>
    <definedName name="Cutomers" localSheetId="9">#REF!</definedName>
    <definedName name="Cutomers" localSheetId="8">#REF!</definedName>
    <definedName name="Cutomers" localSheetId="7">#REF!</definedName>
    <definedName name="Cutomers" localSheetId="6">#REF!</definedName>
    <definedName name="Cutomers" localSheetId="5">#REF!</definedName>
    <definedName name="Cutomers">#REF!</definedName>
    <definedName name="_xlnm.Database" localSheetId="10">#REF!</definedName>
    <definedName name="_xlnm.Database" localSheetId="1">#REF!</definedName>
    <definedName name="_xlnm.Database" localSheetId="4">#REF!</definedName>
    <definedName name="_xlnm.Database" localSheetId="9">#REF!</definedName>
    <definedName name="_xlnm.Database" localSheetId="8">#REF!</definedName>
    <definedName name="_xlnm.Database" localSheetId="7">#REF!</definedName>
    <definedName name="_xlnm.Database" localSheetId="6">#REF!</definedName>
    <definedName name="_xlnm.Database" localSheetId="5">#REF!</definedName>
    <definedName name="_xlnm.Database">#REF!</definedName>
    <definedName name="Database1" localSheetId="10">#REF!</definedName>
    <definedName name="Database1" localSheetId="1">#REF!</definedName>
    <definedName name="Database1" localSheetId="4">#REF!</definedName>
    <definedName name="Database1" localSheetId="9">#REF!</definedName>
    <definedName name="Database1" localSheetId="8">#REF!</definedName>
    <definedName name="Database1" localSheetId="7">#REF!</definedName>
    <definedName name="Database1" localSheetId="6">#REF!</definedName>
    <definedName name="Database1" localSheetId="5">#REF!</definedName>
    <definedName name="Database1">#REF!</definedName>
    <definedName name="DateFrom" localSheetId="1">'[9]Finance Charges'!$I$12</definedName>
    <definedName name="DateFrom">'[8]JE Query - MSW Reclass'!$I$12</definedName>
    <definedName name="DateTo" localSheetId="1">'[9]Finance Charges'!$I$13</definedName>
    <definedName name="DateTo">'[8]JE Query - MSW Reclass'!$I$13</definedName>
    <definedName name="DEPT" localSheetId="10">[2]Hidden!#REF!</definedName>
    <definedName name="DEPT" localSheetId="1">[3]Hidden!#REF!</definedName>
    <definedName name="DEPT" localSheetId="4">[2]Hidden!#REF!</definedName>
    <definedName name="DEPT" localSheetId="9">[2]Hidden!#REF!</definedName>
    <definedName name="DEPT" localSheetId="8">[2]Hidden!#REF!</definedName>
    <definedName name="DEPT" localSheetId="7">[2]Hidden!#REF!</definedName>
    <definedName name="DEPT" localSheetId="6">[2]Hidden!#REF!</definedName>
    <definedName name="DEPT" localSheetId="5">[2]Hidden!#REF!</definedName>
    <definedName name="DEPT">[2]Hidden!#REF!</definedName>
    <definedName name="Dist">[10]Data!$E$3</definedName>
    <definedName name="District">'[11]Vashon BS'!#REF!</definedName>
    <definedName name="DistrictNum" localSheetId="10">#REF!</definedName>
    <definedName name="DistrictNum" localSheetId="1">#REF!</definedName>
    <definedName name="DistrictNum" localSheetId="4">#REF!</definedName>
    <definedName name="DistrictNum" localSheetId="9">#REF!</definedName>
    <definedName name="DistrictNum" localSheetId="8">#REF!</definedName>
    <definedName name="DistrictNum" localSheetId="7">#REF!</definedName>
    <definedName name="DistrictNum" localSheetId="6">#REF!</definedName>
    <definedName name="DistrictNum" localSheetId="5">#REF!</definedName>
    <definedName name="DistrictNum">#REF!</definedName>
    <definedName name="dOG">#REF!</definedName>
    <definedName name="drlFilter">[1]Settings!$D$27</definedName>
    <definedName name="End" localSheetId="10">#REF!</definedName>
    <definedName name="End" localSheetId="1">#REF!</definedName>
    <definedName name="End" localSheetId="4">#REF!</definedName>
    <definedName name="End" localSheetId="9">#REF!</definedName>
    <definedName name="End" localSheetId="8">#REF!</definedName>
    <definedName name="End" localSheetId="7">#REF!</definedName>
    <definedName name="End" localSheetId="6">#REF!</definedName>
    <definedName name="End" localSheetId="5">#REF!</definedName>
    <definedName name="End">#REF!</definedName>
    <definedName name="EntrieShownLimit" localSheetId="1">'[9]Finance Charges'!$D$6</definedName>
    <definedName name="EntrieShownLimit">'[8]JE Query - MSW Reclass'!$D$6</definedName>
    <definedName name="ExcludeIC">'[12]2009 BS'!#REF!</definedName>
    <definedName name="FBTable" localSheetId="10">#REF!</definedName>
    <definedName name="FBTable" localSheetId="1">#REF!</definedName>
    <definedName name="FBTable" localSheetId="4">#REF!</definedName>
    <definedName name="FBTable" localSheetId="9">#REF!</definedName>
    <definedName name="FBTable" localSheetId="8">#REF!</definedName>
    <definedName name="FBTable" localSheetId="7">#REF!</definedName>
    <definedName name="FBTable" localSheetId="6">#REF!</definedName>
    <definedName name="FBTable" localSheetId="5">#REF!</definedName>
    <definedName name="FBTable">#REF!</definedName>
    <definedName name="FBTableOld" localSheetId="10">#REF!</definedName>
    <definedName name="FBTableOld" localSheetId="1">#REF!</definedName>
    <definedName name="FBTableOld" localSheetId="4">#REF!</definedName>
    <definedName name="FBTableOld" localSheetId="9">#REF!</definedName>
    <definedName name="FBTableOld" localSheetId="8">#REF!</definedName>
    <definedName name="FBTableOld" localSheetId="7">#REF!</definedName>
    <definedName name="FBTableOld" localSheetId="6">#REF!</definedName>
    <definedName name="FBTableOld" localSheetId="5">#REF!</definedName>
    <definedName name="FBTableOld">#REF!</definedName>
    <definedName name="filter">[1]Settings!$B$14:$H$25</definedName>
    <definedName name="FundsApprPend">[10]Data!#REF!</definedName>
    <definedName name="FundsBudUnbud">[10]Data!#REF!</definedName>
    <definedName name="GLMappingStart" localSheetId="10">#REF!</definedName>
    <definedName name="GLMappingStart" localSheetId="1">#REF!</definedName>
    <definedName name="GLMappingStart" localSheetId="4">#REF!</definedName>
    <definedName name="GLMappingStart" localSheetId="9">#REF!</definedName>
    <definedName name="GLMappingStart" localSheetId="8">#REF!</definedName>
    <definedName name="GLMappingStart" localSheetId="7">#REF!</definedName>
    <definedName name="GLMappingStart" localSheetId="6">#REF!</definedName>
    <definedName name="GLMappingStart" localSheetId="5">#REF!</definedName>
    <definedName name="GLMappingStart">#REF!</definedName>
    <definedName name="Import_Range">[10]Data!#REF!</definedName>
    <definedName name="IncomeStmnt" localSheetId="10">#REF!</definedName>
    <definedName name="IncomeStmnt" localSheetId="1">#REF!</definedName>
    <definedName name="IncomeStmnt" localSheetId="4">#REF!</definedName>
    <definedName name="IncomeStmnt" localSheetId="9">#REF!</definedName>
    <definedName name="IncomeStmnt" localSheetId="8">#REF!</definedName>
    <definedName name="IncomeStmnt" localSheetId="7">#REF!</definedName>
    <definedName name="IncomeStmnt" localSheetId="6">#REF!</definedName>
    <definedName name="IncomeStmnt" localSheetId="5">#REF!</definedName>
    <definedName name="IncomeStmnt">#REF!</definedName>
    <definedName name="INPUT" localSheetId="10">#REF!</definedName>
    <definedName name="INPUT" localSheetId="1">#REF!</definedName>
    <definedName name="INPUT" localSheetId="4">#REF!</definedName>
    <definedName name="INPUT" localSheetId="9">#REF!</definedName>
    <definedName name="INPUT" localSheetId="8">#REF!</definedName>
    <definedName name="INPUT" localSheetId="7">#REF!</definedName>
    <definedName name="INPUT" localSheetId="6">#REF!</definedName>
    <definedName name="INPUT" localSheetId="5">#REF!</definedName>
    <definedName name="INPUT">#REF!</definedName>
    <definedName name="Insurance" localSheetId="10">#REF!</definedName>
    <definedName name="Insurance" localSheetId="1">#REF!</definedName>
    <definedName name="Insurance" localSheetId="4">#REF!</definedName>
    <definedName name="Insurance" localSheetId="9">#REF!</definedName>
    <definedName name="Insurance" localSheetId="8">#REF!</definedName>
    <definedName name="Insurance" localSheetId="7">#REF!</definedName>
    <definedName name="Insurance" localSheetId="6">#REF!</definedName>
    <definedName name="Insurance" localSheetId="5">#REF!</definedName>
    <definedName name="Insurance">#REF!</definedName>
    <definedName name="Invoice_Start">[10]Invoice_Drill!#REF!</definedName>
    <definedName name="JEDetail" localSheetId="10">#REF!</definedName>
    <definedName name="JEDetail" localSheetId="1">#REF!</definedName>
    <definedName name="JEDetail" localSheetId="4">#REF!</definedName>
    <definedName name="JEDetail" localSheetId="9">#REF!</definedName>
    <definedName name="JEDetail" localSheetId="8">#REF!</definedName>
    <definedName name="JEDetail" localSheetId="7">#REF!</definedName>
    <definedName name="JEDetail" localSheetId="6">#REF!</definedName>
    <definedName name="JEDetail" localSheetId="5">#REF!</definedName>
    <definedName name="JEDetail">#REF!</definedName>
    <definedName name="JEType" localSheetId="10">#REF!</definedName>
    <definedName name="JEType" localSheetId="1">#REF!</definedName>
    <definedName name="JEType" localSheetId="4">#REF!</definedName>
    <definedName name="JEType" localSheetId="9">#REF!</definedName>
    <definedName name="JEType" localSheetId="8">#REF!</definedName>
    <definedName name="JEType" localSheetId="7">#REF!</definedName>
    <definedName name="JEType" localSheetId="6">#REF!</definedName>
    <definedName name="JEType" localSheetId="5">#REF!</definedName>
    <definedName name="JEType">#REF!</definedName>
    <definedName name="lblBillAreaStatus" localSheetId="10">#REF!</definedName>
    <definedName name="lblBillAreaStatus" localSheetId="1">#REF!</definedName>
    <definedName name="lblBillAreaStatus" localSheetId="4">#REF!</definedName>
    <definedName name="lblBillAreaStatus" localSheetId="9">#REF!</definedName>
    <definedName name="lblBillAreaStatus" localSheetId="8">#REF!</definedName>
    <definedName name="lblBillAreaStatus" localSheetId="7">#REF!</definedName>
    <definedName name="lblBillAreaStatus" localSheetId="6">#REF!</definedName>
    <definedName name="lblBillAreaStatus" localSheetId="5">#REF!</definedName>
    <definedName name="lblBillAreaStatus">#REF!</definedName>
    <definedName name="lblBillCycleStatus" localSheetId="10">#REF!</definedName>
    <definedName name="lblBillCycleStatus" localSheetId="1">#REF!</definedName>
    <definedName name="lblBillCycleStatus" localSheetId="4">#REF!</definedName>
    <definedName name="lblBillCycleStatus" localSheetId="9">#REF!</definedName>
    <definedName name="lblBillCycleStatus" localSheetId="8">#REF!</definedName>
    <definedName name="lblBillCycleStatus" localSheetId="7">#REF!</definedName>
    <definedName name="lblBillCycleStatus" localSheetId="6">#REF!</definedName>
    <definedName name="lblBillCycleStatus" localSheetId="5">#REF!</definedName>
    <definedName name="lblBillCycleStatus">#REF!</definedName>
    <definedName name="lblCategoryStatus" localSheetId="10">#REF!</definedName>
    <definedName name="lblCategoryStatus" localSheetId="1">#REF!</definedName>
    <definedName name="lblCategoryStatus" localSheetId="4">#REF!</definedName>
    <definedName name="lblCategoryStatus" localSheetId="9">#REF!</definedName>
    <definedName name="lblCategoryStatus" localSheetId="8">#REF!</definedName>
    <definedName name="lblCategoryStatus" localSheetId="7">#REF!</definedName>
    <definedName name="lblCategoryStatus" localSheetId="6">#REF!</definedName>
    <definedName name="lblCategoryStatus" localSheetId="5">#REF!</definedName>
    <definedName name="lblCategoryStatus">#REF!</definedName>
    <definedName name="lblCompanyStatus" localSheetId="10">#REF!</definedName>
    <definedName name="lblCompanyStatus" localSheetId="1">#REF!</definedName>
    <definedName name="lblCompanyStatus" localSheetId="4">#REF!</definedName>
    <definedName name="lblCompanyStatus" localSheetId="9">#REF!</definedName>
    <definedName name="lblCompanyStatus" localSheetId="8">#REF!</definedName>
    <definedName name="lblCompanyStatus" localSheetId="7">#REF!</definedName>
    <definedName name="lblCompanyStatus" localSheetId="6">#REF!</definedName>
    <definedName name="lblCompanyStatus" localSheetId="5">#REF!</definedName>
    <definedName name="lblCompanyStatus">#REF!</definedName>
    <definedName name="lblDatabaseStatus" localSheetId="10">#REF!</definedName>
    <definedName name="lblDatabaseStatus" localSheetId="1">#REF!</definedName>
    <definedName name="lblDatabaseStatus" localSheetId="4">#REF!</definedName>
    <definedName name="lblDatabaseStatus" localSheetId="9">#REF!</definedName>
    <definedName name="lblDatabaseStatus" localSheetId="8">#REF!</definedName>
    <definedName name="lblDatabaseStatus" localSheetId="7">#REF!</definedName>
    <definedName name="lblDatabaseStatus" localSheetId="6">#REF!</definedName>
    <definedName name="lblDatabaseStatus" localSheetId="5">#REF!</definedName>
    <definedName name="lblDatabaseStatus">#REF!</definedName>
    <definedName name="lblPullStatus" localSheetId="10">#REF!</definedName>
    <definedName name="lblPullStatus" localSheetId="1">#REF!</definedName>
    <definedName name="lblPullStatus" localSheetId="4">#REF!</definedName>
    <definedName name="lblPullStatus" localSheetId="9">#REF!</definedName>
    <definedName name="lblPullStatus" localSheetId="8">#REF!</definedName>
    <definedName name="lblPullStatus" localSheetId="7">#REF!</definedName>
    <definedName name="lblPullStatus" localSheetId="6">#REF!</definedName>
    <definedName name="lblPullStatus" localSheetId="5">#REF!</definedName>
    <definedName name="lblPullStatus">#REF!</definedName>
    <definedName name="lllllllllllllllllllll" localSheetId="10">#REF!</definedName>
    <definedName name="lllllllllllllllllllll" localSheetId="1">#REF!</definedName>
    <definedName name="lllllllllllllllllllll" localSheetId="4">#REF!</definedName>
    <definedName name="lllllllllllllllllllll" localSheetId="9">#REF!</definedName>
    <definedName name="lllllllllllllllllllll" localSheetId="8">#REF!</definedName>
    <definedName name="lllllllllllllllllllll" localSheetId="7">#REF!</definedName>
    <definedName name="lllllllllllllllllllll" localSheetId="6">#REF!</definedName>
    <definedName name="lllllllllllllllllllll" localSheetId="5">#REF!</definedName>
    <definedName name="lllllllllllllllllllll">#REF!</definedName>
    <definedName name="MainDataEnd" localSheetId="10">#REF!</definedName>
    <definedName name="MainDataEnd" localSheetId="1">#REF!</definedName>
    <definedName name="MainDataEnd" localSheetId="4">#REF!</definedName>
    <definedName name="MainDataEnd" localSheetId="9">#REF!</definedName>
    <definedName name="MainDataEnd" localSheetId="8">#REF!</definedName>
    <definedName name="MainDataEnd" localSheetId="7">#REF!</definedName>
    <definedName name="MainDataEnd" localSheetId="6">#REF!</definedName>
    <definedName name="MainDataEnd" localSheetId="5">#REF!</definedName>
    <definedName name="MainDataEnd">#REF!</definedName>
    <definedName name="MainDataStart" localSheetId="10">#REF!</definedName>
    <definedName name="MainDataStart" localSheetId="1">#REF!</definedName>
    <definedName name="MainDataStart" localSheetId="4">#REF!</definedName>
    <definedName name="MainDataStart" localSheetId="9">#REF!</definedName>
    <definedName name="MainDataStart" localSheetId="8">#REF!</definedName>
    <definedName name="MainDataStart" localSheetId="7">#REF!</definedName>
    <definedName name="MainDataStart" localSheetId="6">#REF!</definedName>
    <definedName name="MainDataStart" localSheetId="5">#REF!</definedName>
    <definedName name="MainDataStart">#REF!</definedName>
    <definedName name="MapKeyStart" localSheetId="10">#REF!</definedName>
    <definedName name="MapKeyStart" localSheetId="1">#REF!</definedName>
    <definedName name="MapKeyStart" localSheetId="4">#REF!</definedName>
    <definedName name="MapKeyStart" localSheetId="9">#REF!</definedName>
    <definedName name="MapKeyStart" localSheetId="8">#REF!</definedName>
    <definedName name="MapKeyStart" localSheetId="7">#REF!</definedName>
    <definedName name="MapKeyStart" localSheetId="6">#REF!</definedName>
    <definedName name="MapKeyStart" localSheetId="5">#REF!</definedName>
    <definedName name="MapKeyStart">#REF!</definedName>
    <definedName name="master_def" localSheetId="10">#REF!</definedName>
    <definedName name="master_def" localSheetId="1">#REF!</definedName>
    <definedName name="master_def" localSheetId="4">#REF!</definedName>
    <definedName name="master_def" localSheetId="9">#REF!</definedName>
    <definedName name="master_def" localSheetId="8">#REF!</definedName>
    <definedName name="master_def" localSheetId="7">#REF!</definedName>
    <definedName name="master_def" localSheetId="6">#REF!</definedName>
    <definedName name="master_def" localSheetId="5">#REF!</definedName>
    <definedName name="master_def">#REF!</definedName>
    <definedName name="MemoAttachment">#REF!</definedName>
    <definedName name="MetaSet">[1]Orientation!$C$22</definedName>
    <definedName name="MonthList">'[10]Lookup Tables'!$A$1:$A$13</definedName>
    <definedName name="NewOnlyOrg">#N/A</definedName>
    <definedName name="nn">#REF!</definedName>
    <definedName name="NOTES" localSheetId="10">#REF!</definedName>
    <definedName name="NOTES" localSheetId="1">#REF!</definedName>
    <definedName name="NOTES" localSheetId="4">#REF!</definedName>
    <definedName name="NOTES" localSheetId="9">#REF!</definedName>
    <definedName name="NOTES" localSheetId="8">#REF!</definedName>
    <definedName name="NOTES" localSheetId="7">#REF!</definedName>
    <definedName name="NOTES" localSheetId="6">#REF!</definedName>
    <definedName name="NOTES" localSheetId="5">#REF!</definedName>
    <definedName name="NOTES">#REF!</definedName>
    <definedName name="NR">#REF!</definedName>
    <definedName name="OfficerSalary">#N/A</definedName>
    <definedName name="OffsetAcctBil">[13]JEexport!$L$10</definedName>
    <definedName name="OffsetAcctPmt">[13]JEexport!$L$9</definedName>
    <definedName name="Org11_13">#N/A</definedName>
    <definedName name="Org7_10">#N/A</definedName>
    <definedName name="p" localSheetId="10">#REF!</definedName>
    <definedName name="p" localSheetId="1">#REF!</definedName>
    <definedName name="p" localSheetId="4">#REF!</definedName>
    <definedName name="p" localSheetId="9">#REF!</definedName>
    <definedName name="p" localSheetId="8">#REF!</definedName>
    <definedName name="p" localSheetId="7">#REF!</definedName>
    <definedName name="p" localSheetId="6">#REF!</definedName>
    <definedName name="p" localSheetId="5">#REF!</definedName>
    <definedName name="p">#REF!</definedName>
    <definedName name="PAGE_1" localSheetId="10">#REF!</definedName>
    <definedName name="PAGE_1" localSheetId="1">#REF!</definedName>
    <definedName name="PAGE_1" localSheetId="4">#REF!</definedName>
    <definedName name="PAGE_1" localSheetId="9">#REF!</definedName>
    <definedName name="PAGE_1" localSheetId="8">#REF!</definedName>
    <definedName name="PAGE_1" localSheetId="7">#REF!</definedName>
    <definedName name="PAGE_1" localSheetId="6">#REF!</definedName>
    <definedName name="PAGE_1" localSheetId="5">#REF!</definedName>
    <definedName name="PAGE_1">#REF!</definedName>
    <definedName name="Page16">#REF!</definedName>
    <definedName name="Page17">#REF!</definedName>
    <definedName name="Page18">#REF!</definedName>
    <definedName name="Page7a">#REF!</definedName>
    <definedName name="pBatchID" localSheetId="10">#REF!</definedName>
    <definedName name="pBatchID" localSheetId="1">#REF!</definedName>
    <definedName name="pBatchID" localSheetId="4">#REF!</definedName>
    <definedName name="pBatchID" localSheetId="9">#REF!</definedName>
    <definedName name="pBatchID" localSheetId="8">#REF!</definedName>
    <definedName name="pBatchID" localSheetId="7">#REF!</definedName>
    <definedName name="pBatchID" localSheetId="6">#REF!</definedName>
    <definedName name="pBatchID" localSheetId="5">#REF!</definedName>
    <definedName name="pBatchID">#REF!</definedName>
    <definedName name="pBillArea" localSheetId="10">#REF!</definedName>
    <definedName name="pBillArea" localSheetId="1">#REF!</definedName>
    <definedName name="pBillArea" localSheetId="4">#REF!</definedName>
    <definedName name="pBillArea" localSheetId="9">#REF!</definedName>
    <definedName name="pBillArea" localSheetId="8">#REF!</definedName>
    <definedName name="pBillArea" localSheetId="7">#REF!</definedName>
    <definedName name="pBillArea" localSheetId="6">#REF!</definedName>
    <definedName name="pBillArea" localSheetId="5">#REF!</definedName>
    <definedName name="pBillArea">#REF!</definedName>
    <definedName name="pBillCycle" localSheetId="10">#REF!</definedName>
    <definedName name="pBillCycle" localSheetId="1">#REF!</definedName>
    <definedName name="pBillCycle" localSheetId="4">#REF!</definedName>
    <definedName name="pBillCycle" localSheetId="9">#REF!</definedName>
    <definedName name="pBillCycle" localSheetId="8">#REF!</definedName>
    <definedName name="pBillCycle" localSheetId="7">#REF!</definedName>
    <definedName name="pBillCycle" localSheetId="6">#REF!</definedName>
    <definedName name="pBillCycle" localSheetId="5">#REF!</definedName>
    <definedName name="pBillCycle">#REF!</definedName>
    <definedName name="pCategory" localSheetId="10">#REF!</definedName>
    <definedName name="pCategory" localSheetId="1">#REF!</definedName>
    <definedName name="pCategory" localSheetId="4">#REF!</definedName>
    <definedName name="pCategory" localSheetId="9">#REF!</definedName>
    <definedName name="pCategory" localSheetId="8">#REF!</definedName>
    <definedName name="pCategory" localSheetId="7">#REF!</definedName>
    <definedName name="pCategory" localSheetId="6">#REF!</definedName>
    <definedName name="pCategory" localSheetId="5">#REF!</definedName>
    <definedName name="pCategory">#REF!</definedName>
    <definedName name="pCompany" localSheetId="10">#REF!</definedName>
    <definedName name="pCompany" localSheetId="1">#REF!</definedName>
    <definedName name="pCompany" localSheetId="4">#REF!</definedName>
    <definedName name="pCompany" localSheetId="9">#REF!</definedName>
    <definedName name="pCompany" localSheetId="8">#REF!</definedName>
    <definedName name="pCompany" localSheetId="7">#REF!</definedName>
    <definedName name="pCompany" localSheetId="6">#REF!</definedName>
    <definedName name="pCompany" localSheetId="5">#REF!</definedName>
    <definedName name="pCompany">#REF!</definedName>
    <definedName name="pCustomerNumber" localSheetId="10">#REF!</definedName>
    <definedName name="pCustomerNumber" localSheetId="1">#REF!</definedName>
    <definedName name="pCustomerNumber" localSheetId="4">#REF!</definedName>
    <definedName name="pCustomerNumber" localSheetId="9">#REF!</definedName>
    <definedName name="pCustomerNumber" localSheetId="8">#REF!</definedName>
    <definedName name="pCustomerNumber" localSheetId="7">#REF!</definedName>
    <definedName name="pCustomerNumber" localSheetId="6">#REF!</definedName>
    <definedName name="pCustomerNumber" localSheetId="5">#REF!</definedName>
    <definedName name="pCustomerNumber">#REF!</definedName>
    <definedName name="pDatabase" localSheetId="10">#REF!</definedName>
    <definedName name="pDatabase" localSheetId="1">#REF!</definedName>
    <definedName name="pDatabase" localSheetId="4">#REF!</definedName>
    <definedName name="pDatabase" localSheetId="9">#REF!</definedName>
    <definedName name="pDatabase" localSheetId="8">#REF!</definedName>
    <definedName name="pDatabase" localSheetId="7">#REF!</definedName>
    <definedName name="pDatabase" localSheetId="6">#REF!</definedName>
    <definedName name="pDatabase" localSheetId="5">#REF!</definedName>
    <definedName name="pDatabase">#REF!</definedName>
    <definedName name="pEndPostDate" localSheetId="10">#REF!</definedName>
    <definedName name="pEndPostDate" localSheetId="1">#REF!</definedName>
    <definedName name="pEndPostDate" localSheetId="4">#REF!</definedName>
    <definedName name="pEndPostDate" localSheetId="9">#REF!</definedName>
    <definedName name="pEndPostDate" localSheetId="8">#REF!</definedName>
    <definedName name="pEndPostDate" localSheetId="7">#REF!</definedName>
    <definedName name="pEndPostDate" localSheetId="6">#REF!</definedName>
    <definedName name="pEndPostDate" localSheetId="5">#REF!</definedName>
    <definedName name="pEndPostDate">#REF!</definedName>
    <definedName name="Period" localSheetId="10">#REF!</definedName>
    <definedName name="Period" localSheetId="1">#REF!</definedName>
    <definedName name="Period" localSheetId="4">#REF!</definedName>
    <definedName name="Period" localSheetId="9">#REF!</definedName>
    <definedName name="Period" localSheetId="8">#REF!</definedName>
    <definedName name="Period" localSheetId="7">#REF!</definedName>
    <definedName name="Period" localSheetId="6">#REF!</definedName>
    <definedName name="Period" localSheetId="5">#REF!</definedName>
    <definedName name="Period">#REF!</definedName>
    <definedName name="pMonth" localSheetId="10">#REF!</definedName>
    <definedName name="pMonth" localSheetId="1">#REF!</definedName>
    <definedName name="pMonth" localSheetId="4">#REF!</definedName>
    <definedName name="pMonth" localSheetId="9">#REF!</definedName>
    <definedName name="pMonth" localSheetId="8">#REF!</definedName>
    <definedName name="pMonth" localSheetId="7">#REF!</definedName>
    <definedName name="pMonth" localSheetId="6">#REF!</definedName>
    <definedName name="pMonth" localSheetId="5">#REF!</definedName>
    <definedName name="pMonth">#REF!</definedName>
    <definedName name="pOnlyShowLastTranx" localSheetId="10">#REF!</definedName>
    <definedName name="pOnlyShowLastTranx" localSheetId="1">#REF!</definedName>
    <definedName name="pOnlyShowLastTranx" localSheetId="4">#REF!</definedName>
    <definedName name="pOnlyShowLastTranx" localSheetId="9">#REF!</definedName>
    <definedName name="pOnlyShowLastTranx" localSheetId="8">#REF!</definedName>
    <definedName name="pOnlyShowLastTranx" localSheetId="7">#REF!</definedName>
    <definedName name="pOnlyShowLastTranx" localSheetId="6">#REF!</definedName>
    <definedName name="pOnlyShowLastTranx" localSheetId="5">#REF!</definedName>
    <definedName name="pOnlyShowLastTranx">#REF!</definedName>
    <definedName name="primtbl">[1]Orientation!$C$23</definedName>
    <definedName name="_xlnm.Print_Area" localSheetId="10">#REF!</definedName>
    <definedName name="_xlnm.Print_Area" localSheetId="1">'Container Count'!$A$1:$N$22</definedName>
    <definedName name="_xlnm.Print_Area" localSheetId="0">'Cust Count Summary'!$A$1:$M$24</definedName>
    <definedName name="_xlnm.Print_Area" localSheetId="9">#REF!</definedName>
    <definedName name="_xlnm.Print_Area" localSheetId="8">#REF!</definedName>
    <definedName name="_xlnm.Print_Area" localSheetId="7">#REF!</definedName>
    <definedName name="_xlnm.Print_Area">#REF!</definedName>
    <definedName name="Print_Area_MI" localSheetId="10">#REF!</definedName>
    <definedName name="Print_Area_MI" localSheetId="1">#REF!</definedName>
    <definedName name="Print_Area_MI" localSheetId="4">#REF!</definedName>
    <definedName name="Print_Area_MI" localSheetId="9">#REF!</definedName>
    <definedName name="Print_Area_MI" localSheetId="8">#REF!</definedName>
    <definedName name="Print_Area_MI" localSheetId="7">#REF!</definedName>
    <definedName name="Print_Area_MI" localSheetId="6">#REF!</definedName>
    <definedName name="Print_Area_MI" localSheetId="5">#REF!</definedName>
    <definedName name="Print_Area_MI">#REF!</definedName>
    <definedName name="Print_Area1" localSheetId="10">#REF!</definedName>
    <definedName name="Print_Area1" localSheetId="1">#REF!</definedName>
    <definedName name="Print_Area1" localSheetId="4">#REF!</definedName>
    <definedName name="Print_Area1" localSheetId="9">#REF!</definedName>
    <definedName name="Print_Area1" localSheetId="8">#REF!</definedName>
    <definedName name="Print_Area1" localSheetId="7">#REF!</definedName>
    <definedName name="Print_Area1" localSheetId="6">#REF!</definedName>
    <definedName name="Print_Area1" localSheetId="5">#REF!</definedName>
    <definedName name="Print_Area1">#REF!</definedName>
    <definedName name="Print_Area2" localSheetId="10">#REF!</definedName>
    <definedName name="Print_Area2" localSheetId="1">#REF!</definedName>
    <definedName name="Print_Area2" localSheetId="4">#REF!</definedName>
    <definedName name="Print_Area2" localSheetId="9">#REF!</definedName>
    <definedName name="Print_Area2" localSheetId="8">#REF!</definedName>
    <definedName name="Print_Area2" localSheetId="7">#REF!</definedName>
    <definedName name="Print_Area2" localSheetId="6">#REF!</definedName>
    <definedName name="Print_Area2" localSheetId="5">#REF!</definedName>
    <definedName name="Print_Area2">#REF!</definedName>
    <definedName name="Print_Area3" localSheetId="10">#REF!</definedName>
    <definedName name="Print_Area3" localSheetId="1">#REF!</definedName>
    <definedName name="Print_Area3" localSheetId="4">#REF!</definedName>
    <definedName name="Print_Area3" localSheetId="9">#REF!</definedName>
    <definedName name="Print_Area3" localSheetId="8">#REF!</definedName>
    <definedName name="Print_Area3" localSheetId="7">#REF!</definedName>
    <definedName name="Print_Area3" localSheetId="6">#REF!</definedName>
    <definedName name="Print_Area3" localSheetId="5">#REF!</definedName>
    <definedName name="Print_Area3">#REF!</definedName>
    <definedName name="Print_Area5" localSheetId="10">#REF!</definedName>
    <definedName name="Print_Area5" localSheetId="1">#REF!</definedName>
    <definedName name="Print_Area5" localSheetId="4">#REF!</definedName>
    <definedName name="Print_Area5" localSheetId="9">#REF!</definedName>
    <definedName name="Print_Area5" localSheetId="8">#REF!</definedName>
    <definedName name="Print_Area5" localSheetId="7">#REF!</definedName>
    <definedName name="Print_Area5" localSheetId="6">#REF!</definedName>
    <definedName name="Print_Area5" localSheetId="5">#REF!</definedName>
    <definedName name="Print_Area5">#REF!</definedName>
    <definedName name="_xlnm.Print_Titles" localSheetId="10">'Comm Recy-Storage Price Out'!$B:$B</definedName>
    <definedName name="_xlnm.Print_Titles" localSheetId="1">'Container Count'!$B:$C</definedName>
    <definedName name="_xlnm.Print_Titles" localSheetId="4">'Indian Nation Price Out'!$B:$B</definedName>
    <definedName name="_xlnm.Print_Titles" localSheetId="9">'Mabton Price Out'!$B:$B</definedName>
    <definedName name="_xlnm.Print_Titles" localSheetId="8">'Naches Price Out'!$B:$B</definedName>
    <definedName name="_xlnm.Print_Titles" localSheetId="2">'Revenue Summary'!$A:$A</definedName>
    <definedName name="_xlnm.Print_Titles" localSheetId="7">'Sunnyside Price Out'!$B:$B</definedName>
    <definedName name="_xlnm.Print_Titles" localSheetId="6">'Tieton Price Out'!$B:$B</definedName>
    <definedName name="_xlnm.Print_Titles" localSheetId="3">'Yakima Regulated Price Out'!$B:$B</definedName>
    <definedName name="_xlnm.Print_Titles" localSheetId="5">'Zillah Price Out'!$B:$B</definedName>
    <definedName name="Print1" localSheetId="10">#REF!</definedName>
    <definedName name="Print1" localSheetId="1">#REF!</definedName>
    <definedName name="Print1" localSheetId="4">#REF!</definedName>
    <definedName name="Print1" localSheetId="9">#REF!</definedName>
    <definedName name="Print1" localSheetId="8">#REF!</definedName>
    <definedName name="Print1" localSheetId="7">#REF!</definedName>
    <definedName name="Print1" localSheetId="6">#REF!</definedName>
    <definedName name="Print1" localSheetId="5">#REF!</definedName>
    <definedName name="Print1">#REF!</definedName>
    <definedName name="Print2" localSheetId="10">#REF!</definedName>
    <definedName name="Print2" localSheetId="1">#REF!</definedName>
    <definedName name="Print2" localSheetId="4">#REF!</definedName>
    <definedName name="Print2" localSheetId="9">#REF!</definedName>
    <definedName name="Print2" localSheetId="8">#REF!</definedName>
    <definedName name="Print2" localSheetId="7">#REF!</definedName>
    <definedName name="Print2" localSheetId="6">#REF!</definedName>
    <definedName name="Print2" localSheetId="5">#REF!</definedName>
    <definedName name="Print2">#REF!</definedName>
    <definedName name="Print5" localSheetId="10">#REF!</definedName>
    <definedName name="Print5" localSheetId="1">#REF!</definedName>
    <definedName name="Print5" localSheetId="4">#REF!</definedName>
    <definedName name="Print5" localSheetId="9">#REF!</definedName>
    <definedName name="Print5" localSheetId="8">#REF!</definedName>
    <definedName name="Print5" localSheetId="7">#REF!</definedName>
    <definedName name="Print5" localSheetId="6">#REF!</definedName>
    <definedName name="Print5" localSheetId="5">#REF!</definedName>
    <definedName name="Print5">#REF!</definedName>
    <definedName name="ProRev">'[4]Pacific Regulated - Price Out'!$M$49</definedName>
    <definedName name="ProRev_com">'[4]Pacific Regulated - Price Out'!$M$213</definedName>
    <definedName name="ProRev_mfr">'[4]Pacific Regulated - Price Out'!$M$221</definedName>
    <definedName name="ProRev_ro">'[4]Pacific Regulated - Price Out'!$M$281</definedName>
    <definedName name="ProRev_rr">'[4]Pacific Regulated - Price Out'!$M$58</definedName>
    <definedName name="ProRev_yw">'[4]Pacific Regulated - Price Out'!$M$69</definedName>
    <definedName name="pServer" localSheetId="10">#REF!</definedName>
    <definedName name="pServer" localSheetId="1">#REF!</definedName>
    <definedName name="pServer" localSheetId="4">#REF!</definedName>
    <definedName name="pServer" localSheetId="9">#REF!</definedName>
    <definedName name="pServer" localSheetId="8">#REF!</definedName>
    <definedName name="pServer" localSheetId="7">#REF!</definedName>
    <definedName name="pServer" localSheetId="6">#REF!</definedName>
    <definedName name="pServer" localSheetId="5">#REF!</definedName>
    <definedName name="pServer">#REF!</definedName>
    <definedName name="pServiceCode" localSheetId="10">#REF!</definedName>
    <definedName name="pServiceCode" localSheetId="1">#REF!</definedName>
    <definedName name="pServiceCode" localSheetId="4">#REF!</definedName>
    <definedName name="pServiceCode" localSheetId="9">#REF!</definedName>
    <definedName name="pServiceCode" localSheetId="8">#REF!</definedName>
    <definedName name="pServiceCode" localSheetId="7">#REF!</definedName>
    <definedName name="pServiceCode" localSheetId="6">#REF!</definedName>
    <definedName name="pServiceCode" localSheetId="5">#REF!</definedName>
    <definedName name="pServiceCode">#REF!</definedName>
    <definedName name="pShowAllUnposted" localSheetId="10">#REF!</definedName>
    <definedName name="pShowAllUnposted" localSheetId="1">#REF!</definedName>
    <definedName name="pShowAllUnposted" localSheetId="4">#REF!</definedName>
    <definedName name="pShowAllUnposted" localSheetId="9">#REF!</definedName>
    <definedName name="pShowAllUnposted" localSheetId="8">#REF!</definedName>
    <definedName name="pShowAllUnposted" localSheetId="7">#REF!</definedName>
    <definedName name="pShowAllUnposted" localSheetId="6">#REF!</definedName>
    <definedName name="pShowAllUnposted" localSheetId="5">#REF!</definedName>
    <definedName name="pShowAllUnposted">#REF!</definedName>
    <definedName name="pShowCustomerDetail" localSheetId="10">#REF!</definedName>
    <definedName name="pShowCustomerDetail" localSheetId="1">#REF!</definedName>
    <definedName name="pShowCustomerDetail" localSheetId="4">#REF!</definedName>
    <definedName name="pShowCustomerDetail" localSheetId="9">#REF!</definedName>
    <definedName name="pShowCustomerDetail" localSheetId="8">#REF!</definedName>
    <definedName name="pShowCustomerDetail" localSheetId="7">#REF!</definedName>
    <definedName name="pShowCustomerDetail" localSheetId="6">#REF!</definedName>
    <definedName name="pShowCustomerDetail" localSheetId="5">#REF!</definedName>
    <definedName name="pShowCustomerDetail">#REF!</definedName>
    <definedName name="pSortOption" localSheetId="10">#REF!</definedName>
    <definedName name="pSortOption" localSheetId="1">#REF!</definedName>
    <definedName name="pSortOption" localSheetId="4">#REF!</definedName>
    <definedName name="pSortOption" localSheetId="9">#REF!</definedName>
    <definedName name="pSortOption" localSheetId="8">#REF!</definedName>
    <definedName name="pSortOption" localSheetId="7">#REF!</definedName>
    <definedName name="pSortOption" localSheetId="6">#REF!</definedName>
    <definedName name="pSortOption" localSheetId="5">#REF!</definedName>
    <definedName name="pSortOption">#REF!</definedName>
    <definedName name="pStartPostDate" localSheetId="10">#REF!</definedName>
    <definedName name="pStartPostDate" localSheetId="1">#REF!</definedName>
    <definedName name="pStartPostDate" localSheetId="4">#REF!</definedName>
    <definedName name="pStartPostDate" localSheetId="9">#REF!</definedName>
    <definedName name="pStartPostDate" localSheetId="8">#REF!</definedName>
    <definedName name="pStartPostDate" localSheetId="7">#REF!</definedName>
    <definedName name="pStartPostDate" localSheetId="6">#REF!</definedName>
    <definedName name="pStartPostDate" localSheetId="5">#REF!</definedName>
    <definedName name="pStartPostDate">#REF!</definedName>
    <definedName name="pTransType" localSheetId="10">#REF!</definedName>
    <definedName name="pTransType" localSheetId="1">#REF!</definedName>
    <definedName name="pTransType" localSheetId="4">#REF!</definedName>
    <definedName name="pTransType" localSheetId="9">#REF!</definedName>
    <definedName name="pTransType" localSheetId="8">#REF!</definedName>
    <definedName name="pTransType" localSheetId="7">#REF!</definedName>
    <definedName name="pTransType" localSheetId="6">#REF!</definedName>
    <definedName name="pTransType" localSheetId="5">#REF!</definedName>
    <definedName name="pTransType">#REF!</definedName>
    <definedName name="RCW_81.04.080">#N/A</definedName>
    <definedName name="RecyDisposal">#N/A</definedName>
    <definedName name="Reg_Cust_Billed_Percent">'[14]Consolidated IS 2009 2010'!$AK$20</definedName>
    <definedName name="Reg_Cust_Percent">'[14]Consolidated IS 2009 2010'!$AC$20</definedName>
    <definedName name="Reg_Drive_Percent">'[14]Consolidated IS 2009 2010'!$AC$40</definedName>
    <definedName name="Reg_Haul_Rev_Percent">'[14]Consolidated IS 2009 2010'!$Z$18</definedName>
    <definedName name="Reg_Lab_Percent">'[14]Consolidated IS 2009 2010'!$AC$39</definedName>
    <definedName name="Reg_Steel_Cont_Percent">'[14]Consolidated IS 2009 2010'!$AE$120</definedName>
    <definedName name="RegulatedIS">'[14]2009 IS'!$A$12:$Q$655</definedName>
    <definedName name="RelatedSalary">#N/A</definedName>
    <definedName name="report_type">[1]Orientation!$C$24</definedName>
    <definedName name="ReportNames" localSheetId="1">[6]ControlPanel!$X$2:$X$8</definedName>
    <definedName name="ReportNames">[7]ControlPanel!$X$2:$X$8</definedName>
    <definedName name="ReportVersion">[1]Settings!$D$5</definedName>
    <definedName name="RetainedEarnings" localSheetId="10">#REF!</definedName>
    <definedName name="RetainedEarnings" localSheetId="1">#REF!</definedName>
    <definedName name="RetainedEarnings" localSheetId="4">#REF!</definedName>
    <definedName name="RetainedEarnings" localSheetId="9">#REF!</definedName>
    <definedName name="RetainedEarnings" localSheetId="8">#REF!</definedName>
    <definedName name="RetainedEarnings" localSheetId="7">#REF!</definedName>
    <definedName name="RetainedEarnings" localSheetId="6">#REF!</definedName>
    <definedName name="RetainedEarnings" localSheetId="5">#REF!</definedName>
    <definedName name="RetainedEarnings">#REF!</definedName>
    <definedName name="RevCust" localSheetId="10">[15]RevenuesCust!#REF!</definedName>
    <definedName name="RevCust" localSheetId="1">[16]RevenuesCust!#REF!</definedName>
    <definedName name="RevCust" localSheetId="4">[15]RevenuesCust!#REF!</definedName>
    <definedName name="RevCust" localSheetId="9">[15]RevenuesCust!#REF!</definedName>
    <definedName name="RevCust" localSheetId="8">[15]RevenuesCust!#REF!</definedName>
    <definedName name="RevCust" localSheetId="7">[15]RevenuesCust!#REF!</definedName>
    <definedName name="RevCust" localSheetId="6">[15]RevenuesCust!#REF!</definedName>
    <definedName name="RevCust" localSheetId="5">[15]RevenuesCust!#REF!</definedName>
    <definedName name="RevCust">[15]RevenuesCust!#REF!</definedName>
    <definedName name="RevCustomer">#REF!</definedName>
    <definedName name="rngCreateLog">[1]Delivery!$B$12</definedName>
    <definedName name="rngFilePassword">[1]Delivery!$B$6</definedName>
    <definedName name="rngSourceTab">[1]Delivery!$E$8</definedName>
    <definedName name="rowgroup">[1]Orientation!$C$17</definedName>
    <definedName name="rowsegment">[1]Orientation!$B$17</definedName>
    <definedName name="Sequential_Group">[1]Settings!$J$6</definedName>
    <definedName name="Sequential_Segment">[1]Settings!$I$6</definedName>
    <definedName name="Sequential_sort">[1]Settings!$I$10:$J$11</definedName>
    <definedName name="sortcol" localSheetId="10">#REF!</definedName>
    <definedName name="sortcol" localSheetId="1">#REF!</definedName>
    <definedName name="sortcol" localSheetId="4">#REF!</definedName>
    <definedName name="sortcol" localSheetId="9">#REF!</definedName>
    <definedName name="sortcol" localSheetId="8">#REF!</definedName>
    <definedName name="sortcol" localSheetId="7">#REF!</definedName>
    <definedName name="sortcol" localSheetId="6">#REF!</definedName>
    <definedName name="sortcol" localSheetId="5">#REF!</definedName>
    <definedName name="sortcol">#REF!</definedName>
    <definedName name="sSRCDate" localSheetId="10">'[17]Feb''12 FAR Data'!#REF!</definedName>
    <definedName name="sSRCDate" localSheetId="1">'[18]Feb''12 FAR Data'!#REF!</definedName>
    <definedName name="sSRCDate" localSheetId="4">'[17]Feb''12 FAR Data'!#REF!</definedName>
    <definedName name="sSRCDate" localSheetId="9">'[17]Feb''12 FAR Data'!#REF!</definedName>
    <definedName name="sSRCDate" localSheetId="8">'[17]Feb''12 FAR Data'!#REF!</definedName>
    <definedName name="sSRCDate" localSheetId="7">'[17]Feb''12 FAR Data'!#REF!</definedName>
    <definedName name="sSRCDate" localSheetId="6">'[17]Feb''12 FAR Data'!#REF!</definedName>
    <definedName name="sSRCDate" localSheetId="5">'[17]Feb''12 FAR Data'!#REF!</definedName>
    <definedName name="sSRCDate">'[17]Feb''12 FAR Data'!#REF!</definedName>
    <definedName name="Supplemental_filter">[1]Settings!$C$31</definedName>
    <definedName name="SWDisposal">#N/A</definedName>
    <definedName name="System">[19]BS_Close!$V$8</definedName>
    <definedName name="TemplateEnd" localSheetId="10">#REF!</definedName>
    <definedName name="TemplateEnd" localSheetId="1">#REF!</definedName>
    <definedName name="TemplateEnd" localSheetId="4">#REF!</definedName>
    <definedName name="TemplateEnd" localSheetId="9">#REF!</definedName>
    <definedName name="TemplateEnd" localSheetId="8">#REF!</definedName>
    <definedName name="TemplateEnd" localSheetId="7">#REF!</definedName>
    <definedName name="TemplateEnd" localSheetId="6">#REF!</definedName>
    <definedName name="TemplateEnd" localSheetId="5">#REF!</definedName>
    <definedName name="TemplateEnd">#REF!</definedName>
    <definedName name="TemplateStart" localSheetId="10">#REF!</definedName>
    <definedName name="TemplateStart" localSheetId="1">#REF!</definedName>
    <definedName name="TemplateStart" localSheetId="4">#REF!</definedName>
    <definedName name="TemplateStart" localSheetId="9">#REF!</definedName>
    <definedName name="TemplateStart" localSheetId="8">#REF!</definedName>
    <definedName name="TemplateStart" localSheetId="7">#REF!</definedName>
    <definedName name="TemplateStart" localSheetId="6">#REF!</definedName>
    <definedName name="TemplateStart" localSheetId="5">#REF!</definedName>
    <definedName name="TemplateStart">#REF!</definedName>
    <definedName name="TheTable" localSheetId="10">#REF!</definedName>
    <definedName name="TheTable" localSheetId="1">#REF!</definedName>
    <definedName name="TheTable" localSheetId="4">#REF!</definedName>
    <definedName name="TheTable" localSheetId="9">#REF!</definedName>
    <definedName name="TheTable" localSheetId="8">#REF!</definedName>
    <definedName name="TheTable" localSheetId="7">#REF!</definedName>
    <definedName name="TheTable" localSheetId="6">#REF!</definedName>
    <definedName name="TheTable" localSheetId="5">#REF!</definedName>
    <definedName name="TheTable">#REF!</definedName>
    <definedName name="TheTableOLD" localSheetId="10">#REF!</definedName>
    <definedName name="TheTableOLD" localSheetId="1">#REF!</definedName>
    <definedName name="TheTableOLD" localSheetId="4">#REF!</definedName>
    <definedName name="TheTableOLD" localSheetId="9">#REF!</definedName>
    <definedName name="TheTableOLD" localSheetId="8">#REF!</definedName>
    <definedName name="TheTableOLD" localSheetId="7">#REF!</definedName>
    <definedName name="TheTableOLD" localSheetId="6">#REF!</definedName>
    <definedName name="TheTableOLD" localSheetId="5">#REF!</definedName>
    <definedName name="TheTableOLD">#REF!</definedName>
    <definedName name="timeseries">[1]Orientation!$B$6:$C$13</definedName>
    <definedName name="Tons">#REF!</definedName>
    <definedName name="Total_Comm">'[5]Tariff Rate Sheet'!$L$214</definedName>
    <definedName name="Total_DB">'[5]Tariff Rate Sheet'!$L$278</definedName>
    <definedName name="Total_Resi">'[5]Tariff Rate Sheet'!$L$107</definedName>
    <definedName name="Transactions" localSheetId="10">#REF!</definedName>
    <definedName name="Transactions" localSheetId="1">#REF!</definedName>
    <definedName name="Transactions" localSheetId="4">#REF!</definedName>
    <definedName name="Transactions" localSheetId="9">#REF!</definedName>
    <definedName name="Transactions" localSheetId="8">#REF!</definedName>
    <definedName name="Transactions" localSheetId="7">#REF!</definedName>
    <definedName name="Transactions" localSheetId="6">#REF!</definedName>
    <definedName name="Transactions" localSheetId="5">#REF!</definedName>
    <definedName name="Transactions">#REF!</definedName>
    <definedName name="UnregulatedIS">'[14]2010 IS'!$A$12:$Q$654</definedName>
    <definedName name="Version">[10]Data!#REF!</definedName>
    <definedName name="wrn.PrintReview." hidden="1">{#N/A,#N/A,TRUE,"SUMM";#N/A,#N/A,TRUE,"Rev";#N/A,#N/A,TRUE,"Dir_Costs";#N/A,#N/A,TRUE,"G and A Costs";#N/A,#N/A,TRUE,"Itemize";#N/A,#N/A,TRUE,"Cust_Count1";#N/A,#N/A,TRUE,"Cust_Count2";#N/A,#N/A,TRUE,"Rev_Breakdown";#N/A,#N/A,TRUE,"Truck Hours";#N/A,#N/A,TRUE,"Labor Hours";#N/A,#N/A,TRUE,"Container Breakdown";#N/A,#N/A,TRUE,"Cart Breakdown"}</definedName>
    <definedName name="wrn.PrintReview2" hidden="1">{#N/A,#N/A,TRUE,"SUMM";#N/A,#N/A,TRUE,"Rev";#N/A,#N/A,TRUE,"Dir_Costs";#N/A,#N/A,TRUE,"G and A Costs";#N/A,#N/A,TRUE,"Itemize";#N/A,#N/A,TRUE,"Cust_Count1";#N/A,#N/A,TRUE,"Cust_Count2";#N/A,#N/A,TRUE,"Rev_Breakdown";#N/A,#N/A,TRUE,"Truck Hours";#N/A,#N/A,TRUE,"Labor Hours";#N/A,#N/A,TRUE,"Container Breakdown";#N/A,#N/A,TRUE,"Cart Breakdown"}</definedName>
    <definedName name="wrn.PrnPg1_Pg11." hidden="1">{"Page1",#N/A,TRUE,"SUMM";"Page2",#N/A,TRUE,"Rev";"Page3",#N/A,TRUE,"Dir_Costs";"Page4",#N/A,TRUE,"G and A Costs";"Page5",#N/A,TRUE,"Itemize";"Page6",#N/A,TRUE,"Cust_Count1";"Page7",#N/A,TRUE,"Cust_Count2";"Page8",#N/A,TRUE,"Rev_Breakdown";"Page9",#N/A,TRUE,"Truck Hours";"Page10",#N/A,TRUE,"Labor Hours";"Page11",#N/A,TRUE,"Container Breakdown"}</definedName>
    <definedName name="wrn.test." hidden="1">{"Page1",#N/A,TRUE,"SUMM";"Page2",#N/A,TRUE,"Rev";"Page3",#N/A,TRUE,"Dir_Costs"}</definedName>
    <definedName name="WTable" localSheetId="10">#REF!</definedName>
    <definedName name="WTable" localSheetId="1">#REF!</definedName>
    <definedName name="WTable" localSheetId="4">#REF!</definedName>
    <definedName name="WTable" localSheetId="9">#REF!</definedName>
    <definedName name="WTable" localSheetId="8">#REF!</definedName>
    <definedName name="WTable" localSheetId="7">#REF!</definedName>
    <definedName name="WTable" localSheetId="6">#REF!</definedName>
    <definedName name="WTable" localSheetId="5">#REF!</definedName>
    <definedName name="WTable">#REF!</definedName>
    <definedName name="WTableOld" localSheetId="10">#REF!</definedName>
    <definedName name="WTableOld" localSheetId="1">#REF!</definedName>
    <definedName name="WTableOld" localSheetId="4">#REF!</definedName>
    <definedName name="WTableOld" localSheetId="9">#REF!</definedName>
    <definedName name="WTableOld" localSheetId="8">#REF!</definedName>
    <definedName name="WTableOld" localSheetId="7">#REF!</definedName>
    <definedName name="WTableOld" localSheetId="6">#REF!</definedName>
    <definedName name="WTableOld" localSheetId="5">#REF!</definedName>
    <definedName name="WTableOld">#REF!</definedName>
    <definedName name="ww">#REF!</definedName>
    <definedName name="xperiod">[1]Orientation!$G$15</definedName>
    <definedName name="xtabin" localSheetId="10">[2]Hidden!#REF!</definedName>
    <definedName name="xtabin" localSheetId="1">[3]Hidden!#REF!</definedName>
    <definedName name="xtabin" localSheetId="4">[2]Hidden!#REF!</definedName>
    <definedName name="xtabin" localSheetId="9">[2]Hidden!#REF!</definedName>
    <definedName name="xtabin" localSheetId="8">[2]Hidden!#REF!</definedName>
    <definedName name="xtabin" localSheetId="7">[2]Hidden!#REF!</definedName>
    <definedName name="xtabin" localSheetId="6">[2]Hidden!#REF!</definedName>
    <definedName name="xtabin" localSheetId="5">[2]Hidden!#REF!</definedName>
    <definedName name="xtabin">[2]Hidden!#REF!</definedName>
    <definedName name="xx" localSheetId="10">#REF!</definedName>
    <definedName name="xx" localSheetId="1">#REF!</definedName>
    <definedName name="xx" localSheetId="4">#REF!</definedName>
    <definedName name="xx" localSheetId="9">#REF!</definedName>
    <definedName name="xx" localSheetId="8">#REF!</definedName>
    <definedName name="xx" localSheetId="7">#REF!</definedName>
    <definedName name="xx" localSheetId="6">#REF!</definedName>
    <definedName name="xx" localSheetId="5">#REF!</definedName>
    <definedName name="xx">#REF!</definedName>
    <definedName name="xxx">#REF!</definedName>
    <definedName name="xxxx">#REF!</definedName>
    <definedName name="YearMonth">'[11]Vashon BS'!#REF!</definedName>
    <definedName name="YWMedWasteDisp">#N/A</definedName>
    <definedName name="yy">#REF!</definedName>
  </definedNames>
  <calcPr calcId="162913" iterate="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115" i="11" l="1"/>
  <c r="Q117" i="11"/>
  <c r="P117" i="11"/>
  <c r="O117" i="11"/>
  <c r="N117" i="11"/>
  <c r="L117" i="11"/>
  <c r="J117" i="11"/>
  <c r="I117" i="11"/>
  <c r="G117" i="11"/>
  <c r="F117" i="11"/>
  <c r="Q110" i="11"/>
  <c r="O110" i="11"/>
  <c r="O119" i="11" s="1"/>
  <c r="N110" i="11"/>
  <c r="N119" i="11" s="1"/>
  <c r="M110" i="11"/>
  <c r="L110" i="11"/>
  <c r="K110" i="11"/>
  <c r="I110" i="11"/>
  <c r="G110" i="11"/>
  <c r="G119" i="11" s="1"/>
  <c r="F110" i="11"/>
  <c r="F119" i="11" s="1"/>
  <c r="O99" i="11"/>
  <c r="N99" i="11"/>
  <c r="M99" i="11"/>
  <c r="L99" i="11"/>
  <c r="G99" i="11"/>
  <c r="Q89" i="11"/>
  <c r="P89" i="11"/>
  <c r="O89" i="11"/>
  <c r="N89" i="11"/>
  <c r="M89" i="11"/>
  <c r="L89" i="11"/>
  <c r="K89" i="11"/>
  <c r="J89" i="11"/>
  <c r="I89" i="11"/>
  <c r="H89" i="11"/>
  <c r="G89" i="11"/>
  <c r="F89" i="11"/>
  <c r="AK84" i="11"/>
  <c r="Z78" i="11"/>
  <c r="X78" i="11"/>
  <c r="AD77" i="11"/>
  <c r="V77" i="11"/>
  <c r="Y76" i="11"/>
  <c r="X76" i="11"/>
  <c r="AE74" i="11"/>
  <c r="AD74" i="11"/>
  <c r="AC74" i="11"/>
  <c r="AB74" i="11"/>
  <c r="AA74" i="11"/>
  <c r="Z74" i="11"/>
  <c r="Y74" i="11"/>
  <c r="X74" i="11"/>
  <c r="W74" i="11"/>
  <c r="V74" i="11"/>
  <c r="U74" i="11"/>
  <c r="T74" i="11"/>
  <c r="AD73" i="11"/>
  <c r="AC73" i="11"/>
  <c r="AB73" i="11"/>
  <c r="AA73" i="11"/>
  <c r="Z73" i="11"/>
  <c r="Y73" i="11"/>
  <c r="X73" i="11"/>
  <c r="W73" i="11"/>
  <c r="V73" i="11"/>
  <c r="U73" i="11"/>
  <c r="T73" i="11"/>
  <c r="D73" i="11"/>
  <c r="U72" i="11"/>
  <c r="T72" i="11"/>
  <c r="AE72" i="11"/>
  <c r="AD72" i="11"/>
  <c r="AC72" i="11"/>
  <c r="AB72" i="11"/>
  <c r="AA72" i="11"/>
  <c r="Z72" i="11"/>
  <c r="Y72" i="11"/>
  <c r="X72" i="11"/>
  <c r="W72" i="11"/>
  <c r="V72" i="11"/>
  <c r="AE71" i="11"/>
  <c r="AC71" i="11"/>
  <c r="W71" i="11"/>
  <c r="V71" i="11"/>
  <c r="AD71" i="11"/>
  <c r="AB71" i="11"/>
  <c r="AA71" i="11"/>
  <c r="Z71" i="11"/>
  <c r="Y71" i="11"/>
  <c r="X71" i="11"/>
  <c r="U71" i="11"/>
  <c r="AD70" i="11"/>
  <c r="Y70" i="11"/>
  <c r="V70" i="11"/>
  <c r="AC69" i="11"/>
  <c r="AB69" i="11"/>
  <c r="U69" i="11"/>
  <c r="T69" i="11"/>
  <c r="AE68" i="11"/>
  <c r="AD68" i="11"/>
  <c r="AC68" i="11"/>
  <c r="AB68" i="11"/>
  <c r="AA68" i="11"/>
  <c r="Z68" i="11"/>
  <c r="Y68" i="11"/>
  <c r="X68" i="11"/>
  <c r="W68" i="11"/>
  <c r="V68" i="11"/>
  <c r="U68" i="11"/>
  <c r="Y67" i="11"/>
  <c r="I84" i="11"/>
  <c r="AK61" i="11"/>
  <c r="AA50" i="11"/>
  <c r="AA49" i="11"/>
  <c r="AA48" i="11"/>
  <c r="AC47" i="11"/>
  <c r="AE45" i="11"/>
  <c r="AB45" i="11"/>
  <c r="AA45" i="11"/>
  <c r="AD44" i="11"/>
  <c r="AC44" i="11"/>
  <c r="AB44" i="11"/>
  <c r="Y44" i="11"/>
  <c r="X44" i="11"/>
  <c r="V44" i="11"/>
  <c r="U44" i="11"/>
  <c r="T44" i="11"/>
  <c r="Z44" i="11"/>
  <c r="T43" i="11"/>
  <c r="AE43" i="11"/>
  <c r="AC43" i="11"/>
  <c r="AB43" i="11"/>
  <c r="Y43" i="11"/>
  <c r="X43" i="11"/>
  <c r="W43" i="11"/>
  <c r="U43" i="11"/>
  <c r="AA42" i="11"/>
  <c r="W42" i="11"/>
  <c r="AE42" i="11"/>
  <c r="X42" i="11"/>
  <c r="R39" i="11"/>
  <c r="AA27" i="11"/>
  <c r="AE27" i="11"/>
  <c r="AD27" i="11"/>
  <c r="AC27" i="11"/>
  <c r="AB27" i="11"/>
  <c r="Z27" i="11"/>
  <c r="Y27" i="11"/>
  <c r="X27" i="11"/>
  <c r="W27" i="11"/>
  <c r="V27" i="11"/>
  <c r="U27" i="11"/>
  <c r="T27" i="11"/>
  <c r="AB26" i="11"/>
  <c r="T26" i="11"/>
  <c r="AC25" i="11"/>
  <c r="Y25" i="11"/>
  <c r="X25" i="11"/>
  <c r="U25" i="11"/>
  <c r="T25" i="11"/>
  <c r="AB24" i="11"/>
  <c r="T24" i="11"/>
  <c r="I19" i="11"/>
  <c r="AF17" i="11"/>
  <c r="W16" i="11"/>
  <c r="W19" i="11" s="1"/>
  <c r="Q19" i="11"/>
  <c r="AC16" i="11"/>
  <c r="AC19" i="11" s="1"/>
  <c r="N19" i="11"/>
  <c r="M19" i="11"/>
  <c r="K19" i="11"/>
  <c r="J19" i="11"/>
  <c r="U16" i="11"/>
  <c r="U19" i="11" s="1"/>
  <c r="F19" i="11"/>
  <c r="R13" i="11"/>
  <c r="Q13" i="11"/>
  <c r="P13" i="11"/>
  <c r="O13" i="11"/>
  <c r="N13" i="11"/>
  <c r="M13" i="11"/>
  <c r="L13" i="11"/>
  <c r="K13" i="11"/>
  <c r="J13" i="11"/>
  <c r="I13" i="11"/>
  <c r="H13" i="11"/>
  <c r="G13" i="11"/>
  <c r="F13" i="11"/>
  <c r="AE4" i="11"/>
  <c r="AD4" i="11"/>
  <c r="AC4" i="11"/>
  <c r="W4" i="11"/>
  <c r="V4" i="11"/>
  <c r="U4" i="11"/>
  <c r="T4" i="11"/>
  <c r="Q4" i="11"/>
  <c r="P4" i="11"/>
  <c r="O4" i="11"/>
  <c r="N4" i="11"/>
  <c r="AB4" i="11" s="1"/>
  <c r="M4" i="11"/>
  <c r="AA4" i="11" s="1"/>
  <c r="L4" i="11"/>
  <c r="Z4" i="11" s="1"/>
  <c r="K4" i="11"/>
  <c r="Y4" i="11" s="1"/>
  <c r="J4" i="11"/>
  <c r="X4" i="11" s="1"/>
  <c r="I4" i="11"/>
  <c r="H4" i="11"/>
  <c r="G4" i="11"/>
  <c r="F4" i="11"/>
  <c r="A3" i="11"/>
  <c r="Q51" i="10"/>
  <c r="P51" i="10"/>
  <c r="O51" i="10"/>
  <c r="N51" i="10"/>
  <c r="M51" i="10"/>
  <c r="L51" i="10"/>
  <c r="K51" i="10"/>
  <c r="J51" i="10"/>
  <c r="I51" i="10"/>
  <c r="H51" i="10"/>
  <c r="G51" i="10"/>
  <c r="F51" i="10"/>
  <c r="O46" i="10"/>
  <c r="G46" i="10"/>
  <c r="Q46" i="10"/>
  <c r="P46" i="10"/>
  <c r="N46" i="10"/>
  <c r="M46" i="10"/>
  <c r="L46" i="10"/>
  <c r="K46" i="10"/>
  <c r="J46" i="10"/>
  <c r="I46" i="10"/>
  <c r="H46" i="10"/>
  <c r="F46" i="10"/>
  <c r="M41" i="10"/>
  <c r="AE37" i="10"/>
  <c r="AD37" i="10"/>
  <c r="AC37" i="10"/>
  <c r="AB37" i="10"/>
  <c r="AA37" i="10"/>
  <c r="Z37" i="10"/>
  <c r="Y37" i="10"/>
  <c r="X37" i="10"/>
  <c r="V37" i="10"/>
  <c r="U37" i="10"/>
  <c r="T37" i="10"/>
  <c r="AD36" i="10"/>
  <c r="O41" i="10"/>
  <c r="N41" i="10"/>
  <c r="AA36" i="10"/>
  <c r="AA41" i="10" s="1"/>
  <c r="V36" i="10"/>
  <c r="G41" i="10"/>
  <c r="T36" i="10"/>
  <c r="T41" i="10" s="1"/>
  <c r="AK31" i="10"/>
  <c r="AE27" i="10"/>
  <c r="AD27" i="10"/>
  <c r="AC27" i="10"/>
  <c r="AB27" i="10"/>
  <c r="AA27" i="10"/>
  <c r="Z27" i="10"/>
  <c r="Y27" i="10"/>
  <c r="X27" i="10"/>
  <c r="W27" i="10"/>
  <c r="V27" i="10"/>
  <c r="U27" i="10"/>
  <c r="T27" i="10"/>
  <c r="AE26" i="10"/>
  <c r="AD26" i="10"/>
  <c r="AC26" i="10"/>
  <c r="AB26" i="10"/>
  <c r="AA26" i="10"/>
  <c r="Z26" i="10"/>
  <c r="X26" i="10"/>
  <c r="V26" i="10"/>
  <c r="U26" i="10"/>
  <c r="T26" i="10"/>
  <c r="AC25" i="10"/>
  <c r="Y25" i="10"/>
  <c r="AE25" i="10"/>
  <c r="AE31" i="10" s="1"/>
  <c r="P31" i="10"/>
  <c r="O31" i="10"/>
  <c r="M31" i="10"/>
  <c r="L31" i="10"/>
  <c r="W25" i="10"/>
  <c r="V25" i="10"/>
  <c r="U25" i="10"/>
  <c r="U31" i="10" s="1"/>
  <c r="AK19" i="10"/>
  <c r="AE14" i="10"/>
  <c r="AD14" i="10"/>
  <c r="AC14" i="10"/>
  <c r="AB14" i="10"/>
  <c r="AA14" i="10"/>
  <c r="Z14" i="10"/>
  <c r="Y14" i="10"/>
  <c r="X14" i="10"/>
  <c r="W14" i="10"/>
  <c r="V14" i="10"/>
  <c r="U14" i="10"/>
  <c r="W13" i="10"/>
  <c r="AE13" i="10"/>
  <c r="AC13" i="10"/>
  <c r="AB13" i="10"/>
  <c r="AA13" i="10"/>
  <c r="Z13" i="10"/>
  <c r="Y13" i="10"/>
  <c r="X13" i="10"/>
  <c r="V13" i="10"/>
  <c r="U13" i="10"/>
  <c r="AD12" i="10"/>
  <c r="AB12" i="10"/>
  <c r="M19" i="10"/>
  <c r="X12" i="10"/>
  <c r="V12" i="10"/>
  <c r="T12" i="10"/>
  <c r="AD4" i="10"/>
  <c r="AC4" i="10"/>
  <c r="AB4" i="10"/>
  <c r="AA4" i="10"/>
  <c r="V4" i="10"/>
  <c r="U4" i="10"/>
  <c r="T4" i="10"/>
  <c r="Q4" i="10"/>
  <c r="AE4" i="10" s="1"/>
  <c r="P4" i="10"/>
  <c r="O4" i="10"/>
  <c r="N4" i="10"/>
  <c r="M4" i="10"/>
  <c r="L4" i="10"/>
  <c r="Z4" i="10" s="1"/>
  <c r="K4" i="10"/>
  <c r="Y4" i="10" s="1"/>
  <c r="J4" i="10"/>
  <c r="X4" i="10" s="1"/>
  <c r="I4" i="10"/>
  <c r="W4" i="10" s="1"/>
  <c r="H4" i="10"/>
  <c r="G4" i="10"/>
  <c r="F4" i="10"/>
  <c r="A3" i="10"/>
  <c r="O64" i="9"/>
  <c r="N64" i="9"/>
  <c r="L64" i="9"/>
  <c r="G64" i="9"/>
  <c r="F64" i="9"/>
  <c r="Q58" i="9"/>
  <c r="P58" i="9"/>
  <c r="O58" i="9"/>
  <c r="N58" i="9"/>
  <c r="M58" i="9"/>
  <c r="L58" i="9"/>
  <c r="K58" i="9"/>
  <c r="J58" i="9"/>
  <c r="I58" i="9"/>
  <c r="H58" i="9"/>
  <c r="G58" i="9"/>
  <c r="F58" i="9"/>
  <c r="G53" i="9"/>
  <c r="AC51" i="9"/>
  <c r="AE51" i="9"/>
  <c r="AD51" i="9"/>
  <c r="AB51" i="9"/>
  <c r="O53" i="9"/>
  <c r="N53" i="9"/>
  <c r="F53" i="9"/>
  <c r="AK45" i="9"/>
  <c r="AE38" i="9"/>
  <c r="AD38" i="9"/>
  <c r="AC38" i="9"/>
  <c r="AB38" i="9"/>
  <c r="V38" i="9"/>
  <c r="AE37" i="9"/>
  <c r="AD37" i="9"/>
  <c r="AC37" i="9"/>
  <c r="AB37" i="9"/>
  <c r="AE36" i="9"/>
  <c r="AD36" i="9"/>
  <c r="AC36" i="9"/>
  <c r="AB36" i="9"/>
  <c r="Y36" i="9"/>
  <c r="AE35" i="9"/>
  <c r="AD35" i="9"/>
  <c r="AC35" i="9"/>
  <c r="AB35" i="9"/>
  <c r="V35" i="9"/>
  <c r="AD34" i="9"/>
  <c r="AB34" i="9"/>
  <c r="Y34" i="9"/>
  <c r="AK29" i="9"/>
  <c r="AC27" i="9"/>
  <c r="AE27" i="9"/>
  <c r="O29" i="9"/>
  <c r="N29" i="9"/>
  <c r="L29" i="9"/>
  <c r="K29" i="9"/>
  <c r="I29" i="9"/>
  <c r="R24" i="9"/>
  <c r="Q24" i="9"/>
  <c r="P24" i="9"/>
  <c r="O24" i="9"/>
  <c r="N24" i="9"/>
  <c r="M24" i="9"/>
  <c r="L24" i="9"/>
  <c r="K24" i="9"/>
  <c r="J24" i="9"/>
  <c r="I24" i="9"/>
  <c r="H24" i="9"/>
  <c r="G24" i="9"/>
  <c r="F24" i="9"/>
  <c r="AK20" i="9"/>
  <c r="AF15" i="9"/>
  <c r="AL15" i="9" s="1"/>
  <c r="AN19" i="9" s="1"/>
  <c r="AE14" i="9"/>
  <c r="AD14" i="9"/>
  <c r="AC14" i="9"/>
  <c r="AB14" i="9"/>
  <c r="AD13" i="9"/>
  <c r="AE13" i="9"/>
  <c r="AC13" i="9"/>
  <c r="AB13" i="9"/>
  <c r="U13" i="9"/>
  <c r="T13" i="9"/>
  <c r="AE12" i="9"/>
  <c r="AC12" i="9"/>
  <c r="L20" i="9"/>
  <c r="U12" i="9"/>
  <c r="AA4" i="9"/>
  <c r="Z4" i="9"/>
  <c r="Y4" i="9"/>
  <c r="X4" i="9"/>
  <c r="Q4" i="9"/>
  <c r="AE4" i="9" s="1"/>
  <c r="P4" i="9"/>
  <c r="AD4" i="9" s="1"/>
  <c r="O4" i="9"/>
  <c r="AC4" i="9" s="1"/>
  <c r="N4" i="9"/>
  <c r="AB4" i="9" s="1"/>
  <c r="M4" i="9"/>
  <c r="L4" i="9"/>
  <c r="K4" i="9"/>
  <c r="J4" i="9"/>
  <c r="I4" i="9"/>
  <c r="W4" i="9" s="1"/>
  <c r="H4" i="9"/>
  <c r="V4" i="9" s="1"/>
  <c r="G4" i="9"/>
  <c r="U4" i="9" s="1"/>
  <c r="F4" i="9"/>
  <c r="T4" i="9" s="1"/>
  <c r="A3" i="9"/>
  <c r="L97" i="8"/>
  <c r="M97" i="8"/>
  <c r="P97" i="8"/>
  <c r="H97" i="8"/>
  <c r="H90" i="8"/>
  <c r="Q90" i="8"/>
  <c r="P90" i="8"/>
  <c r="O90" i="8"/>
  <c r="N90" i="8"/>
  <c r="M90" i="8"/>
  <c r="L90" i="8"/>
  <c r="K90" i="8"/>
  <c r="J90" i="8"/>
  <c r="I90" i="8"/>
  <c r="G90" i="8"/>
  <c r="F90" i="8"/>
  <c r="AK85" i="8"/>
  <c r="D83" i="8"/>
  <c r="D82" i="8"/>
  <c r="AC81" i="8"/>
  <c r="X81" i="8"/>
  <c r="W81" i="8"/>
  <c r="V81" i="8"/>
  <c r="U81" i="8"/>
  <c r="D81" i="8"/>
  <c r="D80" i="8"/>
  <c r="AE79" i="8"/>
  <c r="AA79" i="8"/>
  <c r="X79" i="8"/>
  <c r="W79" i="8"/>
  <c r="D79" i="8"/>
  <c r="Y78" i="8"/>
  <c r="U78" i="8"/>
  <c r="D77" i="8"/>
  <c r="W76" i="8"/>
  <c r="D76" i="8"/>
  <c r="D75" i="8"/>
  <c r="Z74" i="8"/>
  <c r="D74" i="8"/>
  <c r="AB74" i="8" s="1"/>
  <c r="AA73" i="8"/>
  <c r="X73" i="8"/>
  <c r="D73" i="8"/>
  <c r="AE73" i="8" s="1"/>
  <c r="AD72" i="8"/>
  <c r="AC72" i="8"/>
  <c r="AB72" i="8"/>
  <c r="Z72" i="8"/>
  <c r="V72" i="8"/>
  <c r="U72" i="8"/>
  <c r="T72" i="8"/>
  <c r="D72" i="8"/>
  <c r="AE71" i="8"/>
  <c r="AD71" i="8"/>
  <c r="AC71" i="8"/>
  <c r="AB71" i="8"/>
  <c r="AA71" i="8"/>
  <c r="Z71" i="8"/>
  <c r="Y71" i="8"/>
  <c r="X71" i="8"/>
  <c r="W71" i="8"/>
  <c r="V71" i="8"/>
  <c r="U71" i="8"/>
  <c r="AE70" i="8"/>
  <c r="AD70" i="8"/>
  <c r="AC70" i="8"/>
  <c r="AB70" i="8"/>
  <c r="AA70" i="8"/>
  <c r="Z70" i="8"/>
  <c r="Y70" i="8"/>
  <c r="X70" i="8"/>
  <c r="W70" i="8"/>
  <c r="V70" i="8"/>
  <c r="U70" i="8"/>
  <c r="T70" i="8"/>
  <c r="AB69" i="8"/>
  <c r="AA69" i="8"/>
  <c r="Z69" i="8"/>
  <c r="T69" i="8"/>
  <c r="AK64" i="8"/>
  <c r="D61" i="8"/>
  <c r="D60" i="8"/>
  <c r="R59" i="8"/>
  <c r="D59" i="8"/>
  <c r="D58" i="8"/>
  <c r="D57" i="8"/>
  <c r="D56" i="8"/>
  <c r="D55" i="8"/>
  <c r="D54" i="8"/>
  <c r="D53" i="8"/>
  <c r="D50" i="8"/>
  <c r="D49" i="8"/>
  <c r="D48" i="8"/>
  <c r="D47" i="8"/>
  <c r="X46" i="8"/>
  <c r="D44" i="8"/>
  <c r="V43" i="8"/>
  <c r="AC43" i="8"/>
  <c r="AB43" i="8"/>
  <c r="AA43" i="8"/>
  <c r="Z43" i="8"/>
  <c r="Y43" i="8"/>
  <c r="X43" i="8"/>
  <c r="W43" i="8"/>
  <c r="U43" i="8"/>
  <c r="T43" i="8"/>
  <c r="D43" i="8"/>
  <c r="AD43" i="8" s="1"/>
  <c r="X42" i="8"/>
  <c r="T42" i="8"/>
  <c r="U41" i="8"/>
  <c r="X41" i="8"/>
  <c r="V40" i="8"/>
  <c r="T40" i="8"/>
  <c r="Z39" i="8"/>
  <c r="D39" i="8"/>
  <c r="Z38" i="8"/>
  <c r="AA38" i="8"/>
  <c r="X38" i="8"/>
  <c r="D38" i="8"/>
  <c r="Y37" i="8"/>
  <c r="T37" i="8"/>
  <c r="AA36" i="8"/>
  <c r="Y36" i="8"/>
  <c r="W36" i="8"/>
  <c r="V36" i="8"/>
  <c r="U36" i="8"/>
  <c r="T36" i="8"/>
  <c r="D36" i="8"/>
  <c r="Z36" i="8"/>
  <c r="Y35" i="8"/>
  <c r="D35" i="8"/>
  <c r="Z34" i="8"/>
  <c r="T34" i="8"/>
  <c r="AA34" i="8"/>
  <c r="Y34" i="8"/>
  <c r="X34" i="8"/>
  <c r="W34" i="8"/>
  <c r="V34" i="8"/>
  <c r="D34" i="8"/>
  <c r="V33" i="8"/>
  <c r="Z33" i="8"/>
  <c r="X33" i="8"/>
  <c r="W32" i="8"/>
  <c r="Y32" i="8"/>
  <c r="X32" i="8"/>
  <c r="V32" i="8"/>
  <c r="D32" i="8"/>
  <c r="Z31" i="8"/>
  <c r="R26" i="8"/>
  <c r="Q26" i="8"/>
  <c r="P26" i="8"/>
  <c r="O26" i="8"/>
  <c r="N26" i="8"/>
  <c r="M26" i="8"/>
  <c r="L26" i="8"/>
  <c r="K26" i="8"/>
  <c r="J26" i="8"/>
  <c r="I26" i="8"/>
  <c r="H26" i="8"/>
  <c r="G26" i="8"/>
  <c r="F26" i="8"/>
  <c r="R22" i="8"/>
  <c r="Q22" i="8"/>
  <c r="P22" i="8"/>
  <c r="O22" i="8"/>
  <c r="N22" i="8"/>
  <c r="M22" i="8"/>
  <c r="L22" i="8"/>
  <c r="K22" i="8"/>
  <c r="J22" i="8"/>
  <c r="I22" i="8"/>
  <c r="H22" i="8"/>
  <c r="G22" i="8"/>
  <c r="F22" i="8"/>
  <c r="AK18" i="8"/>
  <c r="D15" i="8"/>
  <c r="D14" i="8"/>
  <c r="V12" i="8"/>
  <c r="T12" i="8"/>
  <c r="AE4" i="8"/>
  <c r="AD4" i="8"/>
  <c r="AC4" i="8"/>
  <c r="AB4" i="8"/>
  <c r="Y4" i="8"/>
  <c r="W4" i="8"/>
  <c r="V4" i="8"/>
  <c r="U4" i="8"/>
  <c r="T4" i="8"/>
  <c r="Q4" i="8"/>
  <c r="P4" i="8"/>
  <c r="O4" i="8"/>
  <c r="N4" i="8"/>
  <c r="M4" i="8"/>
  <c r="AA4" i="8" s="1"/>
  <c r="L4" i="8"/>
  <c r="Z4" i="8" s="1"/>
  <c r="K4" i="8"/>
  <c r="J4" i="8"/>
  <c r="X4" i="8" s="1"/>
  <c r="I4" i="8"/>
  <c r="H4" i="8"/>
  <c r="G4" i="8"/>
  <c r="F4" i="8"/>
  <c r="A3" i="8"/>
  <c r="O51" i="7"/>
  <c r="G51" i="7"/>
  <c r="L51" i="7"/>
  <c r="K51" i="7"/>
  <c r="J51" i="7"/>
  <c r="AK45" i="7"/>
  <c r="M45" i="7"/>
  <c r="D43" i="7"/>
  <c r="AB42" i="7"/>
  <c r="V42" i="7"/>
  <c r="T42" i="7"/>
  <c r="AE42" i="7"/>
  <c r="AD42" i="7"/>
  <c r="AC42" i="7"/>
  <c r="AA42" i="7"/>
  <c r="Z42" i="7"/>
  <c r="Y42" i="7"/>
  <c r="W42" i="7"/>
  <c r="D42" i="7"/>
  <c r="N45" i="7"/>
  <c r="AA41" i="7"/>
  <c r="Y41" i="7"/>
  <c r="X41" i="7"/>
  <c r="W41" i="7"/>
  <c r="U41" i="7"/>
  <c r="D41" i="7"/>
  <c r="Q38" i="7"/>
  <c r="P38" i="7"/>
  <c r="O38" i="7"/>
  <c r="N38" i="7"/>
  <c r="M38" i="7"/>
  <c r="L38" i="7"/>
  <c r="K38" i="7"/>
  <c r="J38" i="7"/>
  <c r="I38" i="7"/>
  <c r="H38" i="7"/>
  <c r="G38" i="7"/>
  <c r="F38" i="7"/>
  <c r="AK33" i="7"/>
  <c r="D31" i="7"/>
  <c r="D30" i="7"/>
  <c r="D29" i="7"/>
  <c r="AE28" i="7"/>
  <c r="W28" i="7"/>
  <c r="D28" i="7"/>
  <c r="AC28" i="7" s="1"/>
  <c r="X27" i="7"/>
  <c r="V27" i="7"/>
  <c r="T27" i="7"/>
  <c r="AC26" i="7"/>
  <c r="Z26" i="7"/>
  <c r="D26" i="7"/>
  <c r="AK18" i="7"/>
  <c r="D15" i="7"/>
  <c r="P18" i="7"/>
  <c r="D14" i="7"/>
  <c r="AC4" i="7"/>
  <c r="AB4" i="7"/>
  <c r="AA4" i="7"/>
  <c r="Z4" i="7"/>
  <c r="X4" i="7"/>
  <c r="U4" i="7"/>
  <c r="T4" i="7"/>
  <c r="Q4" i="7"/>
  <c r="AE4" i="7" s="1"/>
  <c r="P4" i="7"/>
  <c r="AD4" i="7" s="1"/>
  <c r="O4" i="7"/>
  <c r="N4" i="7"/>
  <c r="M4" i="7"/>
  <c r="L4" i="7"/>
  <c r="K4" i="7"/>
  <c r="Y4" i="7" s="1"/>
  <c r="J4" i="7"/>
  <c r="I4" i="7"/>
  <c r="W4" i="7" s="1"/>
  <c r="H4" i="7"/>
  <c r="V4" i="7" s="1"/>
  <c r="G4" i="7"/>
  <c r="F4" i="7"/>
  <c r="A3" i="7"/>
  <c r="Q84" i="6"/>
  <c r="I84" i="6"/>
  <c r="G84" i="6"/>
  <c r="H78" i="6"/>
  <c r="Q78" i="6"/>
  <c r="P78" i="6"/>
  <c r="O78" i="6"/>
  <c r="N78" i="6"/>
  <c r="M78" i="6"/>
  <c r="L78" i="6"/>
  <c r="K78" i="6"/>
  <c r="J78" i="6"/>
  <c r="I78" i="6"/>
  <c r="F78" i="6"/>
  <c r="AK73" i="6"/>
  <c r="AA71" i="6"/>
  <c r="D71" i="6"/>
  <c r="AD71" i="6" s="1"/>
  <c r="U71" i="6"/>
  <c r="D69" i="6"/>
  <c r="AA68" i="6"/>
  <c r="T68" i="6"/>
  <c r="AE68" i="6"/>
  <c r="AD68" i="6"/>
  <c r="AC68" i="6"/>
  <c r="AB68" i="6"/>
  <c r="Z68" i="6"/>
  <c r="Y68" i="6"/>
  <c r="X68" i="6"/>
  <c r="W68" i="6"/>
  <c r="V68" i="6"/>
  <c r="U68" i="6"/>
  <c r="D68" i="6"/>
  <c r="T66" i="6"/>
  <c r="AA66" i="6"/>
  <c r="Y65" i="6"/>
  <c r="X65" i="6"/>
  <c r="W65" i="6"/>
  <c r="V65" i="6"/>
  <c r="D65" i="6"/>
  <c r="T64" i="6"/>
  <c r="J73" i="6"/>
  <c r="W64" i="6"/>
  <c r="AA64" i="6"/>
  <c r="R59" i="6"/>
  <c r="Q59" i="6"/>
  <c r="P59" i="6"/>
  <c r="O59" i="6"/>
  <c r="N59" i="6"/>
  <c r="M59" i="6"/>
  <c r="L59" i="6"/>
  <c r="K59" i="6"/>
  <c r="J59" i="6"/>
  <c r="I59" i="6"/>
  <c r="H59" i="6"/>
  <c r="G59" i="6"/>
  <c r="F59" i="6"/>
  <c r="AK55" i="6"/>
  <c r="D52" i="6"/>
  <c r="D51" i="6"/>
  <c r="D50" i="6"/>
  <c r="D49" i="6"/>
  <c r="D48" i="6"/>
  <c r="D47" i="6"/>
  <c r="D46" i="6"/>
  <c r="D45" i="6"/>
  <c r="D44" i="6"/>
  <c r="D43" i="6"/>
  <c r="AL42" i="6"/>
  <c r="D42" i="6"/>
  <c r="W41" i="6"/>
  <c r="V41" i="6"/>
  <c r="AE41" i="6"/>
  <c r="AC41" i="6"/>
  <c r="Y41" i="6"/>
  <c r="X41" i="6"/>
  <c r="U41" i="6"/>
  <c r="D41" i="6"/>
  <c r="AA40" i="6"/>
  <c r="X40" i="6"/>
  <c r="V40" i="6"/>
  <c r="U39" i="6"/>
  <c r="T39" i="6"/>
  <c r="Y38" i="6"/>
  <c r="Z37" i="6"/>
  <c r="U35" i="6"/>
  <c r="T35" i="6"/>
  <c r="D35" i="6"/>
  <c r="AK30" i="6"/>
  <c r="H30" i="6"/>
  <c r="Q30" i="6"/>
  <c r="P30" i="6"/>
  <c r="O30" i="6"/>
  <c r="N30" i="6"/>
  <c r="M30" i="6"/>
  <c r="L30" i="6"/>
  <c r="Y28" i="6"/>
  <c r="I30" i="6"/>
  <c r="G30" i="6"/>
  <c r="F30" i="6"/>
  <c r="R25" i="6"/>
  <c r="Q25" i="6"/>
  <c r="P25" i="6"/>
  <c r="O25" i="6"/>
  <c r="N25" i="6"/>
  <c r="M25" i="6"/>
  <c r="L25" i="6"/>
  <c r="K25" i="6"/>
  <c r="J25" i="6"/>
  <c r="I25" i="6"/>
  <c r="H25" i="6"/>
  <c r="G25" i="6"/>
  <c r="F25" i="6"/>
  <c r="AK21" i="6"/>
  <c r="D17" i="6"/>
  <c r="D16" i="6"/>
  <c r="AE15" i="6"/>
  <c r="AC15" i="6"/>
  <c r="X15" i="6"/>
  <c r="U15" i="6"/>
  <c r="D15" i="6"/>
  <c r="U14" i="6"/>
  <c r="AE14" i="6"/>
  <c r="AC14" i="6"/>
  <c r="AB14" i="6"/>
  <c r="Z14" i="6"/>
  <c r="X14" i="6"/>
  <c r="W14" i="6"/>
  <c r="T14" i="6"/>
  <c r="D14" i="6"/>
  <c r="W13" i="6"/>
  <c r="U13" i="6"/>
  <c r="D12" i="6"/>
  <c r="AB12" i="6" s="1"/>
  <c r="AD4" i="6"/>
  <c r="AC4" i="6"/>
  <c r="AB4" i="6"/>
  <c r="AA4" i="6"/>
  <c r="V4" i="6"/>
  <c r="U4" i="6"/>
  <c r="T4" i="6"/>
  <c r="R4" i="6"/>
  <c r="Q4" i="6"/>
  <c r="AE4" i="6" s="1"/>
  <c r="P4" i="6"/>
  <c r="O4" i="6"/>
  <c r="N4" i="6"/>
  <c r="M4" i="6"/>
  <c r="L4" i="6"/>
  <c r="Z4" i="6" s="1"/>
  <c r="K4" i="6"/>
  <c r="Y4" i="6" s="1"/>
  <c r="J4" i="6"/>
  <c r="X4" i="6" s="1"/>
  <c r="I4" i="6"/>
  <c r="W4" i="6" s="1"/>
  <c r="H4" i="6"/>
  <c r="G4" i="6"/>
  <c r="F4" i="6"/>
  <c r="L110" i="5"/>
  <c r="O110" i="5"/>
  <c r="M110" i="5"/>
  <c r="J110" i="5"/>
  <c r="G110" i="5"/>
  <c r="F101" i="5"/>
  <c r="Q101" i="5"/>
  <c r="P101" i="5"/>
  <c r="O101" i="5"/>
  <c r="N101" i="5"/>
  <c r="M101" i="5"/>
  <c r="L101" i="5"/>
  <c r="K101" i="5"/>
  <c r="J101" i="5"/>
  <c r="I101" i="5"/>
  <c r="H101" i="5"/>
  <c r="G101" i="5"/>
  <c r="AK96" i="5"/>
  <c r="D93" i="5"/>
  <c r="D92" i="5"/>
  <c r="U91" i="5"/>
  <c r="D91" i="5"/>
  <c r="AA90" i="5"/>
  <c r="T89" i="5"/>
  <c r="AE89" i="5"/>
  <c r="Z89" i="5"/>
  <c r="X89" i="5"/>
  <c r="W89" i="5"/>
  <c r="D89" i="5"/>
  <c r="Q96" i="5"/>
  <c r="W88" i="5"/>
  <c r="U88" i="5"/>
  <c r="R87" i="5"/>
  <c r="D87" i="5"/>
  <c r="T85" i="5"/>
  <c r="D85" i="5"/>
  <c r="AD85" i="5" s="1"/>
  <c r="AC84" i="5"/>
  <c r="U84" i="5"/>
  <c r="D84" i="5"/>
  <c r="AK79" i="5"/>
  <c r="D77" i="5"/>
  <c r="D76" i="5"/>
  <c r="D75" i="5"/>
  <c r="D74" i="5"/>
  <c r="D73" i="5"/>
  <c r="D72" i="5"/>
  <c r="D71" i="5"/>
  <c r="D70" i="5"/>
  <c r="R69" i="5"/>
  <c r="D69" i="5"/>
  <c r="D68" i="5"/>
  <c r="D67" i="5"/>
  <c r="D66" i="5"/>
  <c r="D65" i="5"/>
  <c r="D63" i="5"/>
  <c r="D62" i="5"/>
  <c r="D61" i="5"/>
  <c r="D60" i="5"/>
  <c r="D59" i="5"/>
  <c r="D58" i="5"/>
  <c r="AA57" i="5"/>
  <c r="Z57" i="5"/>
  <c r="Y57" i="5"/>
  <c r="X57" i="5"/>
  <c r="W57" i="5"/>
  <c r="V57" i="5"/>
  <c r="U57" i="5"/>
  <c r="T57" i="5"/>
  <c r="D57" i="5"/>
  <c r="AB57" i="5" s="1"/>
  <c r="X56" i="5"/>
  <c r="AA56" i="5"/>
  <c r="Z56" i="5"/>
  <c r="Y56" i="5"/>
  <c r="W56" i="5"/>
  <c r="V56" i="5"/>
  <c r="U56" i="5"/>
  <c r="T56" i="5"/>
  <c r="D56" i="5"/>
  <c r="D55" i="5"/>
  <c r="AC55" i="5" s="1"/>
  <c r="AC52" i="5"/>
  <c r="U52" i="5"/>
  <c r="D52" i="5"/>
  <c r="AA51" i="5"/>
  <c r="U51" i="5"/>
  <c r="D51" i="5"/>
  <c r="AC49" i="5"/>
  <c r="D49" i="5"/>
  <c r="Z48" i="5"/>
  <c r="AA48" i="5"/>
  <c r="X48" i="5"/>
  <c r="W48" i="5"/>
  <c r="U48" i="5"/>
  <c r="D48" i="5"/>
  <c r="AB47" i="5"/>
  <c r="X47" i="5"/>
  <c r="R47" i="5"/>
  <c r="D47" i="5"/>
  <c r="K79" i="5"/>
  <c r="U46" i="5"/>
  <c r="F41" i="5"/>
  <c r="Q41" i="5"/>
  <c r="P41" i="5"/>
  <c r="O41" i="5"/>
  <c r="N41" i="5"/>
  <c r="M41" i="5"/>
  <c r="L41" i="5"/>
  <c r="K41" i="5"/>
  <c r="J41" i="5"/>
  <c r="I41" i="5"/>
  <c r="H41" i="5"/>
  <c r="G41" i="5"/>
  <c r="R36" i="5"/>
  <c r="Q36" i="5"/>
  <c r="P36" i="5"/>
  <c r="O36" i="5"/>
  <c r="N36" i="5"/>
  <c r="M36" i="5"/>
  <c r="L36" i="5"/>
  <c r="K36" i="5"/>
  <c r="J36" i="5"/>
  <c r="I36" i="5"/>
  <c r="H36" i="5"/>
  <c r="G36" i="5"/>
  <c r="F36" i="5"/>
  <c r="AK33" i="5"/>
  <c r="D31" i="5"/>
  <c r="D30" i="5"/>
  <c r="R29" i="5"/>
  <c r="R28" i="5"/>
  <c r="D28" i="5"/>
  <c r="D27" i="5"/>
  <c r="D26" i="5"/>
  <c r="D25" i="5"/>
  <c r="D24" i="5"/>
  <c r="D23" i="5"/>
  <c r="D22" i="5"/>
  <c r="D21" i="5"/>
  <c r="AE21" i="5" s="1"/>
  <c r="Z20" i="5"/>
  <c r="X19" i="5"/>
  <c r="W19" i="5"/>
  <c r="D19" i="5"/>
  <c r="AA18" i="5"/>
  <c r="W18" i="5"/>
  <c r="V18" i="5"/>
  <c r="T18" i="5"/>
  <c r="D18" i="5"/>
  <c r="AB18" i="5" s="1"/>
  <c r="Y17" i="5"/>
  <c r="T17" i="5"/>
  <c r="D17" i="5"/>
  <c r="AE17" i="5" s="1"/>
  <c r="AC16" i="5"/>
  <c r="T16" i="5"/>
  <c r="D16" i="5"/>
  <c r="AD16" i="5" s="1"/>
  <c r="W14" i="5"/>
  <c r="U14" i="5"/>
  <c r="X12" i="5"/>
  <c r="D12" i="5"/>
  <c r="AE4" i="5"/>
  <c r="AC4" i="5"/>
  <c r="AB4" i="5"/>
  <c r="Z4" i="5"/>
  <c r="W4" i="5"/>
  <c r="U4" i="5"/>
  <c r="T4" i="5"/>
  <c r="Q4" i="5"/>
  <c r="P4" i="5"/>
  <c r="AD4" i="5" s="1"/>
  <c r="O4" i="5"/>
  <c r="N4" i="5"/>
  <c r="M4" i="5"/>
  <c r="AA4" i="5" s="1"/>
  <c r="L4" i="5"/>
  <c r="K4" i="5"/>
  <c r="Y4" i="5" s="1"/>
  <c r="J4" i="5"/>
  <c r="X4" i="5" s="1"/>
  <c r="I4" i="5"/>
  <c r="H4" i="5"/>
  <c r="V4" i="5" s="1"/>
  <c r="G4" i="5"/>
  <c r="F4" i="5"/>
  <c r="O189" i="4"/>
  <c r="M189" i="4"/>
  <c r="G189" i="4"/>
  <c r="O180" i="4"/>
  <c r="M180" i="4"/>
  <c r="P180" i="4"/>
  <c r="N180" i="4"/>
  <c r="L180" i="4"/>
  <c r="K180" i="4"/>
  <c r="J180" i="4"/>
  <c r="I180" i="4"/>
  <c r="H180" i="4"/>
  <c r="G180" i="4"/>
  <c r="F180" i="4"/>
  <c r="E180" i="4"/>
  <c r="AJ175" i="4"/>
  <c r="AD173" i="4"/>
  <c r="AC173" i="4"/>
  <c r="AB173" i="4"/>
  <c r="AA173" i="4"/>
  <c r="Z173" i="4"/>
  <c r="Y173" i="4"/>
  <c r="X173" i="4"/>
  <c r="W173" i="4"/>
  <c r="V173" i="4"/>
  <c r="U173" i="4"/>
  <c r="T173" i="4"/>
  <c r="D173" i="4"/>
  <c r="U172" i="4"/>
  <c r="S172" i="4"/>
  <c r="Z172" i="4"/>
  <c r="Y172" i="4"/>
  <c r="X172" i="4"/>
  <c r="W172" i="4"/>
  <c r="V172" i="4"/>
  <c r="T172" i="4"/>
  <c r="AC172" i="4"/>
  <c r="AD171" i="4"/>
  <c r="AC171" i="4"/>
  <c r="AB171" i="4"/>
  <c r="AA171" i="4"/>
  <c r="Z171" i="4"/>
  <c r="Y171" i="4"/>
  <c r="X171" i="4"/>
  <c r="W171" i="4"/>
  <c r="V171" i="4"/>
  <c r="U171" i="4"/>
  <c r="T171" i="4"/>
  <c r="D171" i="4"/>
  <c r="AD170" i="4"/>
  <c r="AB170" i="4"/>
  <c r="Z170" i="4"/>
  <c r="Y170" i="4"/>
  <c r="X170" i="4"/>
  <c r="W170" i="4"/>
  <c r="V170" i="4"/>
  <c r="U170" i="4"/>
  <c r="T170" i="4"/>
  <c r="S170" i="4"/>
  <c r="D170" i="4"/>
  <c r="Z169" i="4"/>
  <c r="AD169" i="4"/>
  <c r="AC169" i="4"/>
  <c r="AB169" i="4"/>
  <c r="AA169" i="4"/>
  <c r="Y169" i="4"/>
  <c r="X169" i="4"/>
  <c r="W169" i="4"/>
  <c r="V169" i="4"/>
  <c r="U169" i="4"/>
  <c r="T169" i="4"/>
  <c r="S169" i="4"/>
  <c r="D169" i="4"/>
  <c r="AD168" i="4"/>
  <c r="AB168" i="4"/>
  <c r="AA168" i="4"/>
  <c r="Z168" i="4"/>
  <c r="Y168" i="4"/>
  <c r="X168" i="4"/>
  <c r="W168" i="4"/>
  <c r="V168" i="4"/>
  <c r="U168" i="4"/>
  <c r="T168" i="4"/>
  <c r="D168" i="4"/>
  <c r="AB167" i="4"/>
  <c r="AD167" i="4"/>
  <c r="AC167" i="4"/>
  <c r="AA167" i="4"/>
  <c r="Z167" i="4"/>
  <c r="Y167" i="4"/>
  <c r="X167" i="4"/>
  <c r="W167" i="4"/>
  <c r="V167" i="4"/>
  <c r="U167" i="4"/>
  <c r="T167" i="4"/>
  <c r="D167" i="4"/>
  <c r="W166" i="4"/>
  <c r="AD166" i="4"/>
  <c r="AC166" i="4"/>
  <c r="AB166" i="4"/>
  <c r="AA166" i="4"/>
  <c r="Z166" i="4"/>
  <c r="Y166" i="4"/>
  <c r="X166" i="4"/>
  <c r="V166" i="4"/>
  <c r="U166" i="4"/>
  <c r="T166" i="4"/>
  <c r="S166" i="4"/>
  <c r="D166" i="4"/>
  <c r="S165" i="4"/>
  <c r="AD165" i="4"/>
  <c r="AC165" i="4"/>
  <c r="AB165" i="4"/>
  <c r="Z165" i="4"/>
  <c r="Y165" i="4"/>
  <c r="X165" i="4"/>
  <c r="W165" i="4"/>
  <c r="V165" i="4"/>
  <c r="U165" i="4"/>
  <c r="T165" i="4"/>
  <c r="D165" i="4"/>
  <c r="AD164" i="4"/>
  <c r="AC164" i="4"/>
  <c r="AB164" i="4"/>
  <c r="AA164" i="4"/>
  <c r="Z164" i="4"/>
  <c r="Y164" i="4"/>
  <c r="X164" i="4"/>
  <c r="W164" i="4"/>
  <c r="V164" i="4"/>
  <c r="U164" i="4"/>
  <c r="T164" i="4"/>
  <c r="S164" i="4"/>
  <c r="D164" i="4"/>
  <c r="AC163" i="4"/>
  <c r="AB163" i="4"/>
  <c r="Z163" i="4"/>
  <c r="Y163" i="4"/>
  <c r="X163" i="4"/>
  <c r="W163" i="4"/>
  <c r="V163" i="4"/>
  <c r="U163" i="4"/>
  <c r="T163" i="4"/>
  <c r="S163" i="4"/>
  <c r="D163" i="4"/>
  <c r="AC162" i="4"/>
  <c r="Z162" i="4"/>
  <c r="Y162" i="4"/>
  <c r="X162" i="4"/>
  <c r="W162" i="4"/>
  <c r="V162" i="4"/>
  <c r="U162" i="4"/>
  <c r="T162" i="4"/>
  <c r="S162" i="4"/>
  <c r="Z161" i="4"/>
  <c r="Y161" i="4"/>
  <c r="X161" i="4"/>
  <c r="W161" i="4"/>
  <c r="V161" i="4"/>
  <c r="U161" i="4"/>
  <c r="T161" i="4"/>
  <c r="S161" i="4"/>
  <c r="AB160" i="4"/>
  <c r="Z160" i="4"/>
  <c r="Y160" i="4"/>
  <c r="X160" i="4"/>
  <c r="W160" i="4"/>
  <c r="V160" i="4"/>
  <c r="U160" i="4"/>
  <c r="T160" i="4"/>
  <c r="S160" i="4"/>
  <c r="AD160" i="4"/>
  <c r="AD159" i="4"/>
  <c r="AC159" i="4"/>
  <c r="AB159" i="4"/>
  <c r="AA159" i="4"/>
  <c r="Z159" i="4"/>
  <c r="Y159" i="4"/>
  <c r="X159" i="4"/>
  <c r="W159" i="4"/>
  <c r="V159" i="4"/>
  <c r="U159" i="4"/>
  <c r="T159" i="4"/>
  <c r="Z158" i="4"/>
  <c r="S158" i="4"/>
  <c r="Y158" i="4"/>
  <c r="X158" i="4"/>
  <c r="W158" i="4"/>
  <c r="V158" i="4"/>
  <c r="U158" i="4"/>
  <c r="T158" i="4"/>
  <c r="AA157" i="4"/>
  <c r="U157" i="4"/>
  <c r="AD157" i="4"/>
  <c r="AC157" i="4"/>
  <c r="AB157" i="4"/>
  <c r="Z157" i="4"/>
  <c r="Y157" i="4"/>
  <c r="X157" i="4"/>
  <c r="W157" i="4"/>
  <c r="V157" i="4"/>
  <c r="T157" i="4"/>
  <c r="S157" i="4"/>
  <c r="U156" i="4"/>
  <c r="Z156" i="4"/>
  <c r="Y156" i="4"/>
  <c r="X156" i="4"/>
  <c r="W156" i="4"/>
  <c r="V156" i="4"/>
  <c r="T156" i="4"/>
  <c r="S156" i="4"/>
  <c r="Z155" i="4"/>
  <c r="Y155" i="4"/>
  <c r="X155" i="4"/>
  <c r="W155" i="4"/>
  <c r="V155" i="4"/>
  <c r="U155" i="4"/>
  <c r="T155" i="4"/>
  <c r="S155" i="4"/>
  <c r="S154" i="4"/>
  <c r="Z154" i="4"/>
  <c r="Y154" i="4"/>
  <c r="X154" i="4"/>
  <c r="W154" i="4"/>
  <c r="V154" i="4"/>
  <c r="U154" i="4"/>
  <c r="T154" i="4"/>
  <c r="AB154" i="4"/>
  <c r="Y153" i="4"/>
  <c r="V153" i="4"/>
  <c r="U153" i="4"/>
  <c r="AB153" i="4"/>
  <c r="AA153" i="4"/>
  <c r="Z153" i="4"/>
  <c r="X153" i="4"/>
  <c r="W153" i="4"/>
  <c r="T153" i="4"/>
  <c r="S153" i="4"/>
  <c r="Z152" i="4"/>
  <c r="Y152" i="4"/>
  <c r="X152" i="4"/>
  <c r="W152" i="4"/>
  <c r="V152" i="4"/>
  <c r="U152" i="4"/>
  <c r="T152" i="4"/>
  <c r="S152" i="4"/>
  <c r="S151" i="4"/>
  <c r="Z151" i="4"/>
  <c r="Y151" i="4"/>
  <c r="X151" i="4"/>
  <c r="W151" i="4"/>
  <c r="V151" i="4"/>
  <c r="U151" i="4"/>
  <c r="T151" i="4"/>
  <c r="V150" i="4"/>
  <c r="Z150" i="4"/>
  <c r="Y150" i="4"/>
  <c r="X150" i="4"/>
  <c r="W150" i="4"/>
  <c r="U150" i="4"/>
  <c r="T150" i="4"/>
  <c r="S150" i="4"/>
  <c r="U149" i="4"/>
  <c r="AA149" i="4"/>
  <c r="Z149" i="4"/>
  <c r="Y149" i="4"/>
  <c r="X149" i="4"/>
  <c r="T149" i="4"/>
  <c r="S149" i="4"/>
  <c r="AJ144" i="4"/>
  <c r="V142" i="4"/>
  <c r="AD142" i="4"/>
  <c r="AC142" i="4"/>
  <c r="AB142" i="4"/>
  <c r="AA142" i="4"/>
  <c r="Z142" i="4"/>
  <c r="Y142" i="4"/>
  <c r="X142" i="4"/>
  <c r="W142" i="4"/>
  <c r="U142" i="4"/>
  <c r="T142" i="4"/>
  <c r="S142" i="4"/>
  <c r="AD141" i="4"/>
  <c r="AB141" i="4"/>
  <c r="AA141" i="4"/>
  <c r="Z141" i="4"/>
  <c r="Y141" i="4"/>
  <c r="X141" i="4"/>
  <c r="W141" i="4"/>
  <c r="V141" i="4"/>
  <c r="U141" i="4"/>
  <c r="T141" i="4"/>
  <c r="S141" i="4"/>
  <c r="D141" i="4"/>
  <c r="AC141" i="4" s="1"/>
  <c r="Z140" i="4"/>
  <c r="Y140" i="4"/>
  <c r="X140" i="4"/>
  <c r="W140" i="4"/>
  <c r="V140" i="4"/>
  <c r="U140" i="4"/>
  <c r="T140" i="4"/>
  <c r="S140" i="4"/>
  <c r="AC140" i="4"/>
  <c r="AB139" i="4"/>
  <c r="AA139" i="4"/>
  <c r="Z139" i="4"/>
  <c r="Y139" i="4"/>
  <c r="X139" i="4"/>
  <c r="W139" i="4"/>
  <c r="V139" i="4"/>
  <c r="U139" i="4"/>
  <c r="T139" i="4"/>
  <c r="S139" i="4"/>
  <c r="D139" i="4"/>
  <c r="AB138" i="4"/>
  <c r="Z138" i="4"/>
  <c r="Y138" i="4"/>
  <c r="X138" i="4"/>
  <c r="W138" i="4"/>
  <c r="V138" i="4"/>
  <c r="U138" i="4"/>
  <c r="T138" i="4"/>
  <c r="S138" i="4"/>
  <c r="X137" i="4"/>
  <c r="V137" i="4"/>
  <c r="Z137" i="4"/>
  <c r="Y137" i="4"/>
  <c r="W137" i="4"/>
  <c r="U137" i="4"/>
  <c r="T137" i="4"/>
  <c r="S137" i="4"/>
  <c r="AD137" i="4"/>
  <c r="Z136" i="4"/>
  <c r="Y136" i="4"/>
  <c r="X136" i="4"/>
  <c r="W136" i="4"/>
  <c r="V136" i="4"/>
  <c r="U136" i="4"/>
  <c r="T136" i="4"/>
  <c r="S136" i="4"/>
  <c r="V135" i="4"/>
  <c r="AA135" i="4"/>
  <c r="Z135" i="4"/>
  <c r="Y135" i="4"/>
  <c r="X135" i="4"/>
  <c r="W135" i="4"/>
  <c r="U135" i="4"/>
  <c r="T135" i="4"/>
  <c r="D135" i="4"/>
  <c r="AD135" i="4" s="1"/>
  <c r="W134" i="4"/>
  <c r="V134" i="4"/>
  <c r="AD134" i="4"/>
  <c r="AC134" i="4"/>
  <c r="AB134" i="4"/>
  <c r="AA134" i="4"/>
  <c r="Z134" i="4"/>
  <c r="Y134" i="4"/>
  <c r="X134" i="4"/>
  <c r="U134" i="4"/>
  <c r="T134" i="4"/>
  <c r="Z133" i="4"/>
  <c r="AD133" i="4"/>
  <c r="AC133" i="4"/>
  <c r="AB133" i="4"/>
  <c r="AA133" i="4"/>
  <c r="Y133" i="4"/>
  <c r="X133" i="4"/>
  <c r="W133" i="4"/>
  <c r="V133" i="4"/>
  <c r="T133" i="4"/>
  <c r="S133" i="4"/>
  <c r="Z132" i="4"/>
  <c r="AB132" i="4"/>
  <c r="AA132" i="4"/>
  <c r="Y132" i="4"/>
  <c r="X132" i="4"/>
  <c r="W132" i="4"/>
  <c r="V132" i="4"/>
  <c r="U132" i="4"/>
  <c r="T132" i="4"/>
  <c r="S132" i="4"/>
  <c r="D132" i="4"/>
  <c r="Y131" i="4"/>
  <c r="X131" i="4"/>
  <c r="Z131" i="4"/>
  <c r="W131" i="4"/>
  <c r="V131" i="4"/>
  <c r="U131" i="4"/>
  <c r="T131" i="4"/>
  <c r="S131" i="4"/>
  <c r="Z130" i="4"/>
  <c r="Y130" i="4"/>
  <c r="X130" i="4"/>
  <c r="W130" i="4"/>
  <c r="V130" i="4"/>
  <c r="T130" i="4"/>
  <c r="S130" i="4"/>
  <c r="W129" i="4"/>
  <c r="Z129" i="4"/>
  <c r="Y129" i="4"/>
  <c r="X129" i="4"/>
  <c r="V129" i="4"/>
  <c r="U129" i="4"/>
  <c r="T129" i="4"/>
  <c r="AD128" i="4"/>
  <c r="AC128" i="4"/>
  <c r="AB128" i="4"/>
  <c r="Z128" i="4"/>
  <c r="Y128" i="4"/>
  <c r="X128" i="4"/>
  <c r="W128" i="4"/>
  <c r="V128" i="4"/>
  <c r="U128" i="4"/>
  <c r="T128" i="4"/>
  <c r="S127" i="4"/>
  <c r="AA127" i="4"/>
  <c r="Z127" i="4"/>
  <c r="Y127" i="4"/>
  <c r="X127" i="4"/>
  <c r="W127" i="4"/>
  <c r="U127" i="4"/>
  <c r="T127" i="4"/>
  <c r="AB127" i="4"/>
  <c r="AD126" i="4"/>
  <c r="AC126" i="4"/>
  <c r="AB126" i="4"/>
  <c r="AA126" i="4"/>
  <c r="Z126" i="4"/>
  <c r="Y126" i="4"/>
  <c r="X126" i="4"/>
  <c r="W126" i="4"/>
  <c r="V126" i="4"/>
  <c r="U126" i="4"/>
  <c r="T126" i="4"/>
  <c r="S126" i="4"/>
  <c r="AD125" i="4"/>
  <c r="AC125" i="4"/>
  <c r="AB125" i="4"/>
  <c r="AA125" i="4"/>
  <c r="Z125" i="4"/>
  <c r="Y125" i="4"/>
  <c r="X125" i="4"/>
  <c r="W125" i="4"/>
  <c r="V125" i="4"/>
  <c r="U125" i="4"/>
  <c r="T125" i="4"/>
  <c r="D125" i="4"/>
  <c r="Z124" i="4"/>
  <c r="AD124" i="4"/>
  <c r="AC124" i="4"/>
  <c r="AB124" i="4"/>
  <c r="AA124" i="4"/>
  <c r="Y124" i="4"/>
  <c r="X124" i="4"/>
  <c r="W124" i="4"/>
  <c r="U124" i="4"/>
  <c r="T124" i="4"/>
  <c r="S124" i="4"/>
  <c r="Z123" i="4"/>
  <c r="Y123" i="4"/>
  <c r="X123" i="4"/>
  <c r="W123" i="4"/>
  <c r="V123" i="4"/>
  <c r="U123" i="4"/>
  <c r="T123" i="4"/>
  <c r="S123" i="4"/>
  <c r="AD122" i="4"/>
  <c r="V122" i="4"/>
  <c r="AC122" i="4"/>
  <c r="AB122" i="4"/>
  <c r="AA122" i="4"/>
  <c r="Z122" i="4"/>
  <c r="Y122" i="4"/>
  <c r="X122" i="4"/>
  <c r="W122" i="4"/>
  <c r="U122" i="4"/>
  <c r="T122" i="4"/>
  <c r="AA121" i="4"/>
  <c r="S121" i="4"/>
  <c r="AD121" i="4"/>
  <c r="AC121" i="4"/>
  <c r="Z121" i="4"/>
  <c r="Y121" i="4"/>
  <c r="X121" i="4"/>
  <c r="W121" i="4"/>
  <c r="V121" i="4"/>
  <c r="U121" i="4"/>
  <c r="T121" i="4"/>
  <c r="D121" i="4"/>
  <c r="AB121" i="4" s="1"/>
  <c r="V120" i="4"/>
  <c r="U120" i="4"/>
  <c r="AA120" i="4"/>
  <c r="Z120" i="4"/>
  <c r="Y120" i="4"/>
  <c r="X120" i="4"/>
  <c r="W120" i="4"/>
  <c r="T120" i="4"/>
  <c r="S120" i="4"/>
  <c r="D120" i="4"/>
  <c r="V119" i="4"/>
  <c r="Z119" i="4"/>
  <c r="Y119" i="4"/>
  <c r="X119" i="4"/>
  <c r="W119" i="4"/>
  <c r="U119" i="4"/>
  <c r="T119" i="4"/>
  <c r="AD119" i="4"/>
  <c r="U118" i="4"/>
  <c r="AB118" i="4"/>
  <c r="Z118" i="4"/>
  <c r="Y118" i="4"/>
  <c r="X118" i="4"/>
  <c r="W118" i="4"/>
  <c r="T118" i="4"/>
  <c r="S118" i="4"/>
  <c r="D118" i="4"/>
  <c r="AA118" i="4" s="1"/>
  <c r="W117" i="4"/>
  <c r="V117" i="4"/>
  <c r="AB117" i="4"/>
  <c r="Z117" i="4"/>
  <c r="Y117" i="4"/>
  <c r="X117" i="4"/>
  <c r="U117" i="4"/>
  <c r="T117" i="4"/>
  <c r="AD117" i="4"/>
  <c r="AD116" i="4"/>
  <c r="AC116" i="4"/>
  <c r="AB116" i="4"/>
  <c r="AA116" i="4"/>
  <c r="Z116" i="4"/>
  <c r="Y116" i="4"/>
  <c r="X116" i="4"/>
  <c r="W116" i="4"/>
  <c r="V116" i="4"/>
  <c r="U116" i="4"/>
  <c r="S116" i="4"/>
  <c r="AB115" i="4"/>
  <c r="Y115" i="4"/>
  <c r="T115" i="4"/>
  <c r="AD115" i="4"/>
  <c r="AA115" i="4"/>
  <c r="Z115" i="4"/>
  <c r="X115" i="4"/>
  <c r="W115" i="4"/>
  <c r="U115" i="4"/>
  <c r="S115" i="4"/>
  <c r="D115" i="4"/>
  <c r="V114" i="4"/>
  <c r="U114" i="4"/>
  <c r="T114" i="4"/>
  <c r="AA114" i="4"/>
  <c r="Z114" i="4"/>
  <c r="Y114" i="4"/>
  <c r="X114" i="4"/>
  <c r="W114" i="4"/>
  <c r="D114" i="4"/>
  <c r="AD114" i="4" s="1"/>
  <c r="S113" i="4"/>
  <c r="AD113" i="4"/>
  <c r="AC113" i="4"/>
  <c r="AB113" i="4"/>
  <c r="AA113" i="4"/>
  <c r="Z113" i="4"/>
  <c r="Y113" i="4"/>
  <c r="X113" i="4"/>
  <c r="W113" i="4"/>
  <c r="V113" i="4"/>
  <c r="U113" i="4"/>
  <c r="D113" i="4"/>
  <c r="AA112" i="4"/>
  <c r="U112" i="4"/>
  <c r="S112" i="4"/>
  <c r="AB112" i="4"/>
  <c r="Z112" i="4"/>
  <c r="Y112" i="4"/>
  <c r="X112" i="4"/>
  <c r="W112" i="4"/>
  <c r="V112" i="4"/>
  <c r="T112" i="4"/>
  <c r="D112" i="4"/>
  <c r="AD111" i="4"/>
  <c r="Y111" i="4"/>
  <c r="V111" i="4"/>
  <c r="U111" i="4"/>
  <c r="AC111" i="4"/>
  <c r="AB111" i="4"/>
  <c r="AA111" i="4"/>
  <c r="Z111" i="4"/>
  <c r="X111" i="4"/>
  <c r="W111" i="4"/>
  <c r="T111" i="4"/>
  <c r="D111" i="4"/>
  <c r="AD110" i="4"/>
  <c r="AC110" i="4"/>
  <c r="Z110" i="4"/>
  <c r="Y110" i="4"/>
  <c r="X110" i="4"/>
  <c r="W110" i="4"/>
  <c r="V110" i="4"/>
  <c r="U110" i="4"/>
  <c r="T110" i="4"/>
  <c r="S110" i="4"/>
  <c r="D110" i="4"/>
  <c r="AB110" i="4" s="1"/>
  <c r="W109" i="4"/>
  <c r="T109" i="4"/>
  <c r="AC109" i="4"/>
  <c r="AA109" i="4"/>
  <c r="Z109" i="4"/>
  <c r="Y109" i="4"/>
  <c r="X109" i="4"/>
  <c r="V109" i="4"/>
  <c r="U109" i="4"/>
  <c r="S109" i="4"/>
  <c r="D109" i="4"/>
  <c r="Z108" i="4"/>
  <c r="AD108" i="4"/>
  <c r="AC108" i="4"/>
  <c r="AB108" i="4"/>
  <c r="AA108" i="4"/>
  <c r="Y108" i="4"/>
  <c r="X108" i="4"/>
  <c r="W108" i="4"/>
  <c r="V108" i="4"/>
  <c r="U108" i="4"/>
  <c r="T108" i="4"/>
  <c r="D108" i="4"/>
  <c r="AB107" i="4"/>
  <c r="T107" i="4"/>
  <c r="AD107" i="4"/>
  <c r="AA107" i="4"/>
  <c r="Z107" i="4"/>
  <c r="Y107" i="4"/>
  <c r="X107" i="4"/>
  <c r="W107" i="4"/>
  <c r="V107" i="4"/>
  <c r="U107" i="4"/>
  <c r="S107" i="4"/>
  <c r="D107" i="4"/>
  <c r="AC107" i="4" s="1"/>
  <c r="AB106" i="4"/>
  <c r="AD106" i="4"/>
  <c r="AC106" i="4"/>
  <c r="AA106" i="4"/>
  <c r="Z106" i="4"/>
  <c r="Y106" i="4"/>
  <c r="X106" i="4"/>
  <c r="W106" i="4"/>
  <c r="V106" i="4"/>
  <c r="U106" i="4"/>
  <c r="T106" i="4"/>
  <c r="AD105" i="4"/>
  <c r="X105" i="4"/>
  <c r="AC105" i="4"/>
  <c r="AB105" i="4"/>
  <c r="AA105" i="4"/>
  <c r="Z105" i="4"/>
  <c r="Y105" i="4"/>
  <c r="W105" i="4"/>
  <c r="V105" i="4"/>
  <c r="U105" i="4"/>
  <c r="T105" i="4"/>
  <c r="Z104" i="4"/>
  <c r="Y104" i="4"/>
  <c r="X104" i="4"/>
  <c r="W104" i="4"/>
  <c r="V104" i="4"/>
  <c r="U104" i="4"/>
  <c r="T104" i="4"/>
  <c r="S104" i="4"/>
  <c r="AA103" i="4"/>
  <c r="Z103" i="4"/>
  <c r="Y103" i="4"/>
  <c r="X103" i="4"/>
  <c r="W103" i="4"/>
  <c r="V103" i="4"/>
  <c r="U103" i="4"/>
  <c r="T103" i="4"/>
  <c r="S103" i="4"/>
  <c r="AD103" i="4"/>
  <c r="Y102" i="4"/>
  <c r="X102" i="4"/>
  <c r="Z102" i="4"/>
  <c r="W102" i="4"/>
  <c r="V102" i="4"/>
  <c r="U102" i="4"/>
  <c r="T102" i="4"/>
  <c r="U101" i="4"/>
  <c r="AA101" i="4"/>
  <c r="Z101" i="4"/>
  <c r="Y101" i="4"/>
  <c r="X101" i="4"/>
  <c r="W101" i="4"/>
  <c r="V101" i="4"/>
  <c r="T101" i="4"/>
  <c r="S101" i="4"/>
  <c r="AC101" i="4"/>
  <c r="AD100" i="4"/>
  <c r="W100" i="4"/>
  <c r="V100" i="4"/>
  <c r="AC100" i="4"/>
  <c r="Z100" i="4"/>
  <c r="Y100" i="4"/>
  <c r="X100" i="4"/>
  <c r="U100" i="4"/>
  <c r="T100" i="4"/>
  <c r="Z99" i="4"/>
  <c r="Y99" i="4"/>
  <c r="AA99" i="4"/>
  <c r="X99" i="4"/>
  <c r="W99" i="4"/>
  <c r="V99" i="4"/>
  <c r="U99" i="4"/>
  <c r="S99" i="4"/>
  <c r="V98" i="4"/>
  <c r="U98" i="4"/>
  <c r="Z98" i="4"/>
  <c r="Y98" i="4"/>
  <c r="X98" i="4"/>
  <c r="W98" i="4"/>
  <c r="T98" i="4"/>
  <c r="S98" i="4"/>
  <c r="AD98" i="4"/>
  <c r="X97" i="4"/>
  <c r="Z97" i="4"/>
  <c r="Y97" i="4"/>
  <c r="W97" i="4"/>
  <c r="V97" i="4"/>
  <c r="U97" i="4"/>
  <c r="T97" i="4"/>
  <c r="V96" i="4"/>
  <c r="U96" i="4"/>
  <c r="T96" i="4"/>
  <c r="Z96" i="4"/>
  <c r="Y96" i="4"/>
  <c r="X96" i="4"/>
  <c r="W96" i="4"/>
  <c r="S96" i="4"/>
  <c r="AD95" i="4"/>
  <c r="AA95" i="4"/>
  <c r="Z95" i="4"/>
  <c r="Y95" i="4"/>
  <c r="X95" i="4"/>
  <c r="W95" i="4"/>
  <c r="V95" i="4"/>
  <c r="U95" i="4"/>
  <c r="T95" i="4"/>
  <c r="S95" i="4"/>
  <c r="V94" i="4"/>
  <c r="U94" i="4"/>
  <c r="AB94" i="4"/>
  <c r="AA94" i="4"/>
  <c r="Z94" i="4"/>
  <c r="Y94" i="4"/>
  <c r="X94" i="4"/>
  <c r="W94" i="4"/>
  <c r="T94" i="4"/>
  <c r="S94" i="4"/>
  <c r="D94" i="4"/>
  <c r="AD93" i="4"/>
  <c r="AC93" i="4"/>
  <c r="AB93" i="4"/>
  <c r="AA93" i="4"/>
  <c r="Z93" i="4"/>
  <c r="Y93" i="4"/>
  <c r="X93" i="4"/>
  <c r="W93" i="4"/>
  <c r="V93" i="4"/>
  <c r="U93" i="4"/>
  <c r="T93" i="4"/>
  <c r="S93" i="4"/>
  <c r="D93" i="4"/>
  <c r="V92" i="4"/>
  <c r="AB92" i="4"/>
  <c r="AA92" i="4"/>
  <c r="Z92" i="4"/>
  <c r="Y92" i="4"/>
  <c r="X92" i="4"/>
  <c r="W92" i="4"/>
  <c r="U92" i="4"/>
  <c r="T92" i="4"/>
  <c r="S92" i="4"/>
  <c r="D92" i="4"/>
  <c r="AA91" i="4"/>
  <c r="AD91" i="4"/>
  <c r="AC91" i="4"/>
  <c r="AB91" i="4"/>
  <c r="Z91" i="4"/>
  <c r="Y91" i="4"/>
  <c r="X91" i="4"/>
  <c r="W91" i="4"/>
  <c r="V91" i="4"/>
  <c r="U91" i="4"/>
  <c r="T91" i="4"/>
  <c r="D91" i="4"/>
  <c r="AC90" i="4"/>
  <c r="AB90" i="4"/>
  <c r="AA90" i="4"/>
  <c r="Z90" i="4"/>
  <c r="Y90" i="4"/>
  <c r="X90" i="4"/>
  <c r="W90" i="4"/>
  <c r="V90" i="4"/>
  <c r="U90" i="4"/>
  <c r="S90" i="4"/>
  <c r="D90" i="4"/>
  <c r="S89" i="4"/>
  <c r="Z89" i="4"/>
  <c r="Y89" i="4"/>
  <c r="X89" i="4"/>
  <c r="W89" i="4"/>
  <c r="V89" i="4"/>
  <c r="U89" i="4"/>
  <c r="T89" i="4"/>
  <c r="Z88" i="4"/>
  <c r="T88" i="4"/>
  <c r="Y88" i="4"/>
  <c r="X88" i="4"/>
  <c r="W88" i="4"/>
  <c r="V88" i="4"/>
  <c r="U88" i="4"/>
  <c r="S88" i="4"/>
  <c r="AD87" i="4"/>
  <c r="AA87" i="4"/>
  <c r="Z87" i="4"/>
  <c r="Y87" i="4"/>
  <c r="X87" i="4"/>
  <c r="W87" i="4"/>
  <c r="V87" i="4"/>
  <c r="U87" i="4"/>
  <c r="T87" i="4"/>
  <c r="S87" i="4"/>
  <c r="AC87" i="4"/>
  <c r="S86" i="4"/>
  <c r="AD86" i="4"/>
  <c r="AB86" i="4"/>
  <c r="Z86" i="4"/>
  <c r="Y86" i="4"/>
  <c r="X86" i="4"/>
  <c r="W86" i="4"/>
  <c r="V86" i="4"/>
  <c r="U86" i="4"/>
  <c r="T86" i="4"/>
  <c r="AA86" i="4"/>
  <c r="Y85" i="4"/>
  <c r="T85" i="4"/>
  <c r="Z85" i="4"/>
  <c r="X85" i="4"/>
  <c r="W85" i="4"/>
  <c r="V85" i="4"/>
  <c r="U85" i="4"/>
  <c r="U84" i="4"/>
  <c r="S84" i="4"/>
  <c r="AA84" i="4"/>
  <c r="Z84" i="4"/>
  <c r="Y84" i="4"/>
  <c r="X84" i="4"/>
  <c r="W84" i="4"/>
  <c r="V84" i="4"/>
  <c r="X83" i="4"/>
  <c r="Z83" i="4"/>
  <c r="Y83" i="4"/>
  <c r="W83" i="4"/>
  <c r="V83" i="4"/>
  <c r="U83" i="4"/>
  <c r="T83" i="4"/>
  <c r="S83" i="4"/>
  <c r="AA83" i="4"/>
  <c r="Z82" i="4"/>
  <c r="Y82" i="4"/>
  <c r="X82" i="4"/>
  <c r="W82" i="4"/>
  <c r="V82" i="4"/>
  <c r="U82" i="4"/>
  <c r="T82" i="4"/>
  <c r="S82" i="4"/>
  <c r="Y81" i="4"/>
  <c r="AB81" i="4"/>
  <c r="Z81" i="4"/>
  <c r="X81" i="4"/>
  <c r="W81" i="4"/>
  <c r="V81" i="4"/>
  <c r="U81" i="4"/>
  <c r="T81" i="4"/>
  <c r="S81" i="4"/>
  <c r="U80" i="4"/>
  <c r="Z80" i="4"/>
  <c r="Y80" i="4"/>
  <c r="X80" i="4"/>
  <c r="W80" i="4"/>
  <c r="V80" i="4"/>
  <c r="T80" i="4"/>
  <c r="AC80" i="4"/>
  <c r="Z79" i="4"/>
  <c r="Y79" i="4"/>
  <c r="X79" i="4"/>
  <c r="W79" i="4"/>
  <c r="V79" i="4"/>
  <c r="U79" i="4"/>
  <c r="T79" i="4"/>
  <c r="S79" i="4"/>
  <c r="Z78" i="4"/>
  <c r="Y78" i="4"/>
  <c r="X78" i="4"/>
  <c r="W78" i="4"/>
  <c r="V78" i="4"/>
  <c r="U78" i="4"/>
  <c r="T78" i="4"/>
  <c r="S78" i="4"/>
  <c r="S77" i="4"/>
  <c r="AD77" i="4"/>
  <c r="Z77" i="4"/>
  <c r="Y77" i="4"/>
  <c r="X77" i="4"/>
  <c r="W77" i="4"/>
  <c r="V77" i="4"/>
  <c r="U77" i="4"/>
  <c r="T77" i="4"/>
  <c r="Z76" i="4"/>
  <c r="Y76" i="4"/>
  <c r="X76" i="4"/>
  <c r="W76" i="4"/>
  <c r="V76" i="4"/>
  <c r="U76" i="4"/>
  <c r="T76" i="4"/>
  <c r="S76" i="4"/>
  <c r="Y75" i="4"/>
  <c r="Z75" i="4"/>
  <c r="X75" i="4"/>
  <c r="W75" i="4"/>
  <c r="V75" i="4"/>
  <c r="U75" i="4"/>
  <c r="S75" i="4"/>
  <c r="AB74" i="4"/>
  <c r="Z74" i="4"/>
  <c r="Y74" i="4"/>
  <c r="X74" i="4"/>
  <c r="W74" i="4"/>
  <c r="V74" i="4"/>
  <c r="U74" i="4"/>
  <c r="T74" i="4"/>
  <c r="S74" i="4"/>
  <c r="T73" i="4"/>
  <c r="S73" i="4"/>
  <c r="AD73" i="4"/>
  <c r="AB73" i="4"/>
  <c r="Z73" i="4"/>
  <c r="Y73" i="4"/>
  <c r="X73" i="4"/>
  <c r="W73" i="4"/>
  <c r="V73" i="4"/>
  <c r="U73" i="4"/>
  <c r="W72" i="4"/>
  <c r="U72" i="4"/>
  <c r="S72" i="4"/>
  <c r="AC72" i="4"/>
  <c r="Z72" i="4"/>
  <c r="Y72" i="4"/>
  <c r="X72" i="4"/>
  <c r="V72" i="4"/>
  <c r="T72" i="4"/>
  <c r="AA72" i="4"/>
  <c r="AA71" i="4"/>
  <c r="Y71" i="4"/>
  <c r="AC71" i="4"/>
  <c r="AB71" i="4"/>
  <c r="Z71" i="4"/>
  <c r="X71" i="4"/>
  <c r="W71" i="4"/>
  <c r="V71" i="4"/>
  <c r="U71" i="4"/>
  <c r="T71" i="4"/>
  <c r="S71" i="4"/>
  <c r="AC70" i="4"/>
  <c r="Z70" i="4"/>
  <c r="Y70" i="4"/>
  <c r="X70" i="4"/>
  <c r="W70" i="4"/>
  <c r="V70" i="4"/>
  <c r="U70" i="4"/>
  <c r="T70" i="4"/>
  <c r="S70" i="4"/>
  <c r="AD69" i="4"/>
  <c r="AB69" i="4"/>
  <c r="Z69" i="4"/>
  <c r="Y69" i="4"/>
  <c r="X69" i="4"/>
  <c r="W69" i="4"/>
  <c r="V69" i="4"/>
  <c r="U69" i="4"/>
  <c r="T69" i="4"/>
  <c r="S69" i="4"/>
  <c r="Z68" i="4"/>
  <c r="Y68" i="4"/>
  <c r="X68" i="4"/>
  <c r="W68" i="4"/>
  <c r="V68" i="4"/>
  <c r="U68" i="4"/>
  <c r="T68" i="4"/>
  <c r="S68" i="4"/>
  <c r="AD67" i="4"/>
  <c r="AC67" i="4"/>
  <c r="AB67" i="4"/>
  <c r="AA67" i="4"/>
  <c r="Z67" i="4"/>
  <c r="Y67" i="4"/>
  <c r="X67" i="4"/>
  <c r="W67" i="4"/>
  <c r="V67" i="4"/>
  <c r="U67" i="4"/>
  <c r="T67" i="4"/>
  <c r="S67" i="4"/>
  <c r="AD66" i="4"/>
  <c r="AA66" i="4"/>
  <c r="Z66" i="4"/>
  <c r="Y66" i="4"/>
  <c r="X66" i="4"/>
  <c r="W66" i="4"/>
  <c r="V66" i="4"/>
  <c r="U66" i="4"/>
  <c r="S66" i="4"/>
  <c r="Z65" i="4"/>
  <c r="AA65" i="4"/>
  <c r="Y65" i="4"/>
  <c r="X65" i="4"/>
  <c r="W65" i="4"/>
  <c r="V65" i="4"/>
  <c r="U65" i="4"/>
  <c r="T65" i="4"/>
  <c r="S65" i="4"/>
  <c r="Z64" i="4"/>
  <c r="Y64" i="4"/>
  <c r="X64" i="4"/>
  <c r="W64" i="4"/>
  <c r="V64" i="4"/>
  <c r="U64" i="4"/>
  <c r="T64" i="4"/>
  <c r="S64" i="4"/>
  <c r="Y63" i="4"/>
  <c r="S63" i="4"/>
  <c r="AD63" i="4"/>
  <c r="AC63" i="4"/>
  <c r="AB63" i="4"/>
  <c r="AA63" i="4"/>
  <c r="Z63" i="4"/>
  <c r="X63" i="4"/>
  <c r="W63" i="4"/>
  <c r="V63" i="4"/>
  <c r="U63" i="4"/>
  <c r="T63" i="4"/>
  <c r="D63" i="4"/>
  <c r="V62" i="4"/>
  <c r="U62" i="4"/>
  <c r="AD62" i="4"/>
  <c r="AB62" i="4"/>
  <c r="AA62" i="4"/>
  <c r="Z62" i="4"/>
  <c r="Y62" i="4"/>
  <c r="X62" i="4"/>
  <c r="W62" i="4"/>
  <c r="S62" i="4"/>
  <c r="AA61" i="4"/>
  <c r="Z61" i="4"/>
  <c r="AD61" i="4"/>
  <c r="Y61" i="4"/>
  <c r="X61" i="4"/>
  <c r="W61" i="4"/>
  <c r="V61" i="4"/>
  <c r="U61" i="4"/>
  <c r="T61" i="4"/>
  <c r="S61" i="4"/>
  <c r="Z60" i="4"/>
  <c r="U60" i="4"/>
  <c r="AD60" i="4"/>
  <c r="AB60" i="4"/>
  <c r="Y60" i="4"/>
  <c r="X60" i="4"/>
  <c r="Q60" i="4"/>
  <c r="V60" i="4"/>
  <c r="T60" i="4"/>
  <c r="S60" i="4"/>
  <c r="Z59" i="4"/>
  <c r="Y59" i="4"/>
  <c r="X59" i="4"/>
  <c r="W59" i="4"/>
  <c r="V59" i="4"/>
  <c r="U59" i="4"/>
  <c r="T59" i="4"/>
  <c r="AD58" i="4"/>
  <c r="AB58" i="4"/>
  <c r="Z58" i="4"/>
  <c r="W58" i="4"/>
  <c r="V58" i="4"/>
  <c r="U58" i="4"/>
  <c r="T58" i="4"/>
  <c r="S58" i="4"/>
  <c r="AJ53" i="4"/>
  <c r="I53" i="4"/>
  <c r="F53" i="4"/>
  <c r="S51" i="4"/>
  <c r="M53" i="4"/>
  <c r="Z51" i="4"/>
  <c r="K53" i="4"/>
  <c r="J53" i="4"/>
  <c r="W51" i="4"/>
  <c r="T51" i="4"/>
  <c r="AJ48" i="4"/>
  <c r="P48" i="4"/>
  <c r="M48" i="4"/>
  <c r="H48" i="4"/>
  <c r="W46" i="4"/>
  <c r="V46" i="4"/>
  <c r="U46" i="4"/>
  <c r="AD46" i="4"/>
  <c r="O48" i="4"/>
  <c r="L48" i="4"/>
  <c r="X46" i="4"/>
  <c r="I48" i="4"/>
  <c r="G48" i="4"/>
  <c r="F48" i="4"/>
  <c r="S46" i="4"/>
  <c r="AJ43" i="4"/>
  <c r="AE41" i="4"/>
  <c r="AD40" i="4"/>
  <c r="AC40" i="4"/>
  <c r="AB40" i="4"/>
  <c r="AA40" i="4"/>
  <c r="Z40" i="4"/>
  <c r="Y40" i="4"/>
  <c r="X40" i="4"/>
  <c r="V40" i="4"/>
  <c r="U40" i="4"/>
  <c r="T40" i="4"/>
  <c r="S40" i="4"/>
  <c r="S39" i="4"/>
  <c r="Z39" i="4"/>
  <c r="Y39" i="4"/>
  <c r="X39" i="4"/>
  <c r="W39" i="4"/>
  <c r="V39" i="4"/>
  <c r="U39" i="4"/>
  <c r="T39" i="4"/>
  <c r="AA39" i="4"/>
  <c r="Z38" i="4"/>
  <c r="Y38" i="4"/>
  <c r="X38" i="4"/>
  <c r="W38" i="4"/>
  <c r="V38" i="4"/>
  <c r="U38" i="4"/>
  <c r="T38" i="4"/>
  <c r="S38" i="4"/>
  <c r="Z37" i="4"/>
  <c r="Y37" i="4"/>
  <c r="X37" i="4"/>
  <c r="W37" i="4"/>
  <c r="V37" i="4"/>
  <c r="U37" i="4"/>
  <c r="T37" i="4"/>
  <c r="S37" i="4"/>
  <c r="AD36" i="4"/>
  <c r="AC36" i="4"/>
  <c r="Z36" i="4"/>
  <c r="Y36" i="4"/>
  <c r="X36" i="4"/>
  <c r="W36" i="4"/>
  <c r="V36" i="4"/>
  <c r="U36" i="4"/>
  <c r="T36" i="4"/>
  <c r="S36" i="4"/>
  <c r="D36" i="4"/>
  <c r="V35" i="4"/>
  <c r="AC35" i="4"/>
  <c r="AB35" i="4"/>
  <c r="AA35" i="4"/>
  <c r="Z35" i="4"/>
  <c r="Y35" i="4"/>
  <c r="X35" i="4"/>
  <c r="W35" i="4"/>
  <c r="U35" i="4"/>
  <c r="T35" i="4"/>
  <c r="S35" i="4"/>
  <c r="D35" i="4"/>
  <c r="AD35" i="4" s="1"/>
  <c r="AD34" i="4"/>
  <c r="Z34" i="4"/>
  <c r="AC34" i="4"/>
  <c r="AB34" i="4"/>
  <c r="AA34" i="4"/>
  <c r="Y34" i="4"/>
  <c r="X34" i="4"/>
  <c r="W34" i="4"/>
  <c r="V34" i="4"/>
  <c r="U34" i="4"/>
  <c r="T34" i="4"/>
  <c r="S34" i="4"/>
  <c r="D34" i="4"/>
  <c r="Y33" i="4"/>
  <c r="T33" i="4"/>
  <c r="AD33" i="4"/>
  <c r="AA33" i="4"/>
  <c r="Z33" i="4"/>
  <c r="X33" i="4"/>
  <c r="W33" i="4"/>
  <c r="V33" i="4"/>
  <c r="U33" i="4"/>
  <c r="S33" i="4"/>
  <c r="D33" i="4"/>
  <c r="AB33" i="4" s="1"/>
  <c r="AD32" i="4"/>
  <c r="AC32" i="4"/>
  <c r="AB32" i="4"/>
  <c r="AA32" i="4"/>
  <c r="Z32" i="4"/>
  <c r="Y32" i="4"/>
  <c r="X32" i="4"/>
  <c r="W32" i="4"/>
  <c r="V32" i="4"/>
  <c r="U32" i="4"/>
  <c r="T32" i="4"/>
  <c r="D32" i="4"/>
  <c r="AA31" i="4"/>
  <c r="Z31" i="4"/>
  <c r="S31" i="4"/>
  <c r="AD31" i="4"/>
  <c r="AC31" i="4"/>
  <c r="AB31" i="4"/>
  <c r="Y31" i="4"/>
  <c r="X31" i="4"/>
  <c r="W31" i="4"/>
  <c r="V31" i="4"/>
  <c r="U31" i="4"/>
  <c r="D31" i="4"/>
  <c r="AD30" i="4"/>
  <c r="V30" i="4"/>
  <c r="U30" i="4"/>
  <c r="AC30" i="4"/>
  <c r="AB30" i="4"/>
  <c r="AA30" i="4"/>
  <c r="Z30" i="4"/>
  <c r="Y30" i="4"/>
  <c r="X30" i="4"/>
  <c r="W30" i="4"/>
  <c r="T30" i="4"/>
  <c r="S30" i="4"/>
  <c r="D30" i="4"/>
  <c r="U29" i="4"/>
  <c r="AD29" i="4"/>
  <c r="AC29" i="4"/>
  <c r="AB29" i="4"/>
  <c r="AA29" i="4"/>
  <c r="Z29" i="4"/>
  <c r="Y29" i="4"/>
  <c r="X29" i="4"/>
  <c r="W29" i="4"/>
  <c r="V29" i="4"/>
  <c r="T29" i="4"/>
  <c r="S29" i="4"/>
  <c r="D29" i="4"/>
  <c r="S28" i="4"/>
  <c r="AD28" i="4"/>
  <c r="AC28" i="4"/>
  <c r="AB28" i="4"/>
  <c r="Z28" i="4"/>
  <c r="Y28" i="4"/>
  <c r="X28" i="4"/>
  <c r="W28" i="4"/>
  <c r="V28" i="4"/>
  <c r="U28" i="4"/>
  <c r="T28" i="4"/>
  <c r="D28" i="4"/>
  <c r="AA28" i="4" s="1"/>
  <c r="X27" i="4"/>
  <c r="V27" i="4"/>
  <c r="AC27" i="4"/>
  <c r="AB27" i="4"/>
  <c r="AA27" i="4"/>
  <c r="Z27" i="4"/>
  <c r="Y27" i="4"/>
  <c r="W27" i="4"/>
  <c r="U27" i="4"/>
  <c r="T27" i="4"/>
  <c r="S27" i="4"/>
  <c r="D27" i="4"/>
  <c r="AD27" i="4" s="1"/>
  <c r="AB26" i="4"/>
  <c r="Z26" i="4"/>
  <c r="Y26" i="4"/>
  <c r="X26" i="4"/>
  <c r="W26" i="4"/>
  <c r="V26" i="4"/>
  <c r="U26" i="4"/>
  <c r="T26" i="4"/>
  <c r="Z25" i="4"/>
  <c r="Y25" i="4"/>
  <c r="X25" i="4"/>
  <c r="W25" i="4"/>
  <c r="V25" i="4"/>
  <c r="U25" i="4"/>
  <c r="T25" i="4"/>
  <c r="AC25" i="4"/>
  <c r="AC24" i="4"/>
  <c r="AB24" i="4"/>
  <c r="Z24" i="4"/>
  <c r="Y24" i="4"/>
  <c r="X24" i="4"/>
  <c r="W24" i="4"/>
  <c r="V24" i="4"/>
  <c r="U24" i="4"/>
  <c r="T24" i="4"/>
  <c r="S23" i="4"/>
  <c r="Z23" i="4"/>
  <c r="Y23" i="4"/>
  <c r="X23" i="4"/>
  <c r="W23" i="4"/>
  <c r="V23" i="4"/>
  <c r="T23" i="4"/>
  <c r="Z22" i="4"/>
  <c r="Y22" i="4"/>
  <c r="X22" i="4"/>
  <c r="W22" i="4"/>
  <c r="V22" i="4"/>
  <c r="U22" i="4"/>
  <c r="T22" i="4"/>
  <c r="U21" i="4"/>
  <c r="Z21" i="4"/>
  <c r="Y21" i="4"/>
  <c r="X21" i="4"/>
  <c r="W21" i="4"/>
  <c r="V21" i="4"/>
  <c r="T21" i="4"/>
  <c r="S21" i="4"/>
  <c r="X20" i="4"/>
  <c r="Z20" i="4"/>
  <c r="Y20" i="4"/>
  <c r="W20" i="4"/>
  <c r="V20" i="4"/>
  <c r="U20" i="4"/>
  <c r="T20" i="4"/>
  <c r="AD20" i="4"/>
  <c r="Y19" i="4"/>
  <c r="T19" i="4"/>
  <c r="Z19" i="4"/>
  <c r="X19" i="4"/>
  <c r="W19" i="4"/>
  <c r="V19" i="4"/>
  <c r="U19" i="4"/>
  <c r="S19" i="4"/>
  <c r="AB18" i="4"/>
  <c r="Z18" i="4"/>
  <c r="Y18" i="4"/>
  <c r="X18" i="4"/>
  <c r="W18" i="4"/>
  <c r="V18" i="4"/>
  <c r="U18" i="4"/>
  <c r="T18" i="4"/>
  <c r="T17" i="4"/>
  <c r="S17" i="4"/>
  <c r="AC17" i="4"/>
  <c r="Z17" i="4"/>
  <c r="Y17" i="4"/>
  <c r="X17" i="4"/>
  <c r="W17" i="4"/>
  <c r="V17" i="4"/>
  <c r="V16" i="4"/>
  <c r="Z16" i="4"/>
  <c r="Y16" i="4"/>
  <c r="X16" i="4"/>
  <c r="W16" i="4"/>
  <c r="U16" i="4"/>
  <c r="T16" i="4"/>
  <c r="Z15" i="4"/>
  <c r="Y15" i="4"/>
  <c r="X15" i="4"/>
  <c r="W15" i="4"/>
  <c r="V15" i="4"/>
  <c r="U15" i="4"/>
  <c r="T15" i="4"/>
  <c r="S15" i="4"/>
  <c r="Y14" i="4"/>
  <c r="Z14" i="4"/>
  <c r="X14" i="4"/>
  <c r="W14" i="4"/>
  <c r="V14" i="4"/>
  <c r="U14" i="4"/>
  <c r="T14" i="4"/>
  <c r="Y13" i="4"/>
  <c r="AD13" i="4"/>
  <c r="AC13" i="4"/>
  <c r="AB13" i="4"/>
  <c r="AA13" i="4"/>
  <c r="Z13" i="4"/>
  <c r="X13" i="4"/>
  <c r="W13" i="4"/>
  <c r="V13" i="4"/>
  <c r="T13" i="4"/>
  <c r="S13" i="4"/>
  <c r="W12" i="4"/>
  <c r="V12" i="4"/>
  <c r="U12" i="4"/>
  <c r="T12" i="4"/>
  <c r="S12" i="4"/>
  <c r="AD4" i="4"/>
  <c r="AC4" i="4"/>
  <c r="AB4" i="4"/>
  <c r="AA4" i="4"/>
  <c r="Z4" i="4"/>
  <c r="Y4" i="4"/>
  <c r="X4" i="4"/>
  <c r="W4" i="4"/>
  <c r="V4" i="4"/>
  <c r="U4" i="4"/>
  <c r="T4" i="4"/>
  <c r="S4" i="4"/>
  <c r="E12" i="3"/>
  <c r="M11" i="3"/>
  <c r="N11" i="3" s="1"/>
  <c r="Q11" i="3" s="1"/>
  <c r="S11" i="3" s="1"/>
  <c r="T11" i="3" s="1"/>
  <c r="N10" i="3"/>
  <c r="Q10" i="3" s="1"/>
  <c r="S10" i="3" s="1"/>
  <c r="T10" i="3" s="1"/>
  <c r="M10" i="3"/>
  <c r="G8" i="3"/>
  <c r="H7" i="3"/>
  <c r="G7" i="3"/>
  <c r="E7" i="3"/>
  <c r="D7" i="3"/>
  <c r="L9" i="3"/>
  <c r="J6" i="3"/>
  <c r="M22" i="2"/>
  <c r="M20" i="2"/>
  <c r="L15" i="2"/>
  <c r="N15" i="2" s="1"/>
  <c r="I11" i="2"/>
  <c r="N6" i="2"/>
  <c r="K4" i="2"/>
  <c r="J4" i="2"/>
  <c r="I4" i="2"/>
  <c r="H4" i="2"/>
  <c r="G4" i="2"/>
  <c r="K24" i="1"/>
  <c r="I24" i="1"/>
  <c r="H24" i="1"/>
  <c r="F24" i="1"/>
  <c r="E24" i="1"/>
  <c r="C24" i="1"/>
  <c r="D22" i="1"/>
  <c r="B22" i="1"/>
  <c r="J21" i="1"/>
  <c r="J20" i="1"/>
  <c r="J19" i="1"/>
  <c r="D19" i="1"/>
  <c r="L19" i="1" s="1"/>
  <c r="J18" i="1"/>
  <c r="D18" i="1"/>
  <c r="L18" i="1" s="1"/>
  <c r="J17" i="1"/>
  <c r="K10" i="1"/>
  <c r="C10" i="1"/>
  <c r="L4" i="1"/>
  <c r="AE95" i="4" l="1"/>
  <c r="AK95" i="4" s="1"/>
  <c r="Q31" i="4"/>
  <c r="AA25" i="4"/>
  <c r="J43" i="4"/>
  <c r="X12" i="4"/>
  <c r="AD16" i="4"/>
  <c r="AE34" i="4"/>
  <c r="Y51" i="4"/>
  <c r="AE93" i="4"/>
  <c r="AK93" i="4" s="1"/>
  <c r="O43" i="4"/>
  <c r="Q41" i="4"/>
  <c r="AA36" i="4"/>
  <c r="AA58" i="4"/>
  <c r="AA69" i="4"/>
  <c r="AE69" i="4" s="1"/>
  <c r="AK69" i="4" s="1"/>
  <c r="AB77" i="4"/>
  <c r="AB78" i="4"/>
  <c r="AB100" i="4"/>
  <c r="AA128" i="4"/>
  <c r="Q129" i="4"/>
  <c r="AA129" i="4"/>
  <c r="AB149" i="4"/>
  <c r="AC170" i="4"/>
  <c r="AE170" i="4" s="1"/>
  <c r="H33" i="5"/>
  <c r="P33" i="5"/>
  <c r="R14" i="5"/>
  <c r="AA17" i="5"/>
  <c r="Z21" i="5"/>
  <c r="R25" i="5"/>
  <c r="R30" i="5"/>
  <c r="Y47" i="5"/>
  <c r="Z51" i="5"/>
  <c r="T52" i="5"/>
  <c r="AB52" i="5"/>
  <c r="Z54" i="5"/>
  <c r="R56" i="5"/>
  <c r="Z84" i="5"/>
  <c r="AA85" i="5"/>
  <c r="T12" i="6"/>
  <c r="Z39" i="6"/>
  <c r="D27" i="7"/>
  <c r="AD27" i="7" s="1"/>
  <c r="AA27" i="7"/>
  <c r="AD28" i="7"/>
  <c r="D12" i="8"/>
  <c r="I64" i="8"/>
  <c r="Q64" i="8"/>
  <c r="Q135" i="4"/>
  <c r="AB136" i="4"/>
  <c r="Q183" i="4"/>
  <c r="Q185" i="4"/>
  <c r="I189" i="4"/>
  <c r="Y20" i="5"/>
  <c r="R64" i="5"/>
  <c r="R67" i="5"/>
  <c r="I55" i="6"/>
  <c r="Q55" i="6"/>
  <c r="J64" i="8"/>
  <c r="X31" i="8"/>
  <c r="AA80" i="8"/>
  <c r="AA75" i="4"/>
  <c r="Q80" i="4"/>
  <c r="AA81" i="4"/>
  <c r="AE81" i="4" s="1"/>
  <c r="AK81" i="4" s="1"/>
  <c r="AA88" i="4"/>
  <c r="AE88" i="4" s="1"/>
  <c r="AK88" i="4" s="1"/>
  <c r="AA138" i="4"/>
  <c r="AC161" i="4"/>
  <c r="V52" i="5"/>
  <c r="T54" i="5"/>
  <c r="R65" i="5"/>
  <c r="R75" i="5"/>
  <c r="P21" i="6"/>
  <c r="P86" i="6" s="1"/>
  <c r="P88" i="6" s="1"/>
  <c r="R39" i="6"/>
  <c r="R43" i="6"/>
  <c r="G18" i="7"/>
  <c r="O18" i="7"/>
  <c r="AA14" i="7"/>
  <c r="P45" i="7"/>
  <c r="R41" i="8"/>
  <c r="R58" i="8"/>
  <c r="AA74" i="8"/>
  <c r="K30" i="6"/>
  <c r="AD12" i="8"/>
  <c r="AC46" i="4"/>
  <c r="AC64" i="4"/>
  <c r="AB65" i="4"/>
  <c r="AB66" i="4"/>
  <c r="AA79" i="4"/>
  <c r="AE79" i="4" s="1"/>
  <c r="AK79" i="4" s="1"/>
  <c r="AC81" i="4"/>
  <c r="AB87" i="4"/>
  <c r="AB88" i="4"/>
  <c r="AB95" i="4"/>
  <c r="AD99" i="4"/>
  <c r="AB101" i="4"/>
  <c r="AC102" i="4"/>
  <c r="AC136" i="4"/>
  <c r="AC139" i="4"/>
  <c r="AC160" i="4"/>
  <c r="AD162" i="4"/>
  <c r="H189" i="4"/>
  <c r="P189" i="4"/>
  <c r="Z12" i="5"/>
  <c r="X14" i="5"/>
  <c r="U15" i="5"/>
  <c r="X18" i="5"/>
  <c r="T20" i="5"/>
  <c r="AC47" i="5"/>
  <c r="V48" i="5"/>
  <c r="AD48" i="5"/>
  <c r="V51" i="5"/>
  <c r="AB56" i="5"/>
  <c r="AF56" i="5" s="1"/>
  <c r="AL56" i="5" s="1"/>
  <c r="AN77" i="5" s="1"/>
  <c r="F11" i="2" s="1"/>
  <c r="R62" i="5"/>
  <c r="V84" i="5"/>
  <c r="AB89" i="5"/>
  <c r="X91" i="5"/>
  <c r="AF91" i="5" s="1"/>
  <c r="AL91" i="5" s="1"/>
  <c r="V91" i="5"/>
  <c r="V39" i="6"/>
  <c r="Z71" i="6"/>
  <c r="R82" i="6"/>
  <c r="I18" i="7"/>
  <c r="Q18" i="7"/>
  <c r="Z13" i="7"/>
  <c r="AC14" i="7"/>
  <c r="N43" i="4"/>
  <c r="AE30" i="4"/>
  <c r="AC38" i="4"/>
  <c r="Q40" i="4"/>
  <c r="E48" i="4"/>
  <c r="AB51" i="4"/>
  <c r="N53" i="4"/>
  <c r="AB61" i="4"/>
  <c r="AC62" i="4"/>
  <c r="Q72" i="4"/>
  <c r="AA73" i="4"/>
  <c r="AD80" i="4"/>
  <c r="AD81" i="4"/>
  <c r="AC95" i="4"/>
  <c r="AC97" i="4"/>
  <c r="AD102" i="4"/>
  <c r="AD118" i="4"/>
  <c r="S135" i="4"/>
  <c r="AD139" i="4"/>
  <c r="AB152" i="4"/>
  <c r="AC156" i="4"/>
  <c r="Y14" i="5"/>
  <c r="X17" i="5"/>
  <c r="W17" i="5"/>
  <c r="AE48" i="5"/>
  <c r="W51" i="5"/>
  <c r="AF51" i="5" s="1"/>
  <c r="AL51" i="5" s="1"/>
  <c r="Y52" i="5"/>
  <c r="W54" i="5"/>
  <c r="AC56" i="5"/>
  <c r="AC57" i="5"/>
  <c r="R74" i="5"/>
  <c r="X85" i="5"/>
  <c r="R89" i="5"/>
  <c r="R108" i="5"/>
  <c r="K21" i="6"/>
  <c r="V28" i="6"/>
  <c r="D28" i="6"/>
  <c r="AD28" i="6" s="1"/>
  <c r="J18" i="7"/>
  <c r="V14" i="7"/>
  <c r="AD14" i="7"/>
  <c r="R15" i="8"/>
  <c r="Z42" i="8"/>
  <c r="AD59" i="4"/>
  <c r="AC61" i="4"/>
  <c r="Q63" i="4"/>
  <c r="AD65" i="4"/>
  <c r="S80" i="4"/>
  <c r="AC89" i="4"/>
  <c r="AD97" i="4"/>
  <c r="AC149" i="4"/>
  <c r="L175" i="4"/>
  <c r="AD151" i="4"/>
  <c r="AE156" i="4"/>
  <c r="AA165" i="4"/>
  <c r="AE165" i="4" s="1"/>
  <c r="AK165" i="4" s="1"/>
  <c r="J189" i="4"/>
  <c r="Z14" i="5"/>
  <c r="X16" i="5"/>
  <c r="Z18" i="5"/>
  <c r="X21" i="5"/>
  <c r="W21" i="5"/>
  <c r="R23" i="5"/>
  <c r="Z52" i="5"/>
  <c r="AD56" i="5"/>
  <c r="AD57" i="5"/>
  <c r="R60" i="5"/>
  <c r="R68" i="5"/>
  <c r="J96" i="5"/>
  <c r="X84" i="5"/>
  <c r="R86" i="5"/>
  <c r="Z88" i="5"/>
  <c r="Z91" i="5"/>
  <c r="R19" i="6"/>
  <c r="R50" i="6"/>
  <c r="R31" i="7"/>
  <c r="D42" i="8"/>
  <c r="AD42" i="8" s="1"/>
  <c r="AA42" i="8"/>
  <c r="AC37" i="4"/>
  <c r="AA77" i="4"/>
  <c r="AB104" i="4"/>
  <c r="AB130" i="4"/>
  <c r="AD131" i="4"/>
  <c r="Q151" i="4"/>
  <c r="Y16" i="5"/>
  <c r="V16" i="5"/>
  <c r="W20" i="5"/>
  <c r="Y21" i="5"/>
  <c r="Y51" i="5"/>
  <c r="R55" i="5"/>
  <c r="AE56" i="5"/>
  <c r="AE57" i="5"/>
  <c r="AF57" i="5" s="1"/>
  <c r="AL57" i="5" s="1"/>
  <c r="V85" i="5"/>
  <c r="AE91" i="5"/>
  <c r="K110" i="5"/>
  <c r="O73" i="6"/>
  <c r="M84" i="6"/>
  <c r="Z27" i="7"/>
  <c r="H51" i="7"/>
  <c r="Z12" i="8"/>
  <c r="Z77" i="8"/>
  <c r="R81" i="8"/>
  <c r="R35" i="9"/>
  <c r="L19" i="10"/>
  <c r="Y16" i="11"/>
  <c r="Y19" i="11" s="1"/>
  <c r="R37" i="11"/>
  <c r="H73" i="6"/>
  <c r="Z66" i="6"/>
  <c r="Z70" i="6"/>
  <c r="T71" i="6"/>
  <c r="AB71" i="6"/>
  <c r="T14" i="7"/>
  <c r="Q45" i="7"/>
  <c r="F18" i="8"/>
  <c r="N18" i="8"/>
  <c r="Y33" i="8"/>
  <c r="AA35" i="8"/>
  <c r="Y42" i="8"/>
  <c r="R47" i="8"/>
  <c r="T77" i="8"/>
  <c r="Y79" i="8"/>
  <c r="T80" i="8"/>
  <c r="R18" i="9"/>
  <c r="Z34" i="9"/>
  <c r="AA34" i="9"/>
  <c r="V41" i="10"/>
  <c r="AD41" i="10"/>
  <c r="L19" i="11"/>
  <c r="AE16" i="11"/>
  <c r="AE19" i="11" s="1"/>
  <c r="AA25" i="11"/>
  <c r="U26" i="11"/>
  <c r="AC26" i="11"/>
  <c r="T41" i="11"/>
  <c r="AB41" i="11"/>
  <c r="Y48" i="11"/>
  <c r="J84" i="11"/>
  <c r="AF74" i="11"/>
  <c r="Z76" i="11"/>
  <c r="R92" i="11"/>
  <c r="R99" i="11" s="1"/>
  <c r="R93" i="11"/>
  <c r="H85" i="8"/>
  <c r="P85" i="8"/>
  <c r="U77" i="8"/>
  <c r="Z79" i="8"/>
  <c r="F20" i="9"/>
  <c r="F66" i="9" s="1"/>
  <c r="F68" i="9" s="1"/>
  <c r="N20" i="9"/>
  <c r="H53" i="9"/>
  <c r="P53" i="9"/>
  <c r="G19" i="10"/>
  <c r="O19" i="10"/>
  <c r="I41" i="10"/>
  <c r="Q41" i="10"/>
  <c r="R39" i="10"/>
  <c r="M61" i="11"/>
  <c r="AD26" i="11"/>
  <c r="R30" i="11"/>
  <c r="R35" i="11"/>
  <c r="AE76" i="8"/>
  <c r="V77" i="8"/>
  <c r="AD77" i="8"/>
  <c r="V80" i="8"/>
  <c r="AD80" i="8"/>
  <c r="J97" i="8"/>
  <c r="N97" i="8"/>
  <c r="R16" i="9"/>
  <c r="V37" i="9"/>
  <c r="Q53" i="9"/>
  <c r="P64" i="9"/>
  <c r="R26" i="10"/>
  <c r="R28" i="10"/>
  <c r="G31" i="10"/>
  <c r="R38" i="10"/>
  <c r="R31" i="11"/>
  <c r="R52" i="11"/>
  <c r="R59" i="11"/>
  <c r="H99" i="11"/>
  <c r="P99" i="11"/>
  <c r="R114" i="11"/>
  <c r="N96" i="5"/>
  <c r="U85" i="5"/>
  <c r="V88" i="5"/>
  <c r="R104" i="5"/>
  <c r="R105" i="5"/>
  <c r="Y14" i="6"/>
  <c r="R18" i="6"/>
  <c r="Y40" i="6"/>
  <c r="Z41" i="6"/>
  <c r="U66" i="6"/>
  <c r="Z69" i="6"/>
  <c r="W71" i="6"/>
  <c r="F84" i="6"/>
  <c r="W14" i="7"/>
  <c r="AE14" i="7"/>
  <c r="N51" i="7"/>
  <c r="Z32" i="8"/>
  <c r="AC34" i="8"/>
  <c r="V35" i="8"/>
  <c r="AD35" i="8"/>
  <c r="U38" i="8"/>
  <c r="W39" i="8"/>
  <c r="W44" i="8"/>
  <c r="R51" i="8"/>
  <c r="R52" i="8"/>
  <c r="AA72" i="8"/>
  <c r="AB76" i="8"/>
  <c r="Z78" i="8"/>
  <c r="W80" i="8"/>
  <c r="AE80" i="8"/>
  <c r="K97" i="8"/>
  <c r="G97" i="8"/>
  <c r="O97" i="8"/>
  <c r="H20" i="9"/>
  <c r="H66" i="9" s="1"/>
  <c r="H68" i="9" s="1"/>
  <c r="P20" i="9"/>
  <c r="V14" i="9"/>
  <c r="V34" i="9"/>
  <c r="J53" i="9"/>
  <c r="T51" i="9"/>
  <c r="H7" i="1" s="1"/>
  <c r="I64" i="9"/>
  <c r="Q64" i="9"/>
  <c r="R15" i="10"/>
  <c r="J31" i="10"/>
  <c r="I31" i="10"/>
  <c r="U36" i="10"/>
  <c r="G61" i="11"/>
  <c r="AC24" i="11"/>
  <c r="AC61" i="11" s="1"/>
  <c r="V25" i="11"/>
  <c r="AD25" i="11"/>
  <c r="Z43" i="11"/>
  <c r="U45" i="11"/>
  <c r="AC45" i="11"/>
  <c r="X50" i="11"/>
  <c r="Y69" i="11"/>
  <c r="Z70" i="11"/>
  <c r="X77" i="11"/>
  <c r="Y78" i="11"/>
  <c r="R79" i="11"/>
  <c r="Q99" i="11"/>
  <c r="H110" i="11"/>
  <c r="P110" i="11"/>
  <c r="P119" i="11" s="1"/>
  <c r="K117" i="11"/>
  <c r="AD41" i="6"/>
  <c r="R42" i="6"/>
  <c r="L73" i="6"/>
  <c r="AA65" i="6"/>
  <c r="V66" i="6"/>
  <c r="R68" i="6"/>
  <c r="O84" i="6"/>
  <c r="L18" i="7"/>
  <c r="X14" i="7"/>
  <c r="R16" i="7"/>
  <c r="W26" i="7"/>
  <c r="R30" i="7"/>
  <c r="X12" i="8"/>
  <c r="W35" i="8"/>
  <c r="V38" i="8"/>
  <c r="X40" i="8"/>
  <c r="Z40" i="8"/>
  <c r="AE43" i="8"/>
  <c r="X44" i="8"/>
  <c r="R49" i="8"/>
  <c r="AF70" i="8"/>
  <c r="U76" i="8"/>
  <c r="U79" i="8"/>
  <c r="AC79" i="8"/>
  <c r="R83" i="8"/>
  <c r="L85" i="8"/>
  <c r="R14" i="9"/>
  <c r="I45" i="9"/>
  <c r="Q45" i="9"/>
  <c r="Y38" i="9"/>
  <c r="R39" i="9"/>
  <c r="J64" i="9"/>
  <c r="X19" i="10"/>
  <c r="L41" i="10"/>
  <c r="AD24" i="11"/>
  <c r="W25" i="11"/>
  <c r="AF25" i="11" s="1"/>
  <c r="AL25" i="11" s="1"/>
  <c r="AE25" i="11"/>
  <c r="R33" i="11"/>
  <c r="R40" i="11"/>
  <c r="AD43" i="11"/>
  <c r="AA43" i="11"/>
  <c r="AA44" i="11"/>
  <c r="W49" i="11"/>
  <c r="Y50" i="11"/>
  <c r="R67" i="11"/>
  <c r="Z69" i="11"/>
  <c r="Y77" i="11"/>
  <c r="R95" i="11"/>
  <c r="R97" i="11"/>
  <c r="T15" i="6"/>
  <c r="AB15" i="6"/>
  <c r="Y39" i="6"/>
  <c r="T65" i="6"/>
  <c r="AB65" i="6"/>
  <c r="W66" i="6"/>
  <c r="Z67" i="6"/>
  <c r="H84" i="6"/>
  <c r="P84" i="6"/>
  <c r="Y27" i="7"/>
  <c r="R41" i="7"/>
  <c r="R43" i="7"/>
  <c r="P51" i="7"/>
  <c r="L18" i="8"/>
  <c r="R14" i="8"/>
  <c r="AE34" i="8"/>
  <c r="D40" i="8"/>
  <c r="AD40" i="8" s="1"/>
  <c r="AA40" i="8"/>
  <c r="R54" i="8"/>
  <c r="V76" i="8"/>
  <c r="V79" i="8"/>
  <c r="AD79" i="8"/>
  <c r="AA81" i="8"/>
  <c r="R82" i="8"/>
  <c r="Z13" i="9"/>
  <c r="AA13" i="9"/>
  <c r="AB27" i="9"/>
  <c r="L53" i="9"/>
  <c r="R16" i="10"/>
  <c r="J19" i="10"/>
  <c r="I61" i="11"/>
  <c r="Q61" i="11"/>
  <c r="Q101" i="11" s="1"/>
  <c r="Q121" i="11" s="1"/>
  <c r="Q123" i="11" s="1"/>
  <c r="Z26" i="11"/>
  <c r="R28" i="11"/>
  <c r="W45" i="11"/>
  <c r="R57" i="11"/>
  <c r="G84" i="11"/>
  <c r="O84" i="11"/>
  <c r="AA69" i="11"/>
  <c r="Z77" i="11"/>
  <c r="K99" i="11"/>
  <c r="J110" i="11"/>
  <c r="J119" i="11" s="1"/>
  <c r="R108" i="11"/>
  <c r="M117" i="11"/>
  <c r="AD96" i="4"/>
  <c r="AB96" i="4"/>
  <c r="Q13" i="4"/>
  <c r="U13" i="4"/>
  <c r="AE13" i="4" s="1"/>
  <c r="AK13" i="4" s="1"/>
  <c r="AD26" i="4"/>
  <c r="AB37" i="4"/>
  <c r="AB39" i="4"/>
  <c r="AE39" i="4" s="1"/>
  <c r="AB64" i="4"/>
  <c r="AB79" i="4"/>
  <c r="Q90" i="4"/>
  <c r="T90" i="4"/>
  <c r="AA96" i="4"/>
  <c r="AB98" i="4"/>
  <c r="U12" i="8"/>
  <c r="G18" i="8"/>
  <c r="AC12" i="8"/>
  <c r="O18" i="8"/>
  <c r="AA98" i="4"/>
  <c r="R18" i="3"/>
  <c r="Q23" i="4"/>
  <c r="U23" i="4"/>
  <c r="AC23" i="4"/>
  <c r="AE29" i="4"/>
  <c r="J48" i="4"/>
  <c r="Q66" i="4"/>
  <c r="T66" i="4"/>
  <c r="AE66" i="4" s="1"/>
  <c r="AK66" i="4" s="1"/>
  <c r="T13" i="7"/>
  <c r="D13" i="7"/>
  <c r="AD13" i="7" s="1"/>
  <c r="V13" i="7"/>
  <c r="X13" i="7"/>
  <c r="N48" i="4"/>
  <c r="AB46" i="4"/>
  <c r="AA38" i="4"/>
  <c r="P53" i="4"/>
  <c r="AD51" i="4"/>
  <c r="Q17" i="4"/>
  <c r="U17" i="4"/>
  <c r="AE35" i="4"/>
  <c r="H53" i="4"/>
  <c r="V51" i="4"/>
  <c r="AA59" i="4"/>
  <c r="Q75" i="4"/>
  <c r="T75" i="4"/>
  <c r="AB75" i="4"/>
  <c r="AE75" i="4" s="1"/>
  <c r="AK75" i="4" s="1"/>
  <c r="AE121" i="4"/>
  <c r="D86" i="5"/>
  <c r="AB86" i="5" s="1"/>
  <c r="T86" i="5"/>
  <c r="AA86" i="5"/>
  <c r="Y12" i="6"/>
  <c r="W37" i="6"/>
  <c r="D37" i="6"/>
  <c r="AE37" i="6" s="1"/>
  <c r="AA37" i="4"/>
  <c r="AE37" i="4" s="1"/>
  <c r="AA64" i="4"/>
  <c r="AE64" i="4" s="1"/>
  <c r="AK64" i="4" s="1"/>
  <c r="AA26" i="4"/>
  <c r="AD38" i="4"/>
  <c r="Z46" i="4"/>
  <c r="AB59" i="4"/>
  <c r="AD64" i="4"/>
  <c r="R12" i="5"/>
  <c r="T12" i="5"/>
  <c r="N33" i="5"/>
  <c r="AB12" i="5"/>
  <c r="AA55" i="5"/>
  <c r="AB140" i="4"/>
  <c r="AA155" i="4"/>
  <c r="L189" i="4"/>
  <c r="AB55" i="5"/>
  <c r="Z12" i="6"/>
  <c r="AA37" i="6"/>
  <c r="AD38" i="8"/>
  <c r="AB38" i="8"/>
  <c r="AD22" i="4"/>
  <c r="AD25" i="4"/>
  <c r="AC26" i="4"/>
  <c r="AD37" i="4"/>
  <c r="AB38" i="4"/>
  <c r="AE38" i="4" s="1"/>
  <c r="AA46" i="4"/>
  <c r="L53" i="4"/>
  <c r="AD71" i="4"/>
  <c r="AD74" i="4"/>
  <c r="AC75" i="4"/>
  <c r="AA76" i="4"/>
  <c r="AC79" i="4"/>
  <c r="AB83" i="4"/>
  <c r="AE83" i="4" s="1"/>
  <c r="AK83" i="4" s="1"/>
  <c r="AD92" i="4"/>
  <c r="AE92" i="4" s="1"/>
  <c r="AK92" i="4" s="1"/>
  <c r="AD94" i="4"/>
  <c r="Q96" i="4"/>
  <c r="AA130" i="4"/>
  <c r="AC152" i="4"/>
  <c r="AA158" i="4"/>
  <c r="AE158" i="4" s="1"/>
  <c r="AA12" i="6"/>
  <c r="Z36" i="6"/>
  <c r="AB72" i="4"/>
  <c r="AD75" i="4"/>
  <c r="AD79" i="4"/>
  <c r="AC83" i="4"/>
  <c r="AB84" i="4"/>
  <c r="AC104" i="4"/>
  <c r="AB119" i="4"/>
  <c r="AD140" i="4"/>
  <c r="AC155" i="4"/>
  <c r="AB156" i="4"/>
  <c r="D36" i="6"/>
  <c r="AE36" i="6" s="1"/>
  <c r="X36" i="6"/>
  <c r="AA36" i="6"/>
  <c r="AC60" i="4"/>
  <c r="Q62" i="4"/>
  <c r="AD83" i="4"/>
  <c r="AC84" i="4"/>
  <c r="AC88" i="4"/>
  <c r="AD89" i="4"/>
  <c r="AC115" i="4"/>
  <c r="AC119" i="4"/>
  <c r="AC130" i="4"/>
  <c r="AD150" i="4"/>
  <c r="AE55" i="5"/>
  <c r="X86" i="5"/>
  <c r="W69" i="6"/>
  <c r="AE69" i="6"/>
  <c r="AA19" i="10"/>
  <c r="AC39" i="4"/>
  <c r="AC59" i="4"/>
  <c r="AC16" i="4"/>
  <c r="AD24" i="4"/>
  <c r="AD39" i="4"/>
  <c r="AA51" i="4"/>
  <c r="AC58" i="4"/>
  <c r="AA60" i="4"/>
  <c r="AC65" i="4"/>
  <c r="AB68" i="4"/>
  <c r="Q69" i="4"/>
  <c r="Q77" i="4"/>
  <c r="AD88" i="4"/>
  <c r="AA89" i="4"/>
  <c r="AD90" i="4"/>
  <c r="AA97" i="4"/>
  <c r="AB99" i="4"/>
  <c r="AD101" i="4"/>
  <c r="AE101" i="4" s="1"/>
  <c r="AA102" i="4"/>
  <c r="AC117" i="4"/>
  <c r="AD130" i="4"/>
  <c r="AA137" i="4"/>
  <c r="AD156" i="4"/>
  <c r="AA161" i="4"/>
  <c r="AA172" i="4"/>
  <c r="AE172" i="4" s="1"/>
  <c r="V50" i="5"/>
  <c r="D50" i="5"/>
  <c r="AB50" i="5" s="1"/>
  <c r="W53" i="5"/>
  <c r="D53" i="5"/>
  <c r="AD53" i="5" s="1"/>
  <c r="U36" i="6"/>
  <c r="AC36" i="6"/>
  <c r="X69" i="6"/>
  <c r="U70" i="6"/>
  <c r="D70" i="6"/>
  <c r="AC70" i="6" s="1"/>
  <c r="Y13" i="7"/>
  <c r="AC66" i="4"/>
  <c r="AC68" i="4"/>
  <c r="AC69" i="4"/>
  <c r="AA70" i="4"/>
  <c r="AC73" i="4"/>
  <c r="AA74" i="4"/>
  <c r="AC77" i="4"/>
  <c r="AE77" i="4" s="1"/>
  <c r="AK77" i="4" s="1"/>
  <c r="AA78" i="4"/>
  <c r="AC85" i="4"/>
  <c r="AB89" i="4"/>
  <c r="AE89" i="4" s="1"/>
  <c r="AK89" i="4" s="1"/>
  <c r="AB97" i="4"/>
  <c r="AC99" i="4"/>
  <c r="U38" i="6"/>
  <c r="D38" i="6"/>
  <c r="AC38" i="6" s="1"/>
  <c r="Z38" i="6"/>
  <c r="T70" i="6"/>
  <c r="X12" i="7"/>
  <c r="AD112" i="4"/>
  <c r="AA117" i="4"/>
  <c r="AA119" i="4"/>
  <c r="AD158" i="4"/>
  <c r="AA160" i="4"/>
  <c r="AA163" i="4"/>
  <c r="AD172" i="4"/>
  <c r="AB17" i="5"/>
  <c r="V19" i="5"/>
  <c r="AD19" i="5"/>
  <c r="R24" i="5"/>
  <c r="Z55" i="5"/>
  <c r="F96" i="5"/>
  <c r="T84" i="5"/>
  <c r="V89" i="5"/>
  <c r="AD89" i="5"/>
  <c r="U28" i="6"/>
  <c r="Y37" i="6"/>
  <c r="AE65" i="6"/>
  <c r="J41" i="10"/>
  <c r="X36" i="10"/>
  <c r="X41" i="10" s="1"/>
  <c r="AD49" i="11"/>
  <c r="AE49" i="11"/>
  <c r="AC49" i="11"/>
  <c r="R14" i="10"/>
  <c r="T14" i="10"/>
  <c r="AB102" i="4"/>
  <c r="AD104" i="4"/>
  <c r="AC118" i="4"/>
  <c r="AD127" i="4"/>
  <c r="S129" i="4"/>
  <c r="AD153" i="4"/>
  <c r="AB155" i="4"/>
  <c r="Y19" i="5"/>
  <c r="T47" i="5"/>
  <c r="T50" i="5"/>
  <c r="Y53" i="5"/>
  <c r="D54" i="5"/>
  <c r="AB54" i="5" s="1"/>
  <c r="X54" i="5"/>
  <c r="AA54" i="5"/>
  <c r="U55" i="5"/>
  <c r="Z86" i="5"/>
  <c r="N110" i="5"/>
  <c r="T36" i="6"/>
  <c r="AB36" i="6"/>
  <c r="AA70" i="6"/>
  <c r="L84" i="6"/>
  <c r="L45" i="7"/>
  <c r="Z41" i="7"/>
  <c r="AC39" i="8"/>
  <c r="AE39" i="8"/>
  <c r="AD47" i="11"/>
  <c r="AE47" i="11"/>
  <c r="AA47" i="11"/>
  <c r="AA150" i="4"/>
  <c r="AD152" i="4"/>
  <c r="AD154" i="4"/>
  <c r="AD155" i="4"/>
  <c r="AA156" i="4"/>
  <c r="AA19" i="5"/>
  <c r="AA53" i="5"/>
  <c r="R66" i="5"/>
  <c r="AA89" i="5"/>
  <c r="V36" i="6"/>
  <c r="V37" i="6"/>
  <c r="Y67" i="6"/>
  <c r="D67" i="6"/>
  <c r="AC67" i="6" s="1"/>
  <c r="AA69" i="6"/>
  <c r="AE71" i="6"/>
  <c r="AE26" i="7"/>
  <c r="M33" i="7"/>
  <c r="AA26" i="7"/>
  <c r="AB27" i="7"/>
  <c r="D33" i="8"/>
  <c r="AD33" i="8" s="1"/>
  <c r="T33" i="8"/>
  <c r="W46" i="8"/>
  <c r="U46" i="8"/>
  <c r="D46" i="8"/>
  <c r="AB46" i="8" s="1"/>
  <c r="AB47" i="11"/>
  <c r="AC75" i="11"/>
  <c r="AB75" i="11"/>
  <c r="AA75" i="11"/>
  <c r="AD109" i="4"/>
  <c r="AD129" i="4"/>
  <c r="AD132" i="4"/>
  <c r="AD136" i="4"/>
  <c r="AB137" i="4"/>
  <c r="AD138" i="4"/>
  <c r="AA140" i="4"/>
  <c r="AE140" i="4" s="1"/>
  <c r="AB150" i="4"/>
  <c r="AB158" i="4"/>
  <c r="AC168" i="4"/>
  <c r="AB172" i="4"/>
  <c r="W15" i="5"/>
  <c r="Z16" i="5"/>
  <c r="AD52" i="5"/>
  <c r="U86" i="5"/>
  <c r="AC86" i="5"/>
  <c r="Y91" i="5"/>
  <c r="W91" i="5"/>
  <c r="W36" i="6"/>
  <c r="X38" i="6"/>
  <c r="Z40" i="6"/>
  <c r="AA41" i="6"/>
  <c r="R52" i="6"/>
  <c r="T69" i="6"/>
  <c r="X71" i="6"/>
  <c r="T26" i="7"/>
  <c r="AB26" i="7"/>
  <c r="M51" i="7"/>
  <c r="V31" i="8"/>
  <c r="D31" i="8"/>
  <c r="AA27" i="9"/>
  <c r="M29" i="9"/>
  <c r="Z41" i="11"/>
  <c r="U47" i="11"/>
  <c r="AC127" i="4"/>
  <c r="AC150" i="4"/>
  <c r="AA154" i="4"/>
  <c r="AC158" i="4"/>
  <c r="X50" i="5"/>
  <c r="U53" i="5"/>
  <c r="D40" i="6"/>
  <c r="AE40" i="6" s="1"/>
  <c r="W40" i="6"/>
  <c r="X64" i="6"/>
  <c r="U67" i="6"/>
  <c r="W70" i="6"/>
  <c r="H45" i="7"/>
  <c r="V41" i="7"/>
  <c r="J45" i="7"/>
  <c r="X42" i="7"/>
  <c r="W13" i="8"/>
  <c r="Y13" i="8"/>
  <c r="Z16" i="11"/>
  <c r="Z19" i="11" s="1"/>
  <c r="AD41" i="11"/>
  <c r="AE41" i="11"/>
  <c r="AC41" i="11"/>
  <c r="AA41" i="11"/>
  <c r="W16" i="5"/>
  <c r="AE16" i="5"/>
  <c r="V17" i="5"/>
  <c r="AD17" i="5"/>
  <c r="U18" i="5"/>
  <c r="V20" i="5"/>
  <c r="T46" i="5"/>
  <c r="T51" i="5"/>
  <c r="AA52" i="5"/>
  <c r="Y54" i="5"/>
  <c r="Y55" i="5"/>
  <c r="AB84" i="5"/>
  <c r="Z85" i="5"/>
  <c r="U89" i="5"/>
  <c r="AC89" i="5"/>
  <c r="R92" i="5"/>
  <c r="X37" i="6"/>
  <c r="W38" i="6"/>
  <c r="AD65" i="6"/>
  <c r="Y69" i="6"/>
  <c r="Y70" i="6"/>
  <c r="Y71" i="6"/>
  <c r="AF71" i="6" s="1"/>
  <c r="AL71" i="6" s="1"/>
  <c r="AB41" i="7"/>
  <c r="U27" i="9"/>
  <c r="R50" i="9"/>
  <c r="I53" i="9"/>
  <c r="Z51" i="9"/>
  <c r="U49" i="11"/>
  <c r="U75" i="11"/>
  <c r="Z67" i="11"/>
  <c r="AA67" i="11"/>
  <c r="Q187" i="4"/>
  <c r="AA16" i="5"/>
  <c r="Z17" i="5"/>
  <c r="Y18" i="5"/>
  <c r="AC21" i="5"/>
  <c r="Y48" i="5"/>
  <c r="X51" i="5"/>
  <c r="W52" i="5"/>
  <c r="AF52" i="5" s="1"/>
  <c r="AL52" i="5" s="1"/>
  <c r="U54" i="5"/>
  <c r="R59" i="5"/>
  <c r="W84" i="5"/>
  <c r="V86" i="5"/>
  <c r="AD86" i="5"/>
  <c r="X88" i="5"/>
  <c r="Y89" i="5"/>
  <c r="AA91" i="5"/>
  <c r="R16" i="6"/>
  <c r="R28" i="6"/>
  <c r="R30" i="6" s="1"/>
  <c r="E8" i="3" s="1"/>
  <c r="J55" i="6"/>
  <c r="T37" i="6"/>
  <c r="AA38" i="6"/>
  <c r="AB40" i="6"/>
  <c r="R48" i="6"/>
  <c r="Z65" i="6"/>
  <c r="AF65" i="6" s="1"/>
  <c r="X67" i="6"/>
  <c r="U69" i="6"/>
  <c r="AC71" i="6"/>
  <c r="N84" i="6"/>
  <c r="Z14" i="7"/>
  <c r="Z28" i="7"/>
  <c r="T41" i="7"/>
  <c r="AF41" i="7" s="1"/>
  <c r="AL41" i="7" s="1"/>
  <c r="W12" i="8"/>
  <c r="AE12" i="8"/>
  <c r="R16" i="8"/>
  <c r="R38" i="8"/>
  <c r="T38" i="8"/>
  <c r="AA46" i="8"/>
  <c r="V51" i="9"/>
  <c r="U41" i="11"/>
  <c r="Z46" i="11"/>
  <c r="Y46" i="11"/>
  <c r="AA46" i="11"/>
  <c r="Z15" i="5"/>
  <c r="Z19" i="5"/>
  <c r="X20" i="5"/>
  <c r="AA20" i="5"/>
  <c r="AE47" i="5"/>
  <c r="X52" i="5"/>
  <c r="V53" i="5"/>
  <c r="V54" i="5"/>
  <c r="V55" i="5"/>
  <c r="AD55" i="5"/>
  <c r="R61" i="5"/>
  <c r="R72" i="5"/>
  <c r="W85" i="5"/>
  <c r="W86" i="5"/>
  <c r="T91" i="5"/>
  <c r="AA14" i="6"/>
  <c r="Y15" i="6"/>
  <c r="Y36" i="6"/>
  <c r="U37" i="6"/>
  <c r="T38" i="6"/>
  <c r="AB38" i="6"/>
  <c r="U40" i="6"/>
  <c r="AB41" i="6"/>
  <c r="R47" i="6"/>
  <c r="Y66" i="6"/>
  <c r="V69" i="6"/>
  <c r="AD69" i="6"/>
  <c r="V70" i="6"/>
  <c r="V71" i="6"/>
  <c r="V26" i="7"/>
  <c r="U27" i="7"/>
  <c r="AC27" i="7"/>
  <c r="V13" i="8"/>
  <c r="T31" i="8"/>
  <c r="D37" i="8"/>
  <c r="AE37" i="8" s="1"/>
  <c r="W37" i="8"/>
  <c r="AC38" i="8"/>
  <c r="V42" i="8"/>
  <c r="W73" i="8"/>
  <c r="V73" i="8"/>
  <c r="Z73" i="8"/>
  <c r="T74" i="8"/>
  <c r="W47" i="11"/>
  <c r="Z49" i="11"/>
  <c r="Z75" i="11"/>
  <c r="I119" i="11"/>
  <c r="Q119" i="11"/>
  <c r="V14" i="5"/>
  <c r="AA14" i="5"/>
  <c r="U17" i="5"/>
  <c r="AF17" i="5" s="1"/>
  <c r="AL17" i="5" s="1"/>
  <c r="AC17" i="5"/>
  <c r="T19" i="5"/>
  <c r="U20" i="5"/>
  <c r="V21" i="5"/>
  <c r="AD21" i="5"/>
  <c r="AB48" i="5"/>
  <c r="AA50" i="5"/>
  <c r="AE51" i="5"/>
  <c r="X53" i="5"/>
  <c r="X55" i="5"/>
  <c r="R77" i="5"/>
  <c r="Y85" i="5"/>
  <c r="Y86" i="5"/>
  <c r="R93" i="5"/>
  <c r="V12" i="6"/>
  <c r="AD12" i="6"/>
  <c r="AB35" i="6"/>
  <c r="V38" i="6"/>
  <c r="W39" i="6"/>
  <c r="AC65" i="6"/>
  <c r="AA67" i="6"/>
  <c r="X70" i="6"/>
  <c r="W13" i="7"/>
  <c r="R29" i="7"/>
  <c r="AD41" i="7"/>
  <c r="Y40" i="8"/>
  <c r="T27" i="9"/>
  <c r="F29" i="9"/>
  <c r="T75" i="11"/>
  <c r="P45" i="9"/>
  <c r="T46" i="11"/>
  <c r="AB46" i="11"/>
  <c r="Z48" i="11"/>
  <c r="AB49" i="11"/>
  <c r="AA78" i="11"/>
  <c r="AA33" i="8"/>
  <c r="X35" i="8"/>
  <c r="AE36" i="8"/>
  <c r="V37" i="8"/>
  <c r="AB39" i="8"/>
  <c r="R48" i="8"/>
  <c r="R53" i="8"/>
  <c r="W72" i="8"/>
  <c r="AE72" i="8"/>
  <c r="U73" i="8"/>
  <c r="U74" i="8"/>
  <c r="AE77" i="8"/>
  <c r="X80" i="8"/>
  <c r="U14" i="9"/>
  <c r="G29" i="9"/>
  <c r="W37" i="9"/>
  <c r="AD25" i="10"/>
  <c r="AD31" i="10" s="1"/>
  <c r="Q31" i="10"/>
  <c r="R37" i="10"/>
  <c r="Z25" i="11"/>
  <c r="R34" i="11"/>
  <c r="Z42" i="11"/>
  <c r="U46" i="11"/>
  <c r="AC46" i="11"/>
  <c r="T48" i="11"/>
  <c r="AB48" i="11"/>
  <c r="Z50" i="11"/>
  <c r="AA76" i="11"/>
  <c r="T78" i="11"/>
  <c r="AB78" i="11"/>
  <c r="F99" i="11"/>
  <c r="R107" i="11"/>
  <c r="M119" i="11"/>
  <c r="AB12" i="8"/>
  <c r="T32" i="8"/>
  <c r="W38" i="8"/>
  <c r="AF38" i="8" s="1"/>
  <c r="AL38" i="8" s="1"/>
  <c r="AE38" i="8"/>
  <c r="U40" i="8"/>
  <c r="AC40" i="8"/>
  <c r="AC42" i="8"/>
  <c r="Z44" i="8"/>
  <c r="V46" i="8"/>
  <c r="AD46" i="8"/>
  <c r="R60" i="8"/>
  <c r="X72" i="8"/>
  <c r="V74" i="8"/>
  <c r="X77" i="8"/>
  <c r="X78" i="8"/>
  <c r="Y80" i="8"/>
  <c r="Y81" i="8"/>
  <c r="V12" i="9"/>
  <c r="J20" i="9"/>
  <c r="R15" i="9"/>
  <c r="X34" i="9"/>
  <c r="W36" i="9"/>
  <c r="Z12" i="10"/>
  <c r="W41" i="11"/>
  <c r="T42" i="11"/>
  <c r="X45" i="11"/>
  <c r="V46" i="11"/>
  <c r="AD46" i="11"/>
  <c r="U48" i="11"/>
  <c r="AC48" i="11"/>
  <c r="T50" i="11"/>
  <c r="AB50" i="11"/>
  <c r="R58" i="11"/>
  <c r="V75" i="11"/>
  <c r="AD75" i="11"/>
  <c r="T76" i="11"/>
  <c r="AB76" i="11"/>
  <c r="U78" i="11"/>
  <c r="AC78" i="11"/>
  <c r="L119" i="11"/>
  <c r="U33" i="8"/>
  <c r="AC33" i="8"/>
  <c r="AD34" i="8"/>
  <c r="Z35" i="8"/>
  <c r="X37" i="8"/>
  <c r="V39" i="8"/>
  <c r="AD39" i="8"/>
  <c r="AD44" i="8"/>
  <c r="Y72" i="8"/>
  <c r="AE74" i="8"/>
  <c r="X76" i="8"/>
  <c r="Y77" i="8"/>
  <c r="Z80" i="8"/>
  <c r="Z81" i="8"/>
  <c r="Y12" i="9"/>
  <c r="AD12" i="9"/>
  <c r="AD20" i="9" s="1"/>
  <c r="Y13" i="9"/>
  <c r="X27" i="9"/>
  <c r="W51" i="9"/>
  <c r="AA12" i="10"/>
  <c r="AB36" i="10"/>
  <c r="AB25" i="11"/>
  <c r="Y26" i="11"/>
  <c r="R29" i="11"/>
  <c r="X41" i="11"/>
  <c r="U42" i="11"/>
  <c r="AC42" i="11"/>
  <c r="Y45" i="11"/>
  <c r="X47" i="11"/>
  <c r="V48" i="11"/>
  <c r="AD48" i="11"/>
  <c r="U50" i="11"/>
  <c r="AC50" i="11"/>
  <c r="R55" i="11"/>
  <c r="V69" i="11"/>
  <c r="AF69" i="11" s="1"/>
  <c r="AD69" i="11"/>
  <c r="AA70" i="11"/>
  <c r="W75" i="11"/>
  <c r="AE75" i="11"/>
  <c r="U76" i="11"/>
  <c r="AC76" i="11"/>
  <c r="V78" i="11"/>
  <c r="AD78" i="11"/>
  <c r="R96" i="11"/>
  <c r="AD32" i="8"/>
  <c r="X36" i="8"/>
  <c r="Y38" i="8"/>
  <c r="W40" i="8"/>
  <c r="AE40" i="8"/>
  <c r="W42" i="8"/>
  <c r="AE42" i="8"/>
  <c r="X74" i="8"/>
  <c r="Z76" i="8"/>
  <c r="Y76" i="8"/>
  <c r="AA77" i="8"/>
  <c r="AE81" i="8"/>
  <c r="R95" i="8"/>
  <c r="Z27" i="9"/>
  <c r="R42" i="9"/>
  <c r="AC36" i="10"/>
  <c r="O61" i="11"/>
  <c r="R36" i="11"/>
  <c r="Y41" i="11"/>
  <c r="V42" i="11"/>
  <c r="AD42" i="11"/>
  <c r="Z45" i="11"/>
  <c r="X46" i="11"/>
  <c r="Y47" i="11"/>
  <c r="X49" i="11"/>
  <c r="V50" i="11"/>
  <c r="AD50" i="11"/>
  <c r="W69" i="11"/>
  <c r="AE69" i="11"/>
  <c r="AB70" i="11"/>
  <c r="X75" i="11"/>
  <c r="V76" i="11"/>
  <c r="AD76" i="11"/>
  <c r="W78" i="11"/>
  <c r="AE78" i="11"/>
  <c r="I99" i="11"/>
  <c r="W33" i="8"/>
  <c r="AE33" i="8"/>
  <c r="T35" i="8"/>
  <c r="AF35" i="8" s="1"/>
  <c r="AL35" i="8" s="1"/>
  <c r="Z37" i="8"/>
  <c r="X39" i="8"/>
  <c r="Y46" i="8"/>
  <c r="Y73" i="8"/>
  <c r="Y74" i="8"/>
  <c r="AA76" i="8"/>
  <c r="AB77" i="8"/>
  <c r="T79" i="8"/>
  <c r="AF79" i="8" s="1"/>
  <c r="AL79" i="8" s="1"/>
  <c r="AB79" i="8"/>
  <c r="AB81" i="8"/>
  <c r="I97" i="8"/>
  <c r="Q97" i="8"/>
  <c r="V13" i="9"/>
  <c r="AF13" i="9" s="1"/>
  <c r="AL13" i="9" s="1"/>
  <c r="Y37" i="9"/>
  <c r="R41" i="9"/>
  <c r="Y51" i="9"/>
  <c r="X16" i="11"/>
  <c r="X19" i="11" s="1"/>
  <c r="AA26" i="11"/>
  <c r="AD45" i="11"/>
  <c r="Z47" i="11"/>
  <c r="X48" i="11"/>
  <c r="Y49" i="11"/>
  <c r="R53" i="11"/>
  <c r="X69" i="11"/>
  <c r="U70" i="11"/>
  <c r="AC70" i="11"/>
  <c r="Y75" i="11"/>
  <c r="W76" i="11"/>
  <c r="AE76" i="11"/>
  <c r="W77" i="11"/>
  <c r="R94" i="11"/>
  <c r="R113" i="11"/>
  <c r="R117" i="11" s="1"/>
  <c r="K17" i="3" s="1"/>
  <c r="AA15" i="4"/>
  <c r="AB15" i="4"/>
  <c r="AB21" i="4"/>
  <c r="AA21" i="4"/>
  <c r="AC14" i="4"/>
  <c r="AA12" i="4"/>
  <c r="AD12" i="4"/>
  <c r="Z12" i="4"/>
  <c r="L43" i="4"/>
  <c r="Q21" i="4"/>
  <c r="AC21" i="4"/>
  <c r="AB23" i="4"/>
  <c r="AA23" i="4"/>
  <c r="AC18" i="4"/>
  <c r="Q19" i="4"/>
  <c r="AC19" i="4"/>
  <c r="AD14" i="4"/>
  <c r="Q15" i="4"/>
  <c r="AC15" i="4"/>
  <c r="AB17" i="4"/>
  <c r="AA17" i="4"/>
  <c r="AB16" i="4"/>
  <c r="AB22" i="4"/>
  <c r="M7" i="3"/>
  <c r="AB19" i="4"/>
  <c r="AA19" i="4"/>
  <c r="AC22" i="4"/>
  <c r="AE27" i="4"/>
  <c r="S25" i="4"/>
  <c r="Q25" i="4"/>
  <c r="S26" i="4"/>
  <c r="Q26" i="4"/>
  <c r="AB14" i="4"/>
  <c r="AD18" i="4"/>
  <c r="AB20" i="4"/>
  <c r="AC20" i="4"/>
  <c r="AB82" i="4"/>
  <c r="AA82" i="4"/>
  <c r="AE82" i="4" s="1"/>
  <c r="AK82" i="4" s="1"/>
  <c r="H43" i="4"/>
  <c r="P43" i="4"/>
  <c r="AB12" i="4"/>
  <c r="I43" i="4"/>
  <c r="AC12" i="4"/>
  <c r="AE19" i="4"/>
  <c r="AK19" i="4" s="1"/>
  <c r="Q30" i="4"/>
  <c r="Q36" i="4"/>
  <c r="Y46" i="4"/>
  <c r="K48" i="4"/>
  <c r="E53" i="4"/>
  <c r="Q51" i="4"/>
  <c r="Q53" i="4" s="1"/>
  <c r="B8" i="3" s="1"/>
  <c r="W60" i="4"/>
  <c r="T62" i="4"/>
  <c r="AE62" i="4" s="1"/>
  <c r="AK62" i="4" s="1"/>
  <c r="Q68" i="4"/>
  <c r="AD82" i="4"/>
  <c r="V115" i="4"/>
  <c r="Q115" i="4"/>
  <c r="Y12" i="4"/>
  <c r="AE12" i="4" s="1"/>
  <c r="K43" i="4"/>
  <c r="Q27" i="4"/>
  <c r="T31" i="4"/>
  <c r="AE31" i="4" s="1"/>
  <c r="S32" i="4"/>
  <c r="AE32" i="4" s="1"/>
  <c r="Q32" i="4"/>
  <c r="I144" i="4"/>
  <c r="Q58" i="4"/>
  <c r="AE67" i="4"/>
  <c r="AK67" i="4" s="1"/>
  <c r="AD70" i="4"/>
  <c r="Q74" i="4"/>
  <c r="AC74" i="4"/>
  <c r="AD76" i="4"/>
  <c r="T84" i="4"/>
  <c r="Q84" i="4"/>
  <c r="AA85" i="4"/>
  <c r="AD85" i="4"/>
  <c r="Q38" i="4"/>
  <c r="G43" i="4"/>
  <c r="U51" i="4"/>
  <c r="G53" i="4"/>
  <c r="AC51" i="4"/>
  <c r="O53" i="4"/>
  <c r="O191" i="4" s="1"/>
  <c r="O193" i="4" s="1"/>
  <c r="AE61" i="4"/>
  <c r="AK61" i="4" s="1"/>
  <c r="AE70" i="4"/>
  <c r="AK70" i="4" s="1"/>
  <c r="Q71" i="4"/>
  <c r="Q12" i="4"/>
  <c r="E43" i="4"/>
  <c r="M43" i="4"/>
  <c r="S14" i="4"/>
  <c r="Q14" i="4"/>
  <c r="AA14" i="4"/>
  <c r="S16" i="4"/>
  <c r="Q16" i="4"/>
  <c r="AA16" i="4"/>
  <c r="S18" i="4"/>
  <c r="Q18" i="4"/>
  <c r="AA18" i="4"/>
  <c r="S20" i="4"/>
  <c r="Q20" i="4"/>
  <c r="AA20" i="4"/>
  <c r="S22" i="4"/>
  <c r="Q22" i="4"/>
  <c r="AA22" i="4"/>
  <c r="S24" i="4"/>
  <c r="Q24" i="4"/>
  <c r="AA24" i="4"/>
  <c r="Q29" i="4"/>
  <c r="K144" i="4"/>
  <c r="Y58" i="4"/>
  <c r="Q59" i="4"/>
  <c r="Q65" i="4"/>
  <c r="AE73" i="4"/>
  <c r="AK73" i="4" s="1"/>
  <c r="Q78" i="4"/>
  <c r="AC78" i="4"/>
  <c r="Q81" i="4"/>
  <c r="AB85" i="4"/>
  <c r="AE90" i="4"/>
  <c r="AK90" i="4" s="1"/>
  <c r="S114" i="4"/>
  <c r="Q114" i="4"/>
  <c r="Q28" i="4"/>
  <c r="Q33" i="4"/>
  <c r="Q37" i="4"/>
  <c r="Q39" i="4"/>
  <c r="AE63" i="4"/>
  <c r="AK63" i="4" s="1"/>
  <c r="Q67" i="4"/>
  <c r="AE74" i="4"/>
  <c r="AK74" i="4" s="1"/>
  <c r="Q82" i="4"/>
  <c r="AC82" i="4"/>
  <c r="AD123" i="4"/>
  <c r="AC123" i="4"/>
  <c r="AB123" i="4"/>
  <c r="AA123" i="4"/>
  <c r="F43" i="4"/>
  <c r="S125" i="4"/>
  <c r="AE125" i="4" s="1"/>
  <c r="Q125" i="4"/>
  <c r="AD15" i="4"/>
  <c r="AD17" i="4"/>
  <c r="AD19" i="4"/>
  <c r="AD21" i="4"/>
  <c r="AD23" i="4"/>
  <c r="AB25" i="4"/>
  <c r="AE28" i="4"/>
  <c r="Q34" i="4"/>
  <c r="AB36" i="4"/>
  <c r="AE36" i="4" s="1"/>
  <c r="W40" i="4"/>
  <c r="AE40" i="4" s="1"/>
  <c r="Q46" i="4"/>
  <c r="Q48" i="4" s="1"/>
  <c r="B7" i="3" s="1"/>
  <c r="X51" i="4"/>
  <c r="F144" i="4"/>
  <c r="N144" i="4"/>
  <c r="Q61" i="4"/>
  <c r="Q70" i="4"/>
  <c r="AE71" i="4"/>
  <c r="AK71" i="4" s="1"/>
  <c r="Q76" i="4"/>
  <c r="AC76" i="4"/>
  <c r="AD78" i="4"/>
  <c r="Q79" i="4"/>
  <c r="Q88" i="4"/>
  <c r="AC33" i="4"/>
  <c r="AE33" i="4" s="1"/>
  <c r="Q35" i="4"/>
  <c r="T46" i="4"/>
  <c r="AE46" i="4" s="1"/>
  <c r="S59" i="4"/>
  <c r="Q64" i="4"/>
  <c r="AE65" i="4"/>
  <c r="AK65" i="4" s="1"/>
  <c r="AD68" i="4"/>
  <c r="AA68" i="4"/>
  <c r="AB70" i="4"/>
  <c r="AD72" i="4"/>
  <c r="Q73" i="4"/>
  <c r="AB76" i="4"/>
  <c r="AB80" i="4"/>
  <c r="AA80" i="4"/>
  <c r="AE87" i="4"/>
  <c r="AK87" i="4" s="1"/>
  <c r="Q91" i="4"/>
  <c r="S97" i="4"/>
  <c r="AE97" i="4" s="1"/>
  <c r="AK97" i="4" s="1"/>
  <c r="Q97" i="4"/>
  <c r="S102" i="4"/>
  <c r="Q102" i="4"/>
  <c r="AE107" i="4"/>
  <c r="S108" i="4"/>
  <c r="AE108" i="4" s="1"/>
  <c r="Q108" i="4"/>
  <c r="AD120" i="4"/>
  <c r="AB120" i="4"/>
  <c r="S122" i="4"/>
  <c r="AE122" i="4" s="1"/>
  <c r="Q122" i="4"/>
  <c r="V124" i="4"/>
  <c r="AE124" i="4" s="1"/>
  <c r="Q124" i="4"/>
  <c r="S134" i="4"/>
  <c r="AE134" i="4" s="1"/>
  <c r="Q134" i="4"/>
  <c r="AE142" i="4"/>
  <c r="AE150" i="4"/>
  <c r="AE157" i="4"/>
  <c r="J144" i="4"/>
  <c r="Q86" i="4"/>
  <c r="Q94" i="4"/>
  <c r="Q98" i="4"/>
  <c r="Q120" i="4"/>
  <c r="Q121" i="4"/>
  <c r="AE141" i="4"/>
  <c r="L144" i="4"/>
  <c r="Q85" i="4"/>
  <c r="Q92" i="4"/>
  <c r="T99" i="4"/>
  <c r="Q99" i="4"/>
  <c r="S105" i="4"/>
  <c r="AE105" i="4" s="1"/>
  <c r="Q105" i="4"/>
  <c r="AB114" i="4"/>
  <c r="T116" i="4"/>
  <c r="AE116" i="4" s="1"/>
  <c r="Q116" i="4"/>
  <c r="AC120" i="4"/>
  <c r="Q123" i="4"/>
  <c r="E144" i="4"/>
  <c r="M144" i="4"/>
  <c r="AD84" i="4"/>
  <c r="Q89" i="4"/>
  <c r="S91" i="4"/>
  <c r="AE91" i="4" s="1"/>
  <c r="AK91" i="4" s="1"/>
  <c r="Q95" i="4"/>
  <c r="Q103" i="4"/>
  <c r="Q109" i="4"/>
  <c r="S111" i="4"/>
  <c r="AE111" i="4" s="1"/>
  <c r="Q111" i="4"/>
  <c r="AC114" i="4"/>
  <c r="AE126" i="4"/>
  <c r="V127" i="4"/>
  <c r="Q127" i="4"/>
  <c r="Q87" i="4"/>
  <c r="Q104" i="4"/>
  <c r="Q110" i="4"/>
  <c r="Q112" i="4"/>
  <c r="V118" i="4"/>
  <c r="Q118" i="4"/>
  <c r="S128" i="4"/>
  <c r="AE128" i="4" s="1"/>
  <c r="Q128" i="4"/>
  <c r="U130" i="4"/>
  <c r="Q130" i="4"/>
  <c r="Q132" i="4"/>
  <c r="G144" i="4"/>
  <c r="O144" i="4"/>
  <c r="X58" i="4"/>
  <c r="Q93" i="4"/>
  <c r="S100" i="4"/>
  <c r="Q100" i="4"/>
  <c r="AA100" i="4"/>
  <c r="AB103" i="4"/>
  <c r="S106" i="4"/>
  <c r="AE106" i="4" s="1"/>
  <c r="Q106" i="4"/>
  <c r="AB109" i="4"/>
  <c r="AE109" i="4" s="1"/>
  <c r="S117" i="4"/>
  <c r="Q117" i="4"/>
  <c r="S119" i="4"/>
  <c r="Q119" i="4"/>
  <c r="AA131" i="4"/>
  <c r="AE131" i="4" s="1"/>
  <c r="AE155" i="4"/>
  <c r="H144" i="4"/>
  <c r="P144" i="4"/>
  <c r="Q83" i="4"/>
  <c r="S85" i="4"/>
  <c r="AC86" i="4"/>
  <c r="AE86" i="4" s="1"/>
  <c r="AK86" i="4" s="1"/>
  <c r="Q101" i="4"/>
  <c r="AC103" i="4"/>
  <c r="Q107" i="4"/>
  <c r="T113" i="4"/>
  <c r="AE113" i="4" s="1"/>
  <c r="Q113" i="4"/>
  <c r="AB131" i="4"/>
  <c r="AC131" i="4"/>
  <c r="U133" i="4"/>
  <c r="AE133" i="4" s="1"/>
  <c r="Q133" i="4"/>
  <c r="AE139" i="4"/>
  <c r="AE153" i="4"/>
  <c r="AC137" i="4"/>
  <c r="AE137" i="4" s="1"/>
  <c r="Q138" i="4"/>
  <c r="H175" i="4"/>
  <c r="P175" i="4"/>
  <c r="AA151" i="4"/>
  <c r="AC153" i="4"/>
  <c r="Q154" i="4"/>
  <c r="Q159" i="4"/>
  <c r="AF166" i="4"/>
  <c r="AE166" i="4"/>
  <c r="AK166" i="4" s="1"/>
  <c r="S167" i="4"/>
  <c r="Q167" i="4"/>
  <c r="S173" i="4"/>
  <c r="AE173" i="4" s="1"/>
  <c r="Q173" i="4"/>
  <c r="Q186" i="4"/>
  <c r="D13" i="5"/>
  <c r="AB13" i="5" s="1"/>
  <c r="U13" i="5"/>
  <c r="AA13" i="5"/>
  <c r="U16" i="5"/>
  <c r="R16" i="5"/>
  <c r="AB129" i="4"/>
  <c r="AB135" i="4"/>
  <c r="Q141" i="4"/>
  <c r="I175" i="4"/>
  <c r="Q149" i="4"/>
  <c r="AB151" i="4"/>
  <c r="Q157" i="4"/>
  <c r="AE164" i="4"/>
  <c r="AK164" i="4" s="1"/>
  <c r="Q170" i="4"/>
  <c r="F189" i="4"/>
  <c r="N189" i="4"/>
  <c r="T13" i="5"/>
  <c r="R13" i="5"/>
  <c r="V15" i="5"/>
  <c r="AC129" i="4"/>
  <c r="AC135" i="4"/>
  <c r="Q136" i="4"/>
  <c r="AC151" i="4"/>
  <c r="AE151" i="4" s="1"/>
  <c r="Q152" i="4"/>
  <c r="Q162" i="4"/>
  <c r="Q169" i="4"/>
  <c r="J175" i="4"/>
  <c r="AD18" i="5"/>
  <c r="AC92" i="4"/>
  <c r="AC94" i="4"/>
  <c r="AE94" i="4" s="1"/>
  <c r="AK94" i="4" s="1"/>
  <c r="AC96" i="4"/>
  <c r="AE96" i="4" s="1"/>
  <c r="AK96" i="4" s="1"/>
  <c r="AM142" i="4" s="1"/>
  <c r="D11" i="2" s="1"/>
  <c r="AC98" i="4"/>
  <c r="AA104" i="4"/>
  <c r="AA110" i="4"/>
  <c r="AE110" i="4" s="1"/>
  <c r="AC112" i="4"/>
  <c r="AC132" i="4"/>
  <c r="AA136" i="4"/>
  <c r="AC138" i="4"/>
  <c r="AE138" i="4" s="1"/>
  <c r="Q139" i="4"/>
  <c r="K175" i="4"/>
  <c r="AA152" i="4"/>
  <c r="AC154" i="4"/>
  <c r="Q155" i="4"/>
  <c r="Q158" i="4"/>
  <c r="AE160" i="4"/>
  <c r="S171" i="4"/>
  <c r="AE171" i="4" s="1"/>
  <c r="Q171" i="4"/>
  <c r="Q192" i="4"/>
  <c r="I33" i="5"/>
  <c r="W12" i="5"/>
  <c r="Q33" i="5"/>
  <c r="AE12" i="5"/>
  <c r="V13" i="5"/>
  <c r="R15" i="5"/>
  <c r="R18" i="5"/>
  <c r="AE19" i="5"/>
  <c r="AC19" i="5"/>
  <c r="R22" i="5"/>
  <c r="Q142" i="4"/>
  <c r="Q150" i="4"/>
  <c r="S159" i="4"/>
  <c r="AE159" i="4" s="1"/>
  <c r="AB161" i="4"/>
  <c r="AE161" i="4" s="1"/>
  <c r="AD163" i="4"/>
  <c r="Q165" i="4"/>
  <c r="Q166" i="4"/>
  <c r="Q168" i="4"/>
  <c r="Q184" i="4"/>
  <c r="J33" i="5"/>
  <c r="AC18" i="5"/>
  <c r="AF19" i="5"/>
  <c r="AL19" i="5" s="1"/>
  <c r="AB19" i="5"/>
  <c r="R20" i="5"/>
  <c r="T21" i="5"/>
  <c r="R21" i="5"/>
  <c r="AB21" i="5"/>
  <c r="Q131" i="4"/>
  <c r="Q137" i="4"/>
  <c r="E175" i="4"/>
  <c r="M175" i="4"/>
  <c r="V149" i="4"/>
  <c r="AD149" i="4"/>
  <c r="Q153" i="4"/>
  <c r="Q163" i="4"/>
  <c r="Q164" i="4"/>
  <c r="K33" i="5"/>
  <c r="K112" i="5" s="1"/>
  <c r="K114" i="5" s="1"/>
  <c r="Y12" i="5"/>
  <c r="X13" i="5"/>
  <c r="W13" i="5"/>
  <c r="R17" i="5"/>
  <c r="W46" i="5"/>
  <c r="I79" i="5"/>
  <c r="Q79" i="5"/>
  <c r="Q126" i="4"/>
  <c r="Q140" i="4"/>
  <c r="F175" i="4"/>
  <c r="N175" i="4"/>
  <c r="W149" i="4"/>
  <c r="Q156" i="4"/>
  <c r="AD161" i="4"/>
  <c r="AA162" i="4"/>
  <c r="AE162" i="4" s="1"/>
  <c r="AE169" i="4"/>
  <c r="Q172" i="4"/>
  <c r="K189" i="4"/>
  <c r="Y13" i="5"/>
  <c r="D15" i="5"/>
  <c r="AC15" i="5" s="1"/>
  <c r="AA15" i="5"/>
  <c r="Y15" i="5"/>
  <c r="AE18" i="5"/>
  <c r="R27" i="5"/>
  <c r="G175" i="4"/>
  <c r="O175" i="4"/>
  <c r="Q160" i="4"/>
  <c r="AB162" i="4"/>
  <c r="Q178" i="4"/>
  <c r="Q180" i="4" s="1"/>
  <c r="B15" i="3" s="1"/>
  <c r="M33" i="5"/>
  <c r="Z13" i="5"/>
  <c r="T15" i="5"/>
  <c r="AB15" i="5"/>
  <c r="L33" i="5"/>
  <c r="S168" i="4"/>
  <c r="AA170" i="4"/>
  <c r="V12" i="5"/>
  <c r="AD12" i="5"/>
  <c r="T14" i="5"/>
  <c r="R19" i="5"/>
  <c r="D20" i="5"/>
  <c r="AB20" i="5" s="1"/>
  <c r="W47" i="5"/>
  <c r="W49" i="5"/>
  <c r="AE49" i="5"/>
  <c r="Z50" i="5"/>
  <c r="AC51" i="5"/>
  <c r="AE52" i="5"/>
  <c r="Z53" i="5"/>
  <c r="T55" i="5"/>
  <c r="R63" i="5"/>
  <c r="R70" i="5"/>
  <c r="R76" i="5"/>
  <c r="L96" i="5"/>
  <c r="R99" i="5"/>
  <c r="R101" i="5" s="1"/>
  <c r="D15" i="3" s="1"/>
  <c r="H110" i="5"/>
  <c r="P110" i="5"/>
  <c r="X15" i="5"/>
  <c r="L79" i="5"/>
  <c r="X46" i="5"/>
  <c r="T48" i="5"/>
  <c r="R48" i="5"/>
  <c r="X49" i="5"/>
  <c r="R49" i="5"/>
  <c r="AD51" i="5"/>
  <c r="R52" i="5"/>
  <c r="R57" i="5"/>
  <c r="M96" i="5"/>
  <c r="V90" i="5"/>
  <c r="AD90" i="5"/>
  <c r="AB91" i="5"/>
  <c r="AD91" i="5"/>
  <c r="E189" i="4"/>
  <c r="G33" i="5"/>
  <c r="O33" i="5"/>
  <c r="D14" i="5"/>
  <c r="AD14" i="5" s="1"/>
  <c r="AB16" i="5"/>
  <c r="U19" i="5"/>
  <c r="AA21" i="5"/>
  <c r="F33" i="5"/>
  <c r="D46" i="5"/>
  <c r="AB46" i="5" s="1"/>
  <c r="M79" i="5"/>
  <c r="AA46" i="5"/>
  <c r="Y46" i="5"/>
  <c r="AA47" i="5"/>
  <c r="AC48" i="5"/>
  <c r="U49" i="5"/>
  <c r="T53" i="5"/>
  <c r="R53" i="5"/>
  <c r="W55" i="5"/>
  <c r="AC91" i="5"/>
  <c r="T41" i="6"/>
  <c r="R41" i="6"/>
  <c r="M73" i="6"/>
  <c r="Q161" i="4"/>
  <c r="F79" i="5"/>
  <c r="N79" i="5"/>
  <c r="Z46" i="5"/>
  <c r="V47" i="5"/>
  <c r="AD47" i="5"/>
  <c r="Y49" i="5"/>
  <c r="R50" i="5"/>
  <c r="R51" i="5"/>
  <c r="R58" i="5"/>
  <c r="AB85" i="5"/>
  <c r="X90" i="5"/>
  <c r="R90" i="5"/>
  <c r="G96" i="5"/>
  <c r="R106" i="5"/>
  <c r="L21" i="6"/>
  <c r="Z13" i="6"/>
  <c r="N55" i="6"/>
  <c r="F51" i="7"/>
  <c r="R48" i="7"/>
  <c r="U21" i="5"/>
  <c r="R31" i="5"/>
  <c r="R39" i="5"/>
  <c r="R41" i="5" s="1"/>
  <c r="D8" i="3" s="1"/>
  <c r="G79" i="5"/>
  <c r="O79" i="5"/>
  <c r="Z49" i="5"/>
  <c r="R73" i="5"/>
  <c r="AD84" i="5"/>
  <c r="R85" i="5"/>
  <c r="Y88" i="5"/>
  <c r="D88" i="5"/>
  <c r="AA88" i="5"/>
  <c r="Y90" i="5"/>
  <c r="U90" i="5"/>
  <c r="I96" i="5"/>
  <c r="R12" i="6"/>
  <c r="Y13" i="6"/>
  <c r="V13" i="6"/>
  <c r="D13" i="6"/>
  <c r="AA13" i="6"/>
  <c r="R36" i="6"/>
  <c r="AA12" i="5"/>
  <c r="R26" i="5"/>
  <c r="H79" i="5"/>
  <c r="V46" i="5"/>
  <c r="P79" i="5"/>
  <c r="T49" i="5"/>
  <c r="AB49" i="5"/>
  <c r="AA49" i="5"/>
  <c r="W50" i="5"/>
  <c r="R71" i="5"/>
  <c r="AE84" i="5"/>
  <c r="AC85" i="5"/>
  <c r="T88" i="5"/>
  <c r="R88" i="5"/>
  <c r="AB88" i="5"/>
  <c r="Z90" i="5"/>
  <c r="O96" i="5"/>
  <c r="I110" i="5"/>
  <c r="Q110" i="5"/>
  <c r="U12" i="6"/>
  <c r="G21" i="6"/>
  <c r="AC12" i="6"/>
  <c r="O21" i="6"/>
  <c r="O86" i="6" s="1"/>
  <c r="O88" i="6" s="1"/>
  <c r="T13" i="6"/>
  <c r="R13" i="6"/>
  <c r="W15" i="6"/>
  <c r="R15" i="6"/>
  <c r="W90" i="5"/>
  <c r="D90" i="5"/>
  <c r="T90" i="5"/>
  <c r="U12" i="5"/>
  <c r="AC12" i="5"/>
  <c r="J79" i="5"/>
  <c r="Z47" i="5"/>
  <c r="U47" i="5"/>
  <c r="V49" i="5"/>
  <c r="AD49" i="5"/>
  <c r="Y50" i="5"/>
  <c r="U50" i="5"/>
  <c r="AB51" i="5"/>
  <c r="R54" i="5"/>
  <c r="K96" i="5"/>
  <c r="AE85" i="5"/>
  <c r="AD88" i="5"/>
  <c r="R94" i="5"/>
  <c r="R107" i="5"/>
  <c r="F110" i="5"/>
  <c r="W12" i="6"/>
  <c r="I21" i="6"/>
  <c r="I86" i="6" s="1"/>
  <c r="I88" i="6" s="1"/>
  <c r="AE12" i="6"/>
  <c r="Q21" i="6"/>
  <c r="V28" i="7"/>
  <c r="R28" i="7"/>
  <c r="H33" i="7"/>
  <c r="Y84" i="5"/>
  <c r="H96" i="5"/>
  <c r="P96" i="5"/>
  <c r="P112" i="5" s="1"/>
  <c r="P114" i="5" s="1"/>
  <c r="R44" i="6"/>
  <c r="K55" i="6"/>
  <c r="AC37" i="6"/>
  <c r="G73" i="6"/>
  <c r="U64" i="6"/>
  <c r="AB14" i="7"/>
  <c r="AF14" i="7" s="1"/>
  <c r="AL14" i="7" s="1"/>
  <c r="N18" i="7"/>
  <c r="R46" i="5"/>
  <c r="R84" i="5"/>
  <c r="AA84" i="5"/>
  <c r="J21" i="6"/>
  <c r="H21" i="6"/>
  <c r="T28" i="6"/>
  <c r="AB28" i="6"/>
  <c r="Z28" i="6"/>
  <c r="Z35" i="6"/>
  <c r="L55" i="6"/>
  <c r="X35" i="6"/>
  <c r="R40" i="6"/>
  <c r="AD67" i="6"/>
  <c r="K84" i="6"/>
  <c r="I53" i="7"/>
  <c r="I55" i="7" s="1"/>
  <c r="R36" i="7"/>
  <c r="R38" i="7" s="1"/>
  <c r="F15" i="3" s="1"/>
  <c r="T45" i="8"/>
  <c r="AA45" i="8"/>
  <c r="Y45" i="8"/>
  <c r="D45" i="8"/>
  <c r="AD45" i="8" s="1"/>
  <c r="U45" i="8"/>
  <c r="R113" i="5"/>
  <c r="R17" i="6"/>
  <c r="AA28" i="6"/>
  <c r="AA35" i="6"/>
  <c r="Y35" i="6"/>
  <c r="AC40" i="6"/>
  <c r="R46" i="6"/>
  <c r="R49" i="6"/>
  <c r="I73" i="6"/>
  <c r="Q73" i="6"/>
  <c r="R67" i="6"/>
  <c r="AE67" i="6"/>
  <c r="F33" i="7"/>
  <c r="U42" i="8"/>
  <c r="R42" i="8"/>
  <c r="R91" i="5"/>
  <c r="R14" i="6"/>
  <c r="R37" i="6"/>
  <c r="AD40" i="6"/>
  <c r="R53" i="6"/>
  <c r="U65" i="6"/>
  <c r="R65" i="6"/>
  <c r="W67" i="6"/>
  <c r="AF68" i="6"/>
  <c r="G78" i="6"/>
  <c r="R76" i="6"/>
  <c r="R78" i="6" s="1"/>
  <c r="E15" i="3" s="1"/>
  <c r="H18" i="7"/>
  <c r="H53" i="7" s="1"/>
  <c r="H55" i="7" s="1"/>
  <c r="X26" i="7"/>
  <c r="J33" i="7"/>
  <c r="J53" i="7" s="1"/>
  <c r="J55" i="7" s="1"/>
  <c r="R26" i="7"/>
  <c r="R33" i="7" s="1"/>
  <c r="F9" i="3" s="1"/>
  <c r="N33" i="7"/>
  <c r="K64" i="8"/>
  <c r="Y31" i="8"/>
  <c r="M21" i="6"/>
  <c r="X13" i="6"/>
  <c r="Z15" i="6"/>
  <c r="W28" i="6"/>
  <c r="AE28" i="6"/>
  <c r="R35" i="6"/>
  <c r="G55" i="6"/>
  <c r="O55" i="6"/>
  <c r="AC35" i="6"/>
  <c r="R45" i="6"/>
  <c r="F55" i="6"/>
  <c r="K73" i="6"/>
  <c r="Y64" i="6"/>
  <c r="R70" i="6"/>
  <c r="R14" i="7"/>
  <c r="P53" i="7"/>
  <c r="R54" i="7"/>
  <c r="P55" i="7"/>
  <c r="Y12" i="8"/>
  <c r="K18" i="8"/>
  <c r="AB36" i="8"/>
  <c r="AF36" i="8" s="1"/>
  <c r="AL36" i="8" s="1"/>
  <c r="AD36" i="8"/>
  <c r="F21" i="6"/>
  <c r="N21" i="6"/>
  <c r="X12" i="6"/>
  <c r="V14" i="6"/>
  <c r="AF14" i="6" s="1"/>
  <c r="AL14" i="6" s="1"/>
  <c r="AD14" i="6"/>
  <c r="V15" i="6"/>
  <c r="AF15" i="6" s="1"/>
  <c r="AL15" i="6" s="1"/>
  <c r="AD15" i="6"/>
  <c r="AA15" i="6"/>
  <c r="X28" i="6"/>
  <c r="J30" i="6"/>
  <c r="H55" i="6"/>
  <c r="V35" i="6"/>
  <c r="P55" i="6"/>
  <c r="AD35" i="6"/>
  <c r="X39" i="6"/>
  <c r="D39" i="6"/>
  <c r="AD39" i="6" s="1"/>
  <c r="AA39" i="6"/>
  <c r="T40" i="6"/>
  <c r="R51" i="6"/>
  <c r="R66" i="6"/>
  <c r="AB69" i="6"/>
  <c r="R81" i="6"/>
  <c r="R84" i="6" s="1"/>
  <c r="E17" i="3" s="1"/>
  <c r="D12" i="7"/>
  <c r="AE12" i="7" s="1"/>
  <c r="AA12" i="7"/>
  <c r="Y12" i="7"/>
  <c r="W12" i="7"/>
  <c r="P73" i="6"/>
  <c r="R87" i="6"/>
  <c r="R12" i="7"/>
  <c r="G33" i="7"/>
  <c r="G53" i="7" s="1"/>
  <c r="G55" i="7" s="1"/>
  <c r="O33" i="7"/>
  <c r="I33" i="7"/>
  <c r="W27" i="7"/>
  <c r="Q33" i="7"/>
  <c r="AE27" i="7"/>
  <c r="Y28" i="7"/>
  <c r="U42" i="7"/>
  <c r="AF42" i="7" s="1"/>
  <c r="AL42" i="7" s="1"/>
  <c r="R42" i="7"/>
  <c r="R45" i="7" s="1"/>
  <c r="F13" i="3" s="1"/>
  <c r="G45" i="7"/>
  <c r="Q18" i="8"/>
  <c r="AE32" i="8"/>
  <c r="AC32" i="8"/>
  <c r="R43" i="8"/>
  <c r="W35" i="6"/>
  <c r="AE35" i="6"/>
  <c r="D64" i="6"/>
  <c r="AD64" i="6" s="1"/>
  <c r="V64" i="6"/>
  <c r="D66" i="6"/>
  <c r="AC69" i="6"/>
  <c r="J84" i="6"/>
  <c r="K18" i="7"/>
  <c r="U12" i="7"/>
  <c r="AD26" i="7"/>
  <c r="T28" i="7"/>
  <c r="AB28" i="7"/>
  <c r="AA28" i="7"/>
  <c r="I45" i="7"/>
  <c r="AA12" i="8"/>
  <c r="M18" i="8"/>
  <c r="X13" i="8"/>
  <c r="AE31" i="8"/>
  <c r="AB32" i="8"/>
  <c r="AC36" i="8"/>
  <c r="J85" i="8"/>
  <c r="X69" i="8"/>
  <c r="R69" i="8"/>
  <c r="M55" i="6"/>
  <c r="F73" i="6"/>
  <c r="N73" i="6"/>
  <c r="V67" i="6"/>
  <c r="Z12" i="7"/>
  <c r="M18" i="7"/>
  <c r="M53" i="7" s="1"/>
  <c r="M55" i="7" s="1"/>
  <c r="AA13" i="7"/>
  <c r="L33" i="7"/>
  <c r="K45" i="7"/>
  <c r="I51" i="7"/>
  <c r="Q51" i="7"/>
  <c r="R33" i="8"/>
  <c r="R35" i="8"/>
  <c r="T44" i="8"/>
  <c r="R44" i="8"/>
  <c r="AB44" i="8"/>
  <c r="R45" i="8"/>
  <c r="W77" i="8"/>
  <c r="R77" i="8"/>
  <c r="R38" i="6"/>
  <c r="T67" i="6"/>
  <c r="AB67" i="6"/>
  <c r="R69" i="6"/>
  <c r="T12" i="7"/>
  <c r="U13" i="7"/>
  <c r="R13" i="7"/>
  <c r="U14" i="7"/>
  <c r="K33" i="7"/>
  <c r="U26" i="7"/>
  <c r="P33" i="7"/>
  <c r="AC41" i="7"/>
  <c r="O45" i="7"/>
  <c r="O53" i="7" s="1"/>
  <c r="O55" i="7" s="1"/>
  <c r="R49" i="7"/>
  <c r="H18" i="8"/>
  <c r="P18" i="8"/>
  <c r="D13" i="8"/>
  <c r="U13" i="8"/>
  <c r="AA13" i="8"/>
  <c r="Z41" i="8"/>
  <c r="AF43" i="8"/>
  <c r="AL43" i="8" s="1"/>
  <c r="W74" i="8"/>
  <c r="R74" i="8"/>
  <c r="Z64" i="6"/>
  <c r="R27" i="7"/>
  <c r="X28" i="7"/>
  <c r="T13" i="8"/>
  <c r="R13" i="8"/>
  <c r="G99" i="8"/>
  <c r="G101" i="8" s="1"/>
  <c r="M64" i="8"/>
  <c r="AA31" i="8"/>
  <c r="U34" i="8"/>
  <c r="R34" i="8"/>
  <c r="AE35" i="8"/>
  <c r="AC35" i="8"/>
  <c r="T39" i="8"/>
  <c r="R39" i="8"/>
  <c r="R40" i="8"/>
  <c r="AA41" i="8"/>
  <c r="Y41" i="8"/>
  <c r="W41" i="8"/>
  <c r="D41" i="8"/>
  <c r="AB41" i="8" s="1"/>
  <c r="AE44" i="8"/>
  <c r="R64" i="6"/>
  <c r="X66" i="6"/>
  <c r="R71" i="6"/>
  <c r="V12" i="7"/>
  <c r="Y14" i="7"/>
  <c r="R15" i="7"/>
  <c r="F18" i="7"/>
  <c r="F53" i="7" s="1"/>
  <c r="F55" i="7" s="1"/>
  <c r="Y26" i="7"/>
  <c r="U28" i="7"/>
  <c r="AE41" i="7"/>
  <c r="J18" i="8"/>
  <c r="I18" i="8"/>
  <c r="AB35" i="8"/>
  <c r="T41" i="8"/>
  <c r="Z45" i="8"/>
  <c r="F45" i="7"/>
  <c r="Z13" i="8"/>
  <c r="F64" i="8"/>
  <c r="N64" i="8"/>
  <c r="W31" i="8"/>
  <c r="V41" i="8"/>
  <c r="AC44" i="8"/>
  <c r="Y44" i="8"/>
  <c r="V45" i="8"/>
  <c r="Z46" i="8"/>
  <c r="R56" i="8"/>
  <c r="R62" i="8"/>
  <c r="K85" i="8"/>
  <c r="Y69" i="8"/>
  <c r="W13" i="9"/>
  <c r="R13" i="9"/>
  <c r="R61" i="9"/>
  <c r="R64" i="9" s="1"/>
  <c r="H17" i="3" s="1"/>
  <c r="H64" i="9"/>
  <c r="G64" i="8"/>
  <c r="O64" i="8"/>
  <c r="R32" i="8"/>
  <c r="AA32" i="8"/>
  <c r="U35" i="8"/>
  <c r="R37" i="8"/>
  <c r="AA37" i="8"/>
  <c r="Y39" i="8"/>
  <c r="AB40" i="8"/>
  <c r="AF40" i="8" s="1"/>
  <c r="AL40" i="8" s="1"/>
  <c r="AD73" i="8"/>
  <c r="R80" i="8"/>
  <c r="R93" i="8"/>
  <c r="R100" i="8"/>
  <c r="H64" i="8"/>
  <c r="P64" i="8"/>
  <c r="AA44" i="8"/>
  <c r="R46" i="8"/>
  <c r="R50" i="8"/>
  <c r="R55" i="8"/>
  <c r="R73" i="8"/>
  <c r="T73" i="8"/>
  <c r="AB73" i="8"/>
  <c r="R94" i="8"/>
  <c r="R17" i="9"/>
  <c r="I20" i="9"/>
  <c r="Z35" i="9"/>
  <c r="Y35" i="9"/>
  <c r="Y45" i="9" s="1"/>
  <c r="U35" i="9"/>
  <c r="AA35" i="9"/>
  <c r="R67" i="9"/>
  <c r="U32" i="8"/>
  <c r="AB34" i="8"/>
  <c r="U37" i="8"/>
  <c r="AA39" i="8"/>
  <c r="AB42" i="8"/>
  <c r="R72" i="8"/>
  <c r="AC73" i="8"/>
  <c r="T76" i="8"/>
  <c r="R76" i="8"/>
  <c r="W78" i="8"/>
  <c r="V78" i="8"/>
  <c r="D78" i="8"/>
  <c r="AA78" i="8"/>
  <c r="AE20" i="9"/>
  <c r="Q20" i="9"/>
  <c r="Z36" i="9"/>
  <c r="V36" i="9"/>
  <c r="AA36" i="9"/>
  <c r="R12" i="8"/>
  <c r="R31" i="8"/>
  <c r="R36" i="8"/>
  <c r="U44" i="8"/>
  <c r="W45" i="8"/>
  <c r="R61" i="8"/>
  <c r="G85" i="8"/>
  <c r="O85" i="8"/>
  <c r="R71" i="8"/>
  <c r="T71" i="8"/>
  <c r="AF71" i="8" s="1"/>
  <c r="AF72" i="8"/>
  <c r="AC76" i="8"/>
  <c r="T78" i="8"/>
  <c r="AC80" i="8"/>
  <c r="AB80" i="8"/>
  <c r="Z12" i="9"/>
  <c r="X12" i="9"/>
  <c r="W12" i="9"/>
  <c r="AA12" i="9"/>
  <c r="M20" i="9"/>
  <c r="Y14" i="9"/>
  <c r="G45" i="9"/>
  <c r="U34" i="9"/>
  <c r="R34" i="9"/>
  <c r="O45" i="9"/>
  <c r="AC34" i="9"/>
  <c r="AC45" i="9" s="1"/>
  <c r="H19" i="10"/>
  <c r="U39" i="8"/>
  <c r="V44" i="8"/>
  <c r="X45" i="8"/>
  <c r="R57" i="8"/>
  <c r="AC74" i="8"/>
  <c r="AD76" i="8"/>
  <c r="AC77" i="8"/>
  <c r="AD81" i="8"/>
  <c r="V45" i="9"/>
  <c r="AD45" i="9"/>
  <c r="U36" i="9"/>
  <c r="L64" i="8"/>
  <c r="U31" i="8"/>
  <c r="AC31" i="8"/>
  <c r="T46" i="8"/>
  <c r="I85" i="8"/>
  <c r="W69" i="8"/>
  <c r="Q85" i="8"/>
  <c r="AE69" i="8"/>
  <c r="AD74" i="8"/>
  <c r="R75" i="8"/>
  <c r="U20" i="9"/>
  <c r="AC20" i="9"/>
  <c r="Z14" i="9"/>
  <c r="X14" i="9"/>
  <c r="W14" i="9"/>
  <c r="AA14" i="9"/>
  <c r="V27" i="9"/>
  <c r="H29" i="9"/>
  <c r="R27" i="9"/>
  <c r="R29" i="9" s="1"/>
  <c r="H8" i="3" s="1"/>
  <c r="AD27" i="9"/>
  <c r="P29" i="9"/>
  <c r="AD13" i="10"/>
  <c r="AD19" i="10" s="1"/>
  <c r="P19" i="10"/>
  <c r="R78" i="8"/>
  <c r="T81" i="8"/>
  <c r="R88" i="8"/>
  <c r="R90" i="8" s="1"/>
  <c r="G15" i="3" s="1"/>
  <c r="T12" i="9"/>
  <c r="AB12" i="9"/>
  <c r="AB20" i="9" s="1"/>
  <c r="X13" i="9"/>
  <c r="T14" i="9"/>
  <c r="G20" i="9"/>
  <c r="O20" i="9"/>
  <c r="O66" i="9" s="1"/>
  <c r="O68" i="9" s="1"/>
  <c r="W27" i="9"/>
  <c r="M45" i="9"/>
  <c r="W34" i="9"/>
  <c r="T35" i="9"/>
  <c r="Z37" i="9"/>
  <c r="H45" i="9"/>
  <c r="R56" i="9"/>
  <c r="R58" i="9" s="1"/>
  <c r="H15" i="3" s="1"/>
  <c r="T13" i="10"/>
  <c r="AF13" i="10" s="1"/>
  <c r="AL13" i="10" s="1"/>
  <c r="R13" i="10"/>
  <c r="AC41" i="10"/>
  <c r="Y27" i="9"/>
  <c r="T34" i="9"/>
  <c r="AB45" i="9"/>
  <c r="T37" i="9"/>
  <c r="AA37" i="9"/>
  <c r="X38" i="9"/>
  <c r="U38" i="9"/>
  <c r="N45" i="9"/>
  <c r="N66" i="9" s="1"/>
  <c r="N68" i="9" s="1"/>
  <c r="I19" i="10"/>
  <c r="R12" i="10"/>
  <c r="W12" i="10"/>
  <c r="W19" i="10" s="1"/>
  <c r="Q19" i="10"/>
  <c r="Q53" i="10" s="1"/>
  <c r="Q55" i="10" s="1"/>
  <c r="AE12" i="10"/>
  <c r="AE19" i="10" s="1"/>
  <c r="F31" i="10"/>
  <c r="T25" i="10"/>
  <c r="R25" i="10"/>
  <c r="N31" i="10"/>
  <c r="AB25" i="10"/>
  <c r="AB31" i="10" s="1"/>
  <c r="AC31" i="10"/>
  <c r="Y26" i="10"/>
  <c r="Y31" i="10" s="1"/>
  <c r="K31" i="10"/>
  <c r="H41" i="10"/>
  <c r="P41" i="10"/>
  <c r="M85" i="8"/>
  <c r="T36" i="9"/>
  <c r="R36" i="9"/>
  <c r="Z38" i="9"/>
  <c r="W38" i="9"/>
  <c r="R43" i="9"/>
  <c r="Y12" i="10"/>
  <c r="Y19" i="10" s="1"/>
  <c r="K19" i="10"/>
  <c r="V19" i="10"/>
  <c r="H31" i="10"/>
  <c r="R42" i="11"/>
  <c r="T71" i="11"/>
  <c r="AF71" i="11" s="1"/>
  <c r="R71" i="11"/>
  <c r="AE73" i="11"/>
  <c r="AF73" i="11" s="1"/>
  <c r="Q84" i="11"/>
  <c r="U80" i="8"/>
  <c r="F85" i="8"/>
  <c r="N85" i="8"/>
  <c r="K20" i="9"/>
  <c r="Q29" i="9"/>
  <c r="AA38" i="9"/>
  <c r="U51" i="9"/>
  <c r="X51" i="9"/>
  <c r="AA51" i="9"/>
  <c r="L53" i="10"/>
  <c r="L55" i="10" s="1"/>
  <c r="Z19" i="10"/>
  <c r="R29" i="10"/>
  <c r="K41" i="10"/>
  <c r="U41" i="10"/>
  <c r="R44" i="10"/>
  <c r="R46" i="10" s="1"/>
  <c r="I15" i="3" s="1"/>
  <c r="K61" i="11"/>
  <c r="Y24" i="11"/>
  <c r="R43" i="11"/>
  <c r="U69" i="8"/>
  <c r="AC69" i="8"/>
  <c r="R70" i="8"/>
  <c r="R79" i="8"/>
  <c r="F97" i="8"/>
  <c r="J45" i="9"/>
  <c r="X37" i="9"/>
  <c r="R37" i="9"/>
  <c r="T38" i="9"/>
  <c r="R38" i="9"/>
  <c r="K53" i="9"/>
  <c r="R51" i="9"/>
  <c r="K64" i="9"/>
  <c r="R62" i="9"/>
  <c r="M53" i="10"/>
  <c r="M55" i="10" s="1"/>
  <c r="H19" i="11"/>
  <c r="V16" i="11"/>
  <c r="V19" i="11" s="1"/>
  <c r="P19" i="11"/>
  <c r="AD16" i="11"/>
  <c r="AD19" i="11" s="1"/>
  <c r="V69" i="8"/>
  <c r="AD69" i="8"/>
  <c r="AF69" i="8" s="1"/>
  <c r="J29" i="9"/>
  <c r="K45" i="9"/>
  <c r="W35" i="9"/>
  <c r="U37" i="9"/>
  <c r="R40" i="9"/>
  <c r="F19" i="10"/>
  <c r="N19" i="10"/>
  <c r="N53" i="10" s="1"/>
  <c r="N55" i="10" s="1"/>
  <c r="AB19" i="10"/>
  <c r="AF14" i="10"/>
  <c r="AL14" i="10" s="1"/>
  <c r="R17" i="10"/>
  <c r="V31" i="10"/>
  <c r="AF27" i="10"/>
  <c r="AL27" i="10" s="1"/>
  <c r="AN30" i="10" s="1"/>
  <c r="K11" i="2" s="1"/>
  <c r="AF27" i="11"/>
  <c r="AL27" i="11" s="1"/>
  <c r="R12" i="9"/>
  <c r="R20" i="9" s="1"/>
  <c r="L45" i="9"/>
  <c r="L66" i="9" s="1"/>
  <c r="L68" i="9" s="1"/>
  <c r="AE34" i="9"/>
  <c r="AE45" i="9" s="1"/>
  <c r="X35" i="9"/>
  <c r="X36" i="9"/>
  <c r="F45" i="9"/>
  <c r="M53" i="9"/>
  <c r="M64" i="9"/>
  <c r="G53" i="10"/>
  <c r="G55" i="10" s="1"/>
  <c r="O53" i="10"/>
  <c r="O55" i="10" s="1"/>
  <c r="R36" i="10"/>
  <c r="AB41" i="10"/>
  <c r="U12" i="10"/>
  <c r="U19" i="10" s="1"/>
  <c r="AC12" i="10"/>
  <c r="AC19" i="10" s="1"/>
  <c r="X25" i="10"/>
  <c r="X31" i="10" s="1"/>
  <c r="W36" i="10"/>
  <c r="AE36" i="10"/>
  <c r="AE41" i="10" s="1"/>
  <c r="F41" i="10"/>
  <c r="AA16" i="11"/>
  <c r="AA19" i="11" s="1"/>
  <c r="L61" i="11"/>
  <c r="Z24" i="11"/>
  <c r="U24" i="11"/>
  <c r="R26" i="11"/>
  <c r="R46" i="11"/>
  <c r="T49" i="11"/>
  <c r="R49" i="11"/>
  <c r="H84" i="11"/>
  <c r="V67" i="11"/>
  <c r="P84" i="11"/>
  <c r="AD67" i="11"/>
  <c r="AC77" i="11"/>
  <c r="U77" i="11"/>
  <c r="AB77" i="11"/>
  <c r="T77" i="11"/>
  <c r="AA77" i="11"/>
  <c r="R27" i="10"/>
  <c r="R50" i="10"/>
  <c r="R51" i="10" s="1"/>
  <c r="I17" i="3" s="1"/>
  <c r="R16" i="11"/>
  <c r="AB16" i="11"/>
  <c r="AB19" i="11" s="1"/>
  <c r="AE24" i="11"/>
  <c r="W24" i="11"/>
  <c r="V24" i="11"/>
  <c r="R41" i="11"/>
  <c r="Z25" i="10"/>
  <c r="Z31" i="10" s="1"/>
  <c r="W26" i="10"/>
  <c r="AF26" i="10" s="1"/>
  <c r="AL26" i="10" s="1"/>
  <c r="Y36" i="10"/>
  <c r="Y41" i="10" s="1"/>
  <c r="W37" i="10"/>
  <c r="AF37" i="10" s="1"/>
  <c r="T16" i="11"/>
  <c r="O19" i="11"/>
  <c r="O101" i="11" s="1"/>
  <c r="O121" i="11" s="1"/>
  <c r="O123" i="11" s="1"/>
  <c r="F61" i="11"/>
  <c r="N61" i="11"/>
  <c r="X24" i="11"/>
  <c r="T45" i="11"/>
  <c r="R45" i="11"/>
  <c r="R54" i="11"/>
  <c r="R70" i="11"/>
  <c r="R81" i="11"/>
  <c r="F101" i="11"/>
  <c r="F121" i="11" s="1"/>
  <c r="F123" i="11" s="1"/>
  <c r="K119" i="11"/>
  <c r="AA25" i="10"/>
  <c r="AA31" i="10" s="1"/>
  <c r="Z36" i="10"/>
  <c r="Z41" i="10" s="1"/>
  <c r="G19" i="11"/>
  <c r="G101" i="11" s="1"/>
  <c r="G121" i="11" s="1"/>
  <c r="G123" i="11" s="1"/>
  <c r="R25" i="11"/>
  <c r="AE26" i="11"/>
  <c r="W26" i="11"/>
  <c r="V26" i="11"/>
  <c r="AB42" i="11"/>
  <c r="Y42" i="11"/>
  <c r="R44" i="11"/>
  <c r="R48" i="11"/>
  <c r="R51" i="11"/>
  <c r="K84" i="11"/>
  <c r="K101" i="11" s="1"/>
  <c r="T68" i="11"/>
  <c r="AF68" i="11" s="1"/>
  <c r="R68" i="11"/>
  <c r="R80" i="11"/>
  <c r="R82" i="11"/>
  <c r="R54" i="10"/>
  <c r="H61" i="11"/>
  <c r="H101" i="11" s="1"/>
  <c r="P61" i="11"/>
  <c r="AA24" i="11"/>
  <c r="X26" i="11"/>
  <c r="R38" i="11"/>
  <c r="R56" i="11"/>
  <c r="L84" i="11"/>
  <c r="L101" i="11" s="1"/>
  <c r="L121" i="11" s="1"/>
  <c r="L123" i="11" s="1"/>
  <c r="AE77" i="11"/>
  <c r="R17" i="11"/>
  <c r="R27" i="11"/>
  <c r="R32" i="11"/>
  <c r="T47" i="11"/>
  <c r="R47" i="11"/>
  <c r="AF72" i="11"/>
  <c r="J99" i="11"/>
  <c r="J101" i="11" s="1"/>
  <c r="I101" i="11"/>
  <c r="I121" i="11" s="1"/>
  <c r="I123" i="11" s="1"/>
  <c r="J61" i="11"/>
  <c r="R24" i="11"/>
  <c r="R50" i="11"/>
  <c r="N84" i="11"/>
  <c r="T67" i="11"/>
  <c r="AB67" i="11"/>
  <c r="T70" i="11"/>
  <c r="R74" i="11"/>
  <c r="R106" i="11"/>
  <c r="U67" i="11"/>
  <c r="AC67" i="11"/>
  <c r="M84" i="11"/>
  <c r="M101" i="11" s="1"/>
  <c r="M121" i="11" s="1"/>
  <c r="M123" i="11" s="1"/>
  <c r="H117" i="11"/>
  <c r="H119" i="11" s="1"/>
  <c r="R77" i="11"/>
  <c r="F84" i="11"/>
  <c r="R122" i="11"/>
  <c r="W44" i="11"/>
  <c r="AE44" i="11"/>
  <c r="W46" i="11"/>
  <c r="AE46" i="11"/>
  <c r="W48" i="11"/>
  <c r="AE48" i="11"/>
  <c r="W50" i="11"/>
  <c r="AE50" i="11"/>
  <c r="W67" i="11"/>
  <c r="AE67" i="11"/>
  <c r="W70" i="11"/>
  <c r="AE70" i="11"/>
  <c r="R72" i="11"/>
  <c r="R75" i="11"/>
  <c r="X67" i="11"/>
  <c r="R69" i="11"/>
  <c r="X70" i="11"/>
  <c r="V41" i="11"/>
  <c r="V43" i="11"/>
  <c r="V45" i="11"/>
  <c r="V47" i="11"/>
  <c r="V49" i="11"/>
  <c r="R73" i="11"/>
  <c r="R76" i="11"/>
  <c r="R78" i="11"/>
  <c r="R87" i="11"/>
  <c r="R89" i="11" s="1"/>
  <c r="J15" i="3" s="1"/>
  <c r="AF18" i="5" l="1"/>
  <c r="AL18" i="5" s="1"/>
  <c r="AD13" i="5"/>
  <c r="AE72" i="4"/>
  <c r="AK72" i="4" s="1"/>
  <c r="AF78" i="11"/>
  <c r="AL78" i="11" s="1"/>
  <c r="AF75" i="11"/>
  <c r="V20" i="9"/>
  <c r="AF32" i="8"/>
  <c r="AL32" i="8" s="1"/>
  <c r="AF46" i="11"/>
  <c r="AL46" i="11" s="1"/>
  <c r="AF89" i="5"/>
  <c r="AL89" i="5" s="1"/>
  <c r="AF43" i="11"/>
  <c r="AL43" i="11" s="1"/>
  <c r="AF81" i="8"/>
  <c r="AL81" i="8" s="1"/>
  <c r="AF27" i="9"/>
  <c r="H5" i="1" s="1"/>
  <c r="L99" i="8"/>
  <c r="L101" i="8" s="1"/>
  <c r="R18" i="8"/>
  <c r="I66" i="9"/>
  <c r="I68" i="9" s="1"/>
  <c r="O99" i="8"/>
  <c r="O101" i="8" s="1"/>
  <c r="L53" i="7"/>
  <c r="L55" i="7" s="1"/>
  <c r="M99" i="8"/>
  <c r="M101" i="8" s="1"/>
  <c r="AF12" i="8"/>
  <c r="AF50" i="5"/>
  <c r="AL50" i="5" s="1"/>
  <c r="AF85" i="5"/>
  <c r="N112" i="5"/>
  <c r="N114" i="5" s="1"/>
  <c r="AB53" i="5"/>
  <c r="AF48" i="5"/>
  <c r="AL48" i="5" s="1"/>
  <c r="AE136" i="4"/>
  <c r="AE18" i="4"/>
  <c r="AK18" i="4" s="1"/>
  <c r="E191" i="4"/>
  <c r="E193" i="4" s="1"/>
  <c r="AE84" i="4"/>
  <c r="AK84" i="4" s="1"/>
  <c r="AE115" i="4"/>
  <c r="AE60" i="4"/>
  <c r="AK60" i="4" s="1"/>
  <c r="AD61" i="11"/>
  <c r="AF76" i="11"/>
  <c r="R64" i="8"/>
  <c r="G9" i="3" s="1"/>
  <c r="AF39" i="8"/>
  <c r="AL39" i="8" s="1"/>
  <c r="AF44" i="11"/>
  <c r="AL44" i="11" s="1"/>
  <c r="R110" i="11"/>
  <c r="N101" i="11"/>
  <c r="N121" i="11" s="1"/>
  <c r="N123" i="11" s="1"/>
  <c r="AF42" i="11"/>
  <c r="AL42" i="11" s="1"/>
  <c r="N99" i="8"/>
  <c r="N101" i="8" s="1"/>
  <c r="P53" i="10"/>
  <c r="P55" i="10" s="1"/>
  <c r="U45" i="9"/>
  <c r="AE13" i="7"/>
  <c r="Q53" i="7"/>
  <c r="Q55" i="7" s="1"/>
  <c r="AF84" i="5"/>
  <c r="AD54" i="5"/>
  <c r="AE112" i="4"/>
  <c r="AE15" i="5"/>
  <c r="AE85" i="4"/>
  <c r="AK85" i="4" s="1"/>
  <c r="AE99" i="4"/>
  <c r="AE23" i="4"/>
  <c r="AK23" i="4" s="1"/>
  <c r="AE123" i="4"/>
  <c r="J121" i="11"/>
  <c r="J123" i="11" s="1"/>
  <c r="Z45" i="9"/>
  <c r="AF41" i="11"/>
  <c r="AL41" i="11" s="1"/>
  <c r="AF26" i="7"/>
  <c r="AE68" i="4"/>
  <c r="AK68" i="4" s="1"/>
  <c r="AE114" i="4"/>
  <c r="AE130" i="4"/>
  <c r="R84" i="11"/>
  <c r="J14" i="3" s="1"/>
  <c r="O14" i="3" s="1"/>
  <c r="AF26" i="11"/>
  <c r="AL26" i="11" s="1"/>
  <c r="J99" i="8"/>
  <c r="J101" i="8" s="1"/>
  <c r="AF27" i="7"/>
  <c r="AL27" i="7" s="1"/>
  <c r="AN32" i="7" s="1"/>
  <c r="H11" i="2" s="1"/>
  <c r="AE117" i="4"/>
  <c r="AE51" i="4"/>
  <c r="AK51" i="4" s="1"/>
  <c r="AE21" i="4"/>
  <c r="AK21" i="4" s="1"/>
  <c r="AM41" i="4" s="1"/>
  <c r="D3" i="2" s="1"/>
  <c r="J53" i="10"/>
  <c r="J55" i="10" s="1"/>
  <c r="X45" i="9"/>
  <c r="AF80" i="8"/>
  <c r="AL80" i="8" s="1"/>
  <c r="I53" i="10"/>
  <c r="I55" i="10" s="1"/>
  <c r="P66" i="9"/>
  <c r="P68" i="9" s="1"/>
  <c r="Q66" i="9"/>
  <c r="Q68" i="9" s="1"/>
  <c r="AA45" i="9"/>
  <c r="AF73" i="8"/>
  <c r="Q99" i="8"/>
  <c r="Q101" i="8" s="1"/>
  <c r="AC28" i="6"/>
  <c r="Q86" i="6"/>
  <c r="Q88" i="6" s="1"/>
  <c r="AF47" i="5"/>
  <c r="AL47" i="5" s="1"/>
  <c r="AF12" i="6"/>
  <c r="R110" i="5"/>
  <c r="D17" i="3" s="1"/>
  <c r="AF55" i="5"/>
  <c r="AL55" i="5" s="1"/>
  <c r="L112" i="5"/>
  <c r="L114" i="5" s="1"/>
  <c r="I112" i="5"/>
  <c r="I114" i="5" s="1"/>
  <c r="AE152" i="4"/>
  <c r="AE58" i="4"/>
  <c r="P191" i="4"/>
  <c r="P193" i="4" s="1"/>
  <c r="AE15" i="4"/>
  <c r="AK15" i="4" s="1"/>
  <c r="AE86" i="5"/>
  <c r="R53" i="9"/>
  <c r="H13" i="3" s="1"/>
  <c r="AF86" i="5"/>
  <c r="AF77" i="8"/>
  <c r="AL77" i="8" s="1"/>
  <c r="F99" i="8"/>
  <c r="F101" i="8" s="1"/>
  <c r="AF35" i="6"/>
  <c r="Q189" i="4"/>
  <c r="B17" i="3" s="1"/>
  <c r="AE135" i="4"/>
  <c r="N191" i="4"/>
  <c r="N193" i="4" s="1"/>
  <c r="AE17" i="4"/>
  <c r="AK17" i="4" s="1"/>
  <c r="P101" i="11"/>
  <c r="P121" i="11" s="1"/>
  <c r="P123" i="11" s="1"/>
  <c r="R19" i="10"/>
  <c r="AC12" i="7"/>
  <c r="K86" i="6"/>
  <c r="K88" i="6" s="1"/>
  <c r="G86" i="6"/>
  <c r="G88" i="6" s="1"/>
  <c r="F112" i="5"/>
  <c r="F114" i="5" s="1"/>
  <c r="AE149" i="4"/>
  <c r="AE154" i="4"/>
  <c r="AF16" i="5"/>
  <c r="AL16" i="5" s="1"/>
  <c r="AE80" i="4"/>
  <c r="AK80" i="4" s="1"/>
  <c r="R41" i="10"/>
  <c r="I13" i="3" s="1"/>
  <c r="J66" i="9"/>
  <c r="J68" i="9" s="1"/>
  <c r="AF51" i="9"/>
  <c r="AL51" i="9" s="1"/>
  <c r="AN52" i="9" s="1"/>
  <c r="J17" i="2" s="1"/>
  <c r="R55" i="6"/>
  <c r="E9" i="3" s="1"/>
  <c r="AF41" i="6"/>
  <c r="AL41" i="6" s="1"/>
  <c r="AE163" i="4"/>
  <c r="AK163" i="4" s="1"/>
  <c r="J191" i="4"/>
  <c r="J193" i="4" s="1"/>
  <c r="AE76" i="4"/>
  <c r="AK76" i="4" s="1"/>
  <c r="AE59" i="4"/>
  <c r="AK59" i="4" s="1"/>
  <c r="AE78" i="4"/>
  <c r="AK78" i="4" s="1"/>
  <c r="AE20" i="4"/>
  <c r="AK20" i="4" s="1"/>
  <c r="H191" i="4"/>
  <c r="H193" i="4" s="1"/>
  <c r="AE26" i="4"/>
  <c r="AD70" i="6"/>
  <c r="AF69" i="6"/>
  <c r="AE46" i="5"/>
  <c r="AE50" i="5"/>
  <c r="AB37" i="8"/>
  <c r="AF12" i="5"/>
  <c r="AE132" i="4"/>
  <c r="AE127" i="4"/>
  <c r="R33" i="5"/>
  <c r="D6" i="3" s="1"/>
  <c r="AE129" i="4"/>
  <c r="AE118" i="4"/>
  <c r="AD37" i="6"/>
  <c r="AE103" i="4"/>
  <c r="AE102" i="4"/>
  <c r="AB13" i="7"/>
  <c r="AF13" i="7" s="1"/>
  <c r="AL13" i="7" s="1"/>
  <c r="AF45" i="11"/>
  <c r="AL45" i="11" s="1"/>
  <c r="AN58" i="11" s="1"/>
  <c r="L14" i="2" s="1"/>
  <c r="AF74" i="8"/>
  <c r="AF47" i="11"/>
  <c r="AL47" i="11" s="1"/>
  <c r="Z61" i="11"/>
  <c r="AC37" i="8"/>
  <c r="AB37" i="6"/>
  <c r="AF37" i="6" s="1"/>
  <c r="AL37" i="6" s="1"/>
  <c r="AE54" i="5"/>
  <c r="AE104" i="4"/>
  <c r="AE70" i="6"/>
  <c r="AB31" i="8"/>
  <c r="AF31" i="8" s="1"/>
  <c r="AL31" i="8" s="1"/>
  <c r="AD31" i="8"/>
  <c r="AD36" i="6"/>
  <c r="AF36" i="6" s="1"/>
  <c r="AL36" i="6" s="1"/>
  <c r="AC50" i="5"/>
  <c r="X61" i="11"/>
  <c r="U61" i="11"/>
  <c r="AC13" i="7"/>
  <c r="AA61" i="11"/>
  <c r="AD37" i="8"/>
  <c r="AF37" i="8" s="1"/>
  <c r="AL37" i="8" s="1"/>
  <c r="AC46" i="5"/>
  <c r="AD20" i="5"/>
  <c r="AE98" i="4"/>
  <c r="AE119" i="4"/>
  <c r="AE120" i="4"/>
  <c r="AD38" i="6"/>
  <c r="AF38" i="6" s="1"/>
  <c r="AL38" i="6" s="1"/>
  <c r="AC53" i="5"/>
  <c r="AE53" i="5"/>
  <c r="AF53" i="5" s="1"/>
  <c r="AL53" i="5" s="1"/>
  <c r="AN78" i="5" s="1"/>
  <c r="F12" i="2" s="1"/>
  <c r="N12" i="2" s="1"/>
  <c r="K121" i="11"/>
  <c r="K123" i="11" s="1"/>
  <c r="AC54" i="5"/>
  <c r="AF54" i="5" s="1"/>
  <c r="AL54" i="5" s="1"/>
  <c r="AF50" i="11"/>
  <c r="AL50" i="11" s="1"/>
  <c r="Y61" i="11"/>
  <c r="AF48" i="11"/>
  <c r="AL48" i="11" s="1"/>
  <c r="Y20" i="9"/>
  <c r="AB33" i="8"/>
  <c r="AF33" i="8" s="1"/>
  <c r="AL33" i="8" s="1"/>
  <c r="AE38" i="6"/>
  <c r="AC46" i="8"/>
  <c r="AE46" i="8"/>
  <c r="AF46" i="8" s="1"/>
  <c r="AL46" i="8" s="1"/>
  <c r="AB70" i="6"/>
  <c r="AF70" i="6" s="1"/>
  <c r="AD50" i="5"/>
  <c r="AK12" i="4"/>
  <c r="AF33" i="7"/>
  <c r="F6" i="1" s="1"/>
  <c r="AL26" i="7"/>
  <c r="M14" i="3"/>
  <c r="N14" i="3" s="1"/>
  <c r="AK58" i="4"/>
  <c r="AL12" i="5"/>
  <c r="AL12" i="8"/>
  <c r="AL27" i="9"/>
  <c r="AL35" i="6"/>
  <c r="AL12" i="6"/>
  <c r="AK46" i="4"/>
  <c r="B4" i="1"/>
  <c r="AD66" i="6"/>
  <c r="AC66" i="6"/>
  <c r="AE25" i="4"/>
  <c r="O112" i="5"/>
  <c r="O114" i="5" s="1"/>
  <c r="Q43" i="4"/>
  <c r="T61" i="11"/>
  <c r="R31" i="10"/>
  <c r="I9" i="3" s="1"/>
  <c r="AE78" i="8"/>
  <c r="AD78" i="8"/>
  <c r="AC78" i="8"/>
  <c r="R97" i="8"/>
  <c r="G17" i="3" s="1"/>
  <c r="I99" i="8"/>
  <c r="I101" i="8" s="1"/>
  <c r="P99" i="8"/>
  <c r="P101" i="8" s="1"/>
  <c r="AF67" i="6"/>
  <c r="AF28" i="7"/>
  <c r="AL28" i="7" s="1"/>
  <c r="AE64" i="6"/>
  <c r="AF64" i="6" s="1"/>
  <c r="AB64" i="6"/>
  <c r="AF40" i="6"/>
  <c r="AL40" i="6" s="1"/>
  <c r="N86" i="6"/>
  <c r="N88" i="6" s="1"/>
  <c r="R79" i="5"/>
  <c r="D9" i="3" s="1"/>
  <c r="AE66" i="6"/>
  <c r="R51" i="7"/>
  <c r="G112" i="5"/>
  <c r="G114" i="5" s="1"/>
  <c r="M15" i="3"/>
  <c r="N15" i="3" s="1"/>
  <c r="Q15" i="3" s="1"/>
  <c r="S15" i="3" s="1"/>
  <c r="T15" i="3" s="1"/>
  <c r="AE20" i="5"/>
  <c r="AE14" i="5"/>
  <c r="H112" i="5"/>
  <c r="H114" i="5" s="1"/>
  <c r="AM143" i="4"/>
  <c r="D12" i="2" s="1"/>
  <c r="AE22" i="4"/>
  <c r="AK22" i="4" s="1"/>
  <c r="K191" i="4"/>
  <c r="K193" i="4" s="1"/>
  <c r="L191" i="4"/>
  <c r="L193" i="4" s="1"/>
  <c r="AF67" i="11"/>
  <c r="R85" i="8"/>
  <c r="G13" i="3" s="1"/>
  <c r="AC45" i="8"/>
  <c r="AB45" i="8"/>
  <c r="R96" i="5"/>
  <c r="D13" i="3" s="1"/>
  <c r="R21" i="6"/>
  <c r="AE61" i="11"/>
  <c r="F53" i="10"/>
  <c r="F55" i="10" s="1"/>
  <c r="AB61" i="11"/>
  <c r="AL37" i="10"/>
  <c r="AL41" i="10" s="1"/>
  <c r="AN40" i="10" s="1"/>
  <c r="K17" i="2" s="1"/>
  <c r="AF41" i="10"/>
  <c r="I7" i="1" s="1"/>
  <c r="T31" i="10"/>
  <c r="AF25" i="10"/>
  <c r="G66" i="9"/>
  <c r="G68" i="9" s="1"/>
  <c r="AB78" i="8"/>
  <c r="AE41" i="8"/>
  <c r="AC41" i="8"/>
  <c r="H99" i="8"/>
  <c r="H101" i="8" s="1"/>
  <c r="F86" i="6"/>
  <c r="F88" i="6" s="1"/>
  <c r="AC64" i="6"/>
  <c r="AE90" i="5"/>
  <c r="AB90" i="5"/>
  <c r="AC90" i="5"/>
  <c r="J112" i="5"/>
  <c r="J114" i="5" s="1"/>
  <c r="Q175" i="4"/>
  <c r="B13" i="3" s="1"/>
  <c r="AB14" i="5"/>
  <c r="AE16" i="4"/>
  <c r="AK16" i="4" s="1"/>
  <c r="Q144" i="4"/>
  <c r="B9" i="3" s="1"/>
  <c r="I6" i="3"/>
  <c r="AL69" i="6"/>
  <c r="W61" i="11"/>
  <c r="AF24" i="11"/>
  <c r="T45" i="9"/>
  <c r="AF34" i="9"/>
  <c r="G6" i="3"/>
  <c r="AC13" i="8"/>
  <c r="AE13" i="8"/>
  <c r="AF14" i="9"/>
  <c r="AL14" i="9" s="1"/>
  <c r="K53" i="7"/>
  <c r="K55" i="7" s="1"/>
  <c r="R18" i="7"/>
  <c r="M86" i="6"/>
  <c r="M88" i="6" s="1"/>
  <c r="AF42" i="8"/>
  <c r="AL42" i="8" s="1"/>
  <c r="H86" i="6"/>
  <c r="H88" i="6" s="1"/>
  <c r="AF21" i="5"/>
  <c r="AL21" i="5" s="1"/>
  <c r="AE167" i="4"/>
  <c r="AK167" i="4" s="1"/>
  <c r="AF167" i="4"/>
  <c r="V61" i="11"/>
  <c r="H6" i="3"/>
  <c r="R61" i="11"/>
  <c r="J12" i="3" s="1"/>
  <c r="M12" i="3" s="1"/>
  <c r="N12" i="3" s="1"/>
  <c r="Q12" i="3" s="1"/>
  <c r="S12" i="3" s="1"/>
  <c r="T12" i="3" s="1"/>
  <c r="AB13" i="8"/>
  <c r="H53" i="10"/>
  <c r="H55" i="10" s="1"/>
  <c r="AE45" i="8"/>
  <c r="AF44" i="8"/>
  <c r="AL44" i="8" s="1"/>
  <c r="R119" i="11"/>
  <c r="K16" i="3" s="1"/>
  <c r="W31" i="10"/>
  <c r="AD12" i="7"/>
  <c r="T19" i="11"/>
  <c r="AF16" i="11"/>
  <c r="AF19" i="11" s="1"/>
  <c r="AL76" i="11"/>
  <c r="AF49" i="11"/>
  <c r="AL49" i="11" s="1"/>
  <c r="AF38" i="9"/>
  <c r="AL38" i="9" s="1"/>
  <c r="K53" i="10"/>
  <c r="K55" i="10" s="1"/>
  <c r="AF35" i="9"/>
  <c r="AL35" i="9" s="1"/>
  <c r="T19" i="10"/>
  <c r="W20" i="9"/>
  <c r="AF76" i="8"/>
  <c r="AB12" i="7"/>
  <c r="AD13" i="8"/>
  <c r="AE39" i="6"/>
  <c r="J86" i="6"/>
  <c r="J88" i="6" s="1"/>
  <c r="N53" i="7"/>
  <c r="N55" i="7" s="1"/>
  <c r="AD46" i="5"/>
  <c r="AF46" i="5" s="1"/>
  <c r="AC13" i="6"/>
  <c r="AE13" i="6"/>
  <c r="AD13" i="6"/>
  <c r="Q112" i="5"/>
  <c r="Q114" i="5" s="1"/>
  <c r="AD15" i="5"/>
  <c r="AF15" i="5" s="1"/>
  <c r="AL15" i="5" s="1"/>
  <c r="AC13" i="5"/>
  <c r="AE13" i="5"/>
  <c r="AE14" i="4"/>
  <c r="AK14" i="4" s="1"/>
  <c r="AM42" i="4" s="1"/>
  <c r="D4" i="2" s="1"/>
  <c r="I191" i="4"/>
  <c r="I193" i="4" s="1"/>
  <c r="N7" i="3"/>
  <c r="Q7" i="3" s="1"/>
  <c r="S7" i="3" s="1"/>
  <c r="T7" i="3" s="1"/>
  <c r="AF36" i="10"/>
  <c r="Z20" i="9"/>
  <c r="AL45" i="7"/>
  <c r="AN44" i="7"/>
  <c r="H17" i="2" s="1"/>
  <c r="AC14" i="5"/>
  <c r="F191" i="4"/>
  <c r="F193" i="4" s="1"/>
  <c r="R73" i="6"/>
  <c r="E13" i="3" s="1"/>
  <c r="H121" i="11"/>
  <c r="H123" i="11" s="1"/>
  <c r="R19" i="11"/>
  <c r="M66" i="9"/>
  <c r="M68" i="9" s="1"/>
  <c r="AB39" i="6"/>
  <c r="AC39" i="6"/>
  <c r="AF28" i="6"/>
  <c r="AF49" i="5"/>
  <c r="AL49" i="5" s="1"/>
  <c r="J17" i="3"/>
  <c r="AF77" i="11"/>
  <c r="AL77" i="11" s="1"/>
  <c r="AF36" i="9"/>
  <c r="AL36" i="9" s="1"/>
  <c r="AA20" i="9"/>
  <c r="AF34" i="8"/>
  <c r="AL34" i="8" s="1"/>
  <c r="AF70" i="11"/>
  <c r="W41" i="10"/>
  <c r="K66" i="9"/>
  <c r="K68" i="9" s="1"/>
  <c r="AF37" i="9"/>
  <c r="AL37" i="9" s="1"/>
  <c r="W45" i="9"/>
  <c r="T20" i="9"/>
  <c r="AF12" i="9"/>
  <c r="AF12" i="10"/>
  <c r="R45" i="9"/>
  <c r="H9" i="3" s="1"/>
  <c r="X20" i="9"/>
  <c r="AF12" i="7"/>
  <c r="AD41" i="8"/>
  <c r="AB66" i="6"/>
  <c r="K99" i="8"/>
  <c r="K101" i="8" s="1"/>
  <c r="AB13" i="6"/>
  <c r="AE88" i="5"/>
  <c r="AC88" i="5"/>
  <c r="AF88" i="5" s="1"/>
  <c r="M8" i="3"/>
  <c r="N8" i="3" s="1"/>
  <c r="Q8" i="3" s="1"/>
  <c r="S8" i="3" s="1"/>
  <c r="T8" i="3" s="1"/>
  <c r="L86" i="6"/>
  <c r="L88" i="6" s="1"/>
  <c r="AF168" i="4"/>
  <c r="AE168" i="4"/>
  <c r="AK168" i="4" s="1"/>
  <c r="M112" i="5"/>
  <c r="M114" i="5" s="1"/>
  <c r="AC20" i="5"/>
  <c r="AF20" i="5" s="1"/>
  <c r="AL20" i="5" s="1"/>
  <c r="AE100" i="4"/>
  <c r="AE24" i="4"/>
  <c r="M191" i="4"/>
  <c r="M193" i="4" s="1"/>
  <c r="G191" i="4"/>
  <c r="G193" i="4" s="1"/>
  <c r="AL70" i="6" l="1"/>
  <c r="AF73" i="6"/>
  <c r="E7" i="1" s="1"/>
  <c r="AF13" i="5"/>
  <c r="AF13" i="8"/>
  <c r="AF18" i="8" s="1"/>
  <c r="G3" i="1" s="1"/>
  <c r="R53" i="10"/>
  <c r="R55" i="10" s="1"/>
  <c r="AF90" i="5"/>
  <c r="AL90" i="5" s="1"/>
  <c r="AE43" i="4"/>
  <c r="B3" i="1" s="1"/>
  <c r="I18" i="3"/>
  <c r="AF78" i="8"/>
  <c r="AL78" i="8" s="1"/>
  <c r="AN31" i="5"/>
  <c r="F3" i="2" s="1"/>
  <c r="AF13" i="6"/>
  <c r="AL13" i="6" s="1"/>
  <c r="M17" i="3"/>
  <c r="N17" i="3" s="1"/>
  <c r="Q17" i="3" s="1"/>
  <c r="S17" i="3" s="1"/>
  <c r="T17" i="3" s="1"/>
  <c r="B5" i="1"/>
  <c r="B10" i="1" s="1"/>
  <c r="AE144" i="4"/>
  <c r="B6" i="1" s="1"/>
  <c r="B20" i="1" s="1"/>
  <c r="AF14" i="5"/>
  <c r="AL14" i="5" s="1"/>
  <c r="AF45" i="8"/>
  <c r="AL45" i="8" s="1"/>
  <c r="AN54" i="6"/>
  <c r="G11" i="2" s="1"/>
  <c r="AF66" i="6"/>
  <c r="AF41" i="8"/>
  <c r="AL41" i="8" s="1"/>
  <c r="AL64" i="8" s="1"/>
  <c r="AN44" i="9"/>
  <c r="J11" i="2" s="1"/>
  <c r="AF84" i="11"/>
  <c r="J9" i="1" s="1"/>
  <c r="J23" i="1" s="1"/>
  <c r="R101" i="11"/>
  <c r="R121" i="11" s="1"/>
  <c r="R123" i="11" s="1"/>
  <c r="Q14" i="3"/>
  <c r="S14" i="3" s="1"/>
  <c r="T14" i="3" s="1"/>
  <c r="AL46" i="5"/>
  <c r="AF79" i="5"/>
  <c r="D6" i="1" s="1"/>
  <c r="AF21" i="6"/>
  <c r="E3" i="1" s="1"/>
  <c r="AL13" i="5"/>
  <c r="AF33" i="5"/>
  <c r="D3" i="1" s="1"/>
  <c r="AL13" i="8"/>
  <c r="AL18" i="8" s="1"/>
  <c r="AL88" i="5"/>
  <c r="N14" i="2"/>
  <c r="AF61" i="11"/>
  <c r="J8" i="1" s="1"/>
  <c r="AL24" i="11"/>
  <c r="AL61" i="11" s="1"/>
  <c r="N11" i="2"/>
  <c r="AL12" i="9"/>
  <c r="AF20" i="9"/>
  <c r="H3" i="1" s="1"/>
  <c r="AL28" i="6"/>
  <c r="AL30" i="6" s="1"/>
  <c r="AN29" i="6" s="1"/>
  <c r="G8" i="2" s="1"/>
  <c r="E5" i="1"/>
  <c r="L5" i="1" s="1"/>
  <c r="AF31" i="10"/>
  <c r="I6" i="1" s="1"/>
  <c r="AL25" i="10"/>
  <c r="M13" i="3"/>
  <c r="N13" i="3" s="1"/>
  <c r="D18" i="3"/>
  <c r="AL76" i="8"/>
  <c r="AF85" i="8"/>
  <c r="G7" i="1" s="1"/>
  <c r="G21" i="1" s="1"/>
  <c r="G24" i="1" s="1"/>
  <c r="AF19" i="10"/>
  <c r="I3" i="1" s="1"/>
  <c r="AL12" i="10"/>
  <c r="R86" i="6"/>
  <c r="R88" i="6" s="1"/>
  <c r="E6" i="3"/>
  <c r="E18" i="3" s="1"/>
  <c r="E19" i="3" s="1"/>
  <c r="AF39" i="6"/>
  <c r="H18" i="3"/>
  <c r="B18" i="1"/>
  <c r="M18" i="1" s="1"/>
  <c r="M4" i="1"/>
  <c r="B19" i="1"/>
  <c r="M19" i="1" s="1"/>
  <c r="R112" i="5"/>
  <c r="R114" i="5" s="1"/>
  <c r="R115" i="5" s="1"/>
  <c r="G18" i="3"/>
  <c r="AL73" i="6"/>
  <c r="AN72" i="6"/>
  <c r="G17" i="2" s="1"/>
  <c r="AM52" i="4"/>
  <c r="D8" i="2" s="1"/>
  <c r="AK53" i="4"/>
  <c r="AL33" i="5"/>
  <c r="AN32" i="5"/>
  <c r="F4" i="2" s="1"/>
  <c r="N4" i="2" s="1"/>
  <c r="M16" i="3"/>
  <c r="N16" i="3" s="1"/>
  <c r="K18" i="3"/>
  <c r="J18" i="3"/>
  <c r="R99" i="8"/>
  <c r="R101" i="8" s="1"/>
  <c r="M9" i="3"/>
  <c r="N9" i="3" s="1"/>
  <c r="Q9" i="3" s="1"/>
  <c r="S9" i="3" s="1"/>
  <c r="T9" i="3" s="1"/>
  <c r="Q191" i="4"/>
  <c r="Q193" i="4" s="1"/>
  <c r="Q194" i="4" s="1"/>
  <c r="B6" i="3"/>
  <c r="B18" i="3" s="1"/>
  <c r="AE175" i="4"/>
  <c r="B7" i="1" s="1"/>
  <c r="B17" i="1"/>
  <c r="AF18" i="7"/>
  <c r="F3" i="1" s="1"/>
  <c r="F10" i="1" s="1"/>
  <c r="AL12" i="7"/>
  <c r="R66" i="9"/>
  <c r="R68" i="9" s="1"/>
  <c r="AM47" i="4"/>
  <c r="D6" i="2" s="1"/>
  <c r="AK48" i="4"/>
  <c r="AL33" i="7"/>
  <c r="AN31" i="7"/>
  <c r="H10" i="2" s="1"/>
  <c r="AL84" i="11"/>
  <c r="AN83" i="11" s="1"/>
  <c r="L19" i="2" s="1"/>
  <c r="N19" i="2" s="1"/>
  <c r="AF64" i="8"/>
  <c r="G6" i="1" s="1"/>
  <c r="R53" i="7"/>
  <c r="R55" i="7" s="1"/>
  <c r="F6" i="3"/>
  <c r="F18" i="3" s="1"/>
  <c r="AF45" i="9"/>
  <c r="H6" i="1" s="1"/>
  <c r="AL34" i="9"/>
  <c r="AK175" i="4"/>
  <c r="AM174" i="4"/>
  <c r="D17" i="2" s="1"/>
  <c r="AL29" i="9"/>
  <c r="AN27" i="9"/>
  <c r="J8" i="2" s="1"/>
  <c r="AM141" i="4"/>
  <c r="D10" i="2" s="1"/>
  <c r="AK144" i="4"/>
  <c r="AK43" i="4"/>
  <c r="AL21" i="6" l="1"/>
  <c r="AN19" i="6"/>
  <c r="G3" i="2" s="1"/>
  <c r="D20" i="2"/>
  <c r="L9" i="1"/>
  <c r="M9" i="1" s="1"/>
  <c r="AN16" i="8"/>
  <c r="I3" i="2" s="1"/>
  <c r="I22" i="2" s="1"/>
  <c r="AF96" i="5"/>
  <c r="D7" i="1" s="1"/>
  <c r="D21" i="1" s="1"/>
  <c r="L21" i="1" s="1"/>
  <c r="I19" i="3"/>
  <c r="M5" i="1"/>
  <c r="I10" i="1"/>
  <c r="L22" i="2"/>
  <c r="AN62" i="8"/>
  <c r="I10" i="2" s="1"/>
  <c r="J19" i="3"/>
  <c r="AN43" i="9"/>
  <c r="J10" i="2" s="1"/>
  <c r="AL45" i="9"/>
  <c r="AL85" i="8"/>
  <c r="AN84" i="8"/>
  <c r="I17" i="2" s="1"/>
  <c r="N8" i="2"/>
  <c r="L20" i="2"/>
  <c r="M6" i="3"/>
  <c r="H10" i="1"/>
  <c r="F19" i="3"/>
  <c r="E21" i="3"/>
  <c r="D19" i="3"/>
  <c r="AL20" i="9"/>
  <c r="AN18" i="9"/>
  <c r="J3" i="2" s="1"/>
  <c r="AN29" i="10"/>
  <c r="K10" i="2" s="1"/>
  <c r="AL31" i="10"/>
  <c r="D22" i="2"/>
  <c r="AL18" i="7"/>
  <c r="AN16" i="7"/>
  <c r="H3" i="2" s="1"/>
  <c r="G19" i="3"/>
  <c r="H19" i="3"/>
  <c r="AL19" i="10"/>
  <c r="AN17" i="10"/>
  <c r="K3" i="2" s="1"/>
  <c r="G10" i="1"/>
  <c r="AL96" i="5"/>
  <c r="AN95" i="5"/>
  <c r="F17" i="2" s="1"/>
  <c r="N17" i="2" s="1"/>
  <c r="O16" i="3"/>
  <c r="O13" i="3" s="1"/>
  <c r="O18" i="3" s="1"/>
  <c r="AL39" i="6"/>
  <c r="AF55" i="6"/>
  <c r="E6" i="1" s="1"/>
  <c r="E10" i="1" s="1"/>
  <c r="L6" i="1"/>
  <c r="M6" i="1" s="1"/>
  <c r="D20" i="1"/>
  <c r="L20" i="1" s="1"/>
  <c r="M20" i="1" s="1"/>
  <c r="N3" i="2"/>
  <c r="B21" i="1"/>
  <c r="B19" i="3"/>
  <c r="J22" i="1"/>
  <c r="J10" i="1"/>
  <c r="L8" i="1"/>
  <c r="M8" i="1" s="1"/>
  <c r="D17" i="1"/>
  <c r="L3" i="1"/>
  <c r="AL79" i="5"/>
  <c r="AN76" i="5"/>
  <c r="F10" i="2" s="1"/>
  <c r="D10" i="1" l="1"/>
  <c r="M21" i="1"/>
  <c r="L7" i="1"/>
  <c r="M7" i="1" s="1"/>
  <c r="B24" i="1"/>
  <c r="Q13" i="3"/>
  <c r="S13" i="3" s="1"/>
  <c r="T13" i="3" s="1"/>
  <c r="Q16" i="3"/>
  <c r="S16" i="3" s="1"/>
  <c r="N6" i="3"/>
  <c r="M18" i="3"/>
  <c r="L22" i="1"/>
  <c r="M22" i="1" s="1"/>
  <c r="J24" i="1"/>
  <c r="H22" i="2"/>
  <c r="H20" i="2"/>
  <c r="J22" i="2"/>
  <c r="J20" i="2"/>
  <c r="AN53" i="6"/>
  <c r="G10" i="2" s="1"/>
  <c r="N10" i="2" s="1"/>
  <c r="N20" i="2" s="1"/>
  <c r="AL55" i="6"/>
  <c r="F22" i="2"/>
  <c r="F20" i="2"/>
  <c r="K22" i="2"/>
  <c r="K20" i="2"/>
  <c r="L10" i="1"/>
  <c r="M3" i="1"/>
  <c r="M10" i="1" s="1"/>
  <c r="D24" i="1"/>
  <c r="L17" i="1"/>
  <c r="L24" i="1" l="1"/>
  <c r="M17" i="1"/>
  <c r="M24" i="1" s="1"/>
  <c r="G22" i="2"/>
  <c r="N22" i="2" s="1"/>
  <c r="G20" i="2"/>
  <c r="N18" i="3"/>
  <c r="Q6" i="3"/>
  <c r="S6" i="3" l="1"/>
  <c r="Q18" i="3"/>
  <c r="T6" i="3" l="1"/>
  <c r="S18" i="3"/>
  <c r="T18" i="3" s="1"/>
</calcChain>
</file>

<file path=xl/comments1.xml><?xml version="1.0" encoding="utf-8"?>
<comments xmlns="http://schemas.openxmlformats.org/spreadsheetml/2006/main">
  <authors>
    <author>Heather Garland</author>
  </authors>
  <commentList>
    <comment ref="A16" authorId="0" shapeId="0">
      <text>
        <r>
          <rPr>
            <b/>
            <sz val="9"/>
            <color indexed="81"/>
            <rFont val="Tahoma"/>
            <family val="2"/>
          </rPr>
          <t>Heather Garland:
For many of our City contracts we issue one bill to the City and they bill each individual customer.  The "Billed Customer" count will be used to allocate billing/data processing costs.</t>
        </r>
      </text>
    </comment>
  </commentList>
</comments>
</file>

<file path=xl/comments10.xml><?xml version="1.0" encoding="utf-8"?>
<comments xmlns="http://schemas.openxmlformats.org/spreadsheetml/2006/main">
  <authors>
    <author>WCNX</author>
    <author>Lindsay Waldram</author>
    <author>Christie Herbst</author>
  </authors>
  <commentList>
    <comment ref="B1" authorId="0" shapeId="0">
      <text>
        <r>
          <rPr>
            <b/>
            <sz val="8"/>
            <color indexed="81"/>
            <rFont val="Tahoma"/>
            <family val="2"/>
          </rPr>
          <t>WCNX:</t>
        </r>
        <r>
          <rPr>
            <sz val="8"/>
            <color indexed="81"/>
            <rFont val="Tahoma"/>
            <family val="2"/>
          </rPr>
          <t xml:space="preserve">
Includes the Commercial Recycling Bill area.  Should also include any commercial recycling revenue included under the Regulated bill areas because that revenue should NOT be included on the "Yakima Regulated Price Out" tab.</t>
        </r>
      </text>
    </comment>
    <comment ref="D16" authorId="1" shapeId="0">
      <text>
        <r>
          <rPr>
            <b/>
            <sz val="9"/>
            <color indexed="81"/>
            <rFont val="Tahoma"/>
            <family val="2"/>
          </rPr>
          <t>Lindsay Waldram:</t>
        </r>
        <r>
          <rPr>
            <sz val="9"/>
            <color indexed="81"/>
            <rFont val="Tahoma"/>
            <family val="2"/>
          </rPr>
          <t xml:space="preserve">
Usd commercial rate</t>
        </r>
      </text>
    </comment>
    <comment ref="A73" authorId="2" shapeId="0">
      <text>
        <r>
          <rPr>
            <b/>
            <sz val="9"/>
            <color indexed="81"/>
            <rFont val="Tahoma"/>
            <family val="2"/>
          </rPr>
          <t>Christie Herbst:</t>
        </r>
        <r>
          <rPr>
            <sz val="9"/>
            <color indexed="81"/>
            <rFont val="Tahoma"/>
            <family val="2"/>
          </rPr>
          <t xml:space="preserve">
This is a recycle code. There is no tariff rate, it is our commercial recycle rates </t>
        </r>
      </text>
    </comment>
  </commentList>
</comments>
</file>

<file path=xl/comments2.xml><?xml version="1.0" encoding="utf-8"?>
<comments xmlns="http://schemas.openxmlformats.org/spreadsheetml/2006/main">
  <authors>
    <author>WCNX</author>
  </authors>
  <commentList>
    <comment ref="R5" authorId="0" shapeId="0">
      <text>
        <r>
          <rPr>
            <b/>
            <sz val="8"/>
            <color indexed="81"/>
            <rFont val="Tahoma"/>
            <family val="2"/>
          </rPr>
          <t>WCNX:</t>
        </r>
        <r>
          <rPr>
            <sz val="8"/>
            <color indexed="81"/>
            <rFont val="Tahoma"/>
            <family val="2"/>
          </rPr>
          <t xml:space="preserve">
Link to YTD Income Statement, refresh each month to ensure you are balancing revenue on a monthly basis.</t>
        </r>
      </text>
    </comment>
  </commentList>
</comments>
</file>

<file path=xl/comments3.xml><?xml version="1.0" encoding="utf-8"?>
<comments xmlns="http://schemas.openxmlformats.org/spreadsheetml/2006/main">
  <authors>
    <author>WCNX</author>
    <author>Jennifer Hill</author>
    <author>Lindsay Waldram</author>
  </authors>
  <commentList>
    <comment ref="B1" authorId="0" shapeId="0">
      <text>
        <r>
          <rPr>
            <b/>
            <sz val="8"/>
            <color indexed="81"/>
            <rFont val="Tahoma"/>
            <family val="2"/>
          </rPr>
          <t>WCNX:</t>
        </r>
        <r>
          <rPr>
            <sz val="8"/>
            <color indexed="81"/>
            <rFont val="Tahoma"/>
            <family val="2"/>
          </rPr>
          <t xml:space="preserve">
Includes the Bill Areas: Yakima County, Grand View, Granger, Moxee, Selah, Toppenish, Union Gap, Yakima City
</t>
        </r>
      </text>
    </comment>
    <comment ref="C105" authorId="1" shapeId="0">
      <text>
        <r>
          <rPr>
            <b/>
            <sz val="9"/>
            <color indexed="81"/>
            <rFont val="Tahoma"/>
            <family val="2"/>
          </rPr>
          <t>Jennifer Hill:</t>
        </r>
        <r>
          <rPr>
            <sz val="9"/>
            <color indexed="81"/>
            <rFont val="Tahoma"/>
            <family val="2"/>
          </rPr>
          <t xml:space="preserve">
Used oversized or over-weight cans or units price on the Tariff.</t>
        </r>
      </text>
    </comment>
    <comment ref="C106" authorId="1" shapeId="0">
      <text>
        <r>
          <rPr>
            <b/>
            <sz val="9"/>
            <color indexed="81"/>
            <rFont val="Tahoma"/>
            <family val="2"/>
          </rPr>
          <t>Jennifer Hill:</t>
        </r>
        <r>
          <rPr>
            <sz val="9"/>
            <color indexed="81"/>
            <rFont val="Tahoma"/>
            <family val="2"/>
          </rPr>
          <t xml:space="preserve">
Used oversized or over-weight cans or units price on the Tariff.</t>
        </r>
      </text>
    </comment>
    <comment ref="C124" authorId="1" shapeId="0">
      <text>
        <r>
          <rPr>
            <b/>
            <sz val="9"/>
            <color indexed="81"/>
            <rFont val="Tahoma"/>
            <family val="2"/>
          </rPr>
          <t>Jennifer Hill:</t>
        </r>
        <r>
          <rPr>
            <sz val="9"/>
            <color indexed="81"/>
            <rFont val="Tahoma"/>
            <family val="2"/>
          </rPr>
          <t xml:space="preserve">
Min Charge of $33.23 
$5.54/yd so rate is variable depending on size of container</t>
        </r>
      </text>
    </comment>
    <comment ref="D124" authorId="1" shapeId="0">
      <text>
        <r>
          <rPr>
            <b/>
            <sz val="9"/>
            <color indexed="81"/>
            <rFont val="Tahoma"/>
            <family val="2"/>
          </rPr>
          <t>Jennifer Hill:</t>
        </r>
        <r>
          <rPr>
            <sz val="9"/>
            <color indexed="81"/>
            <rFont val="Tahoma"/>
            <family val="2"/>
          </rPr>
          <t xml:space="preserve">
Min Charge of $33.23 
$5.54/yd so rate is variable depending on size of container</t>
        </r>
      </text>
    </comment>
    <comment ref="C132" authorId="1" shapeId="0">
      <text>
        <r>
          <rPr>
            <b/>
            <sz val="9"/>
            <color indexed="81"/>
            <rFont val="Tahoma"/>
            <family val="2"/>
          </rPr>
          <t>Jennifer Hill:</t>
        </r>
        <r>
          <rPr>
            <sz val="9"/>
            <color indexed="81"/>
            <rFont val="Tahoma"/>
            <family val="2"/>
          </rPr>
          <t xml:space="preserve">
Tariff item 160</t>
        </r>
      </text>
    </comment>
    <comment ref="D132" authorId="1" shapeId="0">
      <text>
        <r>
          <rPr>
            <b/>
            <sz val="9"/>
            <color indexed="81"/>
            <rFont val="Tahoma"/>
            <family val="2"/>
          </rPr>
          <t>Jennifer Hill:</t>
        </r>
        <r>
          <rPr>
            <sz val="9"/>
            <color indexed="81"/>
            <rFont val="Tahoma"/>
            <family val="2"/>
          </rPr>
          <t xml:space="preserve">
Tariff item 160</t>
        </r>
      </text>
    </comment>
    <comment ref="C139" authorId="1" shapeId="0">
      <text>
        <r>
          <rPr>
            <b/>
            <sz val="9"/>
            <color indexed="81"/>
            <rFont val="Tahoma"/>
            <family val="2"/>
          </rPr>
          <t>Jennifer Hill:</t>
        </r>
        <r>
          <rPr>
            <sz val="9"/>
            <color indexed="81"/>
            <rFont val="Tahoma"/>
            <family val="2"/>
          </rPr>
          <t xml:space="preserve">
Item 52 in Tariff</t>
        </r>
      </text>
    </comment>
    <comment ref="D139" authorId="1" shapeId="0">
      <text>
        <r>
          <rPr>
            <b/>
            <sz val="9"/>
            <color indexed="81"/>
            <rFont val="Tahoma"/>
            <family val="2"/>
          </rPr>
          <t>Jennifer Hill:</t>
        </r>
        <r>
          <rPr>
            <sz val="9"/>
            <color indexed="81"/>
            <rFont val="Tahoma"/>
            <family val="2"/>
          </rPr>
          <t xml:space="preserve">
Item 52 in Tariff</t>
        </r>
      </text>
    </comment>
    <comment ref="AE166" authorId="2" shapeId="0">
      <text>
        <r>
          <rPr>
            <b/>
            <sz val="9"/>
            <color indexed="81"/>
            <rFont val="Tahoma"/>
            <family val="2"/>
          </rPr>
          <t>Lindsay Waldram:</t>
        </r>
        <r>
          <rPr>
            <sz val="9"/>
            <color indexed="81"/>
            <rFont val="Tahoma"/>
            <family val="2"/>
          </rPr>
          <t xml:space="preserve">
Divided by 30</t>
        </r>
      </text>
    </comment>
    <comment ref="C169" authorId="1" shapeId="0">
      <text>
        <r>
          <rPr>
            <b/>
            <sz val="9"/>
            <color indexed="81"/>
            <rFont val="Tahoma"/>
            <family val="2"/>
          </rPr>
          <t>Jennifer Hill:</t>
        </r>
        <r>
          <rPr>
            <sz val="9"/>
            <color indexed="81"/>
            <rFont val="Tahoma"/>
            <family val="2"/>
          </rPr>
          <t xml:space="preserve">
Cleaning Item 210 - depends on size of container
Min 33.23
$5.54/yd</t>
        </r>
      </text>
    </comment>
  </commentList>
</comments>
</file>

<file path=xl/comments4.xml><?xml version="1.0" encoding="utf-8"?>
<comments xmlns="http://schemas.openxmlformats.org/spreadsheetml/2006/main">
  <authors>
    <author>WCNX</author>
    <author>Jennifer Hill</author>
  </authors>
  <commentList>
    <comment ref="B1" authorId="0" shapeId="0">
      <text>
        <r>
          <rPr>
            <b/>
            <sz val="8"/>
            <color indexed="81"/>
            <rFont val="Tahoma"/>
            <family val="2"/>
          </rPr>
          <t>WCNX:</t>
        </r>
        <r>
          <rPr>
            <sz val="8"/>
            <color indexed="81"/>
            <rFont val="Tahoma"/>
            <family val="2"/>
          </rPr>
          <t xml:space="preserve">
Bill Area:  Indian Nation.  Billed at contract rates.</t>
        </r>
      </text>
    </comment>
    <comment ref="C29" authorId="1" shapeId="0">
      <text>
        <r>
          <rPr>
            <b/>
            <sz val="9"/>
            <color indexed="81"/>
            <rFont val="Tahoma"/>
            <family val="2"/>
          </rPr>
          <t>Jennifer Hill:</t>
        </r>
        <r>
          <rPr>
            <sz val="9"/>
            <color indexed="81"/>
            <rFont val="Tahoma"/>
            <family val="2"/>
          </rPr>
          <t xml:space="preserve">
Code used in error.</t>
        </r>
      </text>
    </comment>
  </commentList>
</comments>
</file>

<file path=xl/comments5.xml><?xml version="1.0" encoding="utf-8"?>
<comments xmlns="http://schemas.openxmlformats.org/spreadsheetml/2006/main">
  <authors>
    <author>WCNX</author>
    <author>Jennifer Hill</author>
  </authors>
  <commentList>
    <comment ref="B1" authorId="0" shapeId="0">
      <text>
        <r>
          <rPr>
            <b/>
            <sz val="8"/>
            <color indexed="81"/>
            <rFont val="Tahoma"/>
            <family val="2"/>
          </rPr>
          <t>WCNX:</t>
        </r>
        <r>
          <rPr>
            <sz val="8"/>
            <color indexed="81"/>
            <rFont val="Tahoma"/>
            <family val="2"/>
          </rPr>
          <t xml:space="preserve">
Bill Area: Zillah.</t>
        </r>
      </text>
    </comment>
    <comment ref="C45" authorId="1" shapeId="0">
      <text>
        <r>
          <rPr>
            <b/>
            <sz val="9"/>
            <color indexed="81"/>
            <rFont val="Tahoma"/>
            <family val="2"/>
          </rPr>
          <t>Jennifer Hill:</t>
        </r>
        <r>
          <rPr>
            <sz val="9"/>
            <color indexed="81"/>
            <rFont val="Tahoma"/>
            <family val="2"/>
          </rPr>
          <t xml:space="preserve">
Code used in error.</t>
        </r>
      </text>
    </comment>
  </commentList>
</comments>
</file>

<file path=xl/comments6.xml><?xml version="1.0" encoding="utf-8"?>
<comments xmlns="http://schemas.openxmlformats.org/spreadsheetml/2006/main">
  <authors>
    <author>WCNX</author>
  </authors>
  <commentList>
    <comment ref="B1" authorId="0" shapeId="0">
      <text>
        <r>
          <rPr>
            <b/>
            <sz val="8"/>
            <color indexed="81"/>
            <rFont val="Tahoma"/>
            <family val="2"/>
          </rPr>
          <t xml:space="preserve">WCNX:
</t>
        </r>
        <r>
          <rPr>
            <sz val="8"/>
            <color indexed="81"/>
            <rFont val="Tahoma"/>
            <family val="2"/>
          </rPr>
          <t>Bill Area: Tieton.</t>
        </r>
      </text>
    </comment>
  </commentList>
</comments>
</file>

<file path=xl/comments7.xml><?xml version="1.0" encoding="utf-8"?>
<comments xmlns="http://schemas.openxmlformats.org/spreadsheetml/2006/main">
  <authors>
    <author>WCNX</author>
    <author>Jennifer Hill</author>
  </authors>
  <commentList>
    <comment ref="B1" authorId="0" shapeId="0">
      <text>
        <r>
          <rPr>
            <b/>
            <sz val="8"/>
            <color indexed="81"/>
            <rFont val="Tahoma"/>
            <family val="2"/>
          </rPr>
          <t>WCNX:</t>
        </r>
        <r>
          <rPr>
            <sz val="8"/>
            <color indexed="81"/>
            <rFont val="Tahoma"/>
            <family val="2"/>
          </rPr>
          <t xml:space="preserve">
Bill Area:  Sunnyside.</t>
        </r>
      </text>
    </comment>
    <comment ref="C51" authorId="1" shapeId="0">
      <text>
        <r>
          <rPr>
            <b/>
            <sz val="9"/>
            <color indexed="81"/>
            <rFont val="Tahoma"/>
            <family val="2"/>
          </rPr>
          <t>Jennifer Hill:</t>
        </r>
        <r>
          <rPr>
            <sz val="9"/>
            <color indexed="81"/>
            <rFont val="Tahoma"/>
            <family val="2"/>
          </rPr>
          <t xml:space="preserve">
Code used in error.</t>
        </r>
      </text>
    </comment>
    <comment ref="C52" authorId="1" shapeId="0">
      <text>
        <r>
          <rPr>
            <b/>
            <sz val="9"/>
            <color indexed="81"/>
            <rFont val="Tahoma"/>
            <family val="2"/>
          </rPr>
          <t>Jennifer Hill:</t>
        </r>
        <r>
          <rPr>
            <sz val="9"/>
            <color indexed="81"/>
            <rFont val="Tahoma"/>
            <family val="2"/>
          </rPr>
          <t xml:space="preserve">
Code used in error.</t>
        </r>
      </text>
    </comment>
  </commentList>
</comments>
</file>

<file path=xl/comments8.xml><?xml version="1.0" encoding="utf-8"?>
<comments xmlns="http://schemas.openxmlformats.org/spreadsheetml/2006/main">
  <authors>
    <author>WCNX</author>
    <author>Jennifer Hill</author>
  </authors>
  <commentList>
    <comment ref="B1" authorId="0" shapeId="0">
      <text>
        <r>
          <rPr>
            <b/>
            <sz val="8"/>
            <color indexed="81"/>
            <rFont val="Tahoma"/>
            <family val="2"/>
          </rPr>
          <t>WCNX:</t>
        </r>
        <r>
          <rPr>
            <sz val="8"/>
            <color indexed="81"/>
            <rFont val="Tahoma"/>
            <family val="2"/>
          </rPr>
          <t xml:space="preserve">
Includes the commercial recycling for all of the regulated bill areas:  Butlers's Cove, Lacey, Olympia, Summit Lake, Tumwater, Contract.</t>
        </r>
      </text>
    </comment>
    <comment ref="C15" authorId="1" shapeId="0">
      <text>
        <r>
          <rPr>
            <b/>
            <sz val="9"/>
            <color indexed="81"/>
            <rFont val="Tahoma"/>
            <family val="2"/>
          </rPr>
          <t>Jennifer Hill:</t>
        </r>
        <r>
          <rPr>
            <sz val="9"/>
            <color indexed="81"/>
            <rFont val="Tahoma"/>
            <family val="2"/>
          </rPr>
          <t xml:space="preserve">
Code used in error.</t>
        </r>
      </text>
    </comment>
    <comment ref="C40" authorId="1" shapeId="0">
      <text>
        <r>
          <rPr>
            <b/>
            <sz val="9"/>
            <color indexed="81"/>
            <rFont val="Tahoma"/>
            <family val="2"/>
          </rPr>
          <t>Jennifer Hill:</t>
        </r>
        <r>
          <rPr>
            <sz val="9"/>
            <color indexed="81"/>
            <rFont val="Tahoma"/>
            <family val="2"/>
          </rPr>
          <t xml:space="preserve">
Code used in error. Correction in November.</t>
        </r>
      </text>
    </comment>
  </commentList>
</comments>
</file>

<file path=xl/comments9.xml><?xml version="1.0" encoding="utf-8"?>
<comments xmlns="http://schemas.openxmlformats.org/spreadsheetml/2006/main">
  <authors>
    <author>WCNX</author>
    <author>Jennifer Hill</author>
  </authors>
  <commentList>
    <comment ref="B1" authorId="0" shapeId="0">
      <text>
        <r>
          <rPr>
            <b/>
            <sz val="8"/>
            <color indexed="81"/>
            <rFont val="Tahoma"/>
            <family val="2"/>
          </rPr>
          <t>WCNX:</t>
        </r>
        <r>
          <rPr>
            <sz val="8"/>
            <color indexed="81"/>
            <rFont val="Tahoma"/>
            <family val="2"/>
          </rPr>
          <t xml:space="preserve">
Mabton Bill Area.</t>
        </r>
      </text>
    </comment>
    <comment ref="M13" authorId="1" shapeId="0">
      <text>
        <r>
          <rPr>
            <b/>
            <sz val="9"/>
            <color indexed="81"/>
            <rFont val="Tahoma"/>
            <family val="2"/>
          </rPr>
          <t>Jennifer Hill:</t>
        </r>
        <r>
          <rPr>
            <sz val="9"/>
            <color indexed="81"/>
            <rFont val="Tahoma"/>
            <family val="2"/>
          </rPr>
          <t xml:space="preserve">
Site does not use 64 Gl 1x week for Mabton.  This credit is in error. </t>
        </r>
      </text>
    </comment>
    <comment ref="C16" authorId="1" shapeId="0">
      <text>
        <r>
          <rPr>
            <b/>
            <sz val="9"/>
            <color indexed="81"/>
            <rFont val="Tahoma"/>
            <family val="2"/>
          </rPr>
          <t>Jennifer Hill:</t>
        </r>
        <r>
          <rPr>
            <sz val="9"/>
            <color indexed="81"/>
            <rFont val="Tahoma"/>
            <family val="2"/>
          </rPr>
          <t xml:space="preserve">
Trip fee was suppose to be used not Time Fee. </t>
        </r>
      </text>
    </comment>
  </commentList>
</comments>
</file>

<file path=xl/sharedStrings.xml><?xml version="1.0" encoding="utf-8"?>
<sst xmlns="http://schemas.openxmlformats.org/spreadsheetml/2006/main" count="1583" uniqueCount="542">
  <si>
    <t>Non Reg</t>
  </si>
  <si>
    <t>Regulated</t>
  </si>
  <si>
    <t>YIN</t>
  </si>
  <si>
    <t>Zillah</t>
  </si>
  <si>
    <t>Tieton</t>
  </si>
  <si>
    <t>Sunnyside</t>
  </si>
  <si>
    <t>Naches</t>
  </si>
  <si>
    <t>Mabton</t>
  </si>
  <si>
    <t>Comm Rec</t>
  </si>
  <si>
    <t>YTC</t>
  </si>
  <si>
    <t>Total</t>
  </si>
  <si>
    <t>Grand Total</t>
  </si>
  <si>
    <t>Resi</t>
  </si>
  <si>
    <t>Resi Recy</t>
  </si>
  <si>
    <t>YD</t>
  </si>
  <si>
    <t>Comm</t>
  </si>
  <si>
    <t>RO</t>
  </si>
  <si>
    <t>RO Rec</t>
  </si>
  <si>
    <t>Billed Customers</t>
  </si>
  <si>
    <t>Confirmed in 2020</t>
  </si>
  <si>
    <t>Yakima Reg</t>
  </si>
  <si>
    <t>Total Non-Reg</t>
  </si>
  <si>
    <t>Residential MSW</t>
  </si>
  <si>
    <t>Carts</t>
  </si>
  <si>
    <t>Cans</t>
  </si>
  <si>
    <t>Residential Recycling</t>
  </si>
  <si>
    <t>Residential YW</t>
  </si>
  <si>
    <t>Commercial MSW</t>
  </si>
  <si>
    <t>Container</t>
  </si>
  <si>
    <t>Commercial Recycling</t>
  </si>
  <si>
    <t>RO MSW</t>
  </si>
  <si>
    <t>Includes storage, immaterial #</t>
  </si>
  <si>
    <t>RO Recycling</t>
  </si>
  <si>
    <t>Company Provided Containers</t>
  </si>
  <si>
    <t>Yakima Waste Systems, Inc.</t>
  </si>
  <si>
    <t>Revenue Summary &amp; GL Recon - Year to Date</t>
  </si>
  <si>
    <t>Indian Nation</t>
  </si>
  <si>
    <t xml:space="preserve">Zillah </t>
  </si>
  <si>
    <t>Storage</t>
  </si>
  <si>
    <t>Reclass Sunnyside Resi/Comm Revenue</t>
  </si>
  <si>
    <t>Non Reg Total</t>
  </si>
  <si>
    <t>TOTAL</t>
  </si>
  <si>
    <t>Reclasses</t>
  </si>
  <si>
    <t>Accruals</t>
  </si>
  <si>
    <t>Adj Total</t>
  </si>
  <si>
    <t>PER GL</t>
  </si>
  <si>
    <t>Difference</t>
  </si>
  <si>
    <t>Resi MSW</t>
  </si>
  <si>
    <t>Resi Recycle</t>
  </si>
  <si>
    <t>YW</t>
  </si>
  <si>
    <t>Comm MSW</t>
  </si>
  <si>
    <t>MF MSW</t>
  </si>
  <si>
    <t>MF Recycling</t>
  </si>
  <si>
    <t>Roll Off MSW</t>
  </si>
  <si>
    <t>Roll Off Recycling</t>
  </si>
  <si>
    <t>Pass-Through</t>
  </si>
  <si>
    <t>Service Charges</t>
  </si>
  <si>
    <t>City Billed/Collected Revenue (for bad debt calc)</t>
  </si>
  <si>
    <t>Yakima Waste Systems, Inc. G-89</t>
  </si>
  <si>
    <t xml:space="preserve">BILL AREAS:  </t>
  </si>
  <si>
    <t>Grandview, Granger, Moxee, Selah, Toppenish, Yakima City and Yakima County</t>
  </si>
  <si>
    <t>Regulated Price Out</t>
  </si>
  <si>
    <t>1/1/2020-12/31/2020</t>
  </si>
  <si>
    <t>Tariff Rate</t>
  </si>
  <si>
    <t>Jan</t>
  </si>
  <si>
    <t>Feb</t>
  </si>
  <si>
    <t>Mar</t>
  </si>
  <si>
    <t>Apr</t>
  </si>
  <si>
    <t>May</t>
  </si>
  <si>
    <t>Jun</t>
  </si>
  <si>
    <t>Jul</t>
  </si>
  <si>
    <t>Aug</t>
  </si>
  <si>
    <t>Sep</t>
  </si>
  <si>
    <t>Oct</t>
  </si>
  <si>
    <t>Nov</t>
  </si>
  <si>
    <t>Dec</t>
  </si>
  <si>
    <t>Container Counts</t>
  </si>
  <si>
    <t>Service Code</t>
  </si>
  <si>
    <t>Service Code Description</t>
  </si>
  <si>
    <t>Total Revenue</t>
  </si>
  <si>
    <t>CUST</t>
  </si>
  <si>
    <t>Average Customers</t>
  </si>
  <si>
    <t>Cart Size</t>
  </si>
  <si>
    <t>Can Size</t>
  </si>
  <si>
    <t>Container Size</t>
  </si>
  <si>
    <t>Quantity</t>
  </si>
  <si>
    <t>Count</t>
  </si>
  <si>
    <t>RESIDENTIAL SERVICES</t>
  </si>
  <si>
    <t>RESIDENTIAL GARBAGE</t>
  </si>
  <si>
    <t>RL020.0G1W001</t>
  </si>
  <si>
    <t>20 GL 1X WK 1</t>
  </si>
  <si>
    <t>RL032.0G1M001</t>
  </si>
  <si>
    <t>RL 32 GL 1X MO 1</t>
  </si>
  <si>
    <t>RL032.0G1W001</t>
  </si>
  <si>
    <t>RL 32 GL 1X WK 1</t>
  </si>
  <si>
    <t>RL032.0G1W002</t>
  </si>
  <si>
    <t>RL 32 GL 1X WK 2</t>
  </si>
  <si>
    <t>RL032.0G1W003</t>
  </si>
  <si>
    <t>RL 32 GL 1X WK 3</t>
  </si>
  <si>
    <t>RL032.0G1W004</t>
  </si>
  <si>
    <t>RL 32 GL 1X WK 4</t>
  </si>
  <si>
    <t>RL032.0G1W005</t>
  </si>
  <si>
    <t>RL 32 GL 1X WK 5</t>
  </si>
  <si>
    <t>RL032.0G1W006</t>
  </si>
  <si>
    <t>RL 32 GL 1X WK 6</t>
  </si>
  <si>
    <t>RL048.0G1W001</t>
  </si>
  <si>
    <t>RL 48 GL 1X WK 1</t>
  </si>
  <si>
    <t>RL064.0G1W001</t>
  </si>
  <si>
    <t>RL 64 GL 1X WK 1</t>
  </si>
  <si>
    <t>RL096.0G1W001</t>
  </si>
  <si>
    <t>RL 96 GL 1X WK 1</t>
  </si>
  <si>
    <t>RL32R-OC</t>
  </si>
  <si>
    <t>1 RL 32 GL ON CALL-RES</t>
  </si>
  <si>
    <t>EXTRA-RES</t>
  </si>
  <si>
    <t>EXTRA CAN, BAG, BOX - RES</t>
  </si>
  <si>
    <t>EXTRARES-REC</t>
  </si>
  <si>
    <t xml:space="preserve">EXTRA RESI REC BAG, BOX, </t>
  </si>
  <si>
    <t>OS-RES</t>
  </si>
  <si>
    <t>OVERSIZE CAN - RES</t>
  </si>
  <si>
    <t>SUNKENCAN-RES</t>
  </si>
  <si>
    <t>SUNKEN CAN FEE - RES</t>
  </si>
  <si>
    <t>WI1-RES</t>
  </si>
  <si>
    <t>WALK IN 6-25' - RES</t>
  </si>
  <si>
    <t>WI2-RES</t>
  </si>
  <si>
    <t>WALK IN 26-50' - RES</t>
  </si>
  <si>
    <t>WI3-RES</t>
  </si>
  <si>
    <t>WALK IN 51-75' - RES</t>
  </si>
  <si>
    <t>WI4-RES</t>
  </si>
  <si>
    <t>WALK IN 76-100' - RES</t>
  </si>
  <si>
    <t>WI5-RES</t>
  </si>
  <si>
    <t>WALK IN 101-125' - RES</t>
  </si>
  <si>
    <t>DRIVEIN1-RES</t>
  </si>
  <si>
    <t xml:space="preserve">DRIVE IN 125-250' - RES </t>
  </si>
  <si>
    <t>DRIVE-IN1 RES MTHLY</t>
  </si>
  <si>
    <t>DRIVE IN 125-250' - RES MONTHLY</t>
  </si>
  <si>
    <t>DRIVEINEOW1-RES</t>
  </si>
  <si>
    <t>DRIVE IN 125-250' - RES EOW</t>
  </si>
  <si>
    <t>DRIVEIN1EOW-RES</t>
  </si>
  <si>
    <t>DRIVE IN &gt; 250' RES EOW</t>
  </si>
  <si>
    <t>REDEL-RES</t>
  </si>
  <si>
    <t>REDELIVER FEE - RES</t>
  </si>
  <si>
    <t>REINSTATE-RES</t>
  </si>
  <si>
    <t>REINSTATE FEE - RES</t>
  </si>
  <si>
    <t>TRIP-RES</t>
  </si>
  <si>
    <t>TRIP FEE - RES</t>
  </si>
  <si>
    <t>TIME-RES</t>
  </si>
  <si>
    <t>TIME FEE 1 - RES</t>
  </si>
  <si>
    <t>ADJ-RES</t>
  </si>
  <si>
    <t>ADJUSTMENT RESIDENTIAL</t>
  </si>
  <si>
    <t>Cart</t>
  </si>
  <si>
    <t>Can</t>
  </si>
  <si>
    <t>TOTAL RESIDENTIAL GARBAGE</t>
  </si>
  <si>
    <t>RESIDENTIAL RECYCLING</t>
  </si>
  <si>
    <t>SL064.0GEO001REC</t>
  </si>
  <si>
    <t>SL 64 GL EOW RECYCLE 1</t>
  </si>
  <si>
    <t>TOTAL RESIDENTIAL RECYCLING</t>
  </si>
  <si>
    <t>RESIDENTIAL YARD WASTE</t>
  </si>
  <si>
    <t>SL096.0GEO001GW</t>
  </si>
  <si>
    <t>SL 96 GL EOW GREENWASTE 1</t>
  </si>
  <si>
    <t>TOTAL RESIDENTIAL YARD WASTE</t>
  </si>
  <si>
    <t>COMMERCIAL SERVICES</t>
  </si>
  <si>
    <t>COMMERCIAL GARBAGE</t>
  </si>
  <si>
    <t>FL001.5Y1W001</t>
  </si>
  <si>
    <t>1.5 YD 1X WK 1</t>
  </si>
  <si>
    <t>FL001.5Y2W001</t>
  </si>
  <si>
    <t>1.5 YD 2X WK 1</t>
  </si>
  <si>
    <t>FL001.5Y3W001</t>
  </si>
  <si>
    <t>1.5 YD 3X WK 1</t>
  </si>
  <si>
    <t>FL001.5Y5W001</t>
  </si>
  <si>
    <t>FL 1.5 YD 5X WK 1</t>
  </si>
  <si>
    <t>RL001.5Y1W001</t>
  </si>
  <si>
    <t>RL 1.5 YD 1X WK 1</t>
  </si>
  <si>
    <t>RL001.5Y1W001REC</t>
  </si>
  <si>
    <t>RL 1.5 YD 1X WK RECYCLE 1</t>
  </si>
  <si>
    <t>RL001.5Y2W001</t>
  </si>
  <si>
    <t>RL 1.5 YD 2X WK 1</t>
  </si>
  <si>
    <t>RL001.5Y3W001</t>
  </si>
  <si>
    <t>RL 1.5 YD 3X WK 1</t>
  </si>
  <si>
    <t>RL001.5Y5W001</t>
  </si>
  <si>
    <t>RL 1.5 YD 5X WK 1</t>
  </si>
  <si>
    <t>RL001.5YEO001</t>
  </si>
  <si>
    <t>RL 1.5 YD EOW 1</t>
  </si>
  <si>
    <t>FL003.0Y1W001</t>
  </si>
  <si>
    <t>3 YD 1X WK 1</t>
  </si>
  <si>
    <t>FL003.0Y2W001</t>
  </si>
  <si>
    <t>3 YD 2X WK 1</t>
  </si>
  <si>
    <t>FL003.0Y3W001</t>
  </si>
  <si>
    <t>3 YD 3X WK 1</t>
  </si>
  <si>
    <t>FL003.0Y5W001</t>
  </si>
  <si>
    <t>3 YD 5X WK 1</t>
  </si>
  <si>
    <t>FL004.0Y1W001</t>
  </si>
  <si>
    <t>4 YD 1X WK 1</t>
  </si>
  <si>
    <t>FL004.0Y2W001</t>
  </si>
  <si>
    <t>4 YD 2X WK 1</t>
  </si>
  <si>
    <t>FL004.0Y3W001</t>
  </si>
  <si>
    <t>4 YD 3X WK 1</t>
  </si>
  <si>
    <t>FL004.0Y5W001</t>
  </si>
  <si>
    <t>FL 4 YD 5X WK 1</t>
  </si>
  <si>
    <t>FL006.0Y1W001</t>
  </si>
  <si>
    <t>6 YD 1X WK 1</t>
  </si>
  <si>
    <t>FL006.0Y2W001</t>
  </si>
  <si>
    <t>6 YD 2X WK 1</t>
  </si>
  <si>
    <t>FL006.0Y3W001</t>
  </si>
  <si>
    <t>6 YD 3X WK 1</t>
  </si>
  <si>
    <t>FL006.0Y4W001</t>
  </si>
  <si>
    <t>6 YD 4X WK 1</t>
  </si>
  <si>
    <t>FL006.0Y5W001</t>
  </si>
  <si>
    <t>6 YD 5X WK 1</t>
  </si>
  <si>
    <t>FL008.0Y1W001</t>
  </si>
  <si>
    <t>FL 8 YD 1X WK 1</t>
  </si>
  <si>
    <t>FL008.0Y2W001</t>
  </si>
  <si>
    <t>FL 8 YD 2X WK 1</t>
  </si>
  <si>
    <t>FL008.0Y3W001</t>
  </si>
  <si>
    <t>FL 8 YD 3X WK 1</t>
  </si>
  <si>
    <t>FL004.0Y1W001CMP</t>
  </si>
  <si>
    <t>4 YD 1X WK COMP 1</t>
  </si>
  <si>
    <t>FL1.5TC-COMM</t>
  </si>
  <si>
    <t>FL 1.5 YD TEMP - COMM</t>
  </si>
  <si>
    <t>RL1.5TC-COMM</t>
  </si>
  <si>
    <t>RL TEMPORARY 1.5 YD-COMM</t>
  </si>
  <si>
    <t>FL3TC-COMM</t>
  </si>
  <si>
    <t>FL 3 YD TEMP - COMM</t>
  </si>
  <si>
    <t>FL4TC-COMM</t>
  </si>
  <si>
    <t>FL 4 YD TEMP - COMM</t>
  </si>
  <si>
    <t>FL6TC-COMM</t>
  </si>
  <si>
    <t>FL 6 YD TEMP - COMM</t>
  </si>
  <si>
    <t>RL032.0G1W001COMM</t>
  </si>
  <si>
    <t>RL 32 GL 1X WK COMM 1</t>
  </si>
  <si>
    <t>RL032.0G1W002COMM</t>
  </si>
  <si>
    <t>RL 32 GL 1X WK COMM 2</t>
  </si>
  <si>
    <t>RL032.0G1W003COMM</t>
  </si>
  <si>
    <t>RL 32 GL 1X WK COMM 3</t>
  </si>
  <si>
    <t>RL032.0G1W004COMM</t>
  </si>
  <si>
    <t>RL 32 GL 1X WK COMM 4</t>
  </si>
  <si>
    <t>RL032.0G1W005COMM</t>
  </si>
  <si>
    <t>32 GL 1X WK COMM 5</t>
  </si>
  <si>
    <t>RL048.0G1W001COMM</t>
  </si>
  <si>
    <t>RL 48 GL 1X WK COMM 1</t>
  </si>
  <si>
    <t>RL064.0G1W001COMM</t>
  </si>
  <si>
    <t>RL 64 GL 1X WK COMM 1</t>
  </si>
  <si>
    <t>RL096.0G1W001COMM</t>
  </si>
  <si>
    <t>RL 96 GL 1X WK COMM 1</t>
  </si>
  <si>
    <t>EP1.5-COMM</t>
  </si>
  <si>
    <t>EXTRA PICK UP 1.5 YD - CO</t>
  </si>
  <si>
    <t>EP3-COMM</t>
  </si>
  <si>
    <t>EXTRA PICK UP 3 YD - COMM</t>
  </si>
  <si>
    <t>EP4-COMM</t>
  </si>
  <si>
    <t>EXTRA PICK UP 4 YD - COMM</t>
  </si>
  <si>
    <t>EP6-COMM</t>
  </si>
  <si>
    <t>EXTRA PICK UP 6 YD - COMM</t>
  </si>
  <si>
    <t>EXTRA1TO4YD-COMM</t>
  </si>
  <si>
    <t>EXTRA PU 1 TO 4YD - COMM</t>
  </si>
  <si>
    <t>EXTRA5OVERYD-COMM</t>
  </si>
  <si>
    <t>EXTRA PU 5YD OVER - COMM</t>
  </si>
  <si>
    <t>EXTRA-COMM</t>
  </si>
  <si>
    <t>EXTRA CAN, BAG, BOX - COM</t>
  </si>
  <si>
    <t>OS-COMM</t>
  </si>
  <si>
    <t>OVERSIZE CAN - COMM</t>
  </si>
  <si>
    <t>OFOWCONT-COMM</t>
  </si>
  <si>
    <t>OVERFILL/WEIGHT CONT-COMM</t>
  </si>
  <si>
    <t>RENT1.5-COMM</t>
  </si>
  <si>
    <t>RENTAL FEE 1.5 YD COMM</t>
  </si>
  <si>
    <t>RENT3-COMM</t>
  </si>
  <si>
    <t>RENTAL FEE 3 YD COMM</t>
  </si>
  <si>
    <t>RENT4-COMM</t>
  </si>
  <si>
    <t>RENTAL FEE 4 YD COMM</t>
  </si>
  <si>
    <t>RENT6-COMM</t>
  </si>
  <si>
    <t>RENTAL FEE 6 YD COMM</t>
  </si>
  <si>
    <t>RENT8-COMM</t>
  </si>
  <si>
    <t>RENTAL FEE 8 YD COMM</t>
  </si>
  <si>
    <t>RENT1.5TEMP-COMM</t>
  </si>
  <si>
    <t xml:space="preserve">RENTAL FEE 1.5 YD TEMP - </t>
  </si>
  <si>
    <t>RENT3TEMP-COMM</t>
  </si>
  <si>
    <t>RENTAL FEE 3 YD TEMP - CO</t>
  </si>
  <si>
    <t>RENT4TEMP-COMM</t>
  </si>
  <si>
    <t>RENTAL FEE 4YD TEMP - COM</t>
  </si>
  <si>
    <t>RENT6TEMP-COMM</t>
  </si>
  <si>
    <t>RENTAL FEE 6 YD TEMP - CO</t>
  </si>
  <si>
    <t xml:space="preserve">DRIVEIN1-COMM </t>
  </si>
  <si>
    <t>DRIVE IN 125-250' - COMM</t>
  </si>
  <si>
    <t>DRIVEIN1-COM</t>
  </si>
  <si>
    <t>DRIVE IN COMMERCIAL</t>
  </si>
  <si>
    <t>DRIVEINEOW-COM</t>
  </si>
  <si>
    <t>DRIVE IN EOW COMM</t>
  </si>
  <si>
    <t>ROLL-COMM</t>
  </si>
  <si>
    <t>ROLL OUT CHARGE - COMM</t>
  </si>
  <si>
    <t>WI1-COMM</t>
  </si>
  <si>
    <t>WALK IN 6-25' - COMM</t>
  </si>
  <si>
    <t>WI4-COMM</t>
  </si>
  <si>
    <t>WALK IN 76-100' - COMM</t>
  </si>
  <si>
    <t>SUNKENCAN-COMM</t>
  </si>
  <si>
    <t>SUNKEN CAN FEE - COMM</t>
  </si>
  <si>
    <t>CLEAN-COMM</t>
  </si>
  <si>
    <t>CONTAINER CLEANING FEE -</t>
  </si>
  <si>
    <t>CLEANPU8OVER-COMM</t>
  </si>
  <si>
    <t>CLEAN PICKUP 8YD OVER-COM</t>
  </si>
  <si>
    <t>DELTEMP-COMM</t>
  </si>
  <si>
    <t>DELIVERY FEE TEMP-COMM</t>
  </si>
  <si>
    <t>DISP-COMM</t>
  </si>
  <si>
    <t>DISPOSAL FEE - COMM</t>
  </si>
  <si>
    <t>DEL1.5-COMM</t>
  </si>
  <si>
    <t>DELIVERY FEE 1.5YD - COMM</t>
  </si>
  <si>
    <t>DEL3-COMM</t>
  </si>
  <si>
    <t>DELIVERY FEE 3YD - COMM</t>
  </si>
  <si>
    <t>DEL4-COMM</t>
  </si>
  <si>
    <t>DELIVERY FEE 4YD - COMM</t>
  </si>
  <si>
    <t>DEL6-COMM</t>
  </si>
  <si>
    <t>DELIVERY FEE 6YD - COMM</t>
  </si>
  <si>
    <t>REINSTATE-COMM</t>
  </si>
  <si>
    <t>REINSTATE FEE - COMM</t>
  </si>
  <si>
    <t>TIME-COMM</t>
  </si>
  <si>
    <t>TIME FEE 1 - COMM</t>
  </si>
  <si>
    <t>UNLATCH-COMM</t>
  </si>
  <si>
    <t>UNLATCHING FEE-COMM</t>
  </si>
  <si>
    <t>LCKC</t>
  </si>
  <si>
    <t>LOCK &amp; KEY FEE - COMM</t>
  </si>
  <si>
    <t>UNLCKC</t>
  </si>
  <si>
    <t>UNLOCKING FEE - COMM</t>
  </si>
  <si>
    <t>REDEL1.5-COMM</t>
  </si>
  <si>
    <t>REDELIVERY FEE 1.5 YD - COMM</t>
  </si>
  <si>
    <t>REDEL3-COMM</t>
  </si>
  <si>
    <t>REDELIVERY FEE 3 YD - COMM</t>
  </si>
  <si>
    <t>REDEL4-COMM</t>
  </si>
  <si>
    <t>REDELIVERY FEE 4 YD - COMM</t>
  </si>
  <si>
    <t>REDEL-COMM</t>
  </si>
  <si>
    <t>REDELIVER FEE LVL 1 - COM</t>
  </si>
  <si>
    <t>CARTREPL-COM</t>
  </si>
  <si>
    <t>CART REPLACEMENT - COMM</t>
  </si>
  <si>
    <t>C19-ADJCOM</t>
  </si>
  <si>
    <t>COMMERCIAL ADJUSTMENT</t>
  </si>
  <si>
    <t>ADJ-COM</t>
  </si>
  <si>
    <t>ADJUSTMENT COMMERCIAL</t>
  </si>
  <si>
    <t>TOTAL COMMERCIAL GARBAGE</t>
  </si>
  <si>
    <t>DROP BOX SERVICES</t>
  </si>
  <si>
    <t>DROP BOX HAULS/RENTAL</t>
  </si>
  <si>
    <t>HAUL20-RO</t>
  </si>
  <si>
    <t>HAUL 20 YD - RO</t>
  </si>
  <si>
    <t>HAUL30-RO</t>
  </si>
  <si>
    <t>HAUL 30 YD - RO</t>
  </si>
  <si>
    <t>HAUL40-RO</t>
  </si>
  <si>
    <t>HAUL 40 YD - RO</t>
  </si>
  <si>
    <t>HAUL50-RO</t>
  </si>
  <si>
    <t>HAUL 50 YD - RO</t>
  </si>
  <si>
    <t>HAUL10-CP</t>
  </si>
  <si>
    <t>HAUL 10-18YD COMP - RO</t>
  </si>
  <si>
    <t>HAUL20-CP</t>
  </si>
  <si>
    <t>COMPACTOR HAUL 20 YD - RO</t>
  </si>
  <si>
    <t>HAUL25-CP</t>
  </si>
  <si>
    <t>COMPACTOR HAUL 25 YD - RO</t>
  </si>
  <si>
    <t>HAUL30-CP</t>
  </si>
  <si>
    <t>COMPACTOR HAUL 30 YD</t>
  </si>
  <si>
    <t>HAUL35-CP</t>
  </si>
  <si>
    <t>COMPACTOR HAUL 35 YD - RO</t>
  </si>
  <si>
    <t>HAUL40-CP</t>
  </si>
  <si>
    <t>COMPACTOR HAUL 40 YD</t>
  </si>
  <si>
    <t>HAUL20TEMP-RO</t>
  </si>
  <si>
    <t>HAUL 20 YD TEMP - RO</t>
  </si>
  <si>
    <t>HAUL30TEMP-RO</t>
  </si>
  <si>
    <t>HAUL 30 YD TEMP - RO</t>
  </si>
  <si>
    <t>HAUL40TEMP-RO</t>
  </si>
  <si>
    <t>HAUL 40 YD TEMP - RO</t>
  </si>
  <si>
    <t>DEL-RO</t>
  </si>
  <si>
    <t>DELIVERY FEE - RO</t>
  </si>
  <si>
    <t>RENT20MO-RO</t>
  </si>
  <si>
    <t>RENTAL FEE 20 YD MONTHLY</t>
  </si>
  <si>
    <t>RENT30MO-RO</t>
  </si>
  <si>
    <t>RENTAL FEE 30 YD MONTHLY</t>
  </si>
  <si>
    <t>RENT40MO-RO</t>
  </si>
  <si>
    <t>RENTAL FEE 40 YD MONTHLY</t>
  </si>
  <si>
    <t>RENT20DAY-RO</t>
  </si>
  <si>
    <t>RENTAL FEE 20 YD DAILY</t>
  </si>
  <si>
    <t>RENT30DAY-RO</t>
  </si>
  <si>
    <t>RENTAL FEE 30 YD DAILY</t>
  </si>
  <si>
    <t>RENT40DAY-RO</t>
  </si>
  <si>
    <t>RENTAL FEE 40 YD DAILY</t>
  </si>
  <si>
    <t>CLEAN-RO</t>
  </si>
  <si>
    <t>CONT CLEANING FEE - RO</t>
  </si>
  <si>
    <t>CLEAN20-RO</t>
  </si>
  <si>
    <t>CLEANING FEE 20 YD - RO</t>
  </si>
  <si>
    <t>CLEAN40-RO</t>
  </si>
  <si>
    <t>MILE-RO</t>
  </si>
  <si>
    <t>MILEAGE FEE - RO</t>
  </si>
  <si>
    <t>TIME-RO</t>
  </si>
  <si>
    <t>TIME FEE - RO</t>
  </si>
  <si>
    <t>TOTAL DROP BOX HAULS/RENTAL</t>
  </si>
  <si>
    <t>PASSTHROUGH DISPOSAL</t>
  </si>
  <si>
    <t>DISP-RO</t>
  </si>
  <si>
    <t>DISPOSAL CHARGE - RO</t>
  </si>
  <si>
    <t>TOTAL PASSTHROUGH DISPOSAL</t>
  </si>
  <si>
    <t>ADJ-FIN</t>
  </si>
  <si>
    <t>ADJUSTMENT FINANCE CHARGE</t>
  </si>
  <si>
    <t>C19-ADJFIN</t>
  </si>
  <si>
    <t>FINANCE CHARGE ADJUSTMENT</t>
  </si>
  <si>
    <t>FINCHG</t>
  </si>
  <si>
    <t>FINANCE CHARGE</t>
  </si>
  <si>
    <t>RETCK</t>
  </si>
  <si>
    <t>RETURN CHECK</t>
  </si>
  <si>
    <t>RETCKC</t>
  </si>
  <si>
    <t>RETURN CHECK CHARGE</t>
  </si>
  <si>
    <t>TOTAL SERVICE CHARGES</t>
  </si>
  <si>
    <t>TOTAL REVENUE</t>
  </si>
  <si>
    <t>Indian Nation - Non-Regulated</t>
  </si>
  <si>
    <t>9/1/18-8/31/19</t>
  </si>
  <si>
    <t>2020 Contract</t>
  </si>
  <si>
    <t>Average</t>
  </si>
  <si>
    <t>Rate</t>
  </si>
  <si>
    <t>B&amp;O Incr</t>
  </si>
  <si>
    <t>Revenue</t>
  </si>
  <si>
    <t>Customers</t>
  </si>
  <si>
    <t>RL032.0G1W001SNR</t>
  </si>
  <si>
    <t>RL 32 GL 1X WK SENIOR 1</t>
  </si>
  <si>
    <t>EXTRA-RES96</t>
  </si>
  <si>
    <t>EXTRA 96 GAL CART</t>
  </si>
  <si>
    <t>WALK IN 5-25 FT - RES</t>
  </si>
  <si>
    <t>YFUEL-SERVICE</t>
  </si>
  <si>
    <t>FUEL &amp; MATERIAL SURCHARGE</t>
  </si>
  <si>
    <t>RL002.0Y1W001</t>
  </si>
  <si>
    <t>RL 2 YD 1X WK 1</t>
  </si>
  <si>
    <t>RL002.0Y2W001</t>
  </si>
  <si>
    <t>RL 2 YD 2X WK 1</t>
  </si>
  <si>
    <t>RL002.0Y3W001</t>
  </si>
  <si>
    <t>RL 2 YD 3X WK 1</t>
  </si>
  <si>
    <t>EP2-COMM</t>
  </si>
  <si>
    <t>EXTRA PICK UP 2 YD - COMM</t>
  </si>
  <si>
    <t>EXTRA1-4YDS-REC</t>
  </si>
  <si>
    <t>EXTRA YARDAGE 1-4 YARD RE</t>
  </si>
  <si>
    <t>RENT2-COMM</t>
  </si>
  <si>
    <t>RENTAL FEE 2 YD COMM</t>
  </si>
  <si>
    <t>CONT CLEANING FEE - COMM</t>
  </si>
  <si>
    <t>TRIP1-COMM</t>
  </si>
  <si>
    <t>TRIP FEE - COMM</t>
  </si>
  <si>
    <t>Divided by 30</t>
  </si>
  <si>
    <t>ADJ-RO</t>
  </si>
  <si>
    <t>ADJUSTMENT ROLL OFF</t>
  </si>
  <si>
    <t>Pricing/Customer Count</t>
  </si>
  <si>
    <t>Zillah - Non-Regulated</t>
  </si>
  <si>
    <t>9/1/2018-8/31/19</t>
  </si>
  <si>
    <t>R64G1W2</t>
  </si>
  <si>
    <t>64 GL 1X WK 2</t>
  </si>
  <si>
    <t>R64/96G1W1</t>
  </si>
  <si>
    <t>64 &amp; 96 GL 1X WK SVC</t>
  </si>
  <si>
    <t>64 &amp; 96</t>
  </si>
  <si>
    <t>Multiplied by 2</t>
  </si>
  <si>
    <t>ADJ COMMERCIAL</t>
  </si>
  <si>
    <t>COMMERCIAL RECYCLING</t>
  </si>
  <si>
    <t>TOTAL COMMERCIAL RECYCLING</t>
  </si>
  <si>
    <t>Tieton - Non-Regulated</t>
  </si>
  <si>
    <t>TOTAL DROP BOX SERVICES</t>
  </si>
  <si>
    <t>Sunnyside - Non-Regulated</t>
  </si>
  <si>
    <t>FL 1.5 YD 1X WK 1</t>
  </si>
  <si>
    <t>FL 3 YD 1X WK 1</t>
  </si>
  <si>
    <t>FL 3 YD 2X WK 1</t>
  </si>
  <si>
    <t>FL 4 YD 1X WK 1</t>
  </si>
  <si>
    <t>FL 4 YD 2X WK 1</t>
  </si>
  <si>
    <t>FL 4 YD 3X WK 1</t>
  </si>
  <si>
    <t>FL 6 YD 1X WK 1</t>
  </si>
  <si>
    <t>FL 6 YD 2X WK 1</t>
  </si>
  <si>
    <t>FL 6 YD 3X WK 1</t>
  </si>
  <si>
    <t>FL 6 YD 4X WK 1</t>
  </si>
  <si>
    <t>COMPACTOR HAUL 30 YD - RO</t>
  </si>
  <si>
    <t>Naches - Non-Regulated</t>
  </si>
  <si>
    <t xml:space="preserve">2020 Contract </t>
  </si>
  <si>
    <t xml:space="preserve">Sep </t>
  </si>
  <si>
    <t>WALK IN 26-50 FT - RES</t>
  </si>
  <si>
    <t>EXTRAYDG-COMM</t>
  </si>
  <si>
    <t>EXTRA YARDAGE - COMM</t>
  </si>
  <si>
    <t>UNCLAIMED</t>
  </si>
  <si>
    <t>UNCLAIMED PROPERTY</t>
  </si>
  <si>
    <t>Mabton - Non-Regulated</t>
  </si>
  <si>
    <t>LATE FEE</t>
  </si>
  <si>
    <t>Commercial Recycling - Non-Regulated</t>
  </si>
  <si>
    <t>2020 Rate</t>
  </si>
  <si>
    <t>EXTRA CAN, BAG, BOX-RES</t>
  </si>
  <si>
    <t>TOTAL RESIDENTIAL RECYCLE</t>
  </si>
  <si>
    <t>RL001.25Y1W001REC</t>
  </si>
  <si>
    <t xml:space="preserve">RL 1.25 YD 1X WK RECYCLE </t>
  </si>
  <si>
    <t>RL001.5Y2W001REC</t>
  </si>
  <si>
    <t>RL 1.5 YD 2X WK RECYCLE 1</t>
  </si>
  <si>
    <t>RL096.0G1W001REC</t>
  </si>
  <si>
    <t>RL 96 GL 1X WK REC COMM 1</t>
  </si>
  <si>
    <t>EP1.5-REC</t>
  </si>
  <si>
    <t>EXTRA PICKUP 1.5 YD RECYC</t>
  </si>
  <si>
    <t>EP4-REC</t>
  </si>
  <si>
    <t>EXTRA PICKUP 4 YD RECYCLE</t>
  </si>
  <si>
    <t>EXTRACOMM-REC</t>
  </si>
  <si>
    <t xml:space="preserve">EXTRA COMM REC BAG, BOX, </t>
  </si>
  <si>
    <t>EP6-REC</t>
  </si>
  <si>
    <t>EXTRA PICK UP 6 YD RECYCL</t>
  </si>
  <si>
    <t>EP3-REC</t>
  </si>
  <si>
    <t>EXTRA PICKUP 3 YD RECYCLE</t>
  </si>
  <si>
    <t>EXTRA5OVERYD-REC</t>
  </si>
  <si>
    <t>EXTRA YARDAGE OVER 5 YD R</t>
  </si>
  <si>
    <t>FL003.0Y1W001REC</t>
  </si>
  <si>
    <t>FL 3 YD 1X WK RECYCLE 1</t>
  </si>
  <si>
    <t>FL003.0Y2W001REC</t>
  </si>
  <si>
    <t>FL 3 YD 2X WK RECYCLE 1</t>
  </si>
  <si>
    <t>FL003.0Y3W001REC</t>
  </si>
  <si>
    <t>FL 3 YD 3X WK RECYCLE 1</t>
  </si>
  <si>
    <t>FL004.0Y1W001REC</t>
  </si>
  <si>
    <t>FL 4 YD 1X WK RECYCLE 1</t>
  </si>
  <si>
    <t>FL004.0Y2W001REC</t>
  </si>
  <si>
    <t>FL 4 YD 2X WK RECYCLE 1</t>
  </si>
  <si>
    <t>FL004.0Y3W001REC</t>
  </si>
  <si>
    <t>FL 4 YD 3X WK RECYCLE 1</t>
  </si>
  <si>
    <t>FL004.0Y4W001REC</t>
  </si>
  <si>
    <t>FL 4 YD 4X WK RECYCLE 1</t>
  </si>
  <si>
    <t>FL006.0Y1W001REC</t>
  </si>
  <si>
    <t>FL 6 YD 1X WK RECYCLE 1</t>
  </si>
  <si>
    <t>FL006.0Y2W001REC</t>
  </si>
  <si>
    <t>FL 6 YD 2X WK RECYCLE 1</t>
  </si>
  <si>
    <t>FL006.0Y3W001REC</t>
  </si>
  <si>
    <t>FL 6 YD 3X WK RECYCLE 1</t>
  </si>
  <si>
    <t>RECCOMSVC</t>
  </si>
  <si>
    <t>COMMERCIAL RECYCLE SERVICE</t>
  </si>
  <si>
    <t>WALK IN 76-100 FT - COMM</t>
  </si>
  <si>
    <t>TRIP-COMM</t>
  </si>
  <si>
    <t>HAUL20REC-RO</t>
  </si>
  <si>
    <t>HAUL 20 YD RECYCLE - RO</t>
  </si>
  <si>
    <t>HAUL30REC-RO</t>
  </si>
  <si>
    <t>HAUL 30 YD RECYCLE - RO</t>
  </si>
  <si>
    <t>HAUL40REC-RO</t>
  </si>
  <si>
    <t>HAUL 40 YD RECYCLE - RO</t>
  </si>
  <si>
    <t>COMPACTOR HAUL 40 YD - RO</t>
  </si>
  <si>
    <t>HAULREC-CP</t>
  </si>
  <si>
    <t>HAUL RECYCLE - CP</t>
  </si>
  <si>
    <t>RENT20REC-RO</t>
  </si>
  <si>
    <t>RENTAL FEE 20 YD RECYCLE - RO</t>
  </si>
  <si>
    <t>RENT30REC-RO</t>
  </si>
  <si>
    <t>RENTAL FEE 30 YD REC-RO</t>
  </si>
  <si>
    <t>RENT50REC-RO</t>
  </si>
  <si>
    <t>RENTAL FEE 50 YD REC-RO</t>
  </si>
  <si>
    <t>MILE-ROREC</t>
  </si>
  <si>
    <t>MILEAGE FEE - RO RECYCLE</t>
  </si>
  <si>
    <t>TOTAL COMMERCIAL RECYCLING REVENUE</t>
  </si>
  <si>
    <t>STORAGE</t>
  </si>
  <si>
    <t>STORAGE - ROLL OFF</t>
  </si>
  <si>
    <t>STGRNT</t>
  </si>
  <si>
    <t>STORAGE CONTAINER RENT</t>
  </si>
  <si>
    <t>TOTAL STORAGE ROLL-OFF</t>
  </si>
  <si>
    <t>STORAGE ACCOUNTING</t>
  </si>
  <si>
    <t>TOTAL STORAGE ACCOUNTING</t>
  </si>
  <si>
    <t>TOTAL STORAGE REVENUE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</si>
</sst>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43" formatCode="_(* #,##0.00_);_(* \(#,##0.00\);_(* &quot;-&quot;??_);_(@_)"/>
    <numFmt numFmtId="164" formatCode="_(* #,##0_);_(* \(#,##0\);_(* &quot;-&quot;??_);_(@_)"/>
    <numFmt numFmtId="165" formatCode="_(&quot;$&quot;* #,##0_);_(&quot;$&quot;* \(#,##0\);_(&quot;$&quot;* &quot;-&quot;??_);_(@_)"/>
  </numFmts>
  <fonts count="43"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0"/>
      <name val="Arial"/>
      <family val="2"/>
    </font>
    <font>
      <b/>
      <sz val="11"/>
      <color rgb="FFFF0000"/>
      <name val="Calibri"/>
      <family val="2"/>
      <scheme val="minor"/>
    </font>
    <font>
      <b/>
      <sz val="9"/>
      <color indexed="81"/>
      <name val="Tahoma"/>
      <family val="2"/>
    </font>
    <font>
      <b/>
      <sz val="8"/>
      <color indexed="81"/>
      <name val="Tahoma"/>
      <family val="2"/>
    </font>
    <font>
      <sz val="8"/>
      <color indexed="81"/>
      <name val="Tahoma"/>
      <family val="2"/>
    </font>
    <font>
      <b/>
      <sz val="10"/>
      <color theme="1"/>
      <name val="Calibri"/>
      <family val="2"/>
      <scheme val="minor"/>
    </font>
    <font>
      <sz val="11"/>
      <color indexed="8"/>
      <name val="Arial"/>
      <family val="2"/>
    </font>
    <font>
      <sz val="10"/>
      <color indexed="8"/>
      <name val="Calibri"/>
      <family val="2"/>
      <scheme val="minor"/>
    </font>
    <font>
      <b/>
      <sz val="10"/>
      <color rgb="FFFF0000"/>
      <name val="Calibri"/>
      <family val="2"/>
      <scheme val="minor"/>
    </font>
    <font>
      <sz val="10"/>
      <color theme="1"/>
      <name val="Calibri"/>
      <family val="2"/>
      <scheme val="minor"/>
    </font>
    <font>
      <b/>
      <sz val="10"/>
      <color indexed="8"/>
      <name val="Calibri"/>
      <family val="2"/>
      <scheme val="minor"/>
    </font>
    <font>
      <b/>
      <sz val="9"/>
      <color indexed="8"/>
      <name val="Calibri"/>
      <family val="2"/>
    </font>
    <font>
      <b/>
      <sz val="10"/>
      <color indexed="50"/>
      <name val="Calibri"/>
      <family val="2"/>
      <scheme val="minor"/>
    </font>
    <font>
      <b/>
      <u/>
      <sz val="10"/>
      <color indexed="8"/>
      <name val="Calibri"/>
      <family val="2"/>
      <scheme val="minor"/>
    </font>
    <font>
      <sz val="10"/>
      <name val="Calibri"/>
      <family val="2"/>
      <scheme val="minor"/>
    </font>
    <font>
      <b/>
      <sz val="10"/>
      <name val="Calibri"/>
      <family val="2"/>
      <scheme val="minor"/>
    </font>
    <font>
      <sz val="10"/>
      <color rgb="FFFF0000"/>
      <name val="Calibri"/>
      <family val="2"/>
      <scheme val="minor"/>
    </font>
    <font>
      <b/>
      <sz val="11"/>
      <name val="Calibri"/>
      <family val="2"/>
      <scheme val="minor"/>
    </font>
    <font>
      <i/>
      <sz val="10"/>
      <color rgb="FFFF0000"/>
      <name val="Calibri"/>
      <family val="2"/>
      <scheme val="minor"/>
    </font>
    <font>
      <sz val="9"/>
      <color indexed="81"/>
      <name val="Tahoma"/>
      <family val="2"/>
    </font>
    <font>
      <sz val="9"/>
      <color indexed="8"/>
      <name val="Calibri"/>
      <family val="2"/>
    </font>
    <font>
      <sz val="9"/>
      <color theme="1"/>
      <name val="Calibri"/>
      <family val="2"/>
      <scheme val="minor"/>
    </font>
    <font>
      <sz val="9"/>
      <color indexed="8"/>
      <name val="Calibri"/>
      <family val="2"/>
      <scheme val="minor"/>
    </font>
    <font>
      <b/>
      <sz val="9"/>
      <color indexed="50"/>
      <name val="Calibri"/>
      <family val="2"/>
    </font>
    <font>
      <b/>
      <u/>
      <sz val="9"/>
      <color indexed="8"/>
      <name val="Calibri"/>
      <family val="2"/>
      <scheme val="minor"/>
    </font>
    <font>
      <b/>
      <sz val="9"/>
      <color indexed="8"/>
      <name val="Calibri"/>
      <family val="2"/>
      <scheme val="minor"/>
    </font>
    <font>
      <b/>
      <sz val="9"/>
      <color theme="1"/>
      <name val="Calibri"/>
      <family val="2"/>
      <scheme val="minor"/>
    </font>
    <font>
      <sz val="11"/>
      <name val="Calibri"/>
      <family val="2"/>
      <scheme val="minor"/>
    </font>
    <font>
      <b/>
      <sz val="9"/>
      <name val="Calibri"/>
      <family val="2"/>
    </font>
    <font>
      <sz val="11"/>
      <color rgb="FFFF0000"/>
      <name val="Calibri"/>
      <family val="2"/>
    </font>
    <font>
      <sz val="11"/>
      <color indexed="8"/>
      <name val="Calibri"/>
      <family val="2"/>
      <scheme val="minor"/>
    </font>
    <font>
      <sz val="9"/>
      <color rgb="FFFF0000"/>
      <name val="Calibri"/>
      <family val="2"/>
    </font>
    <font>
      <i/>
      <sz val="9"/>
      <color rgb="FFFF0000"/>
      <name val="Calibri"/>
      <family val="2"/>
      <scheme val="minor"/>
    </font>
    <font>
      <sz val="10"/>
      <color indexed="8"/>
      <name val="Calibri"/>
      <family val="2"/>
    </font>
    <font>
      <b/>
      <sz val="10"/>
      <color indexed="8"/>
      <name val="Calibri"/>
      <family val="2"/>
    </font>
    <font>
      <b/>
      <sz val="10"/>
      <color indexed="50"/>
      <name val="Calibri"/>
      <family val="2"/>
    </font>
    <font>
      <b/>
      <sz val="10"/>
      <name val="Calibri"/>
      <family val="2"/>
    </font>
    <font>
      <sz val="10"/>
      <color rgb="FFFF0000"/>
      <name val="Calibri"/>
      <family val="2"/>
    </font>
    <font>
      <b/>
      <sz val="11"/>
      <color indexed="8"/>
      <name val="Calibri"/>
      <family val="2"/>
      <scheme val="minor"/>
    </font>
  </fonts>
  <fills count="12">
    <fill>
      <patternFill patternType="none"/>
    </fill>
    <fill>
      <patternFill patternType="gray125"/>
    </fill>
    <fill>
      <patternFill patternType="solid">
        <fgColor theme="4" tint="0.59999389629810485"/>
        <bgColor indexed="64"/>
      </patternFill>
    </fill>
    <fill>
      <patternFill patternType="solid">
        <fgColor theme="0" tint="-0.14999847407452621"/>
        <bgColor indexed="64"/>
      </patternFill>
    </fill>
    <fill>
      <patternFill patternType="solid">
        <fgColor rgb="FF92D050"/>
        <bgColor indexed="64"/>
      </patternFill>
    </fill>
    <fill>
      <patternFill patternType="solid">
        <fgColor theme="8" tint="0.79998168889431442"/>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rgb="FFFFFF00"/>
        <bgColor indexed="64"/>
      </patternFill>
    </fill>
    <fill>
      <patternFill patternType="solid">
        <fgColor theme="9" tint="0.79998168889431442"/>
        <bgColor indexed="64"/>
      </patternFill>
    </fill>
  </fills>
  <borders count="6">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s>
  <cellStyleXfs count="5">
    <xf numFmtId="0" fontId="0" fillId="0" borderId="0"/>
    <xf numFmtId="43" fontId="4" fillId="0" borderId="0" applyFont="0" applyFill="0" applyBorder="0" applyAlignment="0" applyProtection="0"/>
    <xf numFmtId="44" fontId="4" fillId="0" borderId="0" applyFont="0" applyFill="0" applyBorder="0" applyAlignment="0" applyProtection="0"/>
    <xf numFmtId="9" fontId="1" fillId="0" borderId="0" applyFont="0" applyFill="0" applyBorder="0" applyAlignment="0" applyProtection="0"/>
    <xf numFmtId="0" fontId="10" fillId="0" borderId="0"/>
  </cellStyleXfs>
  <cellXfs count="269">
    <xf numFmtId="0" fontId="0" fillId="0" borderId="0" xfId="0"/>
    <xf numFmtId="0" fontId="3" fillId="0" borderId="1" xfId="0" applyFont="1" applyBorder="1" applyAlignment="1">
      <alignment horizontal="center"/>
    </xf>
    <xf numFmtId="0" fontId="3" fillId="0" borderId="2" xfId="0" applyFont="1" applyFill="1" applyBorder="1" applyAlignment="1">
      <alignment horizontal="center"/>
    </xf>
    <xf numFmtId="164" fontId="0" fillId="0" borderId="0" xfId="1" applyNumberFormat="1" applyFont="1"/>
    <xf numFmtId="164" fontId="0" fillId="0" borderId="0" xfId="0" applyNumberFormat="1"/>
    <xf numFmtId="164" fontId="0" fillId="0" borderId="0" xfId="1" applyNumberFormat="1" applyFont="1" applyBorder="1"/>
    <xf numFmtId="164" fontId="0" fillId="0" borderId="0" xfId="0" applyNumberFormat="1" applyBorder="1"/>
    <xf numFmtId="164" fontId="0" fillId="0" borderId="3" xfId="0" applyNumberFormat="1" applyBorder="1"/>
    <xf numFmtId="10" fontId="0" fillId="0" borderId="0" xfId="3" applyNumberFormat="1" applyFont="1"/>
    <xf numFmtId="0" fontId="0" fillId="0" borderId="0" xfId="0" applyFill="1"/>
    <xf numFmtId="0" fontId="3" fillId="0" borderId="1" xfId="0" applyFont="1" applyFill="1" applyBorder="1"/>
    <xf numFmtId="0" fontId="3" fillId="0" borderId="1" xfId="0" applyFont="1" applyFill="1" applyBorder="1" applyAlignment="1">
      <alignment horizontal="center"/>
    </xf>
    <xf numFmtId="0" fontId="5" fillId="0" borderId="0" xfId="0" applyFont="1" applyFill="1" applyBorder="1" applyAlignment="1">
      <alignment horizontal="left"/>
    </xf>
    <xf numFmtId="164" fontId="0" fillId="0" borderId="0" xfId="1" applyNumberFormat="1" applyFont="1" applyFill="1"/>
    <xf numFmtId="164" fontId="0" fillId="0" borderId="0" xfId="0" applyNumberFormat="1" applyFill="1"/>
    <xf numFmtId="164" fontId="0" fillId="0" borderId="0" xfId="1" applyNumberFormat="1" applyFont="1" applyFill="1" applyBorder="1"/>
    <xf numFmtId="164" fontId="0" fillId="0" borderId="0" xfId="0" applyNumberFormat="1" applyFill="1" applyBorder="1"/>
    <xf numFmtId="164" fontId="0" fillId="0" borderId="3" xfId="0" applyNumberFormat="1" applyFill="1" applyBorder="1"/>
    <xf numFmtId="0" fontId="3" fillId="0" borderId="0" xfId="0" applyFont="1" applyAlignment="1">
      <alignment horizontal="center"/>
    </xf>
    <xf numFmtId="0" fontId="3" fillId="2" borderId="0" xfId="0" applyFont="1" applyFill="1" applyAlignment="1">
      <alignment horizontal="center"/>
    </xf>
    <xf numFmtId="0" fontId="0" fillId="2" borderId="0" xfId="0" applyFill="1"/>
    <xf numFmtId="164" fontId="0" fillId="2" borderId="0" xfId="1" applyNumberFormat="1" applyFont="1" applyFill="1"/>
    <xf numFmtId="164" fontId="0" fillId="0" borderId="4" xfId="0" applyNumberFormat="1" applyBorder="1"/>
    <xf numFmtId="0" fontId="3" fillId="0" borderId="0" xfId="0" applyFont="1" applyAlignment="1">
      <alignment horizontal="right"/>
    </xf>
    <xf numFmtId="0" fontId="5" fillId="0" borderId="0" xfId="0" applyFont="1"/>
    <xf numFmtId="0" fontId="3" fillId="0" borderId="0" xfId="0" applyFont="1"/>
    <xf numFmtId="0" fontId="3" fillId="0" borderId="1" xfId="0" applyFont="1" applyBorder="1" applyAlignment="1">
      <alignment horizontal="center" wrapText="1"/>
    </xf>
    <xf numFmtId="0" fontId="3" fillId="0" borderId="0" xfId="0" applyFont="1" applyBorder="1" applyAlignment="1">
      <alignment horizontal="center" wrapText="1"/>
    </xf>
    <xf numFmtId="0" fontId="3" fillId="3" borderId="1" xfId="0" applyFont="1" applyFill="1" applyBorder="1" applyAlignment="1">
      <alignment horizontal="center" wrapText="1"/>
    </xf>
    <xf numFmtId="0" fontId="3" fillId="0" borderId="1" xfId="0" applyFont="1" applyFill="1" applyBorder="1" applyAlignment="1">
      <alignment horizontal="center" wrapText="1"/>
    </xf>
    <xf numFmtId="0" fontId="0" fillId="0" borderId="0" xfId="0" applyBorder="1"/>
    <xf numFmtId="0" fontId="0" fillId="0" borderId="0" xfId="0" applyAlignment="1">
      <alignment horizontal="right"/>
    </xf>
    <xf numFmtId="164" fontId="0" fillId="4" borderId="0" xfId="1" applyNumberFormat="1" applyFont="1" applyFill="1"/>
    <xf numFmtId="164" fontId="3" fillId="3" borderId="0" xfId="1" applyNumberFormat="1" applyFont="1" applyFill="1"/>
    <xf numFmtId="43" fontId="0" fillId="0" borderId="0" xfId="0" applyNumberFormat="1" applyBorder="1"/>
    <xf numFmtId="43" fontId="0" fillId="0" borderId="0" xfId="1" applyFont="1" applyBorder="1"/>
    <xf numFmtId="164" fontId="0" fillId="0" borderId="1" xfId="1" applyNumberFormat="1" applyFont="1" applyBorder="1"/>
    <xf numFmtId="164" fontId="3" fillId="3" borderId="1" xfId="1" applyNumberFormat="1" applyFont="1" applyFill="1" applyBorder="1"/>
    <xf numFmtId="164" fontId="0" fillId="4" borderId="1" xfId="1" applyNumberFormat="1" applyFont="1" applyFill="1" applyBorder="1"/>
    <xf numFmtId="164" fontId="0" fillId="0" borderId="1" xfId="1" applyNumberFormat="1" applyFont="1" applyFill="1" applyBorder="1"/>
    <xf numFmtId="43" fontId="0" fillId="0" borderId="0" xfId="0" applyNumberFormat="1"/>
    <xf numFmtId="164" fontId="3" fillId="0" borderId="0" xfId="0" applyNumberFormat="1" applyFont="1"/>
    <xf numFmtId="16" fontId="0" fillId="0" borderId="0" xfId="0" quotePrefix="1" applyNumberFormat="1"/>
    <xf numFmtId="16" fontId="0" fillId="0" borderId="0" xfId="0" applyNumberFormat="1"/>
    <xf numFmtId="43" fontId="0" fillId="0" borderId="0" xfId="1" applyFont="1"/>
    <xf numFmtId="0" fontId="9" fillId="0" borderId="0" xfId="0" applyFont="1" applyFill="1"/>
    <xf numFmtId="0" fontId="11" fillId="0" borderId="0" xfId="4" applyFont="1" applyFill="1"/>
    <xf numFmtId="0" fontId="11" fillId="0" borderId="0" xfId="4" applyFont="1" applyFill="1" applyAlignment="1">
      <alignment horizontal="center"/>
    </xf>
    <xf numFmtId="164" fontId="12" fillId="0" borderId="0" xfId="1" applyNumberFormat="1" applyFont="1"/>
    <xf numFmtId="164" fontId="11" fillId="0" borderId="0" xfId="1" applyNumberFormat="1" applyFont="1"/>
    <xf numFmtId="0" fontId="13" fillId="0" borderId="0" xfId="0" applyFont="1"/>
    <xf numFmtId="0" fontId="14" fillId="0" borderId="0" xfId="4" applyFont="1" applyFill="1"/>
    <xf numFmtId="0" fontId="11" fillId="0" borderId="0" xfId="4" applyFont="1" applyAlignment="1">
      <alignment horizontal="center"/>
    </xf>
    <xf numFmtId="0" fontId="14" fillId="0" borderId="0" xfId="4" applyFont="1" applyFill="1" applyAlignment="1">
      <alignment horizontal="center" wrapText="1"/>
    </xf>
    <xf numFmtId="0" fontId="14" fillId="5" borderId="0" xfId="4" applyFont="1" applyFill="1" applyAlignment="1">
      <alignment horizontal="center"/>
    </xf>
    <xf numFmtId="164" fontId="14" fillId="6" borderId="0" xfId="1" applyNumberFormat="1" applyFont="1" applyFill="1" applyAlignment="1">
      <alignment horizontal="center" wrapText="1"/>
    </xf>
    <xf numFmtId="164" fontId="14" fillId="7" borderId="2" xfId="4" applyNumberFormat="1" applyFont="1" applyFill="1" applyBorder="1" applyAlignment="1">
      <alignment horizontal="center" wrapText="1"/>
    </xf>
    <xf numFmtId="164" fontId="14" fillId="3" borderId="2" xfId="4" applyNumberFormat="1" applyFont="1" applyFill="1" applyBorder="1" applyAlignment="1">
      <alignment horizontal="center" wrapText="1"/>
    </xf>
    <xf numFmtId="0" fontId="14" fillId="7" borderId="2" xfId="4" applyFont="1" applyFill="1" applyBorder="1" applyAlignment="1">
      <alignment horizontal="center" wrapText="1"/>
    </xf>
    <xf numFmtId="0" fontId="14" fillId="0" borderId="0" xfId="4" applyFont="1" applyFill="1" applyAlignment="1">
      <alignment horizontal="center"/>
    </xf>
    <xf numFmtId="14" fontId="14" fillId="5" borderId="0" xfId="4" quotePrefix="1" applyNumberFormat="1" applyFont="1" applyFill="1" applyAlignment="1">
      <alignment horizontal="center" wrapText="1"/>
    </xf>
    <xf numFmtId="0" fontId="14" fillId="7" borderId="0" xfId="4" applyFont="1" applyFill="1" applyAlignment="1">
      <alignment horizontal="center" wrapText="1"/>
    </xf>
    <xf numFmtId="0" fontId="14" fillId="3" borderId="0" xfId="4" applyFont="1" applyFill="1" applyAlignment="1">
      <alignment horizontal="center" wrapText="1"/>
    </xf>
    <xf numFmtId="0" fontId="15" fillId="8" borderId="0" xfId="4" applyFont="1" applyFill="1" applyAlignment="1">
      <alignment horizontal="center"/>
    </xf>
    <xf numFmtId="0" fontId="13" fillId="0" borderId="0" xfId="0" applyFont="1" applyFill="1"/>
    <xf numFmtId="164" fontId="13" fillId="0" borderId="0" xfId="1" applyNumberFormat="1" applyFont="1"/>
    <xf numFmtId="0" fontId="11" fillId="0" borderId="0" xfId="4" applyFont="1"/>
    <xf numFmtId="164" fontId="13" fillId="0" borderId="0" xfId="0" applyNumberFormat="1" applyFont="1"/>
    <xf numFmtId="164" fontId="11" fillId="0" borderId="0" xfId="4" applyNumberFormat="1" applyFont="1"/>
    <xf numFmtId="0" fontId="16" fillId="0" borderId="0" xfId="4" applyFont="1" applyFill="1" applyAlignment="1">
      <alignment horizontal="center"/>
    </xf>
    <xf numFmtId="0" fontId="17" fillId="0" borderId="0" xfId="4" applyFont="1" applyAlignment="1">
      <alignment horizontal="left"/>
    </xf>
    <xf numFmtId="0" fontId="3" fillId="0" borderId="0" xfId="0" applyFont="1" applyAlignment="1">
      <alignment horizontal="left"/>
    </xf>
    <xf numFmtId="0" fontId="14" fillId="0" borderId="0" xfId="4" applyFont="1" applyAlignment="1">
      <alignment horizontal="left"/>
    </xf>
    <xf numFmtId="43" fontId="11" fillId="0" borderId="0" xfId="1" applyFont="1" applyFill="1" applyAlignment="1">
      <alignment horizontal="center"/>
    </xf>
    <xf numFmtId="164" fontId="3" fillId="0" borderId="0" xfId="0" applyNumberFormat="1" applyFont="1" applyAlignment="1">
      <alignment horizontal="left"/>
    </xf>
    <xf numFmtId="0" fontId="3" fillId="0" borderId="0" xfId="0" applyFont="1" applyAlignment="1">
      <alignment horizontal="left" indent="1"/>
    </xf>
    <xf numFmtId="0" fontId="13" fillId="0" borderId="0" xfId="0" applyFont="1" applyBorder="1"/>
    <xf numFmtId="43" fontId="18" fillId="0" borderId="0" xfId="1" applyFont="1" applyFill="1" applyAlignment="1">
      <alignment horizontal="center"/>
    </xf>
    <xf numFmtId="164" fontId="0" fillId="0" borderId="0" xfId="0" applyNumberFormat="1" applyFont="1" applyFill="1"/>
    <xf numFmtId="164" fontId="3" fillId="0" borderId="0" xfId="1" applyNumberFormat="1" applyFont="1" applyAlignment="1">
      <alignment horizontal="left" indent="1"/>
    </xf>
    <xf numFmtId="43" fontId="11" fillId="0" borderId="0" xfId="4" applyNumberFormat="1" applyFont="1"/>
    <xf numFmtId="164" fontId="3" fillId="0" borderId="0" xfId="0" applyNumberFormat="1" applyFont="1" applyAlignment="1">
      <alignment horizontal="left" indent="1"/>
    </xf>
    <xf numFmtId="0" fontId="11" fillId="8" borderId="0" xfId="4" applyFont="1" applyFill="1"/>
    <xf numFmtId="164" fontId="11" fillId="8" borderId="0" xfId="4" applyNumberFormat="1" applyFont="1" applyFill="1"/>
    <xf numFmtId="0" fontId="18" fillId="0" borderId="0" xfId="0" applyFont="1"/>
    <xf numFmtId="164" fontId="3" fillId="0" borderId="0" xfId="0" applyNumberFormat="1" applyFont="1" applyFill="1"/>
    <xf numFmtId="0" fontId="11" fillId="0" borderId="0" xfId="4" applyFont="1" applyFill="1" applyBorder="1"/>
    <xf numFmtId="0" fontId="14" fillId="0" borderId="0" xfId="4" applyFont="1" applyBorder="1" applyAlignment="1">
      <alignment horizontal="right"/>
    </xf>
    <xf numFmtId="164" fontId="19" fillId="0" borderId="2" xfId="1" applyNumberFormat="1" applyFont="1" applyFill="1" applyBorder="1"/>
    <xf numFmtId="164" fontId="14" fillId="0" borderId="0" xfId="4" applyNumberFormat="1" applyFont="1" applyFill="1" applyBorder="1"/>
    <xf numFmtId="164" fontId="14" fillId="0" borderId="5" xfId="4" applyNumberFormat="1" applyFont="1" applyFill="1" applyBorder="1"/>
    <xf numFmtId="0" fontId="17" fillId="0" borderId="0" xfId="4" applyFont="1" applyAlignment="1">
      <alignment horizontal="center"/>
    </xf>
    <xf numFmtId="0" fontId="20" fillId="0" borderId="0" xfId="0" applyFont="1" applyFill="1" applyBorder="1"/>
    <xf numFmtId="164" fontId="11" fillId="0" borderId="0" xfId="4" applyNumberFormat="1" applyFont="1" applyFill="1"/>
    <xf numFmtId="0" fontId="11" fillId="0" borderId="0" xfId="4" applyFont="1" applyBorder="1"/>
    <xf numFmtId="0" fontId="14" fillId="0" borderId="0" xfId="4" applyFont="1" applyBorder="1"/>
    <xf numFmtId="43" fontId="18" fillId="0" borderId="0" xfId="1" applyFont="1" applyFill="1"/>
    <xf numFmtId="0" fontId="18" fillId="0" borderId="0" xfId="0" applyFont="1" applyFill="1"/>
    <xf numFmtId="43" fontId="18" fillId="0" borderId="0" xfId="1" applyFont="1" applyFill="1" applyBorder="1"/>
    <xf numFmtId="43" fontId="19" fillId="0" borderId="0" xfId="1" applyFont="1" applyFill="1" applyAlignment="1">
      <alignment horizontal="center"/>
    </xf>
    <xf numFmtId="0" fontId="17" fillId="0" borderId="0" xfId="4" applyFont="1" applyFill="1" applyAlignment="1">
      <alignment horizontal="left"/>
    </xf>
    <xf numFmtId="0" fontId="13" fillId="0" borderId="0" xfId="0" applyFont="1" applyFill="1" applyBorder="1"/>
    <xf numFmtId="0" fontId="3" fillId="0" borderId="0" xfId="0" applyFont="1" applyAlignment="1">
      <alignment horizontal="right" indent="1"/>
    </xf>
    <xf numFmtId="164" fontId="11" fillId="0" borderId="0" xfId="1" applyNumberFormat="1" applyFont="1" applyFill="1"/>
    <xf numFmtId="0" fontId="3" fillId="0" borderId="0" xfId="0" applyFont="1" applyFill="1" applyAlignment="1">
      <alignment horizontal="right" indent="1"/>
    </xf>
    <xf numFmtId="0" fontId="3" fillId="0" borderId="0" xfId="0" applyFont="1" applyFill="1"/>
    <xf numFmtId="164" fontId="3" fillId="0" borderId="0" xfId="1" applyNumberFormat="1" applyFont="1" applyFill="1" applyAlignment="1">
      <alignment horizontal="left" indent="1"/>
    </xf>
    <xf numFmtId="0" fontId="20" fillId="0" borderId="0" xfId="4" applyFont="1" applyFill="1"/>
    <xf numFmtId="164" fontId="3" fillId="0" borderId="0" xfId="0" applyNumberFormat="1" applyFont="1" applyFill="1" applyAlignment="1">
      <alignment horizontal="left" indent="1"/>
    </xf>
    <xf numFmtId="43" fontId="11" fillId="0" borderId="0" xfId="4" applyNumberFormat="1" applyFont="1" applyFill="1"/>
    <xf numFmtId="0" fontId="5" fillId="0" borderId="0" xfId="0" applyFont="1" applyFill="1" applyAlignment="1">
      <alignment horizontal="left" indent="1"/>
    </xf>
    <xf numFmtId="0" fontId="21" fillId="0" borderId="0" xfId="0" applyFont="1" applyFill="1" applyAlignment="1">
      <alignment horizontal="right" indent="1"/>
    </xf>
    <xf numFmtId="164" fontId="3" fillId="0" borderId="0" xfId="0" applyNumberFormat="1" applyFont="1" applyAlignment="1">
      <alignment horizontal="right" indent="1"/>
    </xf>
    <xf numFmtId="0" fontId="11" fillId="0" borderId="0" xfId="0" applyFont="1" applyFill="1" applyAlignment="1">
      <alignment vertical="top"/>
    </xf>
    <xf numFmtId="0" fontId="14" fillId="0" borderId="0" xfId="4" applyFont="1" applyFill="1" applyAlignment="1">
      <alignment horizontal="right"/>
    </xf>
    <xf numFmtId="0" fontId="17" fillId="0" borderId="0" xfId="4" applyFont="1" applyFill="1" applyAlignment="1">
      <alignment horizontal="center"/>
    </xf>
    <xf numFmtId="0" fontId="14" fillId="0" borderId="0" xfId="4" applyFont="1" applyFill="1" applyBorder="1"/>
    <xf numFmtId="43" fontId="0" fillId="0" borderId="0" xfId="0" applyNumberFormat="1" applyFont="1" applyFill="1"/>
    <xf numFmtId="0" fontId="3" fillId="0" borderId="0" xfId="0" applyFont="1" applyFill="1" applyBorder="1"/>
    <xf numFmtId="164" fontId="3" fillId="0" borderId="0" xfId="0" applyNumberFormat="1" applyFont="1" applyFill="1" applyBorder="1" applyAlignment="1">
      <alignment horizontal="left" indent="1"/>
    </xf>
    <xf numFmtId="0" fontId="3" fillId="0" borderId="0" xfId="0" applyFont="1" applyFill="1" applyBorder="1" applyAlignment="1">
      <alignment horizontal="left" indent="1"/>
    </xf>
    <xf numFmtId="164" fontId="3" fillId="0" borderId="0" xfId="0" applyNumberFormat="1" applyFont="1" applyFill="1" applyBorder="1" applyAlignment="1">
      <alignment horizontal="left"/>
    </xf>
    <xf numFmtId="164" fontId="3" fillId="0" borderId="0" xfId="1" applyNumberFormat="1" applyFont="1" applyFill="1" applyBorder="1" applyAlignment="1">
      <alignment horizontal="left" indent="1"/>
    </xf>
    <xf numFmtId="0" fontId="9" fillId="0" borderId="0" xfId="0" applyFont="1" applyFill="1" applyBorder="1"/>
    <xf numFmtId="43" fontId="11" fillId="9" borderId="0" xfId="4" applyNumberFormat="1" applyFont="1" applyFill="1"/>
    <xf numFmtId="43" fontId="20" fillId="0" borderId="0" xfId="0" applyNumberFormat="1" applyFont="1"/>
    <xf numFmtId="164" fontId="13" fillId="0" borderId="0" xfId="0" applyNumberFormat="1" applyFont="1" applyFill="1" applyBorder="1"/>
    <xf numFmtId="0" fontId="13" fillId="8" borderId="0" xfId="0" applyFont="1" applyFill="1"/>
    <xf numFmtId="164" fontId="13" fillId="8" borderId="0" xfId="0" applyNumberFormat="1" applyFont="1" applyFill="1"/>
    <xf numFmtId="0" fontId="14" fillId="0" borderId="0" xfId="4" applyFont="1" applyFill="1" applyBorder="1" applyAlignment="1">
      <alignment horizontal="right"/>
    </xf>
    <xf numFmtId="43" fontId="0" fillId="0" borderId="0" xfId="0" applyNumberFormat="1" applyFont="1" applyFill="1" applyBorder="1"/>
    <xf numFmtId="0" fontId="3" fillId="0" borderId="0" xfId="0" applyFont="1" applyFill="1" applyBorder="1" applyAlignment="1">
      <alignment horizontal="left"/>
    </xf>
    <xf numFmtId="164" fontId="19" fillId="0" borderId="0" xfId="1" applyNumberFormat="1" applyFont="1" applyFill="1" applyBorder="1"/>
    <xf numFmtId="43" fontId="13" fillId="0" borderId="0" xfId="1" applyFont="1"/>
    <xf numFmtId="0" fontId="22" fillId="0" borderId="0" xfId="0" applyFont="1"/>
    <xf numFmtId="10" fontId="13" fillId="0" borderId="0" xfId="3" applyNumberFormat="1" applyFont="1"/>
    <xf numFmtId="0" fontId="24" fillId="0" borderId="0" xfId="4" applyFont="1" applyFill="1"/>
    <xf numFmtId="0" fontId="24" fillId="0" borderId="0" xfId="4" applyFont="1" applyFill="1" applyAlignment="1">
      <alignment horizontal="center"/>
    </xf>
    <xf numFmtId="164" fontId="24" fillId="0" borderId="0" xfId="1" applyNumberFormat="1" applyFont="1"/>
    <xf numFmtId="0" fontId="25" fillId="0" borderId="0" xfId="0" applyFont="1"/>
    <xf numFmtId="0" fontId="15" fillId="0" borderId="0" xfId="4" applyFont="1" applyFill="1"/>
    <xf numFmtId="0" fontId="15" fillId="0" borderId="0" xfId="4" applyFont="1" applyFill="1" applyAlignment="1">
      <alignment horizontal="center" wrapText="1"/>
    </xf>
    <xf numFmtId="0" fontId="15" fillId="5" borderId="0" xfId="4" applyFont="1" applyFill="1" applyAlignment="1">
      <alignment horizontal="center"/>
    </xf>
    <xf numFmtId="164" fontId="14" fillId="7" borderId="0" xfId="4" applyNumberFormat="1" applyFont="1" applyFill="1" applyAlignment="1">
      <alignment horizontal="center"/>
    </xf>
    <xf numFmtId="17" fontId="14" fillId="7" borderId="0" xfId="4" applyNumberFormat="1" applyFont="1" applyFill="1" applyAlignment="1">
      <alignment horizontal="center"/>
    </xf>
    <xf numFmtId="0" fontId="15" fillId="0" borderId="0" xfId="4" applyFont="1" applyFill="1" applyAlignment="1">
      <alignment horizontal="center"/>
    </xf>
    <xf numFmtId="14" fontId="15" fillId="5" borderId="0" xfId="4" applyNumberFormat="1" applyFont="1" applyFill="1" applyAlignment="1">
      <alignment horizontal="center" wrapText="1"/>
    </xf>
    <xf numFmtId="0" fontId="24" fillId="0" borderId="0" xfId="4" applyFont="1"/>
    <xf numFmtId="0" fontId="26" fillId="0" borderId="0" xfId="4" applyFont="1"/>
    <xf numFmtId="0" fontId="27" fillId="0" borderId="0" xfId="4" applyFont="1" applyFill="1" applyAlignment="1">
      <alignment horizontal="center"/>
    </xf>
    <xf numFmtId="0" fontId="28" fillId="0" borderId="0" xfId="4" applyFont="1" applyAlignment="1">
      <alignment horizontal="left"/>
    </xf>
    <xf numFmtId="0" fontId="29" fillId="0" borderId="0" xfId="4" applyFont="1" applyAlignment="1">
      <alignment horizontal="left"/>
    </xf>
    <xf numFmtId="43" fontId="24" fillId="0" borderId="0" xfId="1" applyFont="1" applyFill="1" applyAlignment="1">
      <alignment horizontal="center"/>
    </xf>
    <xf numFmtId="164" fontId="25" fillId="0" borderId="0" xfId="0" applyNumberFormat="1" applyFont="1"/>
    <xf numFmtId="43" fontId="24" fillId="0" borderId="0" xfId="4" applyNumberFormat="1" applyFont="1"/>
    <xf numFmtId="43" fontId="24" fillId="0" borderId="0" xfId="1" applyFont="1"/>
    <xf numFmtId="0" fontId="0" fillId="0" borderId="0" xfId="0" applyAlignment="1">
      <alignment horizontal="left"/>
    </xf>
    <xf numFmtId="0" fontId="30" fillId="0" borderId="0" xfId="0" applyFont="1" applyAlignment="1">
      <alignment horizontal="left" indent="1"/>
    </xf>
    <xf numFmtId="164" fontId="0" fillId="8" borderId="0" xfId="0" applyNumberFormat="1" applyFont="1" applyFill="1" applyAlignment="1">
      <alignment horizontal="left" indent="1"/>
    </xf>
    <xf numFmtId="0" fontId="31" fillId="0" borderId="0" xfId="0" applyFont="1"/>
    <xf numFmtId="0" fontId="24" fillId="8" borderId="0" xfId="4" applyFont="1" applyFill="1"/>
    <xf numFmtId="164" fontId="24" fillId="8" borderId="0" xfId="4" applyNumberFormat="1" applyFont="1" applyFill="1"/>
    <xf numFmtId="0" fontId="26" fillId="0" borderId="0" xfId="4" applyFont="1" applyFill="1" applyBorder="1"/>
    <xf numFmtId="0" fontId="29" fillId="0" borderId="0" xfId="4" applyFont="1" applyBorder="1" applyAlignment="1">
      <alignment horizontal="right"/>
    </xf>
    <xf numFmtId="164" fontId="32" fillId="0" borderId="2" xfId="1" applyNumberFormat="1" applyFont="1" applyFill="1" applyBorder="1"/>
    <xf numFmtId="164" fontId="15" fillId="0" borderId="0" xfId="4" applyNumberFormat="1" applyFont="1" applyFill="1" applyBorder="1"/>
    <xf numFmtId="164" fontId="15" fillId="0" borderId="5" xfId="4" applyNumberFormat="1" applyFont="1" applyFill="1" applyBorder="1"/>
    <xf numFmtId="0" fontId="28" fillId="0" borderId="0" xfId="4" applyFont="1" applyAlignment="1">
      <alignment horizontal="center"/>
    </xf>
    <xf numFmtId="43" fontId="24" fillId="0" borderId="0" xfId="1" applyNumberFormat="1" applyFont="1"/>
    <xf numFmtId="0" fontId="33" fillId="0" borderId="0" xfId="0" applyFont="1" applyFill="1" applyBorder="1"/>
    <xf numFmtId="0" fontId="26" fillId="0" borderId="0" xfId="4" applyFont="1" applyBorder="1"/>
    <xf numFmtId="0" fontId="29" fillId="0" borderId="0" xfId="4" applyFont="1" applyBorder="1"/>
    <xf numFmtId="43" fontId="24" fillId="0" borderId="0" xfId="1" applyFont="1" applyFill="1"/>
    <xf numFmtId="43" fontId="27" fillId="0" borderId="0" xfId="1" applyFont="1" applyFill="1" applyAlignment="1">
      <alignment horizontal="center"/>
    </xf>
    <xf numFmtId="0" fontId="28" fillId="0" borderId="0" xfId="4" applyFont="1" applyFill="1" applyAlignment="1">
      <alignment horizontal="left"/>
    </xf>
    <xf numFmtId="43" fontId="25" fillId="0" borderId="0" xfId="0" applyNumberFormat="1" applyFont="1"/>
    <xf numFmtId="43" fontId="3" fillId="0" borderId="0" xfId="0" applyNumberFormat="1" applyFont="1" applyFill="1"/>
    <xf numFmtId="0" fontId="0" fillId="0" borderId="0" xfId="0" applyFont="1" applyAlignment="1">
      <alignment horizontal="left" indent="1"/>
    </xf>
    <xf numFmtId="164" fontId="24" fillId="0" borderId="0" xfId="4" applyNumberFormat="1" applyFont="1"/>
    <xf numFmtId="0" fontId="34" fillId="0" borderId="0" xfId="0" applyFont="1" applyFill="1" applyAlignment="1">
      <alignment vertical="top"/>
    </xf>
    <xf numFmtId="0" fontId="29" fillId="0" borderId="0" xfId="4" applyFont="1" applyFill="1" applyAlignment="1">
      <alignment horizontal="right"/>
    </xf>
    <xf numFmtId="0" fontId="26" fillId="0" borderId="0" xfId="4" applyFont="1" applyFill="1"/>
    <xf numFmtId="0" fontId="0" fillId="0" borderId="0" xfId="0" applyFont="1"/>
    <xf numFmtId="0" fontId="28" fillId="0" borderId="0" xfId="4" applyFont="1" applyFill="1" applyAlignment="1">
      <alignment horizontal="center"/>
    </xf>
    <xf numFmtId="0" fontId="29" fillId="0" borderId="0" xfId="4" applyFont="1" applyFill="1" applyBorder="1"/>
    <xf numFmtId="0" fontId="0" fillId="0" borderId="0" xfId="0" applyFont="1" applyAlignment="1">
      <alignment horizontal="left"/>
    </xf>
    <xf numFmtId="164" fontId="35" fillId="0" borderId="0" xfId="1" applyNumberFormat="1" applyFont="1"/>
    <xf numFmtId="0" fontId="0" fillId="8" borderId="0" xfId="0" applyFill="1"/>
    <xf numFmtId="164" fontId="0" fillId="8" borderId="0" xfId="1" applyNumberFormat="1" applyFont="1" applyFill="1"/>
    <xf numFmtId="0" fontId="29" fillId="0" borderId="0" xfId="4" applyFont="1" applyFill="1" applyBorder="1" applyAlignment="1">
      <alignment horizontal="right"/>
    </xf>
    <xf numFmtId="164" fontId="30" fillId="0" borderId="0" xfId="0" applyNumberFormat="1" applyFont="1" applyBorder="1"/>
    <xf numFmtId="164" fontId="30" fillId="0" borderId="5" xfId="0" applyNumberFormat="1" applyFont="1" applyBorder="1"/>
    <xf numFmtId="0" fontId="25" fillId="0" borderId="0" xfId="0" applyFont="1" applyFill="1"/>
    <xf numFmtId="164" fontId="32" fillId="0" borderId="0" xfId="1" applyNumberFormat="1" applyFont="1" applyFill="1" applyBorder="1"/>
    <xf numFmtId="0" fontId="29" fillId="0" borderId="0" xfId="4" applyFont="1" applyFill="1"/>
    <xf numFmtId="0" fontId="15" fillId="0" borderId="0" xfId="4" applyFont="1" applyFill="1" applyAlignment="1">
      <alignment horizontal="right"/>
    </xf>
    <xf numFmtId="0" fontId="36" fillId="0" borderId="0" xfId="0" applyFont="1"/>
    <xf numFmtId="43" fontId="0" fillId="0" borderId="0" xfId="1" applyFont="1" applyFill="1"/>
    <xf numFmtId="43" fontId="25" fillId="0" borderId="0" xfId="1" applyFont="1"/>
    <xf numFmtId="43" fontId="1" fillId="0" borderId="0" xfId="1" applyFont="1"/>
    <xf numFmtId="164" fontId="11" fillId="10" borderId="0" xfId="1" applyNumberFormat="1" applyFont="1" applyFill="1"/>
    <xf numFmtId="43" fontId="11" fillId="0" borderId="0" xfId="4" applyNumberFormat="1" applyFont="1" applyFill="1" applyAlignment="1">
      <alignment horizontal="center"/>
    </xf>
    <xf numFmtId="164" fontId="25" fillId="0" borderId="0" xfId="1" applyNumberFormat="1" applyFont="1"/>
    <xf numFmtId="0" fontId="13" fillId="11" borderId="0" xfId="0" applyFont="1" applyFill="1" applyBorder="1"/>
    <xf numFmtId="0" fontId="25" fillId="0" borderId="0" xfId="0" applyFont="1" applyBorder="1"/>
    <xf numFmtId="164" fontId="29" fillId="0" borderId="0" xfId="4" applyNumberFormat="1" applyFont="1" applyFill="1" applyBorder="1"/>
    <xf numFmtId="164" fontId="29" fillId="0" borderId="5" xfId="4" applyNumberFormat="1" applyFont="1" applyFill="1" applyBorder="1"/>
    <xf numFmtId="43" fontId="29" fillId="0" borderId="5" xfId="4" applyNumberFormat="1" applyFont="1" applyFill="1" applyBorder="1"/>
    <xf numFmtId="43" fontId="11" fillId="0" borderId="0" xfId="1" applyFont="1" applyFill="1"/>
    <xf numFmtId="43" fontId="16" fillId="0" borderId="0" xfId="1" applyFont="1" applyFill="1" applyAlignment="1">
      <alignment horizontal="center"/>
    </xf>
    <xf numFmtId="0" fontId="14" fillId="0" borderId="0" xfId="4" applyFont="1" applyFill="1" applyAlignment="1">
      <alignment horizontal="left"/>
    </xf>
    <xf numFmtId="1" fontId="13" fillId="0" borderId="0" xfId="0" applyNumberFormat="1" applyFont="1"/>
    <xf numFmtId="1" fontId="13" fillId="8" borderId="0" xfId="0" applyNumberFormat="1" applyFont="1" applyFill="1"/>
    <xf numFmtId="0" fontId="37" fillId="0" borderId="0" xfId="4" applyFont="1" applyFill="1"/>
    <xf numFmtId="0" fontId="37" fillId="0" borderId="0" xfId="4" applyFont="1" applyFill="1" applyAlignment="1">
      <alignment horizontal="center"/>
    </xf>
    <xf numFmtId="0" fontId="37" fillId="0" borderId="0" xfId="4" applyFont="1"/>
    <xf numFmtId="0" fontId="38" fillId="0" borderId="0" xfId="4" applyFont="1" applyFill="1"/>
    <xf numFmtId="0" fontId="38" fillId="0" borderId="0" xfId="4" applyFont="1" applyFill="1" applyAlignment="1">
      <alignment horizontal="center" wrapText="1"/>
    </xf>
    <xf numFmtId="0" fontId="38" fillId="0" borderId="0" xfId="4" applyFont="1" applyFill="1" applyAlignment="1">
      <alignment horizontal="center"/>
    </xf>
    <xf numFmtId="0" fontId="39" fillId="0" borderId="0" xfId="4" applyFont="1" applyFill="1" applyAlignment="1">
      <alignment horizontal="center"/>
    </xf>
    <xf numFmtId="43" fontId="37" fillId="0" borderId="0" xfId="1" applyFont="1" applyFill="1" applyAlignment="1">
      <alignment horizontal="center"/>
    </xf>
    <xf numFmtId="43" fontId="37" fillId="0" borderId="0" xfId="4" applyNumberFormat="1" applyFont="1"/>
    <xf numFmtId="0" fontId="11" fillId="0" borderId="0" xfId="4" applyFont="1" applyAlignment="1">
      <alignment horizontal="left"/>
    </xf>
    <xf numFmtId="164" fontId="37" fillId="0" borderId="0" xfId="1" applyNumberFormat="1" applyFont="1"/>
    <xf numFmtId="164" fontId="37" fillId="0" borderId="0" xfId="4" applyNumberFormat="1" applyFont="1"/>
    <xf numFmtId="0" fontId="37" fillId="8" borderId="0" xfId="4" applyFont="1" applyFill="1"/>
    <xf numFmtId="164" fontId="37" fillId="8" borderId="0" xfId="4" applyNumberFormat="1" applyFont="1" applyFill="1"/>
    <xf numFmtId="164" fontId="40" fillId="0" borderId="2" xfId="1" applyNumberFormat="1" applyFont="1" applyFill="1" applyBorder="1"/>
    <xf numFmtId="0" fontId="37" fillId="0" borderId="0" xfId="4" applyFont="1" applyBorder="1"/>
    <xf numFmtId="0" fontId="41" fillId="0" borderId="0" xfId="0" applyFont="1" applyFill="1" applyBorder="1"/>
    <xf numFmtId="0" fontId="3" fillId="0" borderId="0" xfId="0" applyFont="1" applyBorder="1" applyAlignment="1">
      <alignment horizontal="left"/>
    </xf>
    <xf numFmtId="0" fontId="3" fillId="0" borderId="0" xfId="0" applyFont="1" applyBorder="1" applyAlignment="1">
      <alignment horizontal="left" indent="1"/>
    </xf>
    <xf numFmtId="164" fontId="0" fillId="0" borderId="0" xfId="0" applyNumberFormat="1" applyFont="1" applyBorder="1" applyAlignment="1">
      <alignment horizontal="left" indent="1"/>
    </xf>
    <xf numFmtId="0" fontId="37" fillId="8" borderId="0" xfId="4" applyFont="1" applyFill="1" applyBorder="1"/>
    <xf numFmtId="164" fontId="37" fillId="8" borderId="0" xfId="4" applyNumberFormat="1" applyFont="1" applyFill="1" applyBorder="1"/>
    <xf numFmtId="164" fontId="13" fillId="0" borderId="0" xfId="0" applyNumberFormat="1" applyFont="1" applyBorder="1"/>
    <xf numFmtId="0" fontId="13" fillId="8" borderId="0" xfId="0" applyFont="1" applyFill="1" applyBorder="1"/>
    <xf numFmtId="164" fontId="13" fillId="8" borderId="0" xfId="0" applyNumberFormat="1" applyFont="1" applyFill="1" applyBorder="1"/>
    <xf numFmtId="164" fontId="26" fillId="0" borderId="0" xfId="1" applyNumberFormat="1" applyFont="1"/>
    <xf numFmtId="164" fontId="13" fillId="0" borderId="0" xfId="1" applyNumberFormat="1" applyFont="1" applyBorder="1"/>
    <xf numFmtId="43" fontId="11" fillId="0" borderId="0" xfId="1" applyFont="1" applyFill="1" applyBorder="1" applyAlignment="1">
      <alignment horizontal="center"/>
    </xf>
    <xf numFmtId="164" fontId="11" fillId="0" borderId="0" xfId="1" applyNumberFormat="1" applyFont="1" applyBorder="1"/>
    <xf numFmtId="0" fontId="38" fillId="0" borderId="0" xfId="4" applyFont="1" applyFill="1" applyAlignment="1">
      <alignment horizontal="right"/>
    </xf>
    <xf numFmtId="165" fontId="40" fillId="0" borderId="2" xfId="2" applyNumberFormat="1" applyFont="1" applyFill="1" applyBorder="1"/>
    <xf numFmtId="43" fontId="13" fillId="0" borderId="0" xfId="0" applyNumberFormat="1" applyFont="1"/>
    <xf numFmtId="44" fontId="32" fillId="0" borderId="2" xfId="2" applyFont="1" applyFill="1" applyBorder="1"/>
    <xf numFmtId="0" fontId="2" fillId="0" borderId="0" xfId="0" applyFont="1"/>
    <xf numFmtId="164" fontId="0" fillId="8" borderId="0" xfId="0" applyNumberFormat="1" applyFill="1"/>
    <xf numFmtId="44" fontId="32" fillId="0" borderId="0" xfId="2" applyFont="1" applyFill="1" applyBorder="1"/>
    <xf numFmtId="165" fontId="32" fillId="0" borderId="2" xfId="2" applyNumberFormat="1" applyFont="1" applyFill="1" applyBorder="1"/>
    <xf numFmtId="164" fontId="25" fillId="0" borderId="5" xfId="0" applyNumberFormat="1" applyFont="1" applyBorder="1"/>
    <xf numFmtId="0" fontId="3" fillId="0" borderId="0" xfId="0" applyFont="1" applyFill="1" applyAlignment="1">
      <alignment horizontal="left" indent="1"/>
    </xf>
    <xf numFmtId="165" fontId="0" fillId="0" borderId="0" xfId="0" applyNumberFormat="1"/>
    <xf numFmtId="164" fontId="14" fillId="7" borderId="0" xfId="4" applyNumberFormat="1" applyFont="1" applyFill="1" applyBorder="1" applyAlignment="1">
      <alignment horizontal="center"/>
    </xf>
    <xf numFmtId="0" fontId="24" fillId="0" borderId="0" xfId="4" applyFont="1" applyBorder="1"/>
    <xf numFmtId="0" fontId="28" fillId="0" borderId="0" xfId="4" applyFont="1" applyFill="1" applyBorder="1" applyAlignment="1">
      <alignment horizontal="left"/>
    </xf>
    <xf numFmtId="0" fontId="28" fillId="0" borderId="0" xfId="4" applyFont="1" applyFill="1" applyBorder="1" applyAlignment="1">
      <alignment horizontal="center"/>
    </xf>
    <xf numFmtId="43" fontId="24" fillId="0" borderId="0" xfId="1" applyFont="1" applyFill="1" applyBorder="1" applyAlignment="1">
      <alignment horizontal="center"/>
    </xf>
    <xf numFmtId="164" fontId="24" fillId="0" borderId="0" xfId="1" applyNumberFormat="1" applyFont="1" applyBorder="1"/>
    <xf numFmtId="165" fontId="32" fillId="0" borderId="0" xfId="2" applyNumberFormat="1" applyFont="1" applyFill="1" applyBorder="1"/>
    <xf numFmtId="0" fontId="24" fillId="8" borderId="0" xfId="4" applyFont="1" applyFill="1" applyBorder="1"/>
    <xf numFmtId="164" fontId="24" fillId="8" borderId="0" xfId="4" applyNumberFormat="1" applyFont="1" applyFill="1" applyBorder="1"/>
    <xf numFmtId="0" fontId="29" fillId="0" borderId="0" xfId="4" applyFont="1" applyFill="1" applyAlignment="1">
      <alignment horizontal="left"/>
    </xf>
    <xf numFmtId="43" fontId="3" fillId="0" borderId="0" xfId="0" applyNumberFormat="1" applyFont="1" applyAlignment="1">
      <alignment horizontal="left" indent="1"/>
    </xf>
    <xf numFmtId="0" fontId="9" fillId="0" borderId="0" xfId="0" applyFont="1" applyAlignment="1">
      <alignment horizontal="left"/>
    </xf>
    <xf numFmtId="0" fontId="42" fillId="0" borderId="0" xfId="4" applyFont="1" applyFill="1" applyBorder="1"/>
    <xf numFmtId="0" fontId="3" fillId="0" borderId="1" xfId="0" applyFont="1" applyBorder="1" applyAlignment="1">
      <alignment horizontal="center"/>
    </xf>
    <xf numFmtId="0" fontId="3" fillId="0" borderId="0" xfId="0" applyFont="1" applyFill="1" applyBorder="1" applyAlignment="1">
      <alignment horizontal="center"/>
    </xf>
    <xf numFmtId="0" fontId="15" fillId="8" borderId="0" xfId="4" applyFont="1" applyFill="1" applyAlignment="1">
      <alignment horizontal="center"/>
    </xf>
  </cellXfs>
  <cellStyles count="5">
    <cellStyle name="Comma" xfId="1" builtinId="3"/>
    <cellStyle name="Currency" xfId="2" builtinId="4"/>
    <cellStyle name="Normal" xfId="0" builtinId="0"/>
    <cellStyle name="Normal_Regulated Price Out 9-6-2011 Final HL" xfId="4"/>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26" Type="http://schemas.openxmlformats.org/officeDocument/2006/relationships/externalLink" Target="externalLinks/externalLink15.xml"/><Relationship Id="rId21" Type="http://schemas.openxmlformats.org/officeDocument/2006/relationships/externalLink" Target="externalLinks/externalLink10.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5" Type="http://schemas.openxmlformats.org/officeDocument/2006/relationships/externalLink" Target="externalLinks/externalLink14.xml"/><Relationship Id="rId33" Type="http://schemas.openxmlformats.org/officeDocument/2006/relationships/sharedStrings" Target="sharedStrings.xml"/><Relationship Id="rId38"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externalLink" Target="externalLinks/externalLink9.xml"/><Relationship Id="rId29" Type="http://schemas.openxmlformats.org/officeDocument/2006/relationships/externalLink" Target="externalLinks/externalLink18.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3.xml"/><Relationship Id="rId32" Type="http://schemas.openxmlformats.org/officeDocument/2006/relationships/styles" Target="styles.xml"/><Relationship Id="rId37"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externalLink" Target="externalLinks/externalLink4.xml"/><Relationship Id="rId23" Type="http://schemas.openxmlformats.org/officeDocument/2006/relationships/externalLink" Target="externalLinks/externalLink12.xml"/><Relationship Id="rId28" Type="http://schemas.openxmlformats.org/officeDocument/2006/relationships/externalLink" Target="externalLinks/externalLink17.xml"/><Relationship Id="rId36"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externalLink" Target="externalLinks/externalLink8.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externalLink" Target="externalLinks/externalLink11.xml"/><Relationship Id="rId27" Type="http://schemas.openxmlformats.org/officeDocument/2006/relationships/externalLink" Target="externalLinks/externalLink16.xml"/><Relationship Id="rId30" Type="http://schemas.openxmlformats.org/officeDocument/2006/relationships/externalLink" Target="externalLinks/externalLink19.xml"/><Relationship Id="rId35" Type="http://schemas.openxmlformats.org/officeDocument/2006/relationships/customXml" Target="../customXml/item1.xml"/><Relationship Id="rId8" Type="http://schemas.openxmlformats.org/officeDocument/2006/relationships/worksheet" Target="worksheets/sheet8.xml"/><Relationship Id="rId3" Type="http://schemas.openxmlformats.org/officeDocument/2006/relationships/worksheet" Target="worksheets/sheet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ac_db5_srv\SRC\User\REPORTS\STANDARD%20REPORTS\CUSTOM%20REPORTS\PL_RollingTrend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Western%20Region\ControllerDir\Brent_Blair_Kortney\PO%20Report%20by%20Division\PO%20Report_v3b%202013-08-26.xlsm"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Vashon\Rate%20Incr%201-1-2012\Vashon%20Pro%20Forma.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Western%20Region\WUTC\WIP%20Files\2010%20Clark%20County-%202009%20Vancouver\Misc%20Analsysis%20Non-Filing\Pro%20froma%208.31.2013%20for%20Budgets\Consolidated%20Pro%20forma%20Year%202011.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Sacinf06\sacshare\Data_Automation\DMS\RouteManagerReports\RM_MM001_Query_v4c.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Western%20Region\WUTC\WIP%20Files\2010%20Clark%20County-%202009%20Vancouver\12.31.2010%20Test%20Year\Proforma%20Clark%20County%20101231%20Filing-Draft-FINAL%20VERSION.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sacinf04\home$\Annual%20Reports\2180%20LeMay\2009\LeMay%20Annual%20Report%2009.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Annual%20Reports\2180%20LeMay\2009\LeMay%20Annual%20Report%2009.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sacinf04\home$\LeMay\Master%20Truck%20Schedule\South_LeMay%20Master%20Truck%20Schedule-Shared.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LeMay\Master%20Truck%20Schedule\South_LeMay%20Master%20Truck%20Schedule-Shared.xls" TargetMode="External"/></Relationships>
</file>

<file path=xl/externalLinks/_rels/externalLink19.xml.rels><?xml version="1.0" encoding="UTF-8" standalone="yes"?>
<Relationships xmlns="http://schemas.openxmlformats.org/package/2006/relationships"><Relationship Id="rId1" Type="http://schemas.microsoft.com/office/2006/relationships/xlExternalLinkPath/xlPathMissing" Target="ExcelFinancials_v3c1"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acinf04\home$\SRC%20Reports\SRC%20Format\Bonus%20Schedule\PNWR%20SRC%20Bonus%20Schedule%20200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SRC%20Reports\SRC%20Format\Bonus%20Schedule\PNWR%20SRC%20Bonus%20Schedule%20200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LeMay\2183-1%20Pacific%20Disp,%20Butlers%20Cove\Filing%20Possibly%202012\Filing\Audit\Final%20Outcome%208-14-2012\Pro%20Forma%20Pacific%20Disposal_Staff.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Mason\Rate%20Increase%201-1-2013\1%20Filing%2011-14-2012\Revised%202-21-2013\staff%20Mason%20Proforma%209-30-2012-Linked%20Cust%20Count%20Fix%2012-2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westfile01\DistShares\WCNX%20Stuff\Excel\Financials\Excel%20Financials\ExcelFinancial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acinf05\DistShares\WCNX%20Stuff\Excel\Financials\Excel%20Financials\ExcelFinancials.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Yakima%20Price%20Out%200120-1220.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Western%20Region/WUTC/WIP%20Files/2149%20Mason%20County/2021/General%20Rate%20Filing/2019.12-2020.11%20Mason%20County%20Price%20Out%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 val="Instructions"/>
      <sheetName val="User"/>
      <sheetName val="Settings"/>
      <sheetName val="Orientation"/>
      <sheetName val="Delivery"/>
      <sheetName val="RptClose"/>
      <sheetName val="Hidden"/>
    </sheetNames>
    <sheetDataSet>
      <sheetData sheetId="0" refreshError="1"/>
      <sheetData sheetId="1" refreshError="1"/>
      <sheetData sheetId="2" refreshError="1"/>
      <sheetData sheetId="3" refreshError="1">
        <row r="5">
          <cell r="D5">
            <v>10.71</v>
          </cell>
        </row>
        <row r="14">
          <cell r="C14" t="str">
            <v>dist</v>
          </cell>
          <cell r="E14" t="str">
            <v>=</v>
          </cell>
          <cell r="F14">
            <v>2149</v>
          </cell>
        </row>
      </sheetData>
      <sheetData sheetId="4" refreshError="1">
        <row r="6">
          <cell r="F6" t="str">
            <v>Time Series</v>
          </cell>
        </row>
        <row r="17">
          <cell r="B17" t="str">
            <v>ACCT</v>
          </cell>
          <cell r="C17" t="str">
            <v>-</v>
          </cell>
        </row>
        <row r="22">
          <cell r="C22" t="str">
            <v>Financial</v>
          </cell>
        </row>
        <row r="23">
          <cell r="C23" t="str">
            <v>ALL</v>
          </cell>
        </row>
        <row r="24">
          <cell r="C24" t="str">
            <v>Variable</v>
          </cell>
        </row>
      </sheetData>
      <sheetData sheetId="5" refreshError="1">
        <row r="8">
          <cell r="E8" t="str">
            <v>Report</v>
          </cell>
        </row>
        <row r="12">
          <cell r="B12" t="b">
            <v>0</v>
          </cell>
        </row>
      </sheetData>
      <sheetData sheetId="6" refreshError="1"/>
      <sheetData sheetId="7" refreshError="1">
        <row r="11">
          <cell r="D11">
            <v>10002</v>
          </cell>
          <cell r="E11">
            <v>0</v>
          </cell>
          <cell r="F11">
            <v>0</v>
          </cell>
          <cell r="G11">
            <v>0</v>
          </cell>
          <cell r="H11">
            <v>0</v>
          </cell>
          <cell r="I11">
            <v>0</v>
          </cell>
          <cell r="J11">
            <v>0</v>
          </cell>
          <cell r="K11">
            <v>0</v>
          </cell>
          <cell r="L11">
            <v>0</v>
          </cell>
          <cell r="M11">
            <v>0</v>
          </cell>
          <cell r="N11">
            <v>0</v>
          </cell>
          <cell r="O11">
            <v>0</v>
          </cell>
          <cell r="P11">
            <v>0</v>
          </cell>
          <cell r="Q11" t="str">
            <v>Cash</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Tables"/>
      <sheetName val="Data"/>
      <sheetName val="By Division"/>
      <sheetName val="&quot;Invioced&quot;"/>
      <sheetName val="Invoice_Drill"/>
      <sheetName val="PO_Drill"/>
      <sheetName val="District-Division Listing"/>
    </sheetNames>
    <sheetDataSet>
      <sheetData sheetId="0">
        <row r="1">
          <cell r="A1" t="str">
            <v>All</v>
          </cell>
        </row>
        <row r="2">
          <cell r="A2" t="str">
            <v>2008-01</v>
          </cell>
        </row>
        <row r="3">
          <cell r="A3" t="str">
            <v>2008-02</v>
          </cell>
        </row>
        <row r="4">
          <cell r="A4" t="str">
            <v>2008-03</v>
          </cell>
        </row>
        <row r="5">
          <cell r="A5" t="str">
            <v>2008-04</v>
          </cell>
        </row>
        <row r="6">
          <cell r="A6" t="str">
            <v>2008-05</v>
          </cell>
        </row>
        <row r="7">
          <cell r="A7" t="str">
            <v>2008-06</v>
          </cell>
        </row>
        <row r="8">
          <cell r="A8" t="str">
            <v>2008-07</v>
          </cell>
        </row>
        <row r="9">
          <cell r="A9" t="str">
            <v>2008-08</v>
          </cell>
        </row>
        <row r="10">
          <cell r="A10" t="str">
            <v>2008-09</v>
          </cell>
        </row>
        <row r="11">
          <cell r="A11" t="str">
            <v>2008-10</v>
          </cell>
        </row>
        <row r="12">
          <cell r="A12" t="str">
            <v>2008-11</v>
          </cell>
        </row>
        <row r="13">
          <cell r="A13" t="str">
            <v>2008-12</v>
          </cell>
        </row>
      </sheetData>
      <sheetData sheetId="1">
        <row r="3">
          <cell r="E3" t="str">
            <v>Western</v>
          </cell>
        </row>
      </sheetData>
      <sheetData sheetId="2" refreshError="1"/>
      <sheetData sheetId="3" refreshError="1"/>
      <sheetData sheetId="4"/>
      <sheetData sheetId="5" refreshError="1"/>
      <sheetData sheetId="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ss A, IS "/>
      <sheetName val="Vashon BS"/>
      <sheetName val="Vashon IS"/>
      <sheetName val="Consolidated IS"/>
      <sheetName val="Restating Adj"/>
      <sheetName val="Prof Adj"/>
      <sheetName val="Price-out"/>
      <sheetName val="LG-Total Comp"/>
      <sheetName val="LG-Packer Rts"/>
      <sheetName val="LG-RO Rts"/>
      <sheetName val="LG-Recycl"/>
      <sheetName val="DF Schedule"/>
      <sheetName val="Depr-Summary"/>
      <sheetName val="2132 Trks"/>
      <sheetName val="2132 Cont, DB"/>
      <sheetName val="2132 Oth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9 BS"/>
      <sheetName val="2010 BS"/>
      <sheetName val="2009 IS"/>
      <sheetName val="2010 IS"/>
      <sheetName val="Consolidated IS"/>
      <sheetName val="Alloc %"/>
      <sheetName val="Rest Expl"/>
      <sheetName val="Prof Expl"/>
      <sheetName val="2009 Price Out (REG)"/>
      <sheetName val="LG-Total Reg"/>
      <sheetName val="LG-Pckr"/>
      <sheetName val="LG-RO"/>
      <sheetName val="2009-2010"/>
      <sheetName val="2009 Depr Summary"/>
      <sheetName val="2009 Trks"/>
      <sheetName val="2009 Cont, DB"/>
      <sheetName val="2009 Serv, Shop"/>
      <sheetName val="2009 Office"/>
      <sheetName val="2009 Leasehold"/>
      <sheetName val="2010 Deprec Summary"/>
      <sheetName val="2010 Trks"/>
      <sheetName val="2010 Cont, DB"/>
      <sheetName val="2010 Serv, Shop"/>
      <sheetName val="2010 Office"/>
      <sheetName val="2010 Leasehol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M001Tranx"/>
      <sheetName val="JEexport"/>
      <sheetName val="Intro Memo"/>
      <sheetName val="JE_Summary"/>
      <sheetName val="Mth00"/>
      <sheetName val="Mth01"/>
      <sheetName val="Mth02"/>
      <sheetName val="Mth03"/>
      <sheetName val="Mth04"/>
      <sheetName val="Mth05"/>
      <sheetName val="Mth06"/>
      <sheetName val="Mth07"/>
      <sheetName val="Mth08"/>
      <sheetName val="Mth09"/>
      <sheetName val="Mth10"/>
      <sheetName val="Mth11"/>
      <sheetName val="Mth12"/>
      <sheetName val="TEST"/>
      <sheetName val="To Do"/>
      <sheetName val="GLMapping"/>
      <sheetName val="BatchLog"/>
      <sheetName val="Reference"/>
    </sheetNames>
    <sheetDataSet>
      <sheetData sheetId="0" refreshError="1"/>
      <sheetData sheetId="1" refreshError="1">
        <row r="9">
          <cell r="L9">
            <v>11501</v>
          </cell>
        </row>
        <row r="10">
          <cell r="L10" t="str">
            <v>11501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ss A IS"/>
      <sheetName val="2009 BS"/>
      <sheetName val="2010 BS"/>
      <sheetName val="Combined BS"/>
      <sheetName val="2009 IS"/>
      <sheetName val="2010 IS"/>
      <sheetName val="Combined 12 mo IS"/>
      <sheetName val="Consolidated IS 2009 2010"/>
      <sheetName val="Consolidated IS - IRMGARD"/>
      <sheetName val="Pro forma "/>
      <sheetName val="Pro forma-Line of Service"/>
      <sheetName val="Restatements"/>
      <sheetName val="Proforma Adjusts"/>
      <sheetName val="2009 Price Out (REG)"/>
      <sheetName val="GL Recon"/>
      <sheetName val="Customer Count Summary"/>
      <sheetName val="2009 Payroll"/>
      <sheetName val="2010 Payroll"/>
      <sheetName val="2009,2010 Depr Summary"/>
      <sheetName val="Time Study"/>
      <sheetName val="2009 Insurance"/>
      <sheetName val="2010 Insurance"/>
      <sheetName val="2009 Disposal"/>
      <sheetName val="2010 Disposal"/>
      <sheetName val="2009 Fuel"/>
      <sheetName val="2009 Depr Summary"/>
      <sheetName val="2009 Trks"/>
      <sheetName val="2009 Cont, DB"/>
      <sheetName val="2009 Serv, Shop"/>
      <sheetName val="2009 Office"/>
      <sheetName val="2009 Leasehold"/>
      <sheetName val="2010 Fuel"/>
      <sheetName val="2010 Deprec Summary"/>
      <sheetName val="2010 Trks"/>
      <sheetName val="2010 Cont, DB"/>
      <sheetName val="2010 Serv, Shop"/>
      <sheetName val="2010 Office"/>
      <sheetName val="2010 Leasehold"/>
      <sheetName val="Region Allocation (2)"/>
      <sheetName val="LG-Total Company before DF"/>
      <sheetName val="LG-Packer Rts before DF"/>
      <sheetName val="LG-RO Rts before DF"/>
      <sheetName val="LG-Total Company"/>
      <sheetName val="LG-Packer Rts"/>
      <sheetName val="LG-RO Rts"/>
      <sheetName val="LG-Recycl"/>
      <sheetName val="Scenarios"/>
      <sheetName val="Scenarios (2)"/>
      <sheetName val="Notes"/>
    </sheetNames>
    <sheetDataSet>
      <sheetData sheetId="0" refreshError="1"/>
      <sheetData sheetId="1" refreshError="1"/>
      <sheetData sheetId="2" refreshError="1"/>
      <sheetData sheetId="3" refreshError="1"/>
      <sheetData sheetId="4" refreshError="1">
        <row r="12">
          <cell r="A12" t="str">
            <v>Revenue</v>
          </cell>
        </row>
        <row r="13">
          <cell r="A13" t="str">
            <v>Hauling</v>
          </cell>
        </row>
        <row r="14">
          <cell r="A14">
            <v>31000</v>
          </cell>
          <cell r="B14" t="str">
            <v>Hauling Revenue - Roll Off Permanent</v>
          </cell>
          <cell r="E14">
            <v>41429.11</v>
          </cell>
          <cell r="F14">
            <v>39826.22</v>
          </cell>
          <cell r="G14">
            <v>49022.75</v>
          </cell>
          <cell r="H14">
            <v>45137.86</v>
          </cell>
          <cell r="I14">
            <v>48263.81</v>
          </cell>
          <cell r="J14">
            <v>55314.5</v>
          </cell>
          <cell r="K14">
            <v>60046.02</v>
          </cell>
          <cell r="L14">
            <v>64582.7</v>
          </cell>
          <cell r="M14">
            <v>55932.07</v>
          </cell>
          <cell r="N14">
            <v>50932.34</v>
          </cell>
          <cell r="O14">
            <v>38587.67</v>
          </cell>
          <cell r="P14">
            <v>43420.76</v>
          </cell>
          <cell r="Q14">
            <v>592495.81000000006</v>
          </cell>
        </row>
        <row r="15">
          <cell r="A15">
            <v>31001</v>
          </cell>
          <cell r="B15" t="str">
            <v>Hauling Revenue - Roll Off Temporary</v>
          </cell>
          <cell r="E15">
            <v>0</v>
          </cell>
          <cell r="F15">
            <v>0</v>
          </cell>
          <cell r="G15">
            <v>0</v>
          </cell>
          <cell r="H15">
            <v>0</v>
          </cell>
          <cell r="I15">
            <v>0</v>
          </cell>
          <cell r="J15">
            <v>0</v>
          </cell>
          <cell r="K15">
            <v>0</v>
          </cell>
          <cell r="L15">
            <v>0</v>
          </cell>
          <cell r="M15">
            <v>0</v>
          </cell>
          <cell r="N15">
            <v>0</v>
          </cell>
          <cell r="O15">
            <v>0</v>
          </cell>
          <cell r="P15">
            <v>0</v>
          </cell>
          <cell r="Q15">
            <v>0</v>
          </cell>
        </row>
        <row r="16">
          <cell r="A16">
            <v>31002</v>
          </cell>
          <cell r="B16" t="str">
            <v>Hauling Revenue - Roll Off Rental</v>
          </cell>
          <cell r="E16">
            <v>0</v>
          </cell>
          <cell r="F16">
            <v>0</v>
          </cell>
          <cell r="G16">
            <v>0</v>
          </cell>
          <cell r="H16">
            <v>0</v>
          </cell>
          <cell r="I16">
            <v>0</v>
          </cell>
          <cell r="J16">
            <v>0</v>
          </cell>
          <cell r="K16">
            <v>0</v>
          </cell>
          <cell r="L16">
            <v>0</v>
          </cell>
          <cell r="M16">
            <v>0</v>
          </cell>
          <cell r="N16">
            <v>0</v>
          </cell>
          <cell r="O16">
            <v>0</v>
          </cell>
          <cell r="P16">
            <v>0</v>
          </cell>
          <cell r="Q16">
            <v>0</v>
          </cell>
        </row>
        <row r="17">
          <cell r="A17">
            <v>31003</v>
          </cell>
          <cell r="B17" t="str">
            <v>Hauling Revenue - Roll Off Compactor Ren</v>
          </cell>
          <cell r="E17">
            <v>0</v>
          </cell>
          <cell r="F17">
            <v>0</v>
          </cell>
          <cell r="G17">
            <v>0</v>
          </cell>
          <cell r="H17">
            <v>0</v>
          </cell>
          <cell r="I17">
            <v>0</v>
          </cell>
          <cell r="J17">
            <v>0</v>
          </cell>
          <cell r="K17">
            <v>0</v>
          </cell>
          <cell r="L17">
            <v>0</v>
          </cell>
          <cell r="M17">
            <v>0</v>
          </cell>
          <cell r="N17">
            <v>0</v>
          </cell>
          <cell r="O17">
            <v>0</v>
          </cell>
          <cell r="P17">
            <v>0</v>
          </cell>
          <cell r="Q17">
            <v>0</v>
          </cell>
        </row>
        <row r="18">
          <cell r="A18">
            <v>31004</v>
          </cell>
          <cell r="B18" t="str">
            <v>Hauling Revenue - Roll Off Recycling</v>
          </cell>
          <cell r="E18">
            <v>0</v>
          </cell>
          <cell r="F18">
            <v>0</v>
          </cell>
          <cell r="G18">
            <v>0</v>
          </cell>
          <cell r="H18">
            <v>0</v>
          </cell>
          <cell r="I18">
            <v>0</v>
          </cell>
          <cell r="J18">
            <v>0</v>
          </cell>
          <cell r="K18">
            <v>0</v>
          </cell>
          <cell r="L18">
            <v>0</v>
          </cell>
          <cell r="M18">
            <v>0</v>
          </cell>
          <cell r="N18">
            <v>0</v>
          </cell>
          <cell r="O18">
            <v>0</v>
          </cell>
          <cell r="P18">
            <v>0</v>
          </cell>
          <cell r="Q18">
            <v>0</v>
          </cell>
        </row>
        <row r="19">
          <cell r="A19">
            <v>31005</v>
          </cell>
          <cell r="B19" t="str">
            <v>Corporate Roll Off Disposal Charge</v>
          </cell>
          <cell r="E19">
            <v>93946.63</v>
          </cell>
          <cell r="F19">
            <v>91101.8</v>
          </cell>
          <cell r="G19">
            <v>108743.12</v>
          </cell>
          <cell r="H19">
            <v>100411.54</v>
          </cell>
          <cell r="I19">
            <v>109421.85</v>
          </cell>
          <cell r="J19">
            <v>119111.11</v>
          </cell>
          <cell r="K19">
            <v>114939.05</v>
          </cell>
          <cell r="L19">
            <v>123201.29</v>
          </cell>
          <cell r="M19">
            <v>128616.56</v>
          </cell>
          <cell r="N19">
            <v>103849.76</v>
          </cell>
          <cell r="O19">
            <v>87162.7</v>
          </cell>
          <cell r="P19">
            <v>101585.44</v>
          </cell>
          <cell r="Q19">
            <v>1282090.8499999999</v>
          </cell>
        </row>
        <row r="20">
          <cell r="A20">
            <v>31008</v>
          </cell>
          <cell r="B20" t="str">
            <v>Hauling Revenue - Roll Off Adjustments</v>
          </cell>
          <cell r="E20">
            <v>0</v>
          </cell>
          <cell r="F20">
            <v>0</v>
          </cell>
          <cell r="G20">
            <v>0</v>
          </cell>
          <cell r="H20">
            <v>0</v>
          </cell>
          <cell r="I20">
            <v>0</v>
          </cell>
          <cell r="J20">
            <v>0</v>
          </cell>
          <cell r="K20">
            <v>0</v>
          </cell>
          <cell r="L20">
            <v>0</v>
          </cell>
          <cell r="M20">
            <v>0</v>
          </cell>
          <cell r="N20">
            <v>0</v>
          </cell>
          <cell r="O20">
            <v>0</v>
          </cell>
          <cell r="P20">
            <v>0</v>
          </cell>
          <cell r="Q20">
            <v>0</v>
          </cell>
        </row>
        <row r="21">
          <cell r="A21">
            <v>31009</v>
          </cell>
          <cell r="B21" t="str">
            <v>Hauling Revenue - Roll Off Intercompany</v>
          </cell>
          <cell r="E21">
            <v>0</v>
          </cell>
          <cell r="F21">
            <v>0</v>
          </cell>
          <cell r="G21">
            <v>0</v>
          </cell>
          <cell r="H21">
            <v>0</v>
          </cell>
          <cell r="I21">
            <v>0</v>
          </cell>
          <cell r="J21">
            <v>0</v>
          </cell>
          <cell r="K21">
            <v>0</v>
          </cell>
          <cell r="L21">
            <v>0</v>
          </cell>
          <cell r="M21">
            <v>0</v>
          </cell>
          <cell r="N21">
            <v>0</v>
          </cell>
          <cell r="O21">
            <v>0</v>
          </cell>
          <cell r="P21">
            <v>0</v>
          </cell>
          <cell r="Q21">
            <v>0</v>
          </cell>
        </row>
        <row r="22">
          <cell r="A22">
            <v>31010</v>
          </cell>
          <cell r="B22" t="str">
            <v>Hauling Revenue - Roll Off Extras</v>
          </cell>
          <cell r="E22">
            <v>16354.41</v>
          </cell>
          <cell r="F22">
            <v>16430.849999999999</v>
          </cell>
          <cell r="G22">
            <v>18226.63</v>
          </cell>
          <cell r="H22">
            <v>17972.400000000001</v>
          </cell>
          <cell r="I22">
            <v>18790.919999999998</v>
          </cell>
          <cell r="J22">
            <v>19705.3</v>
          </cell>
          <cell r="K22">
            <v>21354.080000000002</v>
          </cell>
          <cell r="L22">
            <v>22365.29</v>
          </cell>
          <cell r="M22">
            <v>20804.36</v>
          </cell>
          <cell r="N22">
            <v>18374.21</v>
          </cell>
          <cell r="O22">
            <v>17346.11</v>
          </cell>
          <cell r="P22">
            <v>15627.2</v>
          </cell>
          <cell r="Q22">
            <v>223351.76</v>
          </cell>
        </row>
        <row r="23">
          <cell r="A23">
            <v>31020</v>
          </cell>
          <cell r="B23" t="str">
            <v>Hauling Revenue - Roll Off Special Waste</v>
          </cell>
          <cell r="E23">
            <v>0</v>
          </cell>
          <cell r="F23">
            <v>0</v>
          </cell>
          <cell r="G23">
            <v>0</v>
          </cell>
          <cell r="H23">
            <v>0</v>
          </cell>
          <cell r="I23">
            <v>0</v>
          </cell>
          <cell r="J23">
            <v>0</v>
          </cell>
          <cell r="K23">
            <v>0</v>
          </cell>
          <cell r="L23">
            <v>0</v>
          </cell>
          <cell r="M23">
            <v>0</v>
          </cell>
          <cell r="N23">
            <v>0</v>
          </cell>
          <cell r="O23">
            <v>0</v>
          </cell>
          <cell r="P23">
            <v>0</v>
          </cell>
          <cell r="Q23">
            <v>0</v>
          </cell>
        </row>
        <row r="24">
          <cell r="A24">
            <v>31021</v>
          </cell>
          <cell r="B24" t="str">
            <v>Hauling Revenue - Roll Off Special Waste</v>
          </cell>
          <cell r="E24">
            <v>0</v>
          </cell>
          <cell r="F24">
            <v>0</v>
          </cell>
          <cell r="G24">
            <v>0</v>
          </cell>
          <cell r="H24">
            <v>0</v>
          </cell>
          <cell r="I24">
            <v>0</v>
          </cell>
          <cell r="J24">
            <v>0</v>
          </cell>
          <cell r="K24">
            <v>0</v>
          </cell>
          <cell r="L24">
            <v>0</v>
          </cell>
          <cell r="M24">
            <v>0</v>
          </cell>
          <cell r="N24">
            <v>0</v>
          </cell>
          <cell r="O24">
            <v>0</v>
          </cell>
          <cell r="P24">
            <v>0</v>
          </cell>
          <cell r="Q24">
            <v>0</v>
          </cell>
        </row>
        <row r="25">
          <cell r="A25">
            <v>31029</v>
          </cell>
          <cell r="B25" t="str">
            <v>Hauling Revenue - Roll Off Special Waste</v>
          </cell>
          <cell r="E25">
            <v>0</v>
          </cell>
          <cell r="F25">
            <v>0</v>
          </cell>
          <cell r="G25">
            <v>0</v>
          </cell>
          <cell r="H25">
            <v>0</v>
          </cell>
          <cell r="I25">
            <v>0</v>
          </cell>
          <cell r="J25">
            <v>0</v>
          </cell>
          <cell r="K25">
            <v>0</v>
          </cell>
          <cell r="L25">
            <v>0</v>
          </cell>
          <cell r="M25">
            <v>0</v>
          </cell>
          <cell r="N25">
            <v>0</v>
          </cell>
          <cell r="O25">
            <v>0</v>
          </cell>
          <cell r="P25">
            <v>0</v>
          </cell>
          <cell r="Q25">
            <v>0</v>
          </cell>
        </row>
        <row r="26">
          <cell r="A26">
            <v>32000</v>
          </cell>
          <cell r="B26" t="str">
            <v>Hauling Revenue - Residential MSW</v>
          </cell>
          <cell r="E26">
            <v>754535.74</v>
          </cell>
          <cell r="F26">
            <v>750848.79</v>
          </cell>
          <cell r="G26">
            <v>751484.07</v>
          </cell>
          <cell r="H26">
            <v>759461.88</v>
          </cell>
          <cell r="I26">
            <v>756344.84</v>
          </cell>
          <cell r="J26">
            <v>762351.19</v>
          </cell>
          <cell r="K26">
            <v>763571.04</v>
          </cell>
          <cell r="L26">
            <v>762014.08</v>
          </cell>
          <cell r="M26">
            <v>763381.19</v>
          </cell>
          <cell r="N26">
            <v>760410.82</v>
          </cell>
          <cell r="O26">
            <v>760222.53</v>
          </cell>
          <cell r="P26">
            <v>757663.07</v>
          </cell>
          <cell r="Q26">
            <v>9102289.2400000002</v>
          </cell>
        </row>
        <row r="27">
          <cell r="A27">
            <v>32001</v>
          </cell>
          <cell r="B27" t="str">
            <v>Hauling Revenue - Residential MSW Extras</v>
          </cell>
          <cell r="E27">
            <v>48676.93</v>
          </cell>
          <cell r="F27">
            <v>46005.81</v>
          </cell>
          <cell r="G27">
            <v>44057.39</v>
          </cell>
          <cell r="H27">
            <v>54145.79</v>
          </cell>
          <cell r="I27">
            <v>47089.22</v>
          </cell>
          <cell r="J27">
            <v>62711.39</v>
          </cell>
          <cell r="K27">
            <v>60222.84</v>
          </cell>
          <cell r="L27">
            <v>63321.38</v>
          </cell>
          <cell r="M27">
            <v>48663.92</v>
          </cell>
          <cell r="N27">
            <v>45750.71</v>
          </cell>
          <cell r="O27">
            <v>44578.41</v>
          </cell>
          <cell r="P27">
            <v>66011.64</v>
          </cell>
          <cell r="Q27">
            <v>631235.43000000005</v>
          </cell>
        </row>
        <row r="28">
          <cell r="A28">
            <v>32002</v>
          </cell>
          <cell r="B28" t="str">
            <v>Hauling Revenue - Residential MSW Adjust</v>
          </cell>
          <cell r="E28">
            <v>0</v>
          </cell>
          <cell r="F28">
            <v>0</v>
          </cell>
          <cell r="G28">
            <v>0</v>
          </cell>
          <cell r="H28">
            <v>0</v>
          </cell>
          <cell r="I28">
            <v>0</v>
          </cell>
          <cell r="J28">
            <v>0</v>
          </cell>
          <cell r="K28">
            <v>0</v>
          </cell>
          <cell r="L28">
            <v>0</v>
          </cell>
          <cell r="M28">
            <v>0</v>
          </cell>
          <cell r="N28">
            <v>0</v>
          </cell>
          <cell r="O28">
            <v>0</v>
          </cell>
          <cell r="P28">
            <v>0</v>
          </cell>
          <cell r="Q28">
            <v>0</v>
          </cell>
        </row>
        <row r="29">
          <cell r="A29">
            <v>32003</v>
          </cell>
          <cell r="B29" t="str">
            <v>Hauling Revenue - Residential MSW Specia</v>
          </cell>
          <cell r="E29">
            <v>0</v>
          </cell>
          <cell r="F29">
            <v>0</v>
          </cell>
          <cell r="G29">
            <v>0</v>
          </cell>
          <cell r="H29">
            <v>0</v>
          </cell>
          <cell r="I29">
            <v>0</v>
          </cell>
          <cell r="J29">
            <v>0</v>
          </cell>
          <cell r="K29">
            <v>0</v>
          </cell>
          <cell r="L29">
            <v>0</v>
          </cell>
          <cell r="M29">
            <v>0</v>
          </cell>
          <cell r="N29">
            <v>0</v>
          </cell>
          <cell r="O29">
            <v>0</v>
          </cell>
          <cell r="P29">
            <v>0</v>
          </cell>
          <cell r="Q29">
            <v>0</v>
          </cell>
        </row>
        <row r="30">
          <cell r="A30">
            <v>32009</v>
          </cell>
          <cell r="B30" t="str">
            <v>Hauling Revenue - Residential MSW Interc</v>
          </cell>
          <cell r="E30">
            <v>0</v>
          </cell>
          <cell r="F30">
            <v>0</v>
          </cell>
          <cell r="G30">
            <v>0</v>
          </cell>
          <cell r="H30">
            <v>0</v>
          </cell>
          <cell r="I30">
            <v>0</v>
          </cell>
          <cell r="J30">
            <v>0</v>
          </cell>
          <cell r="K30">
            <v>0</v>
          </cell>
          <cell r="L30">
            <v>0</v>
          </cell>
          <cell r="M30">
            <v>0</v>
          </cell>
          <cell r="N30">
            <v>0</v>
          </cell>
          <cell r="O30">
            <v>0</v>
          </cell>
          <cell r="P30">
            <v>0</v>
          </cell>
          <cell r="Q30">
            <v>0</v>
          </cell>
        </row>
        <row r="31">
          <cell r="A31">
            <v>32100</v>
          </cell>
          <cell r="B31" t="str">
            <v>Hauling Revenue - Residential Recycling</v>
          </cell>
          <cell r="E31">
            <v>0</v>
          </cell>
          <cell r="F31">
            <v>0</v>
          </cell>
          <cell r="G31">
            <v>0</v>
          </cell>
          <cell r="H31">
            <v>0</v>
          </cell>
          <cell r="I31">
            <v>0</v>
          </cell>
          <cell r="J31">
            <v>0</v>
          </cell>
          <cell r="K31">
            <v>0</v>
          </cell>
          <cell r="L31">
            <v>0</v>
          </cell>
          <cell r="M31">
            <v>0</v>
          </cell>
          <cell r="N31">
            <v>0</v>
          </cell>
          <cell r="O31">
            <v>0</v>
          </cell>
          <cell r="P31">
            <v>0</v>
          </cell>
          <cell r="Q31">
            <v>0</v>
          </cell>
        </row>
        <row r="32">
          <cell r="A32">
            <v>32101</v>
          </cell>
          <cell r="B32" t="str">
            <v>Hauling Revenue - Residential Recycling</v>
          </cell>
          <cell r="E32">
            <v>0</v>
          </cell>
          <cell r="F32">
            <v>0</v>
          </cell>
          <cell r="G32">
            <v>0</v>
          </cell>
          <cell r="H32">
            <v>0</v>
          </cell>
          <cell r="I32">
            <v>0</v>
          </cell>
          <cell r="J32">
            <v>0</v>
          </cell>
          <cell r="K32">
            <v>0</v>
          </cell>
          <cell r="L32">
            <v>0</v>
          </cell>
          <cell r="M32">
            <v>0</v>
          </cell>
          <cell r="N32">
            <v>0</v>
          </cell>
          <cell r="O32">
            <v>0</v>
          </cell>
          <cell r="P32">
            <v>0</v>
          </cell>
          <cell r="Q32">
            <v>0</v>
          </cell>
        </row>
        <row r="33">
          <cell r="A33">
            <v>32102</v>
          </cell>
          <cell r="B33" t="str">
            <v>Hauling Revenue - Residential Recycling</v>
          </cell>
          <cell r="E33">
            <v>0</v>
          </cell>
          <cell r="F33">
            <v>0</v>
          </cell>
          <cell r="G33">
            <v>0</v>
          </cell>
          <cell r="H33">
            <v>0</v>
          </cell>
          <cell r="I33">
            <v>0</v>
          </cell>
          <cell r="J33">
            <v>0</v>
          </cell>
          <cell r="K33">
            <v>0</v>
          </cell>
          <cell r="L33">
            <v>0</v>
          </cell>
          <cell r="M33">
            <v>0</v>
          </cell>
          <cell r="N33">
            <v>0</v>
          </cell>
          <cell r="O33">
            <v>0</v>
          </cell>
          <cell r="P33">
            <v>0</v>
          </cell>
          <cell r="Q33">
            <v>0</v>
          </cell>
        </row>
        <row r="34">
          <cell r="A34">
            <v>32103</v>
          </cell>
          <cell r="B34" t="str">
            <v>Hauling Revenue - Residential Recycling</v>
          </cell>
          <cell r="E34">
            <v>0</v>
          </cell>
          <cell r="F34">
            <v>0</v>
          </cell>
          <cell r="G34">
            <v>0</v>
          </cell>
          <cell r="H34">
            <v>0</v>
          </cell>
          <cell r="I34">
            <v>0</v>
          </cell>
          <cell r="J34">
            <v>0</v>
          </cell>
          <cell r="K34">
            <v>0</v>
          </cell>
          <cell r="L34">
            <v>0</v>
          </cell>
          <cell r="M34">
            <v>0</v>
          </cell>
          <cell r="N34">
            <v>0</v>
          </cell>
          <cell r="O34">
            <v>0</v>
          </cell>
          <cell r="P34">
            <v>0</v>
          </cell>
          <cell r="Q34">
            <v>0</v>
          </cell>
        </row>
        <row r="35">
          <cell r="A35">
            <v>32109</v>
          </cell>
          <cell r="B35" t="str">
            <v>Hauling Revenue - Residential Recycling</v>
          </cell>
          <cell r="E35">
            <v>0</v>
          </cell>
          <cell r="F35">
            <v>0</v>
          </cell>
          <cell r="G35">
            <v>0</v>
          </cell>
          <cell r="H35">
            <v>0</v>
          </cell>
          <cell r="I35">
            <v>0</v>
          </cell>
          <cell r="J35">
            <v>0</v>
          </cell>
          <cell r="K35">
            <v>0</v>
          </cell>
          <cell r="L35">
            <v>0</v>
          </cell>
          <cell r="M35">
            <v>0</v>
          </cell>
          <cell r="N35">
            <v>0</v>
          </cell>
          <cell r="O35">
            <v>0</v>
          </cell>
          <cell r="P35">
            <v>0</v>
          </cell>
          <cell r="Q35">
            <v>0</v>
          </cell>
        </row>
        <row r="36">
          <cell r="A36">
            <v>32110</v>
          </cell>
          <cell r="B36" t="str">
            <v>Hauling Revenue - Residential Composting</v>
          </cell>
          <cell r="E36">
            <v>0</v>
          </cell>
          <cell r="F36">
            <v>0</v>
          </cell>
          <cell r="G36">
            <v>0</v>
          </cell>
          <cell r="H36">
            <v>0</v>
          </cell>
          <cell r="I36">
            <v>0</v>
          </cell>
          <cell r="J36">
            <v>0</v>
          </cell>
          <cell r="K36">
            <v>0</v>
          </cell>
          <cell r="L36">
            <v>0</v>
          </cell>
          <cell r="M36">
            <v>0</v>
          </cell>
          <cell r="N36">
            <v>0</v>
          </cell>
          <cell r="O36">
            <v>0</v>
          </cell>
          <cell r="P36">
            <v>0</v>
          </cell>
          <cell r="Q36">
            <v>0</v>
          </cell>
        </row>
        <row r="37">
          <cell r="A37">
            <v>32111</v>
          </cell>
          <cell r="B37" t="str">
            <v>Hauling Revenue - Residential Composting</v>
          </cell>
          <cell r="E37">
            <v>0</v>
          </cell>
          <cell r="F37">
            <v>0</v>
          </cell>
          <cell r="G37">
            <v>0</v>
          </cell>
          <cell r="H37">
            <v>0</v>
          </cell>
          <cell r="I37">
            <v>0</v>
          </cell>
          <cell r="J37">
            <v>0</v>
          </cell>
          <cell r="K37">
            <v>0</v>
          </cell>
          <cell r="L37">
            <v>0</v>
          </cell>
          <cell r="M37">
            <v>0</v>
          </cell>
          <cell r="N37">
            <v>0</v>
          </cell>
          <cell r="O37">
            <v>0</v>
          </cell>
          <cell r="P37">
            <v>0</v>
          </cell>
          <cell r="Q37">
            <v>0</v>
          </cell>
        </row>
        <row r="38">
          <cell r="A38">
            <v>32112</v>
          </cell>
          <cell r="B38" t="str">
            <v>Hauling Revenue - Residential Composting</v>
          </cell>
          <cell r="E38">
            <v>0</v>
          </cell>
          <cell r="F38">
            <v>0</v>
          </cell>
          <cell r="G38">
            <v>0</v>
          </cell>
          <cell r="H38">
            <v>0</v>
          </cell>
          <cell r="I38">
            <v>0</v>
          </cell>
          <cell r="J38">
            <v>0</v>
          </cell>
          <cell r="K38">
            <v>0</v>
          </cell>
          <cell r="L38">
            <v>0</v>
          </cell>
          <cell r="M38">
            <v>0</v>
          </cell>
          <cell r="N38">
            <v>0</v>
          </cell>
          <cell r="O38">
            <v>0</v>
          </cell>
          <cell r="P38">
            <v>0</v>
          </cell>
          <cell r="Q38">
            <v>0</v>
          </cell>
        </row>
        <row r="39">
          <cell r="A39">
            <v>32113</v>
          </cell>
          <cell r="B39" t="str">
            <v>Hauling Revenue - Residential Composting</v>
          </cell>
          <cell r="E39">
            <v>0</v>
          </cell>
          <cell r="F39">
            <v>0</v>
          </cell>
          <cell r="G39">
            <v>0</v>
          </cell>
          <cell r="H39">
            <v>0</v>
          </cell>
          <cell r="I39">
            <v>0</v>
          </cell>
          <cell r="J39">
            <v>0</v>
          </cell>
          <cell r="K39">
            <v>0</v>
          </cell>
          <cell r="L39">
            <v>0</v>
          </cell>
          <cell r="M39">
            <v>0</v>
          </cell>
          <cell r="N39">
            <v>0</v>
          </cell>
          <cell r="O39">
            <v>0</v>
          </cell>
          <cell r="P39">
            <v>0</v>
          </cell>
          <cell r="Q39">
            <v>0</v>
          </cell>
        </row>
        <row r="40">
          <cell r="A40">
            <v>32119</v>
          </cell>
          <cell r="B40" t="str">
            <v>Hauling Revenue - Residential Composting</v>
          </cell>
          <cell r="E40">
            <v>0</v>
          </cell>
          <cell r="F40">
            <v>0</v>
          </cell>
          <cell r="G40">
            <v>0</v>
          </cell>
          <cell r="H40">
            <v>0</v>
          </cell>
          <cell r="I40">
            <v>0</v>
          </cell>
          <cell r="J40">
            <v>0</v>
          </cell>
          <cell r="K40">
            <v>0</v>
          </cell>
          <cell r="L40">
            <v>0</v>
          </cell>
          <cell r="M40">
            <v>0</v>
          </cell>
          <cell r="N40">
            <v>0</v>
          </cell>
          <cell r="O40">
            <v>0</v>
          </cell>
          <cell r="P40">
            <v>0</v>
          </cell>
          <cell r="Q40">
            <v>0</v>
          </cell>
        </row>
        <row r="41">
          <cell r="A41">
            <v>33000</v>
          </cell>
          <cell r="B41" t="str">
            <v>Hauling Revenue - Commercial FEL</v>
          </cell>
          <cell r="E41">
            <v>414760.73</v>
          </cell>
          <cell r="F41">
            <v>412841.01</v>
          </cell>
          <cell r="G41">
            <v>416757.93</v>
          </cell>
          <cell r="H41">
            <v>417298.76</v>
          </cell>
          <cell r="I41">
            <v>417121.97</v>
          </cell>
          <cell r="J41">
            <v>421939.51</v>
          </cell>
          <cell r="K41">
            <v>420917.49</v>
          </cell>
          <cell r="L41">
            <v>425821.47</v>
          </cell>
          <cell r="M41">
            <v>424192</v>
          </cell>
          <cell r="N41">
            <v>415412.9</v>
          </cell>
          <cell r="O41">
            <v>413023.47</v>
          </cell>
          <cell r="P41">
            <v>411406.25</v>
          </cell>
          <cell r="Q41">
            <v>5011493.49</v>
          </cell>
        </row>
        <row r="42">
          <cell r="A42">
            <v>33001</v>
          </cell>
          <cell r="B42" t="str">
            <v>Hauling Revenue - Commercial FEL Extras</v>
          </cell>
          <cell r="E42">
            <v>16369.94</v>
          </cell>
          <cell r="F42">
            <v>15223.46</v>
          </cell>
          <cell r="G42">
            <v>18054.59</v>
          </cell>
          <cell r="H42">
            <v>17483.330000000002</v>
          </cell>
          <cell r="I42">
            <v>19168.46</v>
          </cell>
          <cell r="J42">
            <v>18357.68</v>
          </cell>
          <cell r="K42">
            <v>21453.19</v>
          </cell>
          <cell r="L42">
            <v>22591.22</v>
          </cell>
          <cell r="M42">
            <v>16352.74</v>
          </cell>
          <cell r="N42">
            <v>17430.650000000001</v>
          </cell>
          <cell r="O42">
            <v>16278.67</v>
          </cell>
          <cell r="P42">
            <v>16972.88</v>
          </cell>
          <cell r="Q42">
            <v>215736.81</v>
          </cell>
        </row>
        <row r="43">
          <cell r="A43">
            <v>33002</v>
          </cell>
          <cell r="B43" t="str">
            <v>Hauling Revenue - Commercial FEL Adjustm</v>
          </cell>
          <cell r="E43">
            <v>0</v>
          </cell>
          <cell r="F43">
            <v>0</v>
          </cell>
          <cell r="G43">
            <v>0</v>
          </cell>
          <cell r="H43">
            <v>0</v>
          </cell>
          <cell r="I43">
            <v>0</v>
          </cell>
          <cell r="J43">
            <v>0</v>
          </cell>
          <cell r="K43">
            <v>0</v>
          </cell>
          <cell r="L43">
            <v>0</v>
          </cell>
          <cell r="M43">
            <v>0</v>
          </cell>
          <cell r="N43">
            <v>0</v>
          </cell>
          <cell r="O43">
            <v>0</v>
          </cell>
          <cell r="P43">
            <v>0</v>
          </cell>
          <cell r="Q43">
            <v>0</v>
          </cell>
        </row>
        <row r="44">
          <cell r="A44">
            <v>33009</v>
          </cell>
          <cell r="B44" t="str">
            <v>Hauling Revenue - Commercial FEL Interco</v>
          </cell>
          <cell r="E44">
            <v>0</v>
          </cell>
          <cell r="F44">
            <v>0</v>
          </cell>
          <cell r="G44">
            <v>0</v>
          </cell>
          <cell r="H44">
            <v>0</v>
          </cell>
          <cell r="I44">
            <v>0</v>
          </cell>
          <cell r="J44">
            <v>0</v>
          </cell>
          <cell r="K44">
            <v>0</v>
          </cell>
          <cell r="L44">
            <v>0</v>
          </cell>
          <cell r="M44">
            <v>0</v>
          </cell>
          <cell r="N44">
            <v>0</v>
          </cell>
          <cell r="O44">
            <v>0</v>
          </cell>
          <cell r="P44">
            <v>0</v>
          </cell>
          <cell r="Q44">
            <v>0</v>
          </cell>
        </row>
        <row r="45">
          <cell r="A45">
            <v>33010</v>
          </cell>
          <cell r="B45" t="str">
            <v>Hauling Revenue - Commercial REL</v>
          </cell>
          <cell r="E45">
            <v>0</v>
          </cell>
          <cell r="F45">
            <v>0</v>
          </cell>
          <cell r="G45">
            <v>0</v>
          </cell>
          <cell r="H45">
            <v>0</v>
          </cell>
          <cell r="I45">
            <v>0</v>
          </cell>
          <cell r="J45">
            <v>0</v>
          </cell>
          <cell r="K45">
            <v>0</v>
          </cell>
          <cell r="L45">
            <v>0</v>
          </cell>
          <cell r="M45">
            <v>0</v>
          </cell>
          <cell r="N45">
            <v>0</v>
          </cell>
          <cell r="O45">
            <v>0</v>
          </cell>
          <cell r="P45">
            <v>0</v>
          </cell>
          <cell r="Q45">
            <v>0</v>
          </cell>
        </row>
        <row r="46">
          <cell r="A46">
            <v>33011</v>
          </cell>
          <cell r="B46" t="str">
            <v>Hauling Revenue - Commercial REL Extras</v>
          </cell>
          <cell r="E46">
            <v>0</v>
          </cell>
          <cell r="F46">
            <v>0</v>
          </cell>
          <cell r="G46">
            <v>0</v>
          </cell>
          <cell r="H46">
            <v>0</v>
          </cell>
          <cell r="I46">
            <v>0</v>
          </cell>
          <cell r="J46">
            <v>0</v>
          </cell>
          <cell r="K46">
            <v>0</v>
          </cell>
          <cell r="L46">
            <v>0</v>
          </cell>
          <cell r="M46">
            <v>0</v>
          </cell>
          <cell r="N46">
            <v>0</v>
          </cell>
          <cell r="O46">
            <v>0</v>
          </cell>
          <cell r="P46">
            <v>0</v>
          </cell>
          <cell r="Q46">
            <v>0</v>
          </cell>
        </row>
        <row r="47">
          <cell r="A47">
            <v>33012</v>
          </cell>
          <cell r="B47" t="str">
            <v>Hauling Revenue - Commercial REL Adjustm</v>
          </cell>
          <cell r="E47">
            <v>0</v>
          </cell>
          <cell r="F47">
            <v>0</v>
          </cell>
          <cell r="G47">
            <v>0</v>
          </cell>
          <cell r="H47">
            <v>0</v>
          </cell>
          <cell r="I47">
            <v>0</v>
          </cell>
          <cell r="J47">
            <v>0</v>
          </cell>
          <cell r="K47">
            <v>0</v>
          </cell>
          <cell r="L47">
            <v>0</v>
          </cell>
          <cell r="M47">
            <v>0</v>
          </cell>
          <cell r="N47">
            <v>0</v>
          </cell>
          <cell r="O47">
            <v>0</v>
          </cell>
          <cell r="P47">
            <v>0</v>
          </cell>
          <cell r="Q47">
            <v>0</v>
          </cell>
        </row>
        <row r="48">
          <cell r="A48">
            <v>33019</v>
          </cell>
          <cell r="B48" t="str">
            <v>Hauling Revenue - Commercial REL Interco</v>
          </cell>
          <cell r="E48">
            <v>0</v>
          </cell>
          <cell r="F48">
            <v>0</v>
          </cell>
          <cell r="G48">
            <v>0</v>
          </cell>
          <cell r="H48">
            <v>0</v>
          </cell>
          <cell r="I48">
            <v>0</v>
          </cell>
          <cell r="J48">
            <v>0</v>
          </cell>
          <cell r="K48">
            <v>0</v>
          </cell>
          <cell r="L48">
            <v>0</v>
          </cell>
          <cell r="M48">
            <v>0</v>
          </cell>
          <cell r="N48">
            <v>0</v>
          </cell>
          <cell r="O48">
            <v>0</v>
          </cell>
          <cell r="P48">
            <v>0</v>
          </cell>
          <cell r="Q48">
            <v>0</v>
          </cell>
        </row>
        <row r="49">
          <cell r="A49">
            <v>33020</v>
          </cell>
          <cell r="B49" t="str">
            <v>Hauling Revenue - Commercial Recycling F</v>
          </cell>
          <cell r="E49">
            <v>0</v>
          </cell>
          <cell r="F49">
            <v>0</v>
          </cell>
          <cell r="G49">
            <v>0</v>
          </cell>
          <cell r="H49">
            <v>0</v>
          </cell>
          <cell r="I49">
            <v>0</v>
          </cell>
          <cell r="J49">
            <v>0</v>
          </cell>
          <cell r="K49">
            <v>0</v>
          </cell>
          <cell r="L49">
            <v>0</v>
          </cell>
          <cell r="M49">
            <v>0</v>
          </cell>
          <cell r="N49">
            <v>0</v>
          </cell>
          <cell r="O49">
            <v>0</v>
          </cell>
          <cell r="P49">
            <v>0</v>
          </cell>
          <cell r="Q49">
            <v>0</v>
          </cell>
        </row>
        <row r="50">
          <cell r="A50">
            <v>33021</v>
          </cell>
          <cell r="B50" t="str">
            <v>Hauling Revenue - Commercial Recycling F</v>
          </cell>
          <cell r="E50">
            <v>0</v>
          </cell>
          <cell r="F50">
            <v>0</v>
          </cell>
          <cell r="G50">
            <v>0</v>
          </cell>
          <cell r="H50">
            <v>0</v>
          </cell>
          <cell r="I50">
            <v>0</v>
          </cell>
          <cell r="J50">
            <v>0</v>
          </cell>
          <cell r="K50">
            <v>0</v>
          </cell>
          <cell r="L50">
            <v>0</v>
          </cell>
          <cell r="M50">
            <v>0</v>
          </cell>
          <cell r="N50">
            <v>0</v>
          </cell>
          <cell r="O50">
            <v>0</v>
          </cell>
          <cell r="P50">
            <v>0</v>
          </cell>
          <cell r="Q50">
            <v>0</v>
          </cell>
        </row>
        <row r="51">
          <cell r="A51">
            <v>33022</v>
          </cell>
          <cell r="B51" t="str">
            <v>Hauling Revenue - Commercial Recycling F</v>
          </cell>
          <cell r="E51">
            <v>0</v>
          </cell>
          <cell r="F51">
            <v>0</v>
          </cell>
          <cell r="G51">
            <v>0</v>
          </cell>
          <cell r="H51">
            <v>0</v>
          </cell>
          <cell r="I51">
            <v>0</v>
          </cell>
          <cell r="J51">
            <v>0</v>
          </cell>
          <cell r="K51">
            <v>0</v>
          </cell>
          <cell r="L51">
            <v>0</v>
          </cell>
          <cell r="M51">
            <v>0</v>
          </cell>
          <cell r="N51">
            <v>0</v>
          </cell>
          <cell r="O51">
            <v>0</v>
          </cell>
          <cell r="P51">
            <v>0</v>
          </cell>
          <cell r="Q51">
            <v>0</v>
          </cell>
        </row>
        <row r="52">
          <cell r="A52">
            <v>33029</v>
          </cell>
          <cell r="B52" t="str">
            <v>Hauling Revenue - Commercial Recycling F</v>
          </cell>
          <cell r="E52">
            <v>0</v>
          </cell>
          <cell r="F52">
            <v>0</v>
          </cell>
          <cell r="G52">
            <v>0</v>
          </cell>
          <cell r="H52">
            <v>0</v>
          </cell>
          <cell r="I52">
            <v>0</v>
          </cell>
          <cell r="J52">
            <v>0</v>
          </cell>
          <cell r="K52">
            <v>0</v>
          </cell>
          <cell r="L52">
            <v>0</v>
          </cell>
          <cell r="M52">
            <v>0</v>
          </cell>
          <cell r="N52">
            <v>0</v>
          </cell>
          <cell r="O52">
            <v>0</v>
          </cell>
          <cell r="P52">
            <v>0</v>
          </cell>
          <cell r="Q52">
            <v>0</v>
          </cell>
        </row>
        <row r="53">
          <cell r="A53">
            <v>33030</v>
          </cell>
          <cell r="B53" t="str">
            <v>Hauling Revenue - Commercial Recycling R</v>
          </cell>
          <cell r="E53">
            <v>0</v>
          </cell>
          <cell r="F53">
            <v>0</v>
          </cell>
          <cell r="G53">
            <v>0</v>
          </cell>
          <cell r="H53">
            <v>0</v>
          </cell>
          <cell r="I53">
            <v>0</v>
          </cell>
          <cell r="J53">
            <v>0</v>
          </cell>
          <cell r="K53">
            <v>0</v>
          </cell>
          <cell r="L53">
            <v>0</v>
          </cell>
          <cell r="M53">
            <v>0</v>
          </cell>
          <cell r="N53">
            <v>0</v>
          </cell>
          <cell r="O53">
            <v>0</v>
          </cell>
          <cell r="P53">
            <v>0</v>
          </cell>
          <cell r="Q53">
            <v>0</v>
          </cell>
        </row>
        <row r="54">
          <cell r="A54">
            <v>33031</v>
          </cell>
          <cell r="B54" t="str">
            <v>Hauling Revenue - Commercial Recycling R</v>
          </cell>
          <cell r="E54">
            <v>0</v>
          </cell>
          <cell r="F54">
            <v>0</v>
          </cell>
          <cell r="G54">
            <v>0</v>
          </cell>
          <cell r="H54">
            <v>0</v>
          </cell>
          <cell r="I54">
            <v>0</v>
          </cell>
          <cell r="J54">
            <v>0</v>
          </cell>
          <cell r="K54">
            <v>0</v>
          </cell>
          <cell r="L54">
            <v>0</v>
          </cell>
          <cell r="M54">
            <v>0</v>
          </cell>
          <cell r="N54">
            <v>0</v>
          </cell>
          <cell r="O54">
            <v>0</v>
          </cell>
          <cell r="P54">
            <v>0</v>
          </cell>
          <cell r="Q54">
            <v>0</v>
          </cell>
        </row>
        <row r="55">
          <cell r="A55">
            <v>33032</v>
          </cell>
          <cell r="B55" t="str">
            <v>Hauling Revenue - Commercial Recycling R</v>
          </cell>
          <cell r="E55">
            <v>0</v>
          </cell>
          <cell r="F55">
            <v>0</v>
          </cell>
          <cell r="G55">
            <v>0</v>
          </cell>
          <cell r="H55">
            <v>0</v>
          </cell>
          <cell r="I55">
            <v>0</v>
          </cell>
          <cell r="J55">
            <v>0</v>
          </cell>
          <cell r="K55">
            <v>0</v>
          </cell>
          <cell r="L55">
            <v>0</v>
          </cell>
          <cell r="M55">
            <v>0</v>
          </cell>
          <cell r="N55">
            <v>0</v>
          </cell>
          <cell r="O55">
            <v>0</v>
          </cell>
          <cell r="P55">
            <v>0</v>
          </cell>
          <cell r="Q55">
            <v>0</v>
          </cell>
        </row>
        <row r="56">
          <cell r="A56">
            <v>33039</v>
          </cell>
          <cell r="B56" t="str">
            <v>Hauling Revenue - Commercial Recycling R</v>
          </cell>
          <cell r="E56">
            <v>0</v>
          </cell>
          <cell r="F56">
            <v>0</v>
          </cell>
          <cell r="G56">
            <v>0</v>
          </cell>
          <cell r="H56">
            <v>0</v>
          </cell>
          <cell r="I56">
            <v>0</v>
          </cell>
          <cell r="J56">
            <v>0</v>
          </cell>
          <cell r="K56">
            <v>0</v>
          </cell>
          <cell r="L56">
            <v>0</v>
          </cell>
          <cell r="M56">
            <v>0</v>
          </cell>
          <cell r="N56">
            <v>0</v>
          </cell>
          <cell r="O56">
            <v>0</v>
          </cell>
          <cell r="P56">
            <v>0</v>
          </cell>
          <cell r="Q56">
            <v>0</v>
          </cell>
        </row>
        <row r="57">
          <cell r="A57">
            <v>33500</v>
          </cell>
          <cell r="B57" t="str">
            <v>Portable Toilet Revenue</v>
          </cell>
          <cell r="E57">
            <v>0</v>
          </cell>
          <cell r="F57">
            <v>0</v>
          </cell>
          <cell r="G57">
            <v>0</v>
          </cell>
          <cell r="H57">
            <v>0</v>
          </cell>
          <cell r="I57">
            <v>0</v>
          </cell>
          <cell r="J57">
            <v>0</v>
          </cell>
          <cell r="K57">
            <v>0</v>
          </cell>
          <cell r="L57">
            <v>0</v>
          </cell>
          <cell r="M57">
            <v>0</v>
          </cell>
          <cell r="N57">
            <v>0</v>
          </cell>
          <cell r="O57">
            <v>0</v>
          </cell>
          <cell r="P57">
            <v>0</v>
          </cell>
          <cell r="Q57">
            <v>0</v>
          </cell>
        </row>
        <row r="58">
          <cell r="A58">
            <v>33501</v>
          </cell>
          <cell r="B58" t="str">
            <v>Portable Toilet Extras</v>
          </cell>
          <cell r="E58">
            <v>0</v>
          </cell>
          <cell r="F58">
            <v>0</v>
          </cell>
          <cell r="G58">
            <v>0</v>
          </cell>
          <cell r="H58">
            <v>0</v>
          </cell>
          <cell r="I58">
            <v>0</v>
          </cell>
          <cell r="J58">
            <v>0</v>
          </cell>
          <cell r="K58">
            <v>0</v>
          </cell>
          <cell r="L58">
            <v>0</v>
          </cell>
          <cell r="M58">
            <v>0</v>
          </cell>
          <cell r="N58">
            <v>0</v>
          </cell>
          <cell r="O58">
            <v>0</v>
          </cell>
          <cell r="P58">
            <v>0</v>
          </cell>
          <cell r="Q58">
            <v>0</v>
          </cell>
        </row>
        <row r="59">
          <cell r="A59">
            <v>33502</v>
          </cell>
          <cell r="B59" t="str">
            <v>Portable Toilet Adjustments</v>
          </cell>
          <cell r="E59">
            <v>0</v>
          </cell>
          <cell r="F59">
            <v>0</v>
          </cell>
          <cell r="G59">
            <v>0</v>
          </cell>
          <cell r="H59">
            <v>0</v>
          </cell>
          <cell r="I59">
            <v>0</v>
          </cell>
          <cell r="J59">
            <v>0</v>
          </cell>
          <cell r="K59">
            <v>0</v>
          </cell>
          <cell r="L59">
            <v>0</v>
          </cell>
          <cell r="M59">
            <v>0</v>
          </cell>
          <cell r="N59">
            <v>0</v>
          </cell>
          <cell r="O59">
            <v>0</v>
          </cell>
          <cell r="P59">
            <v>0</v>
          </cell>
          <cell r="Q59">
            <v>0</v>
          </cell>
        </row>
        <row r="60">
          <cell r="A60">
            <v>33509</v>
          </cell>
          <cell r="B60" t="str">
            <v>Portable Toilet Intercompany</v>
          </cell>
          <cell r="E60">
            <v>0</v>
          </cell>
          <cell r="F60">
            <v>0</v>
          </cell>
          <cell r="G60">
            <v>0</v>
          </cell>
          <cell r="H60">
            <v>0</v>
          </cell>
          <cell r="I60">
            <v>0</v>
          </cell>
          <cell r="J60">
            <v>0</v>
          </cell>
          <cell r="K60">
            <v>0</v>
          </cell>
          <cell r="L60">
            <v>0</v>
          </cell>
          <cell r="M60">
            <v>0</v>
          </cell>
          <cell r="N60">
            <v>0</v>
          </cell>
          <cell r="O60">
            <v>0</v>
          </cell>
          <cell r="P60">
            <v>0</v>
          </cell>
          <cell r="Q60">
            <v>0</v>
          </cell>
        </row>
        <row r="61">
          <cell r="A61" t="str">
            <v>Total Hauling</v>
          </cell>
          <cell r="E61">
            <v>1386073.49</v>
          </cell>
          <cell r="F61">
            <v>1372277.94</v>
          </cell>
          <cell r="G61">
            <v>1406346.48</v>
          </cell>
          <cell r="H61">
            <v>1411911.56</v>
          </cell>
          <cell r="I61">
            <v>1416201.0699999998</v>
          </cell>
          <cell r="J61">
            <v>1459490.68</v>
          </cell>
          <cell r="K61">
            <v>1462503.71</v>
          </cell>
          <cell r="L61">
            <v>1483897.43</v>
          </cell>
          <cell r="M61">
            <v>1457942.84</v>
          </cell>
          <cell r="N61">
            <v>1412161.3899999997</v>
          </cell>
          <cell r="O61">
            <v>1377199.56</v>
          </cell>
          <cell r="P61">
            <v>1412687.2399999998</v>
          </cell>
          <cell r="Q61">
            <v>17058693.389999997</v>
          </cell>
        </row>
        <row r="63">
          <cell r="A63" t="str">
            <v>Transfer</v>
          </cell>
        </row>
        <row r="64">
          <cell r="A64">
            <v>35000</v>
          </cell>
          <cell r="B64" t="str">
            <v>Transfer Station - Third Party</v>
          </cell>
          <cell r="E64">
            <v>0</v>
          </cell>
          <cell r="F64">
            <v>0</v>
          </cell>
          <cell r="G64">
            <v>0</v>
          </cell>
          <cell r="H64">
            <v>0</v>
          </cell>
          <cell r="I64">
            <v>0</v>
          </cell>
          <cell r="J64">
            <v>0</v>
          </cell>
          <cell r="K64">
            <v>0</v>
          </cell>
          <cell r="L64">
            <v>0</v>
          </cell>
          <cell r="M64">
            <v>0</v>
          </cell>
          <cell r="N64">
            <v>0</v>
          </cell>
          <cell r="O64">
            <v>0</v>
          </cell>
          <cell r="P64">
            <v>0</v>
          </cell>
          <cell r="Q64">
            <v>0</v>
          </cell>
        </row>
        <row r="65">
          <cell r="A65">
            <v>35001</v>
          </cell>
          <cell r="B65" t="str">
            <v>Transfer Station - Third Party Adjustmen</v>
          </cell>
          <cell r="E65">
            <v>0</v>
          </cell>
          <cell r="F65">
            <v>0</v>
          </cell>
          <cell r="G65">
            <v>0</v>
          </cell>
          <cell r="H65">
            <v>0</v>
          </cell>
          <cell r="I65">
            <v>0</v>
          </cell>
          <cell r="J65">
            <v>0</v>
          </cell>
          <cell r="K65">
            <v>0</v>
          </cell>
          <cell r="L65">
            <v>0</v>
          </cell>
          <cell r="M65">
            <v>0</v>
          </cell>
          <cell r="N65">
            <v>0</v>
          </cell>
          <cell r="O65">
            <v>0</v>
          </cell>
          <cell r="P65">
            <v>0</v>
          </cell>
          <cell r="Q65">
            <v>0</v>
          </cell>
        </row>
        <row r="66">
          <cell r="A66">
            <v>35009</v>
          </cell>
          <cell r="B66" t="str">
            <v>Transfer Station - Intercompany</v>
          </cell>
          <cell r="E66">
            <v>0</v>
          </cell>
          <cell r="F66">
            <v>0</v>
          </cell>
          <cell r="G66">
            <v>0</v>
          </cell>
          <cell r="H66">
            <v>0</v>
          </cell>
          <cell r="I66">
            <v>0</v>
          </cell>
          <cell r="J66">
            <v>0</v>
          </cell>
          <cell r="K66">
            <v>0</v>
          </cell>
          <cell r="L66">
            <v>0</v>
          </cell>
          <cell r="M66">
            <v>0</v>
          </cell>
          <cell r="N66">
            <v>0</v>
          </cell>
          <cell r="O66">
            <v>0</v>
          </cell>
          <cell r="P66">
            <v>0</v>
          </cell>
          <cell r="Q66">
            <v>0</v>
          </cell>
        </row>
        <row r="67">
          <cell r="A67">
            <v>35500</v>
          </cell>
          <cell r="B67" t="str">
            <v>MRF Processing Charge</v>
          </cell>
          <cell r="E67">
            <v>0</v>
          </cell>
          <cell r="F67">
            <v>0</v>
          </cell>
          <cell r="G67">
            <v>0</v>
          </cell>
          <cell r="H67">
            <v>0</v>
          </cell>
          <cell r="I67">
            <v>0</v>
          </cell>
          <cell r="J67">
            <v>0</v>
          </cell>
          <cell r="K67">
            <v>0</v>
          </cell>
          <cell r="L67">
            <v>0</v>
          </cell>
          <cell r="M67">
            <v>0</v>
          </cell>
          <cell r="N67">
            <v>0</v>
          </cell>
          <cell r="O67">
            <v>0</v>
          </cell>
          <cell r="P67">
            <v>0</v>
          </cell>
          <cell r="Q67">
            <v>0</v>
          </cell>
        </row>
        <row r="68">
          <cell r="A68">
            <v>35501</v>
          </cell>
          <cell r="B68" t="str">
            <v>MRF Processing Charge Adjustments</v>
          </cell>
          <cell r="E68">
            <v>0</v>
          </cell>
          <cell r="F68">
            <v>0</v>
          </cell>
          <cell r="G68">
            <v>0</v>
          </cell>
          <cell r="H68">
            <v>0</v>
          </cell>
          <cell r="I68">
            <v>0</v>
          </cell>
          <cell r="J68">
            <v>0</v>
          </cell>
          <cell r="K68">
            <v>0</v>
          </cell>
          <cell r="L68">
            <v>0</v>
          </cell>
          <cell r="M68">
            <v>0</v>
          </cell>
          <cell r="N68">
            <v>0</v>
          </cell>
          <cell r="O68">
            <v>0</v>
          </cell>
          <cell r="P68">
            <v>0</v>
          </cell>
          <cell r="Q68">
            <v>0</v>
          </cell>
        </row>
        <row r="69">
          <cell r="A69">
            <v>35509</v>
          </cell>
          <cell r="B69" t="str">
            <v>MRF Processing Charge Intercompany</v>
          </cell>
          <cell r="E69">
            <v>0</v>
          </cell>
          <cell r="F69">
            <v>0</v>
          </cell>
          <cell r="G69">
            <v>0</v>
          </cell>
          <cell r="H69">
            <v>0</v>
          </cell>
          <cell r="I69">
            <v>0</v>
          </cell>
          <cell r="J69">
            <v>0</v>
          </cell>
          <cell r="K69">
            <v>0</v>
          </cell>
          <cell r="L69">
            <v>0</v>
          </cell>
          <cell r="M69">
            <v>0</v>
          </cell>
          <cell r="N69">
            <v>0</v>
          </cell>
          <cell r="O69">
            <v>0</v>
          </cell>
          <cell r="P69">
            <v>0</v>
          </cell>
          <cell r="Q69">
            <v>0</v>
          </cell>
        </row>
        <row r="70">
          <cell r="A70" t="str">
            <v>Total Transfer</v>
          </cell>
          <cell r="E70">
            <v>0</v>
          </cell>
          <cell r="F70">
            <v>0</v>
          </cell>
          <cell r="G70">
            <v>0</v>
          </cell>
          <cell r="H70">
            <v>0</v>
          </cell>
          <cell r="I70">
            <v>0</v>
          </cell>
          <cell r="J70">
            <v>0</v>
          </cell>
          <cell r="K70">
            <v>0</v>
          </cell>
          <cell r="L70">
            <v>0</v>
          </cell>
          <cell r="M70">
            <v>0</v>
          </cell>
          <cell r="N70">
            <v>0</v>
          </cell>
          <cell r="O70">
            <v>0</v>
          </cell>
          <cell r="P70">
            <v>0</v>
          </cell>
          <cell r="Q70">
            <v>0</v>
          </cell>
        </row>
        <row r="72">
          <cell r="A72" t="str">
            <v>MRF</v>
          </cell>
        </row>
        <row r="73">
          <cell r="A73">
            <v>35510</v>
          </cell>
          <cell r="B73" t="str">
            <v>Proceeds - OCC</v>
          </cell>
          <cell r="E73">
            <v>0</v>
          </cell>
          <cell r="F73">
            <v>0</v>
          </cell>
          <cell r="G73">
            <v>0</v>
          </cell>
          <cell r="H73">
            <v>0</v>
          </cell>
          <cell r="I73">
            <v>0</v>
          </cell>
          <cell r="J73">
            <v>0</v>
          </cell>
          <cell r="K73">
            <v>0</v>
          </cell>
          <cell r="L73">
            <v>0</v>
          </cell>
          <cell r="M73">
            <v>0</v>
          </cell>
          <cell r="N73">
            <v>0</v>
          </cell>
          <cell r="O73">
            <v>0</v>
          </cell>
          <cell r="P73">
            <v>0</v>
          </cell>
          <cell r="Q73">
            <v>0</v>
          </cell>
        </row>
        <row r="74">
          <cell r="A74">
            <v>35511</v>
          </cell>
          <cell r="B74" t="str">
            <v>Proceeds - ONP</v>
          </cell>
          <cell r="E74">
            <v>0</v>
          </cell>
          <cell r="F74">
            <v>0</v>
          </cell>
          <cell r="G74">
            <v>0</v>
          </cell>
          <cell r="H74">
            <v>0</v>
          </cell>
          <cell r="I74">
            <v>0</v>
          </cell>
          <cell r="J74">
            <v>0</v>
          </cell>
          <cell r="K74">
            <v>0</v>
          </cell>
          <cell r="L74">
            <v>0</v>
          </cell>
          <cell r="M74">
            <v>0</v>
          </cell>
          <cell r="N74">
            <v>0</v>
          </cell>
          <cell r="O74">
            <v>0</v>
          </cell>
          <cell r="P74">
            <v>0</v>
          </cell>
          <cell r="Q74">
            <v>0</v>
          </cell>
        </row>
        <row r="75">
          <cell r="A75">
            <v>35512</v>
          </cell>
          <cell r="B75" t="str">
            <v>Proceeds - Other Paper</v>
          </cell>
          <cell r="E75">
            <v>0</v>
          </cell>
          <cell r="F75">
            <v>0</v>
          </cell>
          <cell r="G75">
            <v>0</v>
          </cell>
          <cell r="H75">
            <v>0</v>
          </cell>
          <cell r="I75">
            <v>0</v>
          </cell>
          <cell r="J75">
            <v>0</v>
          </cell>
          <cell r="K75">
            <v>0</v>
          </cell>
          <cell r="L75">
            <v>0</v>
          </cell>
          <cell r="M75">
            <v>0</v>
          </cell>
          <cell r="N75">
            <v>0</v>
          </cell>
          <cell r="O75">
            <v>0</v>
          </cell>
          <cell r="P75">
            <v>0</v>
          </cell>
          <cell r="Q75">
            <v>0</v>
          </cell>
        </row>
        <row r="76">
          <cell r="A76">
            <v>35513</v>
          </cell>
          <cell r="B76" t="str">
            <v>Proceeds - Aluminum</v>
          </cell>
          <cell r="E76">
            <v>0</v>
          </cell>
          <cell r="F76">
            <v>0</v>
          </cell>
          <cell r="G76">
            <v>0</v>
          </cell>
          <cell r="H76">
            <v>0</v>
          </cell>
          <cell r="I76">
            <v>0</v>
          </cell>
          <cell r="J76">
            <v>0</v>
          </cell>
          <cell r="K76">
            <v>0</v>
          </cell>
          <cell r="L76">
            <v>0</v>
          </cell>
          <cell r="M76">
            <v>0</v>
          </cell>
          <cell r="N76">
            <v>0</v>
          </cell>
          <cell r="O76">
            <v>0</v>
          </cell>
          <cell r="P76">
            <v>0</v>
          </cell>
          <cell r="Q76">
            <v>0</v>
          </cell>
        </row>
        <row r="77">
          <cell r="A77">
            <v>35514</v>
          </cell>
          <cell r="B77" t="str">
            <v>Proceeds - Metal</v>
          </cell>
          <cell r="E77">
            <v>0</v>
          </cell>
          <cell r="F77">
            <v>0</v>
          </cell>
          <cell r="G77">
            <v>0</v>
          </cell>
          <cell r="H77">
            <v>0</v>
          </cell>
          <cell r="I77">
            <v>0</v>
          </cell>
          <cell r="J77">
            <v>0</v>
          </cell>
          <cell r="K77">
            <v>0</v>
          </cell>
          <cell r="L77">
            <v>0</v>
          </cell>
          <cell r="M77">
            <v>0</v>
          </cell>
          <cell r="N77">
            <v>0</v>
          </cell>
          <cell r="O77">
            <v>0</v>
          </cell>
          <cell r="P77">
            <v>0</v>
          </cell>
          <cell r="Q77">
            <v>0</v>
          </cell>
        </row>
        <row r="78">
          <cell r="A78">
            <v>35515</v>
          </cell>
          <cell r="B78" t="str">
            <v>Proceeds - Glass</v>
          </cell>
          <cell r="E78">
            <v>0</v>
          </cell>
          <cell r="F78">
            <v>0</v>
          </cell>
          <cell r="G78">
            <v>0</v>
          </cell>
          <cell r="H78">
            <v>0</v>
          </cell>
          <cell r="I78">
            <v>0</v>
          </cell>
          <cell r="J78">
            <v>0</v>
          </cell>
          <cell r="K78">
            <v>0</v>
          </cell>
          <cell r="L78">
            <v>0</v>
          </cell>
          <cell r="M78">
            <v>0</v>
          </cell>
          <cell r="N78">
            <v>0</v>
          </cell>
          <cell r="O78">
            <v>0</v>
          </cell>
          <cell r="P78">
            <v>0</v>
          </cell>
          <cell r="Q78">
            <v>0</v>
          </cell>
        </row>
        <row r="79">
          <cell r="A79">
            <v>35516</v>
          </cell>
          <cell r="B79" t="str">
            <v>Proceeds - Plastic</v>
          </cell>
          <cell r="E79">
            <v>0</v>
          </cell>
          <cell r="F79">
            <v>0</v>
          </cell>
          <cell r="G79">
            <v>0</v>
          </cell>
          <cell r="H79">
            <v>0</v>
          </cell>
          <cell r="I79">
            <v>0</v>
          </cell>
          <cell r="J79">
            <v>0</v>
          </cell>
          <cell r="K79">
            <v>0</v>
          </cell>
          <cell r="L79">
            <v>0</v>
          </cell>
          <cell r="M79">
            <v>0</v>
          </cell>
          <cell r="N79">
            <v>0</v>
          </cell>
          <cell r="O79">
            <v>0</v>
          </cell>
          <cell r="P79">
            <v>0</v>
          </cell>
          <cell r="Q79">
            <v>0</v>
          </cell>
        </row>
        <row r="80">
          <cell r="A80">
            <v>35517</v>
          </cell>
          <cell r="B80" t="str">
            <v>Proceeds - Other Recyclables</v>
          </cell>
          <cell r="E80">
            <v>0</v>
          </cell>
          <cell r="F80">
            <v>0</v>
          </cell>
          <cell r="G80">
            <v>0</v>
          </cell>
          <cell r="H80">
            <v>0</v>
          </cell>
          <cell r="I80">
            <v>0</v>
          </cell>
          <cell r="J80">
            <v>0</v>
          </cell>
          <cell r="K80">
            <v>0</v>
          </cell>
          <cell r="L80">
            <v>0</v>
          </cell>
          <cell r="M80">
            <v>0</v>
          </cell>
          <cell r="N80">
            <v>0</v>
          </cell>
          <cell r="O80">
            <v>0</v>
          </cell>
          <cell r="P80">
            <v>0</v>
          </cell>
          <cell r="Q80">
            <v>0</v>
          </cell>
        </row>
        <row r="81">
          <cell r="A81">
            <v>35518</v>
          </cell>
          <cell r="B81" t="str">
            <v>Proceeds - Commingled</v>
          </cell>
          <cell r="E81">
            <v>0</v>
          </cell>
          <cell r="F81">
            <v>0</v>
          </cell>
          <cell r="G81">
            <v>0</v>
          </cell>
          <cell r="H81">
            <v>0</v>
          </cell>
          <cell r="I81">
            <v>0</v>
          </cell>
          <cell r="J81">
            <v>0</v>
          </cell>
          <cell r="K81">
            <v>0</v>
          </cell>
          <cell r="L81">
            <v>0</v>
          </cell>
          <cell r="M81">
            <v>0</v>
          </cell>
          <cell r="N81">
            <v>0</v>
          </cell>
          <cell r="O81">
            <v>0</v>
          </cell>
          <cell r="P81">
            <v>0</v>
          </cell>
          <cell r="Q81">
            <v>0</v>
          </cell>
        </row>
        <row r="82">
          <cell r="A82">
            <v>35519</v>
          </cell>
          <cell r="B82" t="str">
            <v>Proceeds - Intercompany Material Sales</v>
          </cell>
          <cell r="E82">
            <v>0</v>
          </cell>
          <cell r="F82">
            <v>0</v>
          </cell>
          <cell r="G82">
            <v>0</v>
          </cell>
          <cell r="H82">
            <v>0</v>
          </cell>
          <cell r="I82">
            <v>0</v>
          </cell>
          <cell r="J82">
            <v>0</v>
          </cell>
          <cell r="K82">
            <v>0</v>
          </cell>
          <cell r="L82">
            <v>0</v>
          </cell>
          <cell r="M82">
            <v>0</v>
          </cell>
          <cell r="N82">
            <v>0</v>
          </cell>
          <cell r="O82">
            <v>0</v>
          </cell>
          <cell r="P82">
            <v>0</v>
          </cell>
          <cell r="Q82">
            <v>0</v>
          </cell>
        </row>
        <row r="83">
          <cell r="A83">
            <v>35520</v>
          </cell>
          <cell r="B83" t="str">
            <v>Support - OCC</v>
          </cell>
          <cell r="E83">
            <v>0</v>
          </cell>
          <cell r="F83">
            <v>0</v>
          </cell>
          <cell r="G83">
            <v>0</v>
          </cell>
          <cell r="H83">
            <v>0</v>
          </cell>
          <cell r="I83">
            <v>0</v>
          </cell>
          <cell r="J83">
            <v>0</v>
          </cell>
          <cell r="K83">
            <v>0</v>
          </cell>
          <cell r="L83">
            <v>0</v>
          </cell>
          <cell r="M83">
            <v>0</v>
          </cell>
          <cell r="N83">
            <v>0</v>
          </cell>
          <cell r="O83">
            <v>0</v>
          </cell>
          <cell r="P83">
            <v>0</v>
          </cell>
          <cell r="Q83">
            <v>0</v>
          </cell>
        </row>
        <row r="84">
          <cell r="A84">
            <v>35521</v>
          </cell>
          <cell r="B84" t="str">
            <v>Support - ONP</v>
          </cell>
          <cell r="E84">
            <v>0</v>
          </cell>
          <cell r="F84">
            <v>0</v>
          </cell>
          <cell r="G84">
            <v>0</v>
          </cell>
          <cell r="H84">
            <v>0</v>
          </cell>
          <cell r="I84">
            <v>0</v>
          </cell>
          <cell r="J84">
            <v>0</v>
          </cell>
          <cell r="K84">
            <v>0</v>
          </cell>
          <cell r="L84">
            <v>0</v>
          </cell>
          <cell r="M84">
            <v>0</v>
          </cell>
          <cell r="N84">
            <v>0</v>
          </cell>
          <cell r="O84">
            <v>0</v>
          </cell>
          <cell r="P84">
            <v>0</v>
          </cell>
          <cell r="Q84">
            <v>0</v>
          </cell>
        </row>
        <row r="85">
          <cell r="A85">
            <v>35522</v>
          </cell>
          <cell r="B85" t="str">
            <v>Support - Other Paper</v>
          </cell>
          <cell r="E85">
            <v>0</v>
          </cell>
          <cell r="F85">
            <v>0</v>
          </cell>
          <cell r="G85">
            <v>0</v>
          </cell>
          <cell r="H85">
            <v>0</v>
          </cell>
          <cell r="I85">
            <v>0</v>
          </cell>
          <cell r="J85">
            <v>0</v>
          </cell>
          <cell r="K85">
            <v>0</v>
          </cell>
          <cell r="L85">
            <v>0</v>
          </cell>
          <cell r="M85">
            <v>0</v>
          </cell>
          <cell r="N85">
            <v>0</v>
          </cell>
          <cell r="O85">
            <v>0</v>
          </cell>
          <cell r="P85">
            <v>0</v>
          </cell>
          <cell r="Q85">
            <v>0</v>
          </cell>
        </row>
        <row r="86">
          <cell r="A86">
            <v>35523</v>
          </cell>
          <cell r="B86" t="str">
            <v>Support - Aluminum</v>
          </cell>
          <cell r="E86">
            <v>0</v>
          </cell>
          <cell r="F86">
            <v>0</v>
          </cell>
          <cell r="G86">
            <v>0</v>
          </cell>
          <cell r="H86">
            <v>0</v>
          </cell>
          <cell r="I86">
            <v>0</v>
          </cell>
          <cell r="J86">
            <v>0</v>
          </cell>
          <cell r="K86">
            <v>0</v>
          </cell>
          <cell r="L86">
            <v>0</v>
          </cell>
          <cell r="M86">
            <v>0</v>
          </cell>
          <cell r="N86">
            <v>0</v>
          </cell>
          <cell r="O86">
            <v>0</v>
          </cell>
          <cell r="P86">
            <v>0</v>
          </cell>
          <cell r="Q86">
            <v>0</v>
          </cell>
        </row>
        <row r="87">
          <cell r="A87">
            <v>35524</v>
          </cell>
          <cell r="B87" t="str">
            <v>Support - Metal</v>
          </cell>
          <cell r="E87">
            <v>0</v>
          </cell>
          <cell r="F87">
            <v>0</v>
          </cell>
          <cell r="G87">
            <v>0</v>
          </cell>
          <cell r="H87">
            <v>0</v>
          </cell>
          <cell r="I87">
            <v>0</v>
          </cell>
          <cell r="J87">
            <v>0</v>
          </cell>
          <cell r="K87">
            <v>0</v>
          </cell>
          <cell r="L87">
            <v>0</v>
          </cell>
          <cell r="M87">
            <v>0</v>
          </cell>
          <cell r="N87">
            <v>0</v>
          </cell>
          <cell r="O87">
            <v>0</v>
          </cell>
          <cell r="P87">
            <v>0</v>
          </cell>
          <cell r="Q87">
            <v>0</v>
          </cell>
        </row>
        <row r="88">
          <cell r="A88">
            <v>35525</v>
          </cell>
          <cell r="B88" t="str">
            <v>Support - Glass</v>
          </cell>
          <cell r="E88">
            <v>0</v>
          </cell>
          <cell r="F88">
            <v>0</v>
          </cell>
          <cell r="G88">
            <v>0</v>
          </cell>
          <cell r="H88">
            <v>0</v>
          </cell>
          <cell r="I88">
            <v>0</v>
          </cell>
          <cell r="J88">
            <v>0</v>
          </cell>
          <cell r="K88">
            <v>0</v>
          </cell>
          <cell r="L88">
            <v>0</v>
          </cell>
          <cell r="M88">
            <v>0</v>
          </cell>
          <cell r="N88">
            <v>0</v>
          </cell>
          <cell r="O88">
            <v>0</v>
          </cell>
          <cell r="P88">
            <v>0</v>
          </cell>
          <cell r="Q88">
            <v>0</v>
          </cell>
        </row>
        <row r="89">
          <cell r="A89">
            <v>35526</v>
          </cell>
          <cell r="B89" t="str">
            <v>Support - Plastic</v>
          </cell>
          <cell r="E89">
            <v>0</v>
          </cell>
          <cell r="F89">
            <v>0</v>
          </cell>
          <cell r="G89">
            <v>0</v>
          </cell>
          <cell r="H89">
            <v>0</v>
          </cell>
          <cell r="I89">
            <v>0</v>
          </cell>
          <cell r="J89">
            <v>0</v>
          </cell>
          <cell r="K89">
            <v>0</v>
          </cell>
          <cell r="L89">
            <v>0</v>
          </cell>
          <cell r="M89">
            <v>0</v>
          </cell>
          <cell r="N89">
            <v>0</v>
          </cell>
          <cell r="O89">
            <v>0</v>
          </cell>
          <cell r="P89">
            <v>0</v>
          </cell>
          <cell r="Q89">
            <v>0</v>
          </cell>
        </row>
        <row r="90">
          <cell r="A90">
            <v>35527</v>
          </cell>
          <cell r="B90" t="str">
            <v>Support - Other Recyclables</v>
          </cell>
          <cell r="E90">
            <v>0</v>
          </cell>
          <cell r="F90">
            <v>0</v>
          </cell>
          <cell r="G90">
            <v>0</v>
          </cell>
          <cell r="H90">
            <v>0</v>
          </cell>
          <cell r="I90">
            <v>0</v>
          </cell>
          <cell r="J90">
            <v>0</v>
          </cell>
          <cell r="K90">
            <v>0</v>
          </cell>
          <cell r="L90">
            <v>0</v>
          </cell>
          <cell r="M90">
            <v>0</v>
          </cell>
          <cell r="N90">
            <v>0</v>
          </cell>
          <cell r="O90">
            <v>0</v>
          </cell>
          <cell r="P90">
            <v>0</v>
          </cell>
          <cell r="Q90">
            <v>0</v>
          </cell>
        </row>
        <row r="91">
          <cell r="A91">
            <v>35529</v>
          </cell>
          <cell r="B91" t="str">
            <v>Support - Intercompany Material Sales</v>
          </cell>
          <cell r="E91">
            <v>0</v>
          </cell>
          <cell r="F91">
            <v>0</v>
          </cell>
          <cell r="G91">
            <v>0</v>
          </cell>
          <cell r="H91">
            <v>0</v>
          </cell>
          <cell r="I91">
            <v>0</v>
          </cell>
          <cell r="J91">
            <v>0</v>
          </cell>
          <cell r="K91">
            <v>0</v>
          </cell>
          <cell r="L91">
            <v>0</v>
          </cell>
          <cell r="M91">
            <v>0</v>
          </cell>
          <cell r="N91">
            <v>0</v>
          </cell>
          <cell r="O91">
            <v>0</v>
          </cell>
          <cell r="P91">
            <v>0</v>
          </cell>
          <cell r="Q91">
            <v>0</v>
          </cell>
        </row>
        <row r="92">
          <cell r="A92">
            <v>35551</v>
          </cell>
          <cell r="B92" t="str">
            <v>Proceeds - Compost</v>
          </cell>
          <cell r="E92">
            <v>0</v>
          </cell>
          <cell r="F92">
            <v>0</v>
          </cell>
          <cell r="G92">
            <v>0</v>
          </cell>
          <cell r="H92">
            <v>0</v>
          </cell>
          <cell r="I92">
            <v>0</v>
          </cell>
          <cell r="J92">
            <v>0</v>
          </cell>
          <cell r="K92">
            <v>0</v>
          </cell>
          <cell r="L92">
            <v>0</v>
          </cell>
          <cell r="M92">
            <v>0</v>
          </cell>
          <cell r="N92">
            <v>0</v>
          </cell>
          <cell r="O92">
            <v>0</v>
          </cell>
          <cell r="P92">
            <v>0</v>
          </cell>
          <cell r="Q92">
            <v>0</v>
          </cell>
        </row>
        <row r="93">
          <cell r="A93">
            <v>35552</v>
          </cell>
          <cell r="B93" t="str">
            <v>Proceeds - Fuel</v>
          </cell>
          <cell r="E93">
            <v>0</v>
          </cell>
          <cell r="F93">
            <v>0</v>
          </cell>
          <cell r="G93">
            <v>0</v>
          </cell>
          <cell r="H93">
            <v>0</v>
          </cell>
          <cell r="I93">
            <v>0</v>
          </cell>
          <cell r="J93">
            <v>0</v>
          </cell>
          <cell r="K93">
            <v>0</v>
          </cell>
          <cell r="L93">
            <v>0</v>
          </cell>
          <cell r="M93">
            <v>0</v>
          </cell>
          <cell r="N93">
            <v>0</v>
          </cell>
          <cell r="O93">
            <v>0</v>
          </cell>
          <cell r="P93">
            <v>0</v>
          </cell>
          <cell r="Q93">
            <v>0</v>
          </cell>
        </row>
        <row r="94">
          <cell r="A94">
            <v>35553</v>
          </cell>
          <cell r="B94" t="str">
            <v>Proceeds - Landscape Materials</v>
          </cell>
          <cell r="E94">
            <v>0</v>
          </cell>
          <cell r="F94">
            <v>0</v>
          </cell>
          <cell r="G94">
            <v>0</v>
          </cell>
          <cell r="H94">
            <v>0</v>
          </cell>
          <cell r="I94">
            <v>0</v>
          </cell>
          <cell r="J94">
            <v>0</v>
          </cell>
          <cell r="K94">
            <v>0</v>
          </cell>
          <cell r="L94">
            <v>0</v>
          </cell>
          <cell r="M94">
            <v>0</v>
          </cell>
          <cell r="N94">
            <v>0</v>
          </cell>
          <cell r="O94">
            <v>0</v>
          </cell>
          <cell r="P94">
            <v>0</v>
          </cell>
          <cell r="Q94">
            <v>0</v>
          </cell>
        </row>
        <row r="95">
          <cell r="A95" t="str">
            <v>Total MRF</v>
          </cell>
          <cell r="E95">
            <v>0</v>
          </cell>
          <cell r="F95">
            <v>0</v>
          </cell>
          <cell r="G95">
            <v>0</v>
          </cell>
          <cell r="H95">
            <v>0</v>
          </cell>
          <cell r="I95">
            <v>0</v>
          </cell>
          <cell r="J95">
            <v>0</v>
          </cell>
          <cell r="K95">
            <v>0</v>
          </cell>
          <cell r="L95">
            <v>0</v>
          </cell>
          <cell r="M95">
            <v>0</v>
          </cell>
          <cell r="N95">
            <v>0</v>
          </cell>
          <cell r="O95">
            <v>0</v>
          </cell>
          <cell r="P95">
            <v>0</v>
          </cell>
          <cell r="Q95">
            <v>0</v>
          </cell>
        </row>
        <row r="97">
          <cell r="A97" t="str">
            <v>Landfill</v>
          </cell>
        </row>
        <row r="98">
          <cell r="A98">
            <v>36000</v>
          </cell>
          <cell r="B98" t="str">
            <v>Landfill Revenue - MSW</v>
          </cell>
          <cell r="E98">
            <v>0</v>
          </cell>
          <cell r="F98">
            <v>0</v>
          </cell>
          <cell r="G98">
            <v>0</v>
          </cell>
          <cell r="H98">
            <v>0</v>
          </cell>
          <cell r="I98">
            <v>0</v>
          </cell>
          <cell r="J98">
            <v>0</v>
          </cell>
          <cell r="K98">
            <v>0</v>
          </cell>
          <cell r="L98">
            <v>0</v>
          </cell>
          <cell r="M98">
            <v>0</v>
          </cell>
          <cell r="N98">
            <v>0</v>
          </cell>
          <cell r="O98">
            <v>0</v>
          </cell>
          <cell r="P98">
            <v>0</v>
          </cell>
          <cell r="Q98">
            <v>0</v>
          </cell>
        </row>
        <row r="99">
          <cell r="A99">
            <v>36001</v>
          </cell>
          <cell r="B99" t="str">
            <v>Landfill Revenue - MSW Adjustments</v>
          </cell>
          <cell r="E99">
            <v>0</v>
          </cell>
          <cell r="F99">
            <v>0</v>
          </cell>
          <cell r="G99">
            <v>0</v>
          </cell>
          <cell r="H99">
            <v>0</v>
          </cell>
          <cell r="I99">
            <v>0</v>
          </cell>
          <cell r="J99">
            <v>0</v>
          </cell>
          <cell r="K99">
            <v>0</v>
          </cell>
          <cell r="L99">
            <v>0</v>
          </cell>
          <cell r="M99">
            <v>0</v>
          </cell>
          <cell r="N99">
            <v>0</v>
          </cell>
          <cell r="O99">
            <v>0</v>
          </cell>
          <cell r="P99">
            <v>0</v>
          </cell>
          <cell r="Q99">
            <v>0</v>
          </cell>
        </row>
        <row r="100">
          <cell r="A100">
            <v>36002</v>
          </cell>
          <cell r="B100" t="str">
            <v>Landfill Revenue - Extras</v>
          </cell>
          <cell r="E100">
            <v>0</v>
          </cell>
          <cell r="F100">
            <v>0</v>
          </cell>
          <cell r="G100">
            <v>0</v>
          </cell>
          <cell r="H100">
            <v>0</v>
          </cell>
          <cell r="I100">
            <v>0</v>
          </cell>
          <cell r="J100">
            <v>0</v>
          </cell>
          <cell r="K100">
            <v>0</v>
          </cell>
          <cell r="L100">
            <v>0</v>
          </cell>
          <cell r="M100">
            <v>0</v>
          </cell>
          <cell r="N100">
            <v>0</v>
          </cell>
          <cell r="O100">
            <v>0</v>
          </cell>
          <cell r="P100">
            <v>0</v>
          </cell>
          <cell r="Q100">
            <v>0</v>
          </cell>
        </row>
        <row r="101">
          <cell r="A101">
            <v>36009</v>
          </cell>
          <cell r="B101" t="str">
            <v>Landfill Revenue - MSW Intercompany</v>
          </cell>
          <cell r="E101">
            <v>0</v>
          </cell>
          <cell r="F101">
            <v>0</v>
          </cell>
          <cell r="G101">
            <v>0</v>
          </cell>
          <cell r="H101">
            <v>0</v>
          </cell>
          <cell r="I101">
            <v>0</v>
          </cell>
          <cell r="J101">
            <v>0</v>
          </cell>
          <cell r="K101">
            <v>0</v>
          </cell>
          <cell r="L101">
            <v>0</v>
          </cell>
          <cell r="M101">
            <v>0</v>
          </cell>
          <cell r="N101">
            <v>0</v>
          </cell>
          <cell r="O101">
            <v>0</v>
          </cell>
          <cell r="P101">
            <v>0</v>
          </cell>
          <cell r="Q101">
            <v>0</v>
          </cell>
        </row>
        <row r="102">
          <cell r="A102">
            <v>36010</v>
          </cell>
          <cell r="B102" t="str">
            <v>Landfill Revenue - C&amp;D</v>
          </cell>
          <cell r="E102">
            <v>0</v>
          </cell>
          <cell r="F102">
            <v>0</v>
          </cell>
          <cell r="G102">
            <v>0</v>
          </cell>
          <cell r="H102">
            <v>0</v>
          </cell>
          <cell r="I102">
            <v>0</v>
          </cell>
          <cell r="J102">
            <v>0</v>
          </cell>
          <cell r="K102">
            <v>0</v>
          </cell>
          <cell r="L102">
            <v>0</v>
          </cell>
          <cell r="M102">
            <v>0</v>
          </cell>
          <cell r="N102">
            <v>0</v>
          </cell>
          <cell r="O102">
            <v>0</v>
          </cell>
          <cell r="P102">
            <v>0</v>
          </cell>
          <cell r="Q102">
            <v>0</v>
          </cell>
        </row>
        <row r="103">
          <cell r="A103">
            <v>36011</v>
          </cell>
          <cell r="B103" t="str">
            <v>Landfill Revenue - C&amp;D Adjustments</v>
          </cell>
          <cell r="E103">
            <v>0</v>
          </cell>
          <cell r="F103">
            <v>0</v>
          </cell>
          <cell r="G103">
            <v>0</v>
          </cell>
          <cell r="H103">
            <v>0</v>
          </cell>
          <cell r="I103">
            <v>0</v>
          </cell>
          <cell r="J103">
            <v>0</v>
          </cell>
          <cell r="K103">
            <v>0</v>
          </cell>
          <cell r="L103">
            <v>0</v>
          </cell>
          <cell r="M103">
            <v>0</v>
          </cell>
          <cell r="N103">
            <v>0</v>
          </cell>
          <cell r="O103">
            <v>0</v>
          </cell>
          <cell r="P103">
            <v>0</v>
          </cell>
          <cell r="Q103">
            <v>0</v>
          </cell>
        </row>
        <row r="104">
          <cell r="A104">
            <v>36019</v>
          </cell>
          <cell r="B104" t="str">
            <v>Landfill Revenue - C&amp;D Intercompany</v>
          </cell>
          <cell r="E104">
            <v>0</v>
          </cell>
          <cell r="F104">
            <v>0</v>
          </cell>
          <cell r="G104">
            <v>0</v>
          </cell>
          <cell r="H104">
            <v>0</v>
          </cell>
          <cell r="I104">
            <v>0</v>
          </cell>
          <cell r="J104">
            <v>0</v>
          </cell>
          <cell r="K104">
            <v>0</v>
          </cell>
          <cell r="L104">
            <v>0</v>
          </cell>
          <cell r="M104">
            <v>0</v>
          </cell>
          <cell r="N104">
            <v>0</v>
          </cell>
          <cell r="O104">
            <v>0</v>
          </cell>
          <cell r="P104">
            <v>0</v>
          </cell>
          <cell r="Q104">
            <v>0</v>
          </cell>
        </row>
        <row r="105">
          <cell r="A105">
            <v>36020</v>
          </cell>
          <cell r="B105" t="str">
            <v>Landfill Revenue - Special Waste</v>
          </cell>
          <cell r="E105">
            <v>0</v>
          </cell>
          <cell r="F105">
            <v>0</v>
          </cell>
          <cell r="G105">
            <v>0</v>
          </cell>
          <cell r="H105">
            <v>0</v>
          </cell>
          <cell r="I105">
            <v>0</v>
          </cell>
          <cell r="J105">
            <v>0</v>
          </cell>
          <cell r="K105">
            <v>0</v>
          </cell>
          <cell r="L105">
            <v>0</v>
          </cell>
          <cell r="M105">
            <v>0</v>
          </cell>
          <cell r="N105">
            <v>0</v>
          </cell>
          <cell r="O105">
            <v>0</v>
          </cell>
          <cell r="P105">
            <v>0</v>
          </cell>
          <cell r="Q105">
            <v>0</v>
          </cell>
        </row>
        <row r="106">
          <cell r="A106">
            <v>36021</v>
          </cell>
          <cell r="B106" t="str">
            <v>Landfill Revenue - Special Waste Adjustm</v>
          </cell>
          <cell r="E106">
            <v>0</v>
          </cell>
          <cell r="F106">
            <v>0</v>
          </cell>
          <cell r="G106">
            <v>0</v>
          </cell>
          <cell r="H106">
            <v>0</v>
          </cell>
          <cell r="I106">
            <v>0</v>
          </cell>
          <cell r="J106">
            <v>0</v>
          </cell>
          <cell r="K106">
            <v>0</v>
          </cell>
          <cell r="L106">
            <v>0</v>
          </cell>
          <cell r="M106">
            <v>0</v>
          </cell>
          <cell r="N106">
            <v>0</v>
          </cell>
          <cell r="O106">
            <v>0</v>
          </cell>
          <cell r="P106">
            <v>0</v>
          </cell>
          <cell r="Q106">
            <v>0</v>
          </cell>
        </row>
        <row r="107">
          <cell r="A107">
            <v>36029</v>
          </cell>
          <cell r="B107" t="str">
            <v>Landfill Revenue - Special Waste Interco</v>
          </cell>
          <cell r="E107">
            <v>0</v>
          </cell>
          <cell r="F107">
            <v>0</v>
          </cell>
          <cell r="G107">
            <v>0</v>
          </cell>
          <cell r="H107">
            <v>0</v>
          </cell>
          <cell r="I107">
            <v>0</v>
          </cell>
          <cell r="J107">
            <v>0</v>
          </cell>
          <cell r="K107">
            <v>0</v>
          </cell>
          <cell r="L107">
            <v>0</v>
          </cell>
          <cell r="M107">
            <v>0</v>
          </cell>
          <cell r="N107">
            <v>0</v>
          </cell>
          <cell r="O107">
            <v>0</v>
          </cell>
          <cell r="P107">
            <v>0</v>
          </cell>
          <cell r="Q107">
            <v>0</v>
          </cell>
        </row>
        <row r="108">
          <cell r="A108">
            <v>36030</v>
          </cell>
          <cell r="B108" t="str">
            <v>Landfill Revenue - Asbestos</v>
          </cell>
          <cell r="E108">
            <v>0</v>
          </cell>
          <cell r="F108">
            <v>0</v>
          </cell>
          <cell r="G108">
            <v>0</v>
          </cell>
          <cell r="H108">
            <v>0</v>
          </cell>
          <cell r="I108">
            <v>0</v>
          </cell>
          <cell r="J108">
            <v>0</v>
          </cell>
          <cell r="K108">
            <v>0</v>
          </cell>
          <cell r="L108">
            <v>0</v>
          </cell>
          <cell r="M108">
            <v>0</v>
          </cell>
          <cell r="N108">
            <v>0</v>
          </cell>
          <cell r="O108">
            <v>0</v>
          </cell>
          <cell r="P108">
            <v>0</v>
          </cell>
          <cell r="Q108">
            <v>0</v>
          </cell>
        </row>
        <row r="109">
          <cell r="A109">
            <v>36031</v>
          </cell>
          <cell r="B109" t="str">
            <v>Landfill Revenue - Asbestos Adjustments</v>
          </cell>
          <cell r="E109">
            <v>0</v>
          </cell>
          <cell r="F109">
            <v>0</v>
          </cell>
          <cell r="G109">
            <v>0</v>
          </cell>
          <cell r="H109">
            <v>0</v>
          </cell>
          <cell r="I109">
            <v>0</v>
          </cell>
          <cell r="J109">
            <v>0</v>
          </cell>
          <cell r="K109">
            <v>0</v>
          </cell>
          <cell r="L109">
            <v>0</v>
          </cell>
          <cell r="M109">
            <v>0</v>
          </cell>
          <cell r="N109">
            <v>0</v>
          </cell>
          <cell r="O109">
            <v>0</v>
          </cell>
          <cell r="P109">
            <v>0</v>
          </cell>
          <cell r="Q109">
            <v>0</v>
          </cell>
        </row>
        <row r="110">
          <cell r="A110">
            <v>36039</v>
          </cell>
          <cell r="B110" t="str">
            <v>Landfill Revenue - Asbestos Intercompany</v>
          </cell>
          <cell r="E110">
            <v>0</v>
          </cell>
          <cell r="F110">
            <v>0</v>
          </cell>
          <cell r="G110">
            <v>0</v>
          </cell>
          <cell r="H110">
            <v>0</v>
          </cell>
          <cell r="I110">
            <v>0</v>
          </cell>
          <cell r="J110">
            <v>0</v>
          </cell>
          <cell r="K110">
            <v>0</v>
          </cell>
          <cell r="L110">
            <v>0</v>
          </cell>
          <cell r="M110">
            <v>0</v>
          </cell>
          <cell r="N110">
            <v>0</v>
          </cell>
          <cell r="O110">
            <v>0</v>
          </cell>
          <cell r="P110">
            <v>0</v>
          </cell>
          <cell r="Q110">
            <v>0</v>
          </cell>
        </row>
        <row r="111">
          <cell r="A111">
            <v>36040</v>
          </cell>
          <cell r="B111" t="str">
            <v>Landfill Revenue - Contaminated Soil</v>
          </cell>
          <cell r="E111">
            <v>0</v>
          </cell>
          <cell r="F111">
            <v>0</v>
          </cell>
          <cell r="G111">
            <v>0</v>
          </cell>
          <cell r="H111">
            <v>0</v>
          </cell>
          <cell r="I111">
            <v>0</v>
          </cell>
          <cell r="J111">
            <v>0</v>
          </cell>
          <cell r="K111">
            <v>0</v>
          </cell>
          <cell r="L111">
            <v>0</v>
          </cell>
          <cell r="M111">
            <v>0</v>
          </cell>
          <cell r="N111">
            <v>0</v>
          </cell>
          <cell r="O111">
            <v>0</v>
          </cell>
          <cell r="P111">
            <v>0</v>
          </cell>
          <cell r="Q111">
            <v>0</v>
          </cell>
        </row>
        <row r="112">
          <cell r="A112">
            <v>36041</v>
          </cell>
          <cell r="B112" t="str">
            <v>Landfill Revenue - Contaminated Soil Adj</v>
          </cell>
          <cell r="E112">
            <v>0</v>
          </cell>
          <cell r="F112">
            <v>0</v>
          </cell>
          <cell r="G112">
            <v>0</v>
          </cell>
          <cell r="H112">
            <v>0</v>
          </cell>
          <cell r="I112">
            <v>0</v>
          </cell>
          <cell r="J112">
            <v>0</v>
          </cell>
          <cell r="K112">
            <v>0</v>
          </cell>
          <cell r="L112">
            <v>0</v>
          </cell>
          <cell r="M112">
            <v>0</v>
          </cell>
          <cell r="N112">
            <v>0</v>
          </cell>
          <cell r="O112">
            <v>0</v>
          </cell>
          <cell r="P112">
            <v>0</v>
          </cell>
          <cell r="Q112">
            <v>0</v>
          </cell>
        </row>
        <row r="113">
          <cell r="A113">
            <v>36049</v>
          </cell>
          <cell r="B113" t="str">
            <v>Landfill Revenue - Contaminated Soil Int</v>
          </cell>
          <cell r="E113">
            <v>0</v>
          </cell>
          <cell r="F113">
            <v>0</v>
          </cell>
          <cell r="G113">
            <v>0</v>
          </cell>
          <cell r="H113">
            <v>0</v>
          </cell>
          <cell r="I113">
            <v>0</v>
          </cell>
          <cell r="J113">
            <v>0</v>
          </cell>
          <cell r="K113">
            <v>0</v>
          </cell>
          <cell r="L113">
            <v>0</v>
          </cell>
          <cell r="M113">
            <v>0</v>
          </cell>
          <cell r="N113">
            <v>0</v>
          </cell>
          <cell r="O113">
            <v>0</v>
          </cell>
          <cell r="P113">
            <v>0</v>
          </cell>
          <cell r="Q113">
            <v>0</v>
          </cell>
        </row>
        <row r="114">
          <cell r="A114">
            <v>36050</v>
          </cell>
          <cell r="B114" t="str">
            <v>Landfill Revenue - Yard Waste</v>
          </cell>
          <cell r="E114">
            <v>0</v>
          </cell>
          <cell r="F114">
            <v>0</v>
          </cell>
          <cell r="G114">
            <v>0</v>
          </cell>
          <cell r="H114">
            <v>0</v>
          </cell>
          <cell r="I114">
            <v>0</v>
          </cell>
          <cell r="J114">
            <v>0</v>
          </cell>
          <cell r="K114">
            <v>0</v>
          </cell>
          <cell r="L114">
            <v>0</v>
          </cell>
          <cell r="M114">
            <v>0</v>
          </cell>
          <cell r="N114">
            <v>0</v>
          </cell>
          <cell r="O114">
            <v>0</v>
          </cell>
          <cell r="P114">
            <v>0</v>
          </cell>
          <cell r="Q114">
            <v>0</v>
          </cell>
        </row>
        <row r="115">
          <cell r="A115">
            <v>36051</v>
          </cell>
          <cell r="B115" t="str">
            <v>Landfill Revenue - Yard Waste Adjustment</v>
          </cell>
          <cell r="E115">
            <v>0</v>
          </cell>
          <cell r="F115">
            <v>0</v>
          </cell>
          <cell r="G115">
            <v>0</v>
          </cell>
          <cell r="H115">
            <v>0</v>
          </cell>
          <cell r="I115">
            <v>0</v>
          </cell>
          <cell r="J115">
            <v>0</v>
          </cell>
          <cell r="K115">
            <v>0</v>
          </cell>
          <cell r="L115">
            <v>0</v>
          </cell>
          <cell r="M115">
            <v>0</v>
          </cell>
          <cell r="N115">
            <v>0</v>
          </cell>
          <cell r="O115">
            <v>0</v>
          </cell>
          <cell r="P115">
            <v>0</v>
          </cell>
          <cell r="Q115">
            <v>0</v>
          </cell>
        </row>
        <row r="116">
          <cell r="A116">
            <v>36059</v>
          </cell>
          <cell r="B116" t="str">
            <v>Landfill Revenue - Yard Waste Intercompa</v>
          </cell>
          <cell r="E116">
            <v>0</v>
          </cell>
          <cell r="F116">
            <v>0</v>
          </cell>
          <cell r="G116">
            <v>0</v>
          </cell>
          <cell r="H116">
            <v>0</v>
          </cell>
          <cell r="I116">
            <v>0</v>
          </cell>
          <cell r="J116">
            <v>0</v>
          </cell>
          <cell r="K116">
            <v>0</v>
          </cell>
          <cell r="L116">
            <v>0</v>
          </cell>
          <cell r="M116">
            <v>0</v>
          </cell>
          <cell r="N116">
            <v>0</v>
          </cell>
          <cell r="O116">
            <v>0</v>
          </cell>
          <cell r="P116">
            <v>0</v>
          </cell>
          <cell r="Q116">
            <v>0</v>
          </cell>
        </row>
        <row r="117">
          <cell r="A117">
            <v>36090</v>
          </cell>
          <cell r="B117" t="str">
            <v>Landfill Pass Through Revenue</v>
          </cell>
          <cell r="E117">
            <v>0</v>
          </cell>
          <cell r="F117">
            <v>0</v>
          </cell>
          <cell r="G117">
            <v>0</v>
          </cell>
          <cell r="H117">
            <v>0</v>
          </cell>
          <cell r="I117">
            <v>0</v>
          </cell>
          <cell r="J117">
            <v>0</v>
          </cell>
          <cell r="K117">
            <v>0</v>
          </cell>
          <cell r="L117">
            <v>0</v>
          </cell>
          <cell r="M117">
            <v>0</v>
          </cell>
          <cell r="N117">
            <v>0</v>
          </cell>
          <cell r="O117">
            <v>0</v>
          </cell>
          <cell r="P117">
            <v>0</v>
          </cell>
          <cell r="Q117">
            <v>0</v>
          </cell>
        </row>
        <row r="118">
          <cell r="A118">
            <v>36099</v>
          </cell>
          <cell r="B118" t="str">
            <v>Landfill Pass Through Revenue Intercompany</v>
          </cell>
          <cell r="E118">
            <v>0</v>
          </cell>
          <cell r="F118">
            <v>0</v>
          </cell>
          <cell r="G118">
            <v>0</v>
          </cell>
          <cell r="H118">
            <v>0</v>
          </cell>
          <cell r="I118">
            <v>0</v>
          </cell>
          <cell r="J118">
            <v>0</v>
          </cell>
          <cell r="K118">
            <v>0</v>
          </cell>
          <cell r="L118">
            <v>0</v>
          </cell>
          <cell r="M118">
            <v>0</v>
          </cell>
          <cell r="N118">
            <v>0</v>
          </cell>
          <cell r="O118">
            <v>0</v>
          </cell>
          <cell r="P118">
            <v>0</v>
          </cell>
          <cell r="Q118">
            <v>0</v>
          </cell>
        </row>
        <row r="119">
          <cell r="A119">
            <v>36301</v>
          </cell>
          <cell r="B119" t="str">
            <v>E&amp;P Liquids - Non Count Waste</v>
          </cell>
          <cell r="E119">
            <v>0</v>
          </cell>
          <cell r="F119">
            <v>0</v>
          </cell>
          <cell r="G119">
            <v>0</v>
          </cell>
          <cell r="H119">
            <v>0</v>
          </cell>
          <cell r="I119">
            <v>0</v>
          </cell>
          <cell r="J119">
            <v>0</v>
          </cell>
          <cell r="K119">
            <v>0</v>
          </cell>
          <cell r="L119">
            <v>0</v>
          </cell>
          <cell r="M119">
            <v>0</v>
          </cell>
          <cell r="N119">
            <v>0</v>
          </cell>
          <cell r="O119">
            <v>0</v>
          </cell>
          <cell r="P119">
            <v>0</v>
          </cell>
          <cell r="Q119">
            <v>0</v>
          </cell>
        </row>
        <row r="120">
          <cell r="A120">
            <v>36309</v>
          </cell>
          <cell r="B120" t="str">
            <v>E&amp;P Liquids - Non Count Waste Intercompany</v>
          </cell>
          <cell r="E120">
            <v>0</v>
          </cell>
          <cell r="F120">
            <v>0</v>
          </cell>
          <cell r="G120">
            <v>0</v>
          </cell>
          <cell r="H120">
            <v>0</v>
          </cell>
          <cell r="I120">
            <v>0</v>
          </cell>
          <cell r="J120">
            <v>0</v>
          </cell>
          <cell r="K120">
            <v>0</v>
          </cell>
          <cell r="L120">
            <v>0</v>
          </cell>
          <cell r="M120">
            <v>0</v>
          </cell>
          <cell r="N120">
            <v>0</v>
          </cell>
          <cell r="O120">
            <v>0</v>
          </cell>
          <cell r="P120">
            <v>0</v>
          </cell>
          <cell r="Q120">
            <v>0</v>
          </cell>
        </row>
        <row r="121">
          <cell r="A121">
            <v>36311</v>
          </cell>
          <cell r="B121" t="str">
            <v>E&amp;P Liquids - Count Waste</v>
          </cell>
          <cell r="E121">
            <v>0</v>
          </cell>
          <cell r="F121">
            <v>0</v>
          </cell>
          <cell r="G121">
            <v>0</v>
          </cell>
          <cell r="H121">
            <v>0</v>
          </cell>
          <cell r="I121">
            <v>0</v>
          </cell>
          <cell r="J121">
            <v>0</v>
          </cell>
          <cell r="K121">
            <v>0</v>
          </cell>
          <cell r="L121">
            <v>0</v>
          </cell>
          <cell r="M121">
            <v>0</v>
          </cell>
          <cell r="N121">
            <v>0</v>
          </cell>
          <cell r="O121">
            <v>0</v>
          </cell>
          <cell r="P121">
            <v>0</v>
          </cell>
          <cell r="Q121">
            <v>0</v>
          </cell>
        </row>
        <row r="122">
          <cell r="A122">
            <v>36319</v>
          </cell>
          <cell r="B122" t="str">
            <v>E&amp;P Liquids - Count Waste Intercompany</v>
          </cell>
          <cell r="E122">
            <v>0</v>
          </cell>
          <cell r="F122">
            <v>0</v>
          </cell>
          <cell r="G122">
            <v>0</v>
          </cell>
          <cell r="H122">
            <v>0</v>
          </cell>
          <cell r="I122">
            <v>0</v>
          </cell>
          <cell r="J122">
            <v>0</v>
          </cell>
          <cell r="K122">
            <v>0</v>
          </cell>
          <cell r="L122">
            <v>0</v>
          </cell>
          <cell r="M122">
            <v>0</v>
          </cell>
          <cell r="N122">
            <v>0</v>
          </cell>
          <cell r="O122">
            <v>0</v>
          </cell>
          <cell r="P122">
            <v>0</v>
          </cell>
          <cell r="Q122">
            <v>0</v>
          </cell>
        </row>
        <row r="123">
          <cell r="A123">
            <v>36321</v>
          </cell>
          <cell r="B123" t="str">
            <v>Other Liquids - Non E&amp;P</v>
          </cell>
          <cell r="E123">
            <v>0</v>
          </cell>
          <cell r="F123">
            <v>0</v>
          </cell>
          <cell r="G123">
            <v>0</v>
          </cell>
          <cell r="H123">
            <v>0</v>
          </cell>
          <cell r="I123">
            <v>0</v>
          </cell>
          <cell r="J123">
            <v>0</v>
          </cell>
          <cell r="K123">
            <v>0</v>
          </cell>
          <cell r="L123">
            <v>0</v>
          </cell>
          <cell r="M123">
            <v>0</v>
          </cell>
          <cell r="N123">
            <v>0</v>
          </cell>
          <cell r="O123">
            <v>0</v>
          </cell>
          <cell r="P123">
            <v>0</v>
          </cell>
          <cell r="Q123">
            <v>0</v>
          </cell>
        </row>
        <row r="124">
          <cell r="A124">
            <v>36329</v>
          </cell>
          <cell r="B124" t="str">
            <v>Other Liquids - Non E&amp;P Intercompany</v>
          </cell>
          <cell r="E124">
            <v>0</v>
          </cell>
          <cell r="F124">
            <v>0</v>
          </cell>
          <cell r="G124">
            <v>0</v>
          </cell>
          <cell r="H124">
            <v>0</v>
          </cell>
          <cell r="I124">
            <v>0</v>
          </cell>
          <cell r="J124">
            <v>0</v>
          </cell>
          <cell r="K124">
            <v>0</v>
          </cell>
          <cell r="L124">
            <v>0</v>
          </cell>
          <cell r="M124">
            <v>0</v>
          </cell>
          <cell r="N124">
            <v>0</v>
          </cell>
          <cell r="O124">
            <v>0</v>
          </cell>
          <cell r="P124">
            <v>0</v>
          </cell>
          <cell r="Q124">
            <v>0</v>
          </cell>
        </row>
        <row r="125">
          <cell r="A125">
            <v>36331</v>
          </cell>
          <cell r="B125" t="str">
            <v>E&amp;P Solids - Count Waste</v>
          </cell>
          <cell r="E125">
            <v>0</v>
          </cell>
          <cell r="F125">
            <v>0</v>
          </cell>
          <cell r="G125">
            <v>0</v>
          </cell>
          <cell r="H125">
            <v>0</v>
          </cell>
          <cell r="I125">
            <v>0</v>
          </cell>
          <cell r="J125">
            <v>0</v>
          </cell>
          <cell r="K125">
            <v>0</v>
          </cell>
          <cell r="L125">
            <v>0</v>
          </cell>
          <cell r="M125">
            <v>0</v>
          </cell>
          <cell r="N125">
            <v>0</v>
          </cell>
          <cell r="O125">
            <v>0</v>
          </cell>
          <cell r="P125">
            <v>0</v>
          </cell>
          <cell r="Q125">
            <v>0</v>
          </cell>
        </row>
        <row r="126">
          <cell r="A126">
            <v>36339</v>
          </cell>
          <cell r="B126" t="str">
            <v>E&amp;P Solids - Count Waste Intercompany</v>
          </cell>
          <cell r="E126">
            <v>0</v>
          </cell>
          <cell r="F126">
            <v>0</v>
          </cell>
          <cell r="G126">
            <v>0</v>
          </cell>
          <cell r="H126">
            <v>0</v>
          </cell>
          <cell r="I126">
            <v>0</v>
          </cell>
          <cell r="J126">
            <v>0</v>
          </cell>
          <cell r="K126">
            <v>0</v>
          </cell>
          <cell r="L126">
            <v>0</v>
          </cell>
          <cell r="M126">
            <v>0</v>
          </cell>
          <cell r="N126">
            <v>0</v>
          </cell>
          <cell r="O126">
            <v>0</v>
          </cell>
          <cell r="P126">
            <v>0</v>
          </cell>
          <cell r="Q126">
            <v>0</v>
          </cell>
        </row>
        <row r="127">
          <cell r="A127" t="str">
            <v>Total Landfill</v>
          </cell>
          <cell r="E127">
            <v>0</v>
          </cell>
          <cell r="F127">
            <v>0</v>
          </cell>
          <cell r="G127">
            <v>0</v>
          </cell>
          <cell r="H127">
            <v>0</v>
          </cell>
          <cell r="I127">
            <v>0</v>
          </cell>
          <cell r="J127">
            <v>0</v>
          </cell>
          <cell r="K127">
            <v>0</v>
          </cell>
          <cell r="L127">
            <v>0</v>
          </cell>
          <cell r="M127">
            <v>0</v>
          </cell>
          <cell r="N127">
            <v>0</v>
          </cell>
          <cell r="O127">
            <v>0</v>
          </cell>
          <cell r="P127">
            <v>0</v>
          </cell>
          <cell r="Q127">
            <v>0</v>
          </cell>
        </row>
        <row r="129">
          <cell r="A129" t="str">
            <v>Intermodal</v>
          </cell>
        </row>
        <row r="130">
          <cell r="A130">
            <v>36101</v>
          </cell>
          <cell r="B130" t="str">
            <v>Rail Drayage Revenue</v>
          </cell>
          <cell r="E130">
            <v>0</v>
          </cell>
          <cell r="F130">
            <v>0</v>
          </cell>
          <cell r="G130">
            <v>0</v>
          </cell>
          <cell r="H130">
            <v>0</v>
          </cell>
          <cell r="I130">
            <v>0</v>
          </cell>
          <cell r="J130">
            <v>0</v>
          </cell>
          <cell r="K130">
            <v>0</v>
          </cell>
          <cell r="L130">
            <v>0</v>
          </cell>
          <cell r="M130">
            <v>0</v>
          </cell>
          <cell r="N130">
            <v>0</v>
          </cell>
          <cell r="O130">
            <v>0</v>
          </cell>
          <cell r="P130">
            <v>0</v>
          </cell>
          <cell r="Q130">
            <v>0</v>
          </cell>
        </row>
        <row r="131">
          <cell r="A131">
            <v>36109</v>
          </cell>
          <cell r="B131" t="str">
            <v>Rail Drayage Revenue - Intercompany</v>
          </cell>
          <cell r="E131">
            <v>0</v>
          </cell>
          <cell r="F131">
            <v>0</v>
          </cell>
          <cell r="G131">
            <v>0</v>
          </cell>
          <cell r="H131">
            <v>0</v>
          </cell>
          <cell r="I131">
            <v>0</v>
          </cell>
          <cell r="J131">
            <v>0</v>
          </cell>
          <cell r="K131">
            <v>0</v>
          </cell>
          <cell r="L131">
            <v>0</v>
          </cell>
          <cell r="M131">
            <v>0</v>
          </cell>
          <cell r="N131">
            <v>0</v>
          </cell>
          <cell r="O131">
            <v>0</v>
          </cell>
          <cell r="P131">
            <v>0</v>
          </cell>
          <cell r="Q131">
            <v>0</v>
          </cell>
        </row>
        <row r="132">
          <cell r="A132">
            <v>36111</v>
          </cell>
          <cell r="B132" t="str">
            <v>Truck Drayage Revenue</v>
          </cell>
          <cell r="E132">
            <v>0</v>
          </cell>
          <cell r="F132">
            <v>0</v>
          </cell>
          <cell r="G132">
            <v>0</v>
          </cell>
          <cell r="H132">
            <v>0</v>
          </cell>
          <cell r="I132">
            <v>0</v>
          </cell>
          <cell r="J132">
            <v>0</v>
          </cell>
          <cell r="K132">
            <v>0</v>
          </cell>
          <cell r="L132">
            <v>0</v>
          </cell>
          <cell r="M132">
            <v>0</v>
          </cell>
          <cell r="N132">
            <v>0</v>
          </cell>
          <cell r="O132">
            <v>0</v>
          </cell>
          <cell r="P132">
            <v>0</v>
          </cell>
          <cell r="Q132">
            <v>0</v>
          </cell>
        </row>
        <row r="133">
          <cell r="A133">
            <v>36119</v>
          </cell>
          <cell r="B133" t="str">
            <v>Truck Drayage Revenue - Intercompany</v>
          </cell>
          <cell r="E133">
            <v>0</v>
          </cell>
          <cell r="F133">
            <v>0</v>
          </cell>
          <cell r="G133">
            <v>0</v>
          </cell>
          <cell r="H133">
            <v>0</v>
          </cell>
          <cell r="I133">
            <v>0</v>
          </cell>
          <cell r="J133">
            <v>0</v>
          </cell>
          <cell r="K133">
            <v>0</v>
          </cell>
          <cell r="L133">
            <v>0</v>
          </cell>
          <cell r="M133">
            <v>0</v>
          </cell>
          <cell r="N133">
            <v>0</v>
          </cell>
          <cell r="O133">
            <v>0</v>
          </cell>
          <cell r="P133">
            <v>0</v>
          </cell>
          <cell r="Q133">
            <v>0</v>
          </cell>
        </row>
        <row r="134">
          <cell r="A134">
            <v>36121</v>
          </cell>
          <cell r="B134" t="str">
            <v>Barge Drayage Revenue</v>
          </cell>
          <cell r="E134">
            <v>0</v>
          </cell>
          <cell r="F134">
            <v>0</v>
          </cell>
          <cell r="G134">
            <v>0</v>
          </cell>
          <cell r="H134">
            <v>0</v>
          </cell>
          <cell r="I134">
            <v>0</v>
          </cell>
          <cell r="J134">
            <v>0</v>
          </cell>
          <cell r="K134">
            <v>0</v>
          </cell>
          <cell r="L134">
            <v>0</v>
          </cell>
          <cell r="M134">
            <v>0</v>
          </cell>
          <cell r="N134">
            <v>0</v>
          </cell>
          <cell r="O134">
            <v>0</v>
          </cell>
          <cell r="P134">
            <v>0</v>
          </cell>
          <cell r="Q134">
            <v>0</v>
          </cell>
        </row>
        <row r="135">
          <cell r="A135">
            <v>36131</v>
          </cell>
          <cell r="B135" t="str">
            <v>Service Labor Revenue</v>
          </cell>
          <cell r="E135">
            <v>0</v>
          </cell>
          <cell r="F135">
            <v>0</v>
          </cell>
          <cell r="G135">
            <v>0</v>
          </cell>
          <cell r="H135">
            <v>0</v>
          </cell>
          <cell r="I135">
            <v>0</v>
          </cell>
          <cell r="J135">
            <v>0</v>
          </cell>
          <cell r="K135">
            <v>0</v>
          </cell>
          <cell r="L135">
            <v>0</v>
          </cell>
          <cell r="M135">
            <v>0</v>
          </cell>
          <cell r="N135">
            <v>0</v>
          </cell>
          <cell r="O135">
            <v>0</v>
          </cell>
          <cell r="P135">
            <v>0</v>
          </cell>
          <cell r="Q135">
            <v>0</v>
          </cell>
        </row>
        <row r="136">
          <cell r="A136">
            <v>36141</v>
          </cell>
          <cell r="B136" t="str">
            <v>Refrigeration Labor Revenue</v>
          </cell>
          <cell r="E136">
            <v>0</v>
          </cell>
          <cell r="F136">
            <v>0</v>
          </cell>
          <cell r="G136">
            <v>0</v>
          </cell>
          <cell r="H136">
            <v>0</v>
          </cell>
          <cell r="I136">
            <v>0</v>
          </cell>
          <cell r="J136">
            <v>0</v>
          </cell>
          <cell r="K136">
            <v>0</v>
          </cell>
          <cell r="L136">
            <v>0</v>
          </cell>
          <cell r="M136">
            <v>0</v>
          </cell>
          <cell r="N136">
            <v>0</v>
          </cell>
          <cell r="O136">
            <v>0</v>
          </cell>
          <cell r="P136">
            <v>0</v>
          </cell>
          <cell r="Q136">
            <v>0</v>
          </cell>
        </row>
        <row r="137">
          <cell r="A137">
            <v>36145</v>
          </cell>
          <cell r="B137" t="str">
            <v>Parts Revenue</v>
          </cell>
          <cell r="E137">
            <v>0</v>
          </cell>
          <cell r="F137">
            <v>0</v>
          </cell>
          <cell r="G137">
            <v>0</v>
          </cell>
          <cell r="H137">
            <v>0</v>
          </cell>
          <cell r="I137">
            <v>0</v>
          </cell>
          <cell r="J137">
            <v>0</v>
          </cell>
          <cell r="K137">
            <v>0</v>
          </cell>
          <cell r="L137">
            <v>0</v>
          </cell>
          <cell r="M137">
            <v>0</v>
          </cell>
          <cell r="N137">
            <v>0</v>
          </cell>
          <cell r="O137">
            <v>0</v>
          </cell>
          <cell r="P137">
            <v>0</v>
          </cell>
          <cell r="Q137">
            <v>0</v>
          </cell>
        </row>
        <row r="138">
          <cell r="A138">
            <v>36151</v>
          </cell>
          <cell r="B138" t="str">
            <v>Container Sales Revenue</v>
          </cell>
          <cell r="E138">
            <v>0</v>
          </cell>
          <cell r="F138">
            <v>0</v>
          </cell>
          <cell r="G138">
            <v>0</v>
          </cell>
          <cell r="H138">
            <v>0</v>
          </cell>
          <cell r="I138">
            <v>0</v>
          </cell>
          <cell r="J138">
            <v>0</v>
          </cell>
          <cell r="K138">
            <v>0</v>
          </cell>
          <cell r="L138">
            <v>0</v>
          </cell>
          <cell r="M138">
            <v>0</v>
          </cell>
          <cell r="N138">
            <v>0</v>
          </cell>
          <cell r="O138">
            <v>0</v>
          </cell>
          <cell r="P138">
            <v>0</v>
          </cell>
          <cell r="Q138">
            <v>0</v>
          </cell>
        </row>
        <row r="139">
          <cell r="A139">
            <v>36161</v>
          </cell>
          <cell r="B139" t="str">
            <v>Container Rental Revenue</v>
          </cell>
          <cell r="E139">
            <v>0</v>
          </cell>
          <cell r="F139">
            <v>0</v>
          </cell>
          <cell r="G139">
            <v>0</v>
          </cell>
          <cell r="H139">
            <v>0</v>
          </cell>
          <cell r="I139">
            <v>0</v>
          </cell>
          <cell r="J139">
            <v>0</v>
          </cell>
          <cell r="K139">
            <v>0</v>
          </cell>
          <cell r="L139">
            <v>0</v>
          </cell>
          <cell r="M139">
            <v>0</v>
          </cell>
          <cell r="N139">
            <v>0</v>
          </cell>
          <cell r="O139">
            <v>0</v>
          </cell>
          <cell r="P139">
            <v>0</v>
          </cell>
          <cell r="Q139">
            <v>0</v>
          </cell>
        </row>
        <row r="140">
          <cell r="A140">
            <v>36171</v>
          </cell>
          <cell r="B140" t="str">
            <v>Intermodal Revenue</v>
          </cell>
          <cell r="E140">
            <v>0</v>
          </cell>
          <cell r="F140">
            <v>0</v>
          </cell>
          <cell r="G140">
            <v>0</v>
          </cell>
          <cell r="H140">
            <v>0</v>
          </cell>
          <cell r="I140">
            <v>0</v>
          </cell>
          <cell r="J140">
            <v>0</v>
          </cell>
          <cell r="K140">
            <v>0</v>
          </cell>
          <cell r="L140">
            <v>0</v>
          </cell>
          <cell r="M140">
            <v>0</v>
          </cell>
          <cell r="N140">
            <v>0</v>
          </cell>
          <cell r="O140">
            <v>0</v>
          </cell>
          <cell r="P140">
            <v>0</v>
          </cell>
          <cell r="Q140">
            <v>0</v>
          </cell>
        </row>
        <row r="141">
          <cell r="A141">
            <v>36181</v>
          </cell>
          <cell r="B141" t="str">
            <v>Chassis Lease Revenue</v>
          </cell>
          <cell r="E141">
            <v>0</v>
          </cell>
          <cell r="F141">
            <v>0</v>
          </cell>
          <cell r="G141">
            <v>0</v>
          </cell>
          <cell r="H141">
            <v>0</v>
          </cell>
          <cell r="I141">
            <v>0</v>
          </cell>
          <cell r="J141">
            <v>0</v>
          </cell>
          <cell r="K141">
            <v>0</v>
          </cell>
          <cell r="L141">
            <v>0</v>
          </cell>
          <cell r="M141">
            <v>0</v>
          </cell>
          <cell r="N141">
            <v>0</v>
          </cell>
          <cell r="O141">
            <v>0</v>
          </cell>
          <cell r="P141">
            <v>0</v>
          </cell>
          <cell r="Q141">
            <v>0</v>
          </cell>
        </row>
        <row r="142">
          <cell r="A142">
            <v>36191</v>
          </cell>
          <cell r="B142" t="str">
            <v>Interchanges Revenue</v>
          </cell>
          <cell r="E142">
            <v>0</v>
          </cell>
          <cell r="F142">
            <v>0</v>
          </cell>
          <cell r="G142">
            <v>0</v>
          </cell>
          <cell r="H142">
            <v>0</v>
          </cell>
          <cell r="I142">
            <v>0</v>
          </cell>
          <cell r="J142">
            <v>0</v>
          </cell>
          <cell r="K142">
            <v>0</v>
          </cell>
          <cell r="L142">
            <v>0</v>
          </cell>
          <cell r="M142">
            <v>0</v>
          </cell>
          <cell r="N142">
            <v>0</v>
          </cell>
          <cell r="O142">
            <v>0</v>
          </cell>
          <cell r="P142">
            <v>0</v>
          </cell>
          <cell r="Q142">
            <v>0</v>
          </cell>
        </row>
        <row r="143">
          <cell r="A143">
            <v>36201</v>
          </cell>
          <cell r="B143" t="str">
            <v>Storage Revenue</v>
          </cell>
          <cell r="E143">
            <v>0</v>
          </cell>
          <cell r="F143">
            <v>0</v>
          </cell>
          <cell r="G143">
            <v>0</v>
          </cell>
          <cell r="H143">
            <v>0</v>
          </cell>
          <cell r="I143">
            <v>0</v>
          </cell>
          <cell r="J143">
            <v>0</v>
          </cell>
          <cell r="K143">
            <v>0</v>
          </cell>
          <cell r="L143">
            <v>0</v>
          </cell>
          <cell r="M143">
            <v>0</v>
          </cell>
          <cell r="N143">
            <v>0</v>
          </cell>
          <cell r="O143">
            <v>0</v>
          </cell>
          <cell r="P143">
            <v>0</v>
          </cell>
          <cell r="Q143">
            <v>0</v>
          </cell>
        </row>
        <row r="144">
          <cell r="A144">
            <v>36211</v>
          </cell>
          <cell r="B144" t="str">
            <v>Empty Lifts Revenue</v>
          </cell>
          <cell r="E144">
            <v>0</v>
          </cell>
          <cell r="F144">
            <v>0</v>
          </cell>
          <cell r="G144">
            <v>0</v>
          </cell>
          <cell r="H144">
            <v>0</v>
          </cell>
          <cell r="I144">
            <v>0</v>
          </cell>
          <cell r="J144">
            <v>0</v>
          </cell>
          <cell r="K144">
            <v>0</v>
          </cell>
          <cell r="L144">
            <v>0</v>
          </cell>
          <cell r="M144">
            <v>0</v>
          </cell>
          <cell r="N144">
            <v>0</v>
          </cell>
          <cell r="O144">
            <v>0</v>
          </cell>
          <cell r="P144">
            <v>0</v>
          </cell>
          <cell r="Q144">
            <v>0</v>
          </cell>
        </row>
        <row r="145">
          <cell r="A145">
            <v>36221</v>
          </cell>
          <cell r="B145" t="str">
            <v>Load Lifts Revenue</v>
          </cell>
          <cell r="E145">
            <v>0</v>
          </cell>
          <cell r="F145">
            <v>0</v>
          </cell>
          <cell r="G145">
            <v>0</v>
          </cell>
          <cell r="H145">
            <v>0</v>
          </cell>
          <cell r="I145">
            <v>0</v>
          </cell>
          <cell r="J145">
            <v>0</v>
          </cell>
          <cell r="K145">
            <v>0</v>
          </cell>
          <cell r="L145">
            <v>0</v>
          </cell>
          <cell r="M145">
            <v>0</v>
          </cell>
          <cell r="N145">
            <v>0</v>
          </cell>
          <cell r="O145">
            <v>0</v>
          </cell>
          <cell r="P145">
            <v>0</v>
          </cell>
          <cell r="Q145">
            <v>0</v>
          </cell>
        </row>
        <row r="146">
          <cell r="A146" t="str">
            <v>Total Intermodal</v>
          </cell>
          <cell r="E146">
            <v>0</v>
          </cell>
          <cell r="F146">
            <v>0</v>
          </cell>
          <cell r="G146">
            <v>0</v>
          </cell>
          <cell r="H146">
            <v>0</v>
          </cell>
          <cell r="I146">
            <v>0</v>
          </cell>
          <cell r="J146">
            <v>0</v>
          </cell>
          <cell r="K146">
            <v>0</v>
          </cell>
          <cell r="L146">
            <v>0</v>
          </cell>
          <cell r="M146">
            <v>0</v>
          </cell>
          <cell r="N146">
            <v>0</v>
          </cell>
          <cell r="O146">
            <v>0</v>
          </cell>
          <cell r="P146">
            <v>0</v>
          </cell>
          <cell r="Q146">
            <v>0</v>
          </cell>
        </row>
        <row r="148">
          <cell r="A148" t="str">
            <v>Other Revenue</v>
          </cell>
        </row>
        <row r="149">
          <cell r="A149">
            <v>37001</v>
          </cell>
          <cell r="B149" t="str">
            <v>Sale of Equipment</v>
          </cell>
          <cell r="E149">
            <v>0</v>
          </cell>
          <cell r="F149">
            <v>0</v>
          </cell>
          <cell r="G149">
            <v>0</v>
          </cell>
          <cell r="H149">
            <v>0</v>
          </cell>
          <cell r="I149">
            <v>0</v>
          </cell>
          <cell r="J149">
            <v>0</v>
          </cell>
          <cell r="K149">
            <v>0</v>
          </cell>
          <cell r="L149">
            <v>0</v>
          </cell>
          <cell r="M149">
            <v>0</v>
          </cell>
          <cell r="N149">
            <v>0</v>
          </cell>
          <cell r="O149">
            <v>0</v>
          </cell>
          <cell r="P149">
            <v>0</v>
          </cell>
          <cell r="Q149">
            <v>0</v>
          </cell>
        </row>
        <row r="150">
          <cell r="A150">
            <v>37010</v>
          </cell>
          <cell r="B150" t="str">
            <v>Tire Processing Revenue</v>
          </cell>
          <cell r="E150">
            <v>0</v>
          </cell>
          <cell r="F150">
            <v>0</v>
          </cell>
          <cell r="G150">
            <v>0</v>
          </cell>
          <cell r="H150">
            <v>0</v>
          </cell>
          <cell r="I150">
            <v>0</v>
          </cell>
          <cell r="J150">
            <v>0</v>
          </cell>
          <cell r="K150">
            <v>0</v>
          </cell>
          <cell r="L150">
            <v>0</v>
          </cell>
          <cell r="M150">
            <v>0</v>
          </cell>
          <cell r="N150">
            <v>0</v>
          </cell>
          <cell r="O150">
            <v>0</v>
          </cell>
          <cell r="P150">
            <v>0</v>
          </cell>
          <cell r="Q150">
            <v>0</v>
          </cell>
        </row>
        <row r="151">
          <cell r="A151">
            <v>37019</v>
          </cell>
          <cell r="B151" t="str">
            <v>Tire Processing Revenue - Intercompany</v>
          </cell>
          <cell r="E151">
            <v>0</v>
          </cell>
          <cell r="F151">
            <v>0</v>
          </cell>
          <cell r="G151">
            <v>0</v>
          </cell>
          <cell r="H151">
            <v>0</v>
          </cell>
          <cell r="I151">
            <v>0</v>
          </cell>
          <cell r="J151">
            <v>0</v>
          </cell>
          <cell r="K151">
            <v>0</v>
          </cell>
          <cell r="L151">
            <v>0</v>
          </cell>
          <cell r="M151">
            <v>0</v>
          </cell>
          <cell r="N151">
            <v>0</v>
          </cell>
          <cell r="O151">
            <v>0</v>
          </cell>
          <cell r="P151">
            <v>0</v>
          </cell>
          <cell r="Q151">
            <v>0</v>
          </cell>
        </row>
        <row r="152">
          <cell r="A152">
            <v>38000</v>
          </cell>
          <cell r="B152" t="str">
            <v>Corporate Other Revenue</v>
          </cell>
          <cell r="E152">
            <v>3459.12</v>
          </cell>
          <cell r="F152">
            <v>7799.57</v>
          </cell>
          <cell r="G152">
            <v>2100.42</v>
          </cell>
          <cell r="H152">
            <v>7267.51</v>
          </cell>
          <cell r="I152">
            <v>3376.39</v>
          </cell>
          <cell r="J152">
            <v>7176.57</v>
          </cell>
          <cell r="K152">
            <v>3493.22</v>
          </cell>
          <cell r="L152">
            <v>8060.32</v>
          </cell>
          <cell r="M152">
            <v>2594</v>
          </cell>
          <cell r="N152">
            <v>7784.1</v>
          </cell>
          <cell r="O152">
            <v>6369.79</v>
          </cell>
          <cell r="P152">
            <v>9281.82</v>
          </cell>
          <cell r="Q152">
            <v>68762.829999999987</v>
          </cell>
        </row>
        <row r="153">
          <cell r="A153">
            <v>38001</v>
          </cell>
          <cell r="B153" t="str">
            <v>P-Card Rebate Revenue</v>
          </cell>
          <cell r="E153">
            <v>0</v>
          </cell>
          <cell r="F153">
            <v>0</v>
          </cell>
          <cell r="G153">
            <v>0</v>
          </cell>
          <cell r="H153">
            <v>0</v>
          </cell>
          <cell r="I153">
            <v>0</v>
          </cell>
          <cell r="J153">
            <v>0</v>
          </cell>
          <cell r="K153">
            <v>0</v>
          </cell>
          <cell r="L153">
            <v>0</v>
          </cell>
          <cell r="M153">
            <v>0</v>
          </cell>
          <cell r="N153">
            <v>0</v>
          </cell>
          <cell r="O153">
            <v>0</v>
          </cell>
          <cell r="P153">
            <v>0</v>
          </cell>
          <cell r="Q153">
            <v>0</v>
          </cell>
        </row>
        <row r="154">
          <cell r="A154" t="str">
            <v>Total Other Revenue</v>
          </cell>
          <cell r="E154">
            <v>3459.12</v>
          </cell>
          <cell r="F154">
            <v>7799.57</v>
          </cell>
          <cell r="G154">
            <v>2100.42</v>
          </cell>
          <cell r="H154">
            <v>7267.51</v>
          </cell>
          <cell r="I154">
            <v>3376.39</v>
          </cell>
          <cell r="J154">
            <v>7176.57</v>
          </cell>
          <cell r="K154">
            <v>3493.22</v>
          </cell>
          <cell r="L154">
            <v>8060.32</v>
          </cell>
          <cell r="M154">
            <v>2594</v>
          </cell>
          <cell r="N154">
            <v>7784.1</v>
          </cell>
          <cell r="O154">
            <v>6369.79</v>
          </cell>
          <cell r="P154">
            <v>9281.82</v>
          </cell>
          <cell r="Q154">
            <v>68762.829999999987</v>
          </cell>
        </row>
        <row r="156">
          <cell r="A156" t="str">
            <v>Total Revenue</v>
          </cell>
          <cell r="E156">
            <v>1389532.61</v>
          </cell>
          <cell r="F156">
            <v>1380077.51</v>
          </cell>
          <cell r="G156">
            <v>1408446.9</v>
          </cell>
          <cell r="H156">
            <v>1419179.07</v>
          </cell>
          <cell r="I156">
            <v>1419577.4599999997</v>
          </cell>
          <cell r="J156">
            <v>1466667.25</v>
          </cell>
          <cell r="K156">
            <v>1465996.93</v>
          </cell>
          <cell r="L156">
            <v>1491957.75</v>
          </cell>
          <cell r="M156">
            <v>1460536.84</v>
          </cell>
          <cell r="N156">
            <v>1419945.4899999998</v>
          </cell>
          <cell r="O156">
            <v>1383569.35</v>
          </cell>
          <cell r="P156">
            <v>1421969.0599999998</v>
          </cell>
          <cell r="Q156">
            <v>17127456.219999995</v>
          </cell>
        </row>
        <row r="158">
          <cell r="A158" t="str">
            <v>Revenue Reductions</v>
          </cell>
        </row>
        <row r="159">
          <cell r="A159" t="str">
            <v>Disposal</v>
          </cell>
        </row>
        <row r="160">
          <cell r="A160">
            <v>40101</v>
          </cell>
          <cell r="B160" t="str">
            <v>Disposal Landfill</v>
          </cell>
          <cell r="E160">
            <v>0</v>
          </cell>
          <cell r="F160">
            <v>0</v>
          </cell>
          <cell r="G160">
            <v>0</v>
          </cell>
          <cell r="H160">
            <v>0</v>
          </cell>
          <cell r="I160">
            <v>0</v>
          </cell>
          <cell r="J160">
            <v>0</v>
          </cell>
          <cell r="K160">
            <v>0</v>
          </cell>
          <cell r="L160">
            <v>0</v>
          </cell>
          <cell r="M160">
            <v>0</v>
          </cell>
          <cell r="N160">
            <v>0</v>
          </cell>
          <cell r="O160">
            <v>0</v>
          </cell>
          <cell r="P160">
            <v>0</v>
          </cell>
          <cell r="Q160">
            <v>0</v>
          </cell>
        </row>
        <row r="161">
          <cell r="A161">
            <v>40109</v>
          </cell>
          <cell r="B161" t="str">
            <v>Disposal Landfill Intercompany</v>
          </cell>
          <cell r="E161">
            <v>0</v>
          </cell>
          <cell r="F161">
            <v>0</v>
          </cell>
          <cell r="G161">
            <v>0</v>
          </cell>
          <cell r="H161">
            <v>0</v>
          </cell>
          <cell r="I161">
            <v>0</v>
          </cell>
          <cell r="J161">
            <v>0</v>
          </cell>
          <cell r="K161">
            <v>0</v>
          </cell>
          <cell r="L161">
            <v>0</v>
          </cell>
          <cell r="M161">
            <v>0</v>
          </cell>
          <cell r="N161">
            <v>0</v>
          </cell>
          <cell r="O161">
            <v>0</v>
          </cell>
          <cell r="P161">
            <v>0</v>
          </cell>
          <cell r="Q161">
            <v>0</v>
          </cell>
        </row>
        <row r="162">
          <cell r="A162">
            <v>40121</v>
          </cell>
          <cell r="B162" t="str">
            <v>Disposal Incineration</v>
          </cell>
          <cell r="E162">
            <v>0</v>
          </cell>
          <cell r="F162">
            <v>0</v>
          </cell>
          <cell r="G162">
            <v>0</v>
          </cell>
          <cell r="H162">
            <v>0</v>
          </cell>
          <cell r="I162">
            <v>0</v>
          </cell>
          <cell r="J162">
            <v>0</v>
          </cell>
          <cell r="K162">
            <v>0</v>
          </cell>
          <cell r="L162">
            <v>0</v>
          </cell>
          <cell r="M162">
            <v>0</v>
          </cell>
          <cell r="N162">
            <v>0</v>
          </cell>
          <cell r="O162">
            <v>0</v>
          </cell>
          <cell r="P162">
            <v>0</v>
          </cell>
          <cell r="Q162">
            <v>0</v>
          </cell>
        </row>
        <row r="163">
          <cell r="A163">
            <v>40122</v>
          </cell>
          <cell r="B163" t="str">
            <v>Disposal Other</v>
          </cell>
          <cell r="E163">
            <v>0</v>
          </cell>
          <cell r="F163">
            <v>0</v>
          </cell>
          <cell r="G163">
            <v>0</v>
          </cell>
          <cell r="H163">
            <v>0</v>
          </cell>
          <cell r="I163">
            <v>0</v>
          </cell>
          <cell r="J163">
            <v>0</v>
          </cell>
          <cell r="K163">
            <v>0</v>
          </cell>
          <cell r="L163">
            <v>0</v>
          </cell>
          <cell r="M163">
            <v>0</v>
          </cell>
          <cell r="N163">
            <v>0</v>
          </cell>
          <cell r="O163">
            <v>0</v>
          </cell>
          <cell r="P163">
            <v>0</v>
          </cell>
          <cell r="Q163">
            <v>0</v>
          </cell>
        </row>
        <row r="164">
          <cell r="A164">
            <v>40129</v>
          </cell>
          <cell r="B164" t="str">
            <v>Disposal Other</v>
          </cell>
          <cell r="E164">
            <v>0</v>
          </cell>
          <cell r="F164">
            <v>0</v>
          </cell>
          <cell r="G164">
            <v>0</v>
          </cell>
          <cell r="H164">
            <v>0</v>
          </cell>
          <cell r="I164">
            <v>0</v>
          </cell>
          <cell r="J164">
            <v>0</v>
          </cell>
          <cell r="K164">
            <v>0</v>
          </cell>
          <cell r="L164">
            <v>0</v>
          </cell>
          <cell r="M164">
            <v>0</v>
          </cell>
          <cell r="N164">
            <v>0</v>
          </cell>
          <cell r="O164">
            <v>0</v>
          </cell>
          <cell r="P164">
            <v>0</v>
          </cell>
          <cell r="Q164">
            <v>0</v>
          </cell>
        </row>
        <row r="165">
          <cell r="A165">
            <v>40131</v>
          </cell>
          <cell r="B165" t="str">
            <v>Disposal Transfer</v>
          </cell>
          <cell r="E165">
            <v>0</v>
          </cell>
          <cell r="F165">
            <v>0</v>
          </cell>
          <cell r="G165">
            <v>0</v>
          </cell>
          <cell r="H165">
            <v>0</v>
          </cell>
          <cell r="I165">
            <v>0</v>
          </cell>
          <cell r="J165">
            <v>0</v>
          </cell>
          <cell r="K165">
            <v>0</v>
          </cell>
          <cell r="L165">
            <v>0</v>
          </cell>
          <cell r="M165">
            <v>0</v>
          </cell>
          <cell r="N165">
            <v>0</v>
          </cell>
          <cell r="O165">
            <v>0</v>
          </cell>
          <cell r="P165">
            <v>0</v>
          </cell>
          <cell r="Q165">
            <v>0</v>
          </cell>
        </row>
        <row r="166">
          <cell r="A166">
            <v>40139</v>
          </cell>
          <cell r="B166" t="str">
            <v>Disposal Transfer Intercompany</v>
          </cell>
          <cell r="E166">
            <v>522940.33</v>
          </cell>
          <cell r="F166">
            <v>473522.39</v>
          </cell>
          <cell r="G166">
            <v>554204.89</v>
          </cell>
          <cell r="H166">
            <v>538277.64</v>
          </cell>
          <cell r="I166">
            <v>535071.71</v>
          </cell>
          <cell r="J166">
            <v>582693.4</v>
          </cell>
          <cell r="K166">
            <v>571614.11</v>
          </cell>
          <cell r="L166">
            <v>571380.55000000005</v>
          </cell>
          <cell r="M166">
            <v>569779.74</v>
          </cell>
          <cell r="N166">
            <v>537814.68999999994</v>
          </cell>
          <cell r="O166">
            <v>530807.82999999996</v>
          </cell>
          <cell r="P166">
            <v>576009.71</v>
          </cell>
          <cell r="Q166">
            <v>6564116.9899999993</v>
          </cell>
        </row>
        <row r="167">
          <cell r="A167" t="str">
            <v>Total Disposal</v>
          </cell>
          <cell r="E167">
            <v>522940.33</v>
          </cell>
          <cell r="F167">
            <v>473522.39</v>
          </cell>
          <cell r="G167">
            <v>554204.89</v>
          </cell>
          <cell r="H167">
            <v>538277.64</v>
          </cell>
          <cell r="I167">
            <v>535071.71</v>
          </cell>
          <cell r="J167">
            <v>582693.4</v>
          </cell>
          <cell r="K167">
            <v>571614.11</v>
          </cell>
          <cell r="L167">
            <v>571380.55000000005</v>
          </cell>
          <cell r="M167">
            <v>569779.74</v>
          </cell>
          <cell r="N167">
            <v>537814.68999999994</v>
          </cell>
          <cell r="O167">
            <v>530807.82999999996</v>
          </cell>
          <cell r="P167">
            <v>576009.71</v>
          </cell>
          <cell r="Q167">
            <v>6564116.9899999993</v>
          </cell>
        </row>
        <row r="169">
          <cell r="A169" t="str">
            <v>MRF Processing</v>
          </cell>
        </row>
        <row r="170">
          <cell r="A170">
            <v>40861</v>
          </cell>
          <cell r="B170" t="str">
            <v>Processing Fees MRF</v>
          </cell>
          <cell r="E170">
            <v>0</v>
          </cell>
          <cell r="F170">
            <v>0</v>
          </cell>
          <cell r="G170">
            <v>0</v>
          </cell>
          <cell r="H170">
            <v>0</v>
          </cell>
          <cell r="I170">
            <v>0</v>
          </cell>
          <cell r="J170">
            <v>0</v>
          </cell>
          <cell r="K170">
            <v>0</v>
          </cell>
          <cell r="L170">
            <v>0</v>
          </cell>
          <cell r="M170">
            <v>0</v>
          </cell>
          <cell r="N170">
            <v>0</v>
          </cell>
          <cell r="O170">
            <v>0</v>
          </cell>
          <cell r="P170">
            <v>0</v>
          </cell>
          <cell r="Q170">
            <v>0</v>
          </cell>
        </row>
        <row r="171">
          <cell r="A171">
            <v>40869</v>
          </cell>
          <cell r="B171" t="str">
            <v>Processing Fees MRF Intercompany</v>
          </cell>
          <cell r="E171">
            <v>0</v>
          </cell>
          <cell r="F171">
            <v>0</v>
          </cell>
          <cell r="G171">
            <v>0</v>
          </cell>
          <cell r="H171">
            <v>0</v>
          </cell>
          <cell r="I171">
            <v>0</v>
          </cell>
          <cell r="J171">
            <v>0</v>
          </cell>
          <cell r="K171">
            <v>0</v>
          </cell>
          <cell r="L171">
            <v>0</v>
          </cell>
          <cell r="M171">
            <v>0</v>
          </cell>
          <cell r="N171">
            <v>0</v>
          </cell>
          <cell r="O171">
            <v>0</v>
          </cell>
          <cell r="P171">
            <v>0</v>
          </cell>
          <cell r="Q171">
            <v>0</v>
          </cell>
        </row>
        <row r="172">
          <cell r="A172" t="str">
            <v>Total MRF Processing</v>
          </cell>
          <cell r="E172">
            <v>0</v>
          </cell>
          <cell r="F172">
            <v>0</v>
          </cell>
          <cell r="G172">
            <v>0</v>
          </cell>
          <cell r="H172">
            <v>0</v>
          </cell>
          <cell r="I172">
            <v>0</v>
          </cell>
          <cell r="J172">
            <v>0</v>
          </cell>
          <cell r="K172">
            <v>0</v>
          </cell>
          <cell r="L172">
            <v>0</v>
          </cell>
          <cell r="M172">
            <v>0</v>
          </cell>
          <cell r="N172">
            <v>0</v>
          </cell>
          <cell r="O172">
            <v>0</v>
          </cell>
          <cell r="P172">
            <v>0</v>
          </cell>
          <cell r="Q172">
            <v>0</v>
          </cell>
        </row>
        <row r="174">
          <cell r="A174" t="str">
            <v>Brokerage, Rebates and Taxes</v>
          </cell>
        </row>
        <row r="175">
          <cell r="A175">
            <v>41121</v>
          </cell>
          <cell r="B175" t="str">
            <v>Brokerage Cost</v>
          </cell>
          <cell r="E175">
            <v>0</v>
          </cell>
          <cell r="F175">
            <v>0</v>
          </cell>
          <cell r="G175">
            <v>0</v>
          </cell>
          <cell r="H175">
            <v>0</v>
          </cell>
          <cell r="I175">
            <v>0</v>
          </cell>
          <cell r="J175">
            <v>0</v>
          </cell>
          <cell r="K175">
            <v>0</v>
          </cell>
          <cell r="L175">
            <v>0</v>
          </cell>
          <cell r="M175">
            <v>0</v>
          </cell>
          <cell r="N175">
            <v>0</v>
          </cell>
          <cell r="O175">
            <v>0</v>
          </cell>
          <cell r="P175">
            <v>0</v>
          </cell>
          <cell r="Q175">
            <v>0</v>
          </cell>
        </row>
        <row r="176">
          <cell r="A176">
            <v>41129</v>
          </cell>
          <cell r="B176" t="str">
            <v>Brokerage Cost Intercompany</v>
          </cell>
          <cell r="E176">
            <v>0</v>
          </cell>
          <cell r="F176">
            <v>0</v>
          </cell>
          <cell r="G176">
            <v>0</v>
          </cell>
          <cell r="H176">
            <v>0</v>
          </cell>
          <cell r="I176">
            <v>0</v>
          </cell>
          <cell r="J176">
            <v>0</v>
          </cell>
          <cell r="K176">
            <v>0</v>
          </cell>
          <cell r="L176">
            <v>0</v>
          </cell>
          <cell r="M176">
            <v>0</v>
          </cell>
          <cell r="N176">
            <v>0</v>
          </cell>
          <cell r="O176">
            <v>0</v>
          </cell>
          <cell r="P176">
            <v>0</v>
          </cell>
          <cell r="Q176">
            <v>0</v>
          </cell>
        </row>
        <row r="177">
          <cell r="A177">
            <v>41131</v>
          </cell>
          <cell r="B177" t="str">
            <v>Rail Drayage Expenses</v>
          </cell>
          <cell r="E177">
            <v>0</v>
          </cell>
          <cell r="F177">
            <v>0</v>
          </cell>
          <cell r="G177">
            <v>0</v>
          </cell>
          <cell r="H177">
            <v>0</v>
          </cell>
          <cell r="I177">
            <v>0</v>
          </cell>
          <cell r="J177">
            <v>0</v>
          </cell>
          <cell r="K177">
            <v>0</v>
          </cell>
          <cell r="L177">
            <v>0</v>
          </cell>
          <cell r="M177">
            <v>0</v>
          </cell>
          <cell r="N177">
            <v>0</v>
          </cell>
          <cell r="O177">
            <v>0</v>
          </cell>
          <cell r="P177">
            <v>0</v>
          </cell>
          <cell r="Q177">
            <v>0</v>
          </cell>
        </row>
        <row r="178">
          <cell r="A178">
            <v>41135</v>
          </cell>
          <cell r="B178" t="str">
            <v>Resale Parts - Cost of Goods Sold</v>
          </cell>
          <cell r="E178">
            <v>0</v>
          </cell>
          <cell r="F178">
            <v>0</v>
          </cell>
          <cell r="G178">
            <v>0</v>
          </cell>
          <cell r="H178">
            <v>0</v>
          </cell>
          <cell r="I178">
            <v>0</v>
          </cell>
          <cell r="J178">
            <v>0</v>
          </cell>
          <cell r="K178">
            <v>0</v>
          </cell>
          <cell r="L178">
            <v>0</v>
          </cell>
          <cell r="M178">
            <v>0</v>
          </cell>
          <cell r="N178">
            <v>0</v>
          </cell>
          <cell r="O178">
            <v>0</v>
          </cell>
          <cell r="P178">
            <v>0</v>
          </cell>
          <cell r="Q178">
            <v>0</v>
          </cell>
        </row>
        <row r="179">
          <cell r="A179">
            <v>41139</v>
          </cell>
          <cell r="B179" t="str">
            <v>Rail Drayage Expenses - Intercompany</v>
          </cell>
          <cell r="E179">
            <v>0</v>
          </cell>
          <cell r="F179">
            <v>0</v>
          </cell>
          <cell r="G179">
            <v>0</v>
          </cell>
          <cell r="H179">
            <v>0</v>
          </cell>
          <cell r="I179">
            <v>0</v>
          </cell>
          <cell r="J179">
            <v>0</v>
          </cell>
          <cell r="K179">
            <v>0</v>
          </cell>
          <cell r="L179">
            <v>0</v>
          </cell>
          <cell r="M179">
            <v>0</v>
          </cell>
          <cell r="N179">
            <v>0</v>
          </cell>
          <cell r="O179">
            <v>0</v>
          </cell>
          <cell r="P179">
            <v>0</v>
          </cell>
          <cell r="Q179">
            <v>0</v>
          </cell>
        </row>
        <row r="180">
          <cell r="A180">
            <v>41141</v>
          </cell>
          <cell r="B180" t="str">
            <v>Truck Drayage Expenses</v>
          </cell>
          <cell r="E180">
            <v>0</v>
          </cell>
          <cell r="F180">
            <v>0</v>
          </cell>
          <cell r="G180">
            <v>0</v>
          </cell>
          <cell r="H180">
            <v>0</v>
          </cell>
          <cell r="I180">
            <v>0</v>
          </cell>
          <cell r="J180">
            <v>0</v>
          </cell>
          <cell r="K180">
            <v>0</v>
          </cell>
          <cell r="L180">
            <v>0</v>
          </cell>
          <cell r="M180">
            <v>0</v>
          </cell>
          <cell r="N180">
            <v>0</v>
          </cell>
          <cell r="O180">
            <v>0</v>
          </cell>
          <cell r="P180">
            <v>0</v>
          </cell>
          <cell r="Q180">
            <v>0</v>
          </cell>
        </row>
        <row r="181">
          <cell r="A181">
            <v>41149</v>
          </cell>
          <cell r="B181" t="str">
            <v>Truck Drayage Expenses - Intercompany</v>
          </cell>
          <cell r="E181">
            <v>0</v>
          </cell>
          <cell r="F181">
            <v>0</v>
          </cell>
          <cell r="G181">
            <v>0</v>
          </cell>
          <cell r="H181">
            <v>0</v>
          </cell>
          <cell r="I181">
            <v>0</v>
          </cell>
          <cell r="J181">
            <v>0</v>
          </cell>
          <cell r="K181">
            <v>0</v>
          </cell>
          <cell r="L181">
            <v>0</v>
          </cell>
          <cell r="M181">
            <v>0</v>
          </cell>
          <cell r="N181">
            <v>0</v>
          </cell>
          <cell r="O181">
            <v>0</v>
          </cell>
          <cell r="P181">
            <v>0</v>
          </cell>
          <cell r="Q181">
            <v>0</v>
          </cell>
        </row>
        <row r="182">
          <cell r="A182">
            <v>41151</v>
          </cell>
          <cell r="B182" t="str">
            <v>Intermodal Expenses</v>
          </cell>
          <cell r="E182">
            <v>0</v>
          </cell>
          <cell r="F182">
            <v>0</v>
          </cell>
          <cell r="G182">
            <v>0</v>
          </cell>
          <cell r="H182">
            <v>0</v>
          </cell>
          <cell r="I182">
            <v>0</v>
          </cell>
          <cell r="J182">
            <v>0</v>
          </cell>
          <cell r="K182">
            <v>0</v>
          </cell>
          <cell r="L182">
            <v>0</v>
          </cell>
          <cell r="M182">
            <v>0</v>
          </cell>
          <cell r="N182">
            <v>0</v>
          </cell>
          <cell r="O182">
            <v>0</v>
          </cell>
          <cell r="P182">
            <v>0</v>
          </cell>
          <cell r="Q182">
            <v>0</v>
          </cell>
        </row>
        <row r="183">
          <cell r="A183">
            <v>41201</v>
          </cell>
          <cell r="B183" t="str">
            <v>Rebates and Revenue Sharing</v>
          </cell>
          <cell r="E183">
            <v>0</v>
          </cell>
          <cell r="F183">
            <v>0</v>
          </cell>
          <cell r="G183">
            <v>0</v>
          </cell>
          <cell r="H183">
            <v>0</v>
          </cell>
          <cell r="I183">
            <v>0</v>
          </cell>
          <cell r="J183">
            <v>0</v>
          </cell>
          <cell r="K183">
            <v>0</v>
          </cell>
          <cell r="L183">
            <v>0</v>
          </cell>
          <cell r="M183">
            <v>0</v>
          </cell>
          <cell r="N183">
            <v>0</v>
          </cell>
          <cell r="O183">
            <v>0</v>
          </cell>
          <cell r="P183">
            <v>0</v>
          </cell>
          <cell r="Q183">
            <v>0</v>
          </cell>
        </row>
        <row r="184">
          <cell r="A184">
            <v>43001</v>
          </cell>
          <cell r="B184" t="str">
            <v>Taxes and Pass Thru Fees</v>
          </cell>
          <cell r="E184">
            <v>21087.73</v>
          </cell>
          <cell r="F184">
            <v>20959.080000000002</v>
          </cell>
          <cell r="G184">
            <v>21310.05</v>
          </cell>
          <cell r="H184">
            <v>15944.56</v>
          </cell>
          <cell r="I184">
            <v>23292.27</v>
          </cell>
          <cell r="J184">
            <v>26639.14</v>
          </cell>
          <cell r="K184">
            <v>26629.39</v>
          </cell>
          <cell r="L184">
            <v>27074.49</v>
          </cell>
          <cell r="M184">
            <v>26539.13</v>
          </cell>
          <cell r="N184">
            <v>25799.21</v>
          </cell>
          <cell r="O184">
            <v>25079.16</v>
          </cell>
          <cell r="P184">
            <v>25860.43</v>
          </cell>
          <cell r="Q184">
            <v>286214.64</v>
          </cell>
        </row>
        <row r="185">
          <cell r="A185">
            <v>43002</v>
          </cell>
          <cell r="B185" t="str">
            <v>WUTC Taxes</v>
          </cell>
          <cell r="E185">
            <v>5546.62</v>
          </cell>
          <cell r="F185">
            <v>5496.04</v>
          </cell>
          <cell r="G185">
            <v>5619.91</v>
          </cell>
          <cell r="H185">
            <v>5691.97</v>
          </cell>
          <cell r="I185">
            <v>5646.5</v>
          </cell>
          <cell r="J185">
            <v>5841.42</v>
          </cell>
          <cell r="K185">
            <v>5857.81</v>
          </cell>
          <cell r="L185">
            <v>5948.97</v>
          </cell>
          <cell r="M185">
            <v>5802.43</v>
          </cell>
          <cell r="N185">
            <v>5678.9</v>
          </cell>
          <cell r="O185">
            <v>5511.15</v>
          </cell>
          <cell r="P185">
            <v>5695</v>
          </cell>
          <cell r="Q185">
            <v>68336.72</v>
          </cell>
        </row>
        <row r="186">
          <cell r="A186">
            <v>43090</v>
          </cell>
          <cell r="B186" t="str">
            <v>Pass Through Expenses</v>
          </cell>
          <cell r="E186">
            <v>0</v>
          </cell>
          <cell r="F186">
            <v>0</v>
          </cell>
          <cell r="G186">
            <v>0</v>
          </cell>
          <cell r="H186">
            <v>0</v>
          </cell>
          <cell r="I186">
            <v>0</v>
          </cell>
          <cell r="J186">
            <v>0</v>
          </cell>
          <cell r="K186">
            <v>0</v>
          </cell>
          <cell r="L186">
            <v>0</v>
          </cell>
          <cell r="M186">
            <v>0</v>
          </cell>
          <cell r="N186">
            <v>0</v>
          </cell>
          <cell r="O186">
            <v>0</v>
          </cell>
          <cell r="P186">
            <v>0</v>
          </cell>
          <cell r="Q186">
            <v>0</v>
          </cell>
        </row>
        <row r="187">
          <cell r="A187">
            <v>43099</v>
          </cell>
          <cell r="B187" t="str">
            <v>Pass Through Expenses Intercompany</v>
          </cell>
          <cell r="E187">
            <v>0</v>
          </cell>
          <cell r="F187">
            <v>0</v>
          </cell>
          <cell r="G187">
            <v>0</v>
          </cell>
          <cell r="H187">
            <v>0</v>
          </cell>
          <cell r="I187">
            <v>0</v>
          </cell>
          <cell r="J187">
            <v>0</v>
          </cell>
          <cell r="K187">
            <v>0</v>
          </cell>
          <cell r="L187">
            <v>0</v>
          </cell>
          <cell r="M187">
            <v>0</v>
          </cell>
          <cell r="N187">
            <v>0</v>
          </cell>
          <cell r="O187">
            <v>0</v>
          </cell>
          <cell r="P187">
            <v>0</v>
          </cell>
          <cell r="Q187">
            <v>0</v>
          </cell>
        </row>
        <row r="188">
          <cell r="A188" t="str">
            <v>Total Brokerage, Rebates and Taxes</v>
          </cell>
          <cell r="E188">
            <v>26634.35</v>
          </cell>
          <cell r="F188">
            <v>26455.120000000003</v>
          </cell>
          <cell r="G188">
            <v>26929.96</v>
          </cell>
          <cell r="H188">
            <v>21636.53</v>
          </cell>
          <cell r="I188">
            <v>28938.77</v>
          </cell>
          <cell r="J188">
            <v>32480.559999999998</v>
          </cell>
          <cell r="K188">
            <v>32487.200000000001</v>
          </cell>
          <cell r="L188">
            <v>33023.46</v>
          </cell>
          <cell r="M188">
            <v>32341.56</v>
          </cell>
          <cell r="N188">
            <v>31478.11</v>
          </cell>
          <cell r="O188">
            <v>30590.309999999998</v>
          </cell>
          <cell r="P188">
            <v>31555.43</v>
          </cell>
          <cell r="Q188">
            <v>354551.36</v>
          </cell>
        </row>
        <row r="190">
          <cell r="A190" t="str">
            <v>Recycling Materials Expense</v>
          </cell>
        </row>
        <row r="191">
          <cell r="A191">
            <v>44161</v>
          </cell>
          <cell r="B191" t="str">
            <v>Cost of Materials - OCC</v>
          </cell>
          <cell r="E191">
            <v>0</v>
          </cell>
          <cell r="F191">
            <v>0</v>
          </cell>
          <cell r="G191">
            <v>0</v>
          </cell>
          <cell r="H191">
            <v>0</v>
          </cell>
          <cell r="I191">
            <v>0</v>
          </cell>
          <cell r="J191">
            <v>0</v>
          </cell>
          <cell r="K191">
            <v>0</v>
          </cell>
          <cell r="L191">
            <v>0</v>
          </cell>
          <cell r="M191">
            <v>0</v>
          </cell>
          <cell r="N191">
            <v>0</v>
          </cell>
          <cell r="O191">
            <v>0</v>
          </cell>
          <cell r="P191">
            <v>0</v>
          </cell>
          <cell r="Q191">
            <v>0</v>
          </cell>
        </row>
        <row r="192">
          <cell r="A192">
            <v>44162</v>
          </cell>
          <cell r="B192" t="str">
            <v>Cost of Materials - ONP</v>
          </cell>
          <cell r="E192">
            <v>0</v>
          </cell>
          <cell r="F192">
            <v>0</v>
          </cell>
          <cell r="G192">
            <v>0</v>
          </cell>
          <cell r="H192">
            <v>0</v>
          </cell>
          <cell r="I192">
            <v>0</v>
          </cell>
          <cell r="J192">
            <v>0</v>
          </cell>
          <cell r="K192">
            <v>0</v>
          </cell>
          <cell r="L192">
            <v>0</v>
          </cell>
          <cell r="M192">
            <v>0</v>
          </cell>
          <cell r="N192">
            <v>0</v>
          </cell>
          <cell r="O192">
            <v>0</v>
          </cell>
          <cell r="P192">
            <v>0</v>
          </cell>
          <cell r="Q192">
            <v>0</v>
          </cell>
        </row>
        <row r="193">
          <cell r="A193">
            <v>44163</v>
          </cell>
          <cell r="B193" t="str">
            <v>Cost of Materials - Other Paper</v>
          </cell>
          <cell r="E193">
            <v>0</v>
          </cell>
          <cell r="F193">
            <v>0</v>
          </cell>
          <cell r="G193">
            <v>0</v>
          </cell>
          <cell r="H193">
            <v>0</v>
          </cell>
          <cell r="I193">
            <v>0</v>
          </cell>
          <cell r="J193">
            <v>0</v>
          </cell>
          <cell r="K193">
            <v>0</v>
          </cell>
          <cell r="L193">
            <v>0</v>
          </cell>
          <cell r="M193">
            <v>0</v>
          </cell>
          <cell r="N193">
            <v>0</v>
          </cell>
          <cell r="O193">
            <v>0</v>
          </cell>
          <cell r="P193">
            <v>0</v>
          </cell>
          <cell r="Q193">
            <v>0</v>
          </cell>
        </row>
        <row r="194">
          <cell r="A194">
            <v>44164</v>
          </cell>
          <cell r="B194" t="str">
            <v>Cost of Materials - Aluminum</v>
          </cell>
          <cell r="E194">
            <v>0</v>
          </cell>
          <cell r="F194">
            <v>0</v>
          </cell>
          <cell r="G194">
            <v>0</v>
          </cell>
          <cell r="H194">
            <v>0</v>
          </cell>
          <cell r="I194">
            <v>0</v>
          </cell>
          <cell r="J194">
            <v>0</v>
          </cell>
          <cell r="K194">
            <v>0</v>
          </cell>
          <cell r="L194">
            <v>0</v>
          </cell>
          <cell r="M194">
            <v>0</v>
          </cell>
          <cell r="N194">
            <v>0</v>
          </cell>
          <cell r="O194">
            <v>0</v>
          </cell>
          <cell r="P194">
            <v>0</v>
          </cell>
          <cell r="Q194">
            <v>0</v>
          </cell>
        </row>
        <row r="195">
          <cell r="A195">
            <v>44165</v>
          </cell>
          <cell r="B195" t="str">
            <v>Cost of Materials - Metal</v>
          </cell>
          <cell r="E195">
            <v>0</v>
          </cell>
          <cell r="F195">
            <v>0</v>
          </cell>
          <cell r="G195">
            <v>0</v>
          </cell>
          <cell r="H195">
            <v>0</v>
          </cell>
          <cell r="I195">
            <v>0</v>
          </cell>
          <cell r="J195">
            <v>0</v>
          </cell>
          <cell r="K195">
            <v>0</v>
          </cell>
          <cell r="L195">
            <v>0</v>
          </cell>
          <cell r="M195">
            <v>0</v>
          </cell>
          <cell r="N195">
            <v>0</v>
          </cell>
          <cell r="O195">
            <v>0</v>
          </cell>
          <cell r="P195">
            <v>0</v>
          </cell>
          <cell r="Q195">
            <v>0</v>
          </cell>
        </row>
        <row r="196">
          <cell r="A196">
            <v>44166</v>
          </cell>
          <cell r="B196" t="str">
            <v>Cost of Materials - Glass</v>
          </cell>
          <cell r="E196">
            <v>0</v>
          </cell>
          <cell r="F196">
            <v>0</v>
          </cell>
          <cell r="G196">
            <v>0</v>
          </cell>
          <cell r="H196">
            <v>0</v>
          </cell>
          <cell r="I196">
            <v>0</v>
          </cell>
          <cell r="J196">
            <v>0</v>
          </cell>
          <cell r="K196">
            <v>0</v>
          </cell>
          <cell r="L196">
            <v>0</v>
          </cell>
          <cell r="M196">
            <v>0</v>
          </cell>
          <cell r="N196">
            <v>0</v>
          </cell>
          <cell r="O196">
            <v>0</v>
          </cell>
          <cell r="P196">
            <v>0</v>
          </cell>
          <cell r="Q196">
            <v>0</v>
          </cell>
        </row>
        <row r="197">
          <cell r="A197">
            <v>44167</v>
          </cell>
          <cell r="B197" t="str">
            <v>Cost of Materials - Plastic</v>
          </cell>
          <cell r="E197">
            <v>0</v>
          </cell>
          <cell r="F197">
            <v>0</v>
          </cell>
          <cell r="G197">
            <v>0</v>
          </cell>
          <cell r="H197">
            <v>0</v>
          </cell>
          <cell r="I197">
            <v>0</v>
          </cell>
          <cell r="J197">
            <v>0</v>
          </cell>
          <cell r="K197">
            <v>0</v>
          </cell>
          <cell r="L197">
            <v>0</v>
          </cell>
          <cell r="M197">
            <v>0</v>
          </cell>
          <cell r="N197">
            <v>0</v>
          </cell>
          <cell r="O197">
            <v>0</v>
          </cell>
          <cell r="P197">
            <v>0</v>
          </cell>
          <cell r="Q197">
            <v>0</v>
          </cell>
        </row>
        <row r="198">
          <cell r="A198">
            <v>44168</v>
          </cell>
          <cell r="B198" t="str">
            <v>Cost of Materials - Other Recyclables</v>
          </cell>
          <cell r="E198">
            <v>0</v>
          </cell>
          <cell r="F198">
            <v>0</v>
          </cell>
          <cell r="G198">
            <v>0</v>
          </cell>
          <cell r="H198">
            <v>0</v>
          </cell>
          <cell r="I198">
            <v>0</v>
          </cell>
          <cell r="J198">
            <v>0</v>
          </cell>
          <cell r="K198">
            <v>0</v>
          </cell>
          <cell r="L198">
            <v>0</v>
          </cell>
          <cell r="M198">
            <v>0</v>
          </cell>
          <cell r="N198">
            <v>0</v>
          </cell>
          <cell r="O198">
            <v>0</v>
          </cell>
          <cell r="P198">
            <v>0</v>
          </cell>
          <cell r="Q198">
            <v>0</v>
          </cell>
        </row>
        <row r="199">
          <cell r="A199">
            <v>44169</v>
          </cell>
          <cell r="B199" t="str">
            <v>Cost of Materials - Intercompany</v>
          </cell>
          <cell r="E199">
            <v>0</v>
          </cell>
          <cell r="F199">
            <v>0</v>
          </cell>
          <cell r="G199">
            <v>0</v>
          </cell>
          <cell r="H199">
            <v>0</v>
          </cell>
          <cell r="I199">
            <v>0</v>
          </cell>
          <cell r="J199">
            <v>0</v>
          </cell>
          <cell r="K199">
            <v>0</v>
          </cell>
          <cell r="L199">
            <v>0</v>
          </cell>
          <cell r="M199">
            <v>0</v>
          </cell>
          <cell r="N199">
            <v>0</v>
          </cell>
          <cell r="O199">
            <v>0</v>
          </cell>
          <cell r="P199">
            <v>0</v>
          </cell>
          <cell r="Q199">
            <v>0</v>
          </cell>
        </row>
        <row r="200">
          <cell r="A200">
            <v>44261</v>
          </cell>
          <cell r="B200" t="str">
            <v>Cost of Materials - Organics</v>
          </cell>
          <cell r="E200">
            <v>0</v>
          </cell>
          <cell r="F200">
            <v>0</v>
          </cell>
          <cell r="G200">
            <v>0</v>
          </cell>
          <cell r="H200">
            <v>0</v>
          </cell>
          <cell r="I200">
            <v>0</v>
          </cell>
          <cell r="J200">
            <v>0</v>
          </cell>
          <cell r="K200">
            <v>0</v>
          </cell>
          <cell r="L200">
            <v>0</v>
          </cell>
          <cell r="M200">
            <v>0</v>
          </cell>
          <cell r="N200">
            <v>0</v>
          </cell>
          <cell r="O200">
            <v>0</v>
          </cell>
          <cell r="P200">
            <v>0</v>
          </cell>
          <cell r="Q200">
            <v>0</v>
          </cell>
        </row>
        <row r="201">
          <cell r="A201">
            <v>44262</v>
          </cell>
          <cell r="B201" t="str">
            <v>Cost of Materials - Clean Wood</v>
          </cell>
          <cell r="E201">
            <v>0</v>
          </cell>
          <cell r="F201">
            <v>0</v>
          </cell>
          <cell r="G201">
            <v>0</v>
          </cell>
          <cell r="H201">
            <v>0</v>
          </cell>
          <cell r="I201">
            <v>0</v>
          </cell>
          <cell r="J201">
            <v>0</v>
          </cell>
          <cell r="K201">
            <v>0</v>
          </cell>
          <cell r="L201">
            <v>0</v>
          </cell>
          <cell r="M201">
            <v>0</v>
          </cell>
          <cell r="N201">
            <v>0</v>
          </cell>
          <cell r="O201">
            <v>0</v>
          </cell>
          <cell r="P201">
            <v>0</v>
          </cell>
          <cell r="Q201">
            <v>0</v>
          </cell>
        </row>
        <row r="202">
          <cell r="A202">
            <v>44263</v>
          </cell>
          <cell r="B202" t="str">
            <v>Cost of Materials - Landscaping Materials</v>
          </cell>
          <cell r="E202">
            <v>0</v>
          </cell>
          <cell r="F202">
            <v>0</v>
          </cell>
          <cell r="G202">
            <v>0</v>
          </cell>
          <cell r="H202">
            <v>0</v>
          </cell>
          <cell r="I202">
            <v>0</v>
          </cell>
          <cell r="J202">
            <v>0</v>
          </cell>
          <cell r="K202">
            <v>0</v>
          </cell>
          <cell r="L202">
            <v>0</v>
          </cell>
          <cell r="M202">
            <v>0</v>
          </cell>
          <cell r="N202">
            <v>0</v>
          </cell>
          <cell r="O202">
            <v>0</v>
          </cell>
          <cell r="P202">
            <v>0</v>
          </cell>
          <cell r="Q202">
            <v>0</v>
          </cell>
        </row>
        <row r="203">
          <cell r="A203" t="str">
            <v>Total Recycling Materials Expense</v>
          </cell>
          <cell r="E203">
            <v>0</v>
          </cell>
          <cell r="F203">
            <v>0</v>
          </cell>
          <cell r="G203">
            <v>0</v>
          </cell>
          <cell r="H203">
            <v>0</v>
          </cell>
          <cell r="I203">
            <v>0</v>
          </cell>
          <cell r="J203">
            <v>0</v>
          </cell>
          <cell r="K203">
            <v>0</v>
          </cell>
          <cell r="L203">
            <v>0</v>
          </cell>
          <cell r="M203">
            <v>0</v>
          </cell>
          <cell r="N203">
            <v>0</v>
          </cell>
          <cell r="O203">
            <v>0</v>
          </cell>
          <cell r="P203">
            <v>0</v>
          </cell>
          <cell r="Q203">
            <v>0</v>
          </cell>
        </row>
        <row r="205">
          <cell r="A205" t="str">
            <v>Other Expense</v>
          </cell>
        </row>
        <row r="206">
          <cell r="A206">
            <v>47000</v>
          </cell>
          <cell r="B206" t="str">
            <v>Cost of Containers Sold</v>
          </cell>
          <cell r="E206">
            <v>0</v>
          </cell>
          <cell r="F206">
            <v>0</v>
          </cell>
          <cell r="G206">
            <v>0</v>
          </cell>
          <cell r="H206">
            <v>0</v>
          </cell>
          <cell r="I206">
            <v>0</v>
          </cell>
          <cell r="J206">
            <v>0</v>
          </cell>
          <cell r="K206">
            <v>0</v>
          </cell>
          <cell r="L206">
            <v>0</v>
          </cell>
          <cell r="M206">
            <v>0</v>
          </cell>
          <cell r="N206">
            <v>0</v>
          </cell>
          <cell r="O206">
            <v>0</v>
          </cell>
          <cell r="P206">
            <v>0</v>
          </cell>
          <cell r="Q206">
            <v>0</v>
          </cell>
        </row>
        <row r="207">
          <cell r="A207">
            <v>47001</v>
          </cell>
          <cell r="B207" t="str">
            <v>Cost of Equipment Sold</v>
          </cell>
          <cell r="E207">
            <v>0</v>
          </cell>
          <cell r="F207">
            <v>0</v>
          </cell>
          <cell r="G207">
            <v>0</v>
          </cell>
          <cell r="H207">
            <v>0</v>
          </cell>
          <cell r="I207">
            <v>0</v>
          </cell>
          <cell r="J207">
            <v>0</v>
          </cell>
          <cell r="K207">
            <v>0</v>
          </cell>
          <cell r="L207">
            <v>0</v>
          </cell>
          <cell r="M207">
            <v>0</v>
          </cell>
          <cell r="N207">
            <v>0</v>
          </cell>
          <cell r="O207">
            <v>0</v>
          </cell>
          <cell r="P207">
            <v>0</v>
          </cell>
          <cell r="Q207">
            <v>0</v>
          </cell>
        </row>
        <row r="208">
          <cell r="A208">
            <v>47010</v>
          </cell>
          <cell r="B208" t="str">
            <v>Tire Processing Expenses</v>
          </cell>
          <cell r="E208">
            <v>0</v>
          </cell>
          <cell r="F208">
            <v>0</v>
          </cell>
          <cell r="G208">
            <v>0</v>
          </cell>
          <cell r="H208">
            <v>0</v>
          </cell>
          <cell r="I208">
            <v>0</v>
          </cell>
          <cell r="J208">
            <v>0</v>
          </cell>
          <cell r="K208">
            <v>0</v>
          </cell>
          <cell r="L208">
            <v>0</v>
          </cell>
          <cell r="M208">
            <v>0</v>
          </cell>
          <cell r="N208">
            <v>0</v>
          </cell>
          <cell r="O208">
            <v>0</v>
          </cell>
          <cell r="P208">
            <v>0</v>
          </cell>
          <cell r="Q208">
            <v>0</v>
          </cell>
        </row>
        <row r="209">
          <cell r="A209">
            <v>47019</v>
          </cell>
          <cell r="B209" t="str">
            <v>Tire Processing Expenses - Intercompany</v>
          </cell>
          <cell r="E209">
            <v>0</v>
          </cell>
          <cell r="F209">
            <v>0</v>
          </cell>
          <cell r="G209">
            <v>0</v>
          </cell>
          <cell r="H209">
            <v>0</v>
          </cell>
          <cell r="I209">
            <v>0</v>
          </cell>
          <cell r="J209">
            <v>0</v>
          </cell>
          <cell r="K209">
            <v>0</v>
          </cell>
          <cell r="L209">
            <v>0</v>
          </cell>
          <cell r="M209">
            <v>0</v>
          </cell>
          <cell r="N209">
            <v>0</v>
          </cell>
          <cell r="O209">
            <v>0</v>
          </cell>
          <cell r="P209">
            <v>0</v>
          </cell>
          <cell r="Q209">
            <v>0</v>
          </cell>
        </row>
        <row r="210">
          <cell r="A210" t="str">
            <v>Total Other Expense</v>
          </cell>
          <cell r="E210">
            <v>0</v>
          </cell>
          <cell r="F210">
            <v>0</v>
          </cell>
          <cell r="G210">
            <v>0</v>
          </cell>
          <cell r="H210">
            <v>0</v>
          </cell>
          <cell r="I210">
            <v>0</v>
          </cell>
          <cell r="J210">
            <v>0</v>
          </cell>
          <cell r="K210">
            <v>0</v>
          </cell>
          <cell r="L210">
            <v>0</v>
          </cell>
          <cell r="M210">
            <v>0</v>
          </cell>
          <cell r="N210">
            <v>0</v>
          </cell>
          <cell r="O210">
            <v>0</v>
          </cell>
          <cell r="P210">
            <v>0</v>
          </cell>
          <cell r="Q210">
            <v>0</v>
          </cell>
        </row>
        <row r="212">
          <cell r="A212" t="str">
            <v>Total Revenue Reductions</v>
          </cell>
          <cell r="E212">
            <v>549574.68000000005</v>
          </cell>
          <cell r="F212">
            <v>499977.51</v>
          </cell>
          <cell r="G212">
            <v>581134.85</v>
          </cell>
          <cell r="H212">
            <v>559914.17000000004</v>
          </cell>
          <cell r="I212">
            <v>564010.48</v>
          </cell>
          <cell r="J212">
            <v>615173.96</v>
          </cell>
          <cell r="K212">
            <v>604101.30999999994</v>
          </cell>
          <cell r="L212">
            <v>604404.01</v>
          </cell>
          <cell r="M212">
            <v>602121.30000000005</v>
          </cell>
          <cell r="N212">
            <v>569292.79999999993</v>
          </cell>
          <cell r="O212">
            <v>561398.1399999999</v>
          </cell>
          <cell r="P212">
            <v>607565.14</v>
          </cell>
          <cell r="Q212">
            <v>6918668.3499999996</v>
          </cell>
        </row>
        <row r="214">
          <cell r="A214" t="str">
            <v>Net Revenue</v>
          </cell>
          <cell r="E214">
            <v>839957.93</v>
          </cell>
          <cell r="F214">
            <v>880100</v>
          </cell>
          <cell r="G214">
            <v>827312.04999999993</v>
          </cell>
          <cell r="H214">
            <v>859264.9</v>
          </cell>
          <cell r="I214">
            <v>855566.97999999975</v>
          </cell>
          <cell r="J214">
            <v>851493.29</v>
          </cell>
          <cell r="K214">
            <v>861895.62</v>
          </cell>
          <cell r="L214">
            <v>887553.74</v>
          </cell>
          <cell r="M214">
            <v>858415.54</v>
          </cell>
          <cell r="N214">
            <v>850652.68999999983</v>
          </cell>
          <cell r="O214">
            <v>822171.2100000002</v>
          </cell>
          <cell r="P214">
            <v>814403.91999999981</v>
          </cell>
          <cell r="Q214">
            <v>10208787.869999995</v>
          </cell>
        </row>
        <row r="216">
          <cell r="A216" t="str">
            <v>Cost of Operations</v>
          </cell>
        </row>
        <row r="217">
          <cell r="A217" t="str">
            <v>Labor</v>
          </cell>
        </row>
        <row r="218">
          <cell r="A218">
            <v>50010</v>
          </cell>
          <cell r="B218" t="str">
            <v>Salaries</v>
          </cell>
          <cell r="E218">
            <v>0</v>
          </cell>
          <cell r="F218">
            <v>0</v>
          </cell>
          <cell r="G218">
            <v>0</v>
          </cell>
          <cell r="H218">
            <v>0</v>
          </cell>
          <cell r="I218">
            <v>0</v>
          </cell>
          <cell r="J218">
            <v>0</v>
          </cell>
          <cell r="K218">
            <v>0</v>
          </cell>
          <cell r="L218">
            <v>0</v>
          </cell>
          <cell r="M218">
            <v>0</v>
          </cell>
          <cell r="N218">
            <v>0</v>
          </cell>
          <cell r="O218">
            <v>0</v>
          </cell>
          <cell r="P218">
            <v>0</v>
          </cell>
          <cell r="Q218">
            <v>0</v>
          </cell>
        </row>
        <row r="219">
          <cell r="A219">
            <v>50020</v>
          </cell>
          <cell r="B219" t="str">
            <v>Wages Regular</v>
          </cell>
          <cell r="E219">
            <v>148506.62</v>
          </cell>
          <cell r="F219">
            <v>147781.52000000002</v>
          </cell>
          <cell r="G219">
            <v>162872.48000000001</v>
          </cell>
          <cell r="H219">
            <v>152426.56</v>
          </cell>
          <cell r="I219">
            <v>133250.6</v>
          </cell>
          <cell r="J219">
            <v>141014.94</v>
          </cell>
          <cell r="K219">
            <v>138800.41999999998</v>
          </cell>
          <cell r="L219">
            <v>144467.28999999998</v>
          </cell>
          <cell r="M219">
            <v>139411.4</v>
          </cell>
          <cell r="N219">
            <v>131255.16</v>
          </cell>
          <cell r="O219">
            <v>135440.33000000002</v>
          </cell>
          <cell r="P219">
            <v>141049.91999999998</v>
          </cell>
          <cell r="Q219">
            <v>1716277.2399999998</v>
          </cell>
        </row>
        <row r="220">
          <cell r="A220">
            <v>50025</v>
          </cell>
          <cell r="B220" t="str">
            <v>Wages O.T.</v>
          </cell>
          <cell r="E220">
            <v>22975.54</v>
          </cell>
          <cell r="F220">
            <v>6810.35</v>
          </cell>
          <cell r="G220">
            <v>14008.81</v>
          </cell>
          <cell r="H220">
            <v>20795.96</v>
          </cell>
          <cell r="I220">
            <v>28625.24</v>
          </cell>
          <cell r="J220">
            <v>22652.750000000004</v>
          </cell>
          <cell r="K220">
            <v>20035.850000000002</v>
          </cell>
          <cell r="L220">
            <v>20754.88</v>
          </cell>
          <cell r="M220">
            <v>29699.32</v>
          </cell>
          <cell r="N220">
            <v>20332.329999999998</v>
          </cell>
          <cell r="O220">
            <v>32459.590000000004</v>
          </cell>
          <cell r="P220">
            <v>20007.580000000002</v>
          </cell>
          <cell r="Q220">
            <v>259158.2</v>
          </cell>
        </row>
        <row r="221">
          <cell r="A221">
            <v>50035</v>
          </cell>
          <cell r="B221" t="str">
            <v>Safety Bonuses</v>
          </cell>
          <cell r="E221">
            <v>3200</v>
          </cell>
          <cell r="F221">
            <v>3200</v>
          </cell>
          <cell r="G221">
            <v>3200</v>
          </cell>
          <cell r="H221">
            <v>3200</v>
          </cell>
          <cell r="I221">
            <v>3950</v>
          </cell>
          <cell r="J221">
            <v>3950</v>
          </cell>
          <cell r="K221">
            <v>3950</v>
          </cell>
          <cell r="L221">
            <v>3950</v>
          </cell>
          <cell r="M221">
            <v>2000</v>
          </cell>
          <cell r="N221">
            <v>2000</v>
          </cell>
          <cell r="O221">
            <v>3200</v>
          </cell>
          <cell r="P221">
            <v>0</v>
          </cell>
          <cell r="Q221">
            <v>35800</v>
          </cell>
        </row>
        <row r="222">
          <cell r="A222">
            <v>50036</v>
          </cell>
          <cell r="B222" t="str">
            <v>Other Bonus/Commission - Non-Safety</v>
          </cell>
          <cell r="E222">
            <v>0</v>
          </cell>
          <cell r="F222">
            <v>0</v>
          </cell>
          <cell r="G222">
            <v>1125</v>
          </cell>
          <cell r="H222">
            <v>0</v>
          </cell>
          <cell r="I222">
            <v>0</v>
          </cell>
          <cell r="J222">
            <v>0</v>
          </cell>
          <cell r="K222">
            <v>0</v>
          </cell>
          <cell r="L222">
            <v>0</v>
          </cell>
          <cell r="M222">
            <v>0</v>
          </cell>
          <cell r="N222">
            <v>0</v>
          </cell>
          <cell r="O222">
            <v>0</v>
          </cell>
          <cell r="P222">
            <v>0</v>
          </cell>
          <cell r="Q222">
            <v>1125</v>
          </cell>
        </row>
        <row r="223">
          <cell r="A223">
            <v>50045</v>
          </cell>
          <cell r="B223" t="str">
            <v>Contract Labor</v>
          </cell>
          <cell r="E223">
            <v>0</v>
          </cell>
          <cell r="F223">
            <v>0</v>
          </cell>
          <cell r="G223">
            <v>0</v>
          </cell>
          <cell r="H223">
            <v>0</v>
          </cell>
          <cell r="I223">
            <v>0</v>
          </cell>
          <cell r="J223">
            <v>0</v>
          </cell>
          <cell r="K223">
            <v>0</v>
          </cell>
          <cell r="L223">
            <v>0</v>
          </cell>
          <cell r="M223">
            <v>0</v>
          </cell>
          <cell r="N223">
            <v>0</v>
          </cell>
          <cell r="O223">
            <v>0</v>
          </cell>
          <cell r="P223">
            <v>0</v>
          </cell>
          <cell r="Q223">
            <v>0</v>
          </cell>
        </row>
        <row r="224">
          <cell r="A224">
            <v>50050</v>
          </cell>
          <cell r="B224" t="str">
            <v>Payroll Taxes</v>
          </cell>
          <cell r="E224">
            <v>21085.43</v>
          </cell>
          <cell r="F224">
            <v>16517.190000000002</v>
          </cell>
          <cell r="G224">
            <v>17618.89</v>
          </cell>
          <cell r="H224">
            <v>17201.14</v>
          </cell>
          <cell r="I224">
            <v>16035.320000000002</v>
          </cell>
          <cell r="J224">
            <v>17468.87</v>
          </cell>
          <cell r="K224">
            <v>16392.41</v>
          </cell>
          <cell r="L224">
            <v>16351.01</v>
          </cell>
          <cell r="M224">
            <v>17217.28</v>
          </cell>
          <cell r="N224">
            <v>14701.12</v>
          </cell>
          <cell r="O224">
            <v>17942.59</v>
          </cell>
          <cell r="P224">
            <v>10482.15</v>
          </cell>
          <cell r="Q224">
            <v>199013.4</v>
          </cell>
        </row>
        <row r="225">
          <cell r="A225">
            <v>50060</v>
          </cell>
          <cell r="B225" t="str">
            <v>Group Insurance</v>
          </cell>
          <cell r="E225">
            <v>1330</v>
          </cell>
          <cell r="F225">
            <v>1226</v>
          </cell>
          <cell r="G225">
            <v>729.5</v>
          </cell>
          <cell r="H225">
            <v>1026.5</v>
          </cell>
          <cell r="I225">
            <v>878</v>
          </cell>
          <cell r="J225">
            <v>878</v>
          </cell>
          <cell r="K225">
            <v>878.77</v>
          </cell>
          <cell r="L225">
            <v>826</v>
          </cell>
          <cell r="M225">
            <v>1077.5</v>
          </cell>
          <cell r="N225">
            <v>1826.5</v>
          </cell>
          <cell r="O225">
            <v>1678.77</v>
          </cell>
          <cell r="P225">
            <v>1088.4199999999998</v>
          </cell>
          <cell r="Q225">
            <v>13443.960000000001</v>
          </cell>
        </row>
        <row r="226">
          <cell r="A226">
            <v>50065</v>
          </cell>
          <cell r="B226" t="str">
            <v>Vacation Pay</v>
          </cell>
          <cell r="E226">
            <v>13381.59</v>
          </cell>
          <cell r="F226">
            <v>8706.9500000000007</v>
          </cell>
          <cell r="G226">
            <v>9543.1899999999987</v>
          </cell>
          <cell r="H226">
            <v>7013.4</v>
          </cell>
          <cell r="I226">
            <v>14309.95</v>
          </cell>
          <cell r="J226">
            <v>8179.11</v>
          </cell>
          <cell r="K226">
            <v>14227.68</v>
          </cell>
          <cell r="L226">
            <v>7288.4699999999993</v>
          </cell>
          <cell r="M226">
            <v>15009.16</v>
          </cell>
          <cell r="N226">
            <v>10400.879999999999</v>
          </cell>
          <cell r="O226">
            <v>16702.490000000002</v>
          </cell>
          <cell r="P226">
            <v>14167.710000000001</v>
          </cell>
          <cell r="Q226">
            <v>138930.58000000002</v>
          </cell>
        </row>
        <row r="227">
          <cell r="A227">
            <v>50070</v>
          </cell>
          <cell r="B227" t="str">
            <v>Sick Pay</v>
          </cell>
          <cell r="E227">
            <v>510.84</v>
          </cell>
          <cell r="F227">
            <v>-249.9</v>
          </cell>
          <cell r="G227">
            <v>257.39999999999998</v>
          </cell>
          <cell r="H227">
            <v>14.4</v>
          </cell>
          <cell r="I227">
            <v>0</v>
          </cell>
          <cell r="J227">
            <v>722.88</v>
          </cell>
          <cell r="K227">
            <v>80.319999999999993</v>
          </cell>
          <cell r="L227">
            <v>92</v>
          </cell>
          <cell r="M227">
            <v>0</v>
          </cell>
          <cell r="N227">
            <v>200.8</v>
          </cell>
          <cell r="O227">
            <v>156.4</v>
          </cell>
          <cell r="P227">
            <v>27.6</v>
          </cell>
          <cell r="Q227">
            <v>1812.7399999999998</v>
          </cell>
        </row>
        <row r="228">
          <cell r="A228">
            <v>50086</v>
          </cell>
          <cell r="B228" t="str">
            <v>Safety and Training</v>
          </cell>
          <cell r="E228">
            <v>52.5</v>
          </cell>
          <cell r="F228">
            <v>57.5</v>
          </cell>
          <cell r="G228">
            <v>269.42</v>
          </cell>
          <cell r="H228">
            <v>-147.5</v>
          </cell>
          <cell r="I228">
            <v>423.2</v>
          </cell>
          <cell r="J228">
            <v>0</v>
          </cell>
          <cell r="K228">
            <v>0</v>
          </cell>
          <cell r="L228">
            <v>0</v>
          </cell>
          <cell r="M228">
            <v>1724.48</v>
          </cell>
          <cell r="N228">
            <v>1092.78</v>
          </cell>
          <cell r="O228">
            <v>642.78</v>
          </cell>
          <cell r="P228">
            <v>0</v>
          </cell>
          <cell r="Q228">
            <v>4115.16</v>
          </cell>
        </row>
        <row r="229">
          <cell r="A229">
            <v>50087</v>
          </cell>
          <cell r="B229" t="str">
            <v>Drug Testing</v>
          </cell>
          <cell r="E229">
            <v>60</v>
          </cell>
          <cell r="F229">
            <v>0</v>
          </cell>
          <cell r="G229">
            <v>0</v>
          </cell>
          <cell r="H229">
            <v>240</v>
          </cell>
          <cell r="I229">
            <v>120</v>
          </cell>
          <cell r="J229">
            <v>240</v>
          </cell>
          <cell r="K229">
            <v>694</v>
          </cell>
          <cell r="L229">
            <v>180</v>
          </cell>
          <cell r="M229">
            <v>420</v>
          </cell>
          <cell r="N229">
            <v>60</v>
          </cell>
          <cell r="O229">
            <v>360</v>
          </cell>
          <cell r="P229">
            <v>60</v>
          </cell>
          <cell r="Q229">
            <v>2434</v>
          </cell>
        </row>
        <row r="230">
          <cell r="A230">
            <v>50090</v>
          </cell>
          <cell r="B230" t="str">
            <v>Uniforms</v>
          </cell>
          <cell r="E230">
            <v>6868.59</v>
          </cell>
          <cell r="F230">
            <v>9292.77</v>
          </cell>
          <cell r="G230">
            <v>8124.38</v>
          </cell>
          <cell r="H230">
            <v>7694.95</v>
          </cell>
          <cell r="I230">
            <v>4128.24</v>
          </cell>
          <cell r="J230">
            <v>12100.73</v>
          </cell>
          <cell r="K230">
            <v>9167.7900000000009</v>
          </cell>
          <cell r="L230">
            <v>12042.49</v>
          </cell>
          <cell r="M230">
            <v>8237.0400000000009</v>
          </cell>
          <cell r="N230">
            <v>8038.55</v>
          </cell>
          <cell r="O230">
            <v>7814.48</v>
          </cell>
          <cell r="P230">
            <v>9358.16</v>
          </cell>
          <cell r="Q230">
            <v>102868.17000000001</v>
          </cell>
        </row>
        <row r="231">
          <cell r="A231">
            <v>50115</v>
          </cell>
          <cell r="B231" t="str">
            <v>Pension and Profit Sharing</v>
          </cell>
          <cell r="E231">
            <v>20881.310000000001</v>
          </cell>
          <cell r="F231">
            <v>19908.310000000001</v>
          </cell>
          <cell r="G231">
            <v>22571.059999999998</v>
          </cell>
          <cell r="H231">
            <v>20908.93</v>
          </cell>
          <cell r="I231">
            <v>20644.87</v>
          </cell>
          <cell r="J231">
            <v>20431.82</v>
          </cell>
          <cell r="K231">
            <v>19793.68</v>
          </cell>
          <cell r="L231">
            <v>25409.94</v>
          </cell>
          <cell r="M231">
            <v>19345.43</v>
          </cell>
          <cell r="N231">
            <v>18963.18</v>
          </cell>
          <cell r="O231">
            <v>19131.61</v>
          </cell>
          <cell r="P231">
            <v>16610.04</v>
          </cell>
          <cell r="Q231">
            <v>244600.17999999996</v>
          </cell>
        </row>
        <row r="232">
          <cell r="A232">
            <v>50116</v>
          </cell>
          <cell r="B232" t="str">
            <v>Union Benefit Expense</v>
          </cell>
          <cell r="E232">
            <v>55955.6</v>
          </cell>
          <cell r="F232">
            <v>54981.08</v>
          </cell>
          <cell r="G232">
            <v>57124.76</v>
          </cell>
          <cell r="H232">
            <v>59521.61</v>
          </cell>
          <cell r="I232">
            <v>55020.61</v>
          </cell>
          <cell r="J232">
            <v>53907.77</v>
          </cell>
          <cell r="K232">
            <v>51487.79</v>
          </cell>
          <cell r="L232">
            <v>50364.490000000005</v>
          </cell>
          <cell r="M232">
            <v>51135.950000000004</v>
          </cell>
          <cell r="N232">
            <v>51271.57</v>
          </cell>
          <cell r="O232">
            <v>52010.640000000007</v>
          </cell>
          <cell r="P232">
            <v>49943.11</v>
          </cell>
          <cell r="Q232">
            <v>642724.98</v>
          </cell>
        </row>
        <row r="233">
          <cell r="A233">
            <v>50117</v>
          </cell>
          <cell r="B233" t="str">
            <v>Union Pension</v>
          </cell>
          <cell r="E233">
            <v>0</v>
          </cell>
          <cell r="F233">
            <v>0</v>
          </cell>
          <cell r="G233">
            <v>0</v>
          </cell>
          <cell r="H233">
            <v>0</v>
          </cell>
          <cell r="I233">
            <v>0</v>
          </cell>
          <cell r="J233">
            <v>0</v>
          </cell>
          <cell r="K233">
            <v>0</v>
          </cell>
          <cell r="L233">
            <v>0</v>
          </cell>
          <cell r="M233">
            <v>0</v>
          </cell>
          <cell r="N233">
            <v>0</v>
          </cell>
          <cell r="O233">
            <v>0</v>
          </cell>
          <cell r="P233">
            <v>0</v>
          </cell>
          <cell r="Q233">
            <v>0</v>
          </cell>
        </row>
        <row r="234">
          <cell r="A234">
            <v>50148</v>
          </cell>
          <cell r="B234" t="str">
            <v>Allocated Exp In - District</v>
          </cell>
          <cell r="E234">
            <v>0</v>
          </cell>
          <cell r="F234">
            <v>0</v>
          </cell>
          <cell r="G234">
            <v>0</v>
          </cell>
          <cell r="H234">
            <v>0</v>
          </cell>
          <cell r="I234">
            <v>0</v>
          </cell>
          <cell r="J234">
            <v>0</v>
          </cell>
          <cell r="K234">
            <v>0</v>
          </cell>
          <cell r="L234">
            <v>0</v>
          </cell>
          <cell r="M234">
            <v>0</v>
          </cell>
          <cell r="N234">
            <v>0</v>
          </cell>
          <cell r="O234">
            <v>0</v>
          </cell>
          <cell r="P234">
            <v>0</v>
          </cell>
          <cell r="Q234">
            <v>0</v>
          </cell>
        </row>
        <row r="235">
          <cell r="A235">
            <v>50149</v>
          </cell>
          <cell r="B235" t="str">
            <v>Allocated Exp In Out - District</v>
          </cell>
          <cell r="E235">
            <v>0</v>
          </cell>
          <cell r="F235">
            <v>0</v>
          </cell>
          <cell r="G235">
            <v>0</v>
          </cell>
          <cell r="H235">
            <v>0</v>
          </cell>
          <cell r="I235">
            <v>0</v>
          </cell>
          <cell r="J235">
            <v>0</v>
          </cell>
          <cell r="K235">
            <v>0</v>
          </cell>
          <cell r="L235">
            <v>0</v>
          </cell>
          <cell r="M235">
            <v>0</v>
          </cell>
          <cell r="N235">
            <v>0</v>
          </cell>
          <cell r="O235">
            <v>0</v>
          </cell>
          <cell r="P235">
            <v>0</v>
          </cell>
          <cell r="Q235">
            <v>0</v>
          </cell>
        </row>
        <row r="236">
          <cell r="A236">
            <v>50335</v>
          </cell>
          <cell r="B236" t="str">
            <v>Miscellaneous</v>
          </cell>
          <cell r="E236">
            <v>0</v>
          </cell>
          <cell r="F236">
            <v>0</v>
          </cell>
          <cell r="G236">
            <v>0</v>
          </cell>
          <cell r="H236">
            <v>0</v>
          </cell>
          <cell r="I236">
            <v>0</v>
          </cell>
          <cell r="J236">
            <v>0</v>
          </cell>
          <cell r="K236">
            <v>0</v>
          </cell>
          <cell r="L236">
            <v>0</v>
          </cell>
          <cell r="M236">
            <v>0</v>
          </cell>
          <cell r="N236">
            <v>0</v>
          </cell>
          <cell r="O236">
            <v>0</v>
          </cell>
          <cell r="P236">
            <v>0</v>
          </cell>
          <cell r="Q236">
            <v>0</v>
          </cell>
        </row>
        <row r="237">
          <cell r="A237">
            <v>50900</v>
          </cell>
          <cell r="B237" t="str">
            <v>Capitalized Costs</v>
          </cell>
          <cell r="E237">
            <v>0</v>
          </cell>
          <cell r="F237">
            <v>0</v>
          </cell>
          <cell r="G237">
            <v>0</v>
          </cell>
          <cell r="H237">
            <v>0</v>
          </cell>
          <cell r="I237">
            <v>0</v>
          </cell>
          <cell r="J237">
            <v>0</v>
          </cell>
          <cell r="K237">
            <v>0</v>
          </cell>
          <cell r="L237">
            <v>0</v>
          </cell>
          <cell r="M237">
            <v>0</v>
          </cell>
          <cell r="N237">
            <v>0</v>
          </cell>
          <cell r="O237">
            <v>0</v>
          </cell>
          <cell r="P237">
            <v>0</v>
          </cell>
          <cell r="Q237">
            <v>0</v>
          </cell>
        </row>
        <row r="238">
          <cell r="A238">
            <v>50998</v>
          </cell>
          <cell r="B238" t="str">
            <v>Allocation Out - District</v>
          </cell>
          <cell r="E238">
            <v>0</v>
          </cell>
          <cell r="F238">
            <v>0</v>
          </cell>
          <cell r="G238">
            <v>0</v>
          </cell>
          <cell r="H238">
            <v>0</v>
          </cell>
          <cell r="I238">
            <v>0</v>
          </cell>
          <cell r="J238">
            <v>0</v>
          </cell>
          <cell r="K238">
            <v>0</v>
          </cell>
          <cell r="L238">
            <v>0</v>
          </cell>
          <cell r="M238">
            <v>0</v>
          </cell>
          <cell r="N238">
            <v>0</v>
          </cell>
          <cell r="O238">
            <v>0</v>
          </cell>
          <cell r="P238">
            <v>0</v>
          </cell>
          <cell r="Q238">
            <v>0</v>
          </cell>
        </row>
        <row r="239">
          <cell r="A239">
            <v>50999</v>
          </cell>
          <cell r="B239" t="str">
            <v>Allocation Out - Out District</v>
          </cell>
          <cell r="E239">
            <v>0</v>
          </cell>
          <cell r="F239">
            <v>0</v>
          </cell>
          <cell r="G239">
            <v>0</v>
          </cell>
          <cell r="H239">
            <v>0</v>
          </cell>
          <cell r="I239">
            <v>0</v>
          </cell>
          <cell r="J239">
            <v>0</v>
          </cell>
          <cell r="K239">
            <v>0</v>
          </cell>
          <cell r="L239">
            <v>0</v>
          </cell>
          <cell r="M239">
            <v>0</v>
          </cell>
          <cell r="N239">
            <v>0</v>
          </cell>
          <cell r="O239">
            <v>0</v>
          </cell>
          <cell r="P239">
            <v>0</v>
          </cell>
          <cell r="Q239">
            <v>0</v>
          </cell>
        </row>
        <row r="240">
          <cell r="A240" t="str">
            <v>Total Labor</v>
          </cell>
          <cell r="E240">
            <v>294808.01999999996</v>
          </cell>
          <cell r="F240">
            <v>268231.77</v>
          </cell>
          <cell r="G240">
            <v>297444.89</v>
          </cell>
          <cell r="H240">
            <v>289895.94999999995</v>
          </cell>
          <cell r="I240">
            <v>277386.03000000003</v>
          </cell>
          <cell r="J240">
            <v>281546.87</v>
          </cell>
          <cell r="K240">
            <v>275508.70999999996</v>
          </cell>
          <cell r="L240">
            <v>281726.57</v>
          </cell>
          <cell r="M240">
            <v>285277.56</v>
          </cell>
          <cell r="N240">
            <v>260142.86999999997</v>
          </cell>
          <cell r="O240">
            <v>287539.68</v>
          </cell>
          <cell r="P240">
            <v>262794.69</v>
          </cell>
          <cell r="Q240">
            <v>3362303.6100000003</v>
          </cell>
        </row>
        <row r="242">
          <cell r="A242" t="str">
            <v>Truck Fixed Expenses</v>
          </cell>
        </row>
        <row r="243">
          <cell r="A243">
            <v>51148</v>
          </cell>
          <cell r="B243" t="str">
            <v>Allocation In - District</v>
          </cell>
          <cell r="E243">
            <v>0</v>
          </cell>
          <cell r="F243">
            <v>0</v>
          </cell>
          <cell r="G243">
            <v>0</v>
          </cell>
          <cell r="H243">
            <v>0</v>
          </cell>
          <cell r="I243">
            <v>0</v>
          </cell>
          <cell r="J243">
            <v>0</v>
          </cell>
          <cell r="K243">
            <v>0</v>
          </cell>
          <cell r="L243">
            <v>0</v>
          </cell>
          <cell r="M243">
            <v>0</v>
          </cell>
          <cell r="N243">
            <v>0</v>
          </cell>
          <cell r="O243">
            <v>0</v>
          </cell>
          <cell r="P243">
            <v>0</v>
          </cell>
          <cell r="Q243">
            <v>0</v>
          </cell>
        </row>
        <row r="244">
          <cell r="A244">
            <v>51149</v>
          </cell>
          <cell r="B244" t="str">
            <v>Allocation In - Out District</v>
          </cell>
          <cell r="E244">
            <v>0</v>
          </cell>
          <cell r="F244">
            <v>0</v>
          </cell>
          <cell r="G244">
            <v>0</v>
          </cell>
          <cell r="H244">
            <v>0</v>
          </cell>
          <cell r="I244">
            <v>0</v>
          </cell>
          <cell r="J244">
            <v>0</v>
          </cell>
          <cell r="K244">
            <v>0</v>
          </cell>
          <cell r="L244">
            <v>0</v>
          </cell>
          <cell r="M244">
            <v>0</v>
          </cell>
          <cell r="N244">
            <v>0</v>
          </cell>
          <cell r="O244">
            <v>0</v>
          </cell>
          <cell r="P244">
            <v>0</v>
          </cell>
          <cell r="Q244">
            <v>0</v>
          </cell>
        </row>
        <row r="245">
          <cell r="A245">
            <v>51175</v>
          </cell>
          <cell r="B245" t="str">
            <v>Equipment/Vehicle Rental</v>
          </cell>
          <cell r="E245">
            <v>0</v>
          </cell>
          <cell r="F245">
            <v>0</v>
          </cell>
          <cell r="G245">
            <v>0</v>
          </cell>
          <cell r="H245">
            <v>0</v>
          </cell>
          <cell r="I245">
            <v>0</v>
          </cell>
          <cell r="J245">
            <v>0</v>
          </cell>
          <cell r="K245">
            <v>0</v>
          </cell>
          <cell r="L245">
            <v>0</v>
          </cell>
          <cell r="M245">
            <v>0</v>
          </cell>
          <cell r="N245">
            <v>0</v>
          </cell>
          <cell r="O245">
            <v>0</v>
          </cell>
          <cell r="P245">
            <v>0</v>
          </cell>
          <cell r="Q245">
            <v>0</v>
          </cell>
        </row>
        <row r="246">
          <cell r="A246">
            <v>51275</v>
          </cell>
          <cell r="B246" t="str">
            <v>Property Taxes</v>
          </cell>
          <cell r="E246">
            <v>0</v>
          </cell>
          <cell r="F246">
            <v>0</v>
          </cell>
          <cell r="G246">
            <v>0</v>
          </cell>
          <cell r="H246">
            <v>0</v>
          </cell>
          <cell r="I246">
            <v>0</v>
          </cell>
          <cell r="J246">
            <v>0</v>
          </cell>
          <cell r="K246">
            <v>0</v>
          </cell>
          <cell r="L246">
            <v>0</v>
          </cell>
          <cell r="M246">
            <v>0</v>
          </cell>
          <cell r="N246">
            <v>0</v>
          </cell>
          <cell r="O246">
            <v>0</v>
          </cell>
          <cell r="P246">
            <v>0</v>
          </cell>
          <cell r="Q246">
            <v>0</v>
          </cell>
        </row>
        <row r="247">
          <cell r="A247">
            <v>51295</v>
          </cell>
          <cell r="B247" t="str">
            <v>Licenses</v>
          </cell>
          <cell r="E247">
            <v>2602.56</v>
          </cell>
          <cell r="F247">
            <v>2531.56</v>
          </cell>
          <cell r="G247">
            <v>2595.5500000000002</v>
          </cell>
          <cell r="H247">
            <v>2489.9299999999998</v>
          </cell>
          <cell r="I247">
            <v>2160.58</v>
          </cell>
          <cell r="J247">
            <v>2256.83</v>
          </cell>
          <cell r="K247">
            <v>2128.83</v>
          </cell>
          <cell r="L247">
            <v>2085.83</v>
          </cell>
          <cell r="M247">
            <v>2085.83</v>
          </cell>
          <cell r="N247">
            <v>2190.83</v>
          </cell>
          <cell r="O247">
            <v>2085.83</v>
          </cell>
          <cell r="P247">
            <v>2550.89</v>
          </cell>
          <cell r="Q247">
            <v>27765.050000000003</v>
          </cell>
        </row>
        <row r="248">
          <cell r="A248">
            <v>51335</v>
          </cell>
          <cell r="B248" t="str">
            <v>Miscellaneous</v>
          </cell>
          <cell r="E248">
            <v>0</v>
          </cell>
          <cell r="F248">
            <v>0</v>
          </cell>
          <cell r="G248">
            <v>0</v>
          </cell>
          <cell r="H248">
            <v>0</v>
          </cell>
          <cell r="I248">
            <v>0</v>
          </cell>
          <cell r="J248">
            <v>0</v>
          </cell>
          <cell r="K248">
            <v>0</v>
          </cell>
          <cell r="L248">
            <v>0</v>
          </cell>
          <cell r="M248">
            <v>0</v>
          </cell>
          <cell r="N248">
            <v>0</v>
          </cell>
          <cell r="O248">
            <v>0</v>
          </cell>
          <cell r="P248">
            <v>0</v>
          </cell>
          <cell r="Q248">
            <v>0</v>
          </cell>
        </row>
        <row r="249">
          <cell r="A249">
            <v>51998</v>
          </cell>
          <cell r="B249" t="str">
            <v>Allocation Out - District</v>
          </cell>
          <cell r="E249">
            <v>0</v>
          </cell>
          <cell r="F249">
            <v>0</v>
          </cell>
          <cell r="G249">
            <v>0</v>
          </cell>
          <cell r="H249">
            <v>0</v>
          </cell>
          <cell r="I249">
            <v>0</v>
          </cell>
          <cell r="J249">
            <v>0</v>
          </cell>
          <cell r="K249">
            <v>0</v>
          </cell>
          <cell r="L249">
            <v>0</v>
          </cell>
          <cell r="M249">
            <v>0</v>
          </cell>
          <cell r="N249">
            <v>0</v>
          </cell>
          <cell r="O249">
            <v>0</v>
          </cell>
          <cell r="P249">
            <v>0</v>
          </cell>
          <cell r="Q249">
            <v>0</v>
          </cell>
        </row>
        <row r="250">
          <cell r="A250">
            <v>51999</v>
          </cell>
          <cell r="B250" t="str">
            <v>Allocation Out - Out District</v>
          </cell>
          <cell r="E250">
            <v>0</v>
          </cell>
          <cell r="F250">
            <v>0</v>
          </cell>
          <cell r="G250">
            <v>0</v>
          </cell>
          <cell r="H250">
            <v>0</v>
          </cell>
          <cell r="I250">
            <v>0</v>
          </cell>
          <cell r="J250">
            <v>0</v>
          </cell>
          <cell r="K250">
            <v>0</v>
          </cell>
          <cell r="L250">
            <v>0</v>
          </cell>
          <cell r="M250">
            <v>0</v>
          </cell>
          <cell r="N250">
            <v>0</v>
          </cell>
          <cell r="O250">
            <v>0</v>
          </cell>
          <cell r="P250">
            <v>0</v>
          </cell>
          <cell r="Q250">
            <v>0</v>
          </cell>
        </row>
        <row r="251">
          <cell r="A251" t="str">
            <v>Total Truck Fixed Expenses</v>
          </cell>
          <cell r="E251">
            <v>2602.56</v>
          </cell>
          <cell r="F251">
            <v>2531.56</v>
          </cell>
          <cell r="G251">
            <v>2595.5500000000002</v>
          </cell>
          <cell r="H251">
            <v>2489.9299999999998</v>
          </cell>
          <cell r="I251">
            <v>2160.58</v>
          </cell>
          <cell r="J251">
            <v>2256.83</v>
          </cell>
          <cell r="K251">
            <v>2128.83</v>
          </cell>
          <cell r="L251">
            <v>2085.83</v>
          </cell>
          <cell r="M251">
            <v>2085.83</v>
          </cell>
          <cell r="N251">
            <v>2190.83</v>
          </cell>
          <cell r="O251">
            <v>2085.83</v>
          </cell>
          <cell r="P251">
            <v>2550.89</v>
          </cell>
          <cell r="Q251">
            <v>27765.050000000003</v>
          </cell>
        </row>
        <row r="253">
          <cell r="A253" t="str">
            <v>Truck Variable Expenses</v>
          </cell>
        </row>
        <row r="254">
          <cell r="A254">
            <v>52010</v>
          </cell>
          <cell r="B254" t="str">
            <v>Salaries</v>
          </cell>
          <cell r="E254">
            <v>6209.13</v>
          </cell>
          <cell r="F254">
            <v>5913.46</v>
          </cell>
          <cell r="G254">
            <v>6800.48</v>
          </cell>
          <cell r="H254">
            <v>6504.81</v>
          </cell>
          <cell r="I254">
            <v>6209.13</v>
          </cell>
          <cell r="J254">
            <v>6504.8</v>
          </cell>
          <cell r="K254">
            <v>6504.81</v>
          </cell>
          <cell r="L254">
            <v>6504.81</v>
          </cell>
          <cell r="M254">
            <v>6504.8</v>
          </cell>
          <cell r="N254">
            <v>6209.14</v>
          </cell>
          <cell r="O254">
            <v>6504.8</v>
          </cell>
          <cell r="P254">
            <v>6800.48</v>
          </cell>
          <cell r="Q254">
            <v>77170.649999999994</v>
          </cell>
        </row>
        <row r="255">
          <cell r="A255">
            <v>52020</v>
          </cell>
          <cell r="B255" t="str">
            <v>Wages Regular</v>
          </cell>
          <cell r="E255">
            <v>11640.62</v>
          </cell>
          <cell r="F255">
            <v>14929.71</v>
          </cell>
          <cell r="G255">
            <v>14082.73</v>
          </cell>
          <cell r="H255">
            <v>13654.74</v>
          </cell>
          <cell r="I255">
            <v>14918.37</v>
          </cell>
          <cell r="J255">
            <v>14754.95</v>
          </cell>
          <cell r="K255">
            <v>12181.44</v>
          </cell>
          <cell r="L255">
            <v>11315.17</v>
          </cell>
          <cell r="M255">
            <v>11931.83</v>
          </cell>
          <cell r="N255">
            <v>11946.65</v>
          </cell>
          <cell r="O255">
            <v>12371.33</v>
          </cell>
          <cell r="P255">
            <v>15662.7</v>
          </cell>
          <cell r="Q255">
            <v>159390.24</v>
          </cell>
        </row>
        <row r="256">
          <cell r="A256">
            <v>52025</v>
          </cell>
          <cell r="B256" t="str">
            <v>Wages O.T.</v>
          </cell>
          <cell r="E256">
            <v>2614.52</v>
          </cell>
          <cell r="F256">
            <v>2473.63</v>
          </cell>
          <cell r="G256">
            <v>2117.09</v>
          </cell>
          <cell r="H256">
            <v>2164.7199999999998</v>
          </cell>
          <cell r="I256">
            <v>2848.44</v>
          </cell>
          <cell r="J256">
            <v>3075.19</v>
          </cell>
          <cell r="K256">
            <v>3378.52</v>
          </cell>
          <cell r="L256">
            <v>1747.37</v>
          </cell>
          <cell r="M256">
            <v>2402.91</v>
          </cell>
          <cell r="N256">
            <v>2322.34</v>
          </cell>
          <cell r="O256">
            <v>3755.06</v>
          </cell>
          <cell r="P256">
            <v>2288.11</v>
          </cell>
          <cell r="Q256">
            <v>31187.9</v>
          </cell>
        </row>
        <row r="257">
          <cell r="A257">
            <v>52035</v>
          </cell>
          <cell r="B257" t="str">
            <v>Safety Bonuses</v>
          </cell>
          <cell r="E257">
            <v>833</v>
          </cell>
          <cell r="F257">
            <v>833</v>
          </cell>
          <cell r="G257">
            <v>833</v>
          </cell>
          <cell r="H257">
            <v>833</v>
          </cell>
          <cell r="I257">
            <v>1583</v>
          </cell>
          <cell r="J257">
            <v>1583</v>
          </cell>
          <cell r="K257">
            <v>1583</v>
          </cell>
          <cell r="L257">
            <v>1583</v>
          </cell>
          <cell r="M257">
            <v>500</v>
          </cell>
          <cell r="N257">
            <v>500</v>
          </cell>
          <cell r="O257">
            <v>1000</v>
          </cell>
          <cell r="P257">
            <v>0</v>
          </cell>
          <cell r="Q257">
            <v>11664</v>
          </cell>
        </row>
        <row r="258">
          <cell r="A258">
            <v>52036</v>
          </cell>
          <cell r="B258" t="str">
            <v>Other Bonus/Commission - Non-Safety</v>
          </cell>
          <cell r="E258">
            <v>0</v>
          </cell>
          <cell r="F258">
            <v>0</v>
          </cell>
          <cell r="G258">
            <v>0</v>
          </cell>
          <cell r="H258">
            <v>0</v>
          </cell>
          <cell r="I258">
            <v>0</v>
          </cell>
          <cell r="J258">
            <v>0</v>
          </cell>
          <cell r="K258">
            <v>0</v>
          </cell>
          <cell r="L258">
            <v>0</v>
          </cell>
          <cell r="M258">
            <v>0</v>
          </cell>
          <cell r="N258">
            <v>0</v>
          </cell>
          <cell r="O258">
            <v>0</v>
          </cell>
          <cell r="P258">
            <v>0</v>
          </cell>
          <cell r="Q258">
            <v>0</v>
          </cell>
        </row>
        <row r="259">
          <cell r="A259">
            <v>52045</v>
          </cell>
          <cell r="B259" t="str">
            <v>Contract Labor</v>
          </cell>
          <cell r="E259">
            <v>0</v>
          </cell>
          <cell r="F259">
            <v>0</v>
          </cell>
          <cell r="G259">
            <v>0</v>
          </cell>
          <cell r="H259">
            <v>0</v>
          </cell>
          <cell r="I259">
            <v>0</v>
          </cell>
          <cell r="J259">
            <v>0</v>
          </cell>
          <cell r="K259">
            <v>0</v>
          </cell>
          <cell r="L259">
            <v>0</v>
          </cell>
          <cell r="M259">
            <v>0</v>
          </cell>
          <cell r="N259">
            <v>0</v>
          </cell>
          <cell r="O259">
            <v>0</v>
          </cell>
          <cell r="P259">
            <v>0</v>
          </cell>
          <cell r="Q259">
            <v>0</v>
          </cell>
        </row>
        <row r="260">
          <cell r="A260">
            <v>52050</v>
          </cell>
          <cell r="B260" t="str">
            <v>Payroll Taxes</v>
          </cell>
          <cell r="E260">
            <v>2869.35</v>
          </cell>
          <cell r="F260">
            <v>2242.16</v>
          </cell>
          <cell r="G260">
            <v>2468.5100000000002</v>
          </cell>
          <cell r="H260">
            <v>2064.63</v>
          </cell>
          <cell r="I260">
            <v>2186.88</v>
          </cell>
          <cell r="J260">
            <v>2344.56</v>
          </cell>
          <cell r="K260">
            <v>1962.2</v>
          </cell>
          <cell r="L260">
            <v>1763.36</v>
          </cell>
          <cell r="M260">
            <v>1881.81</v>
          </cell>
          <cell r="N260">
            <v>1731.74</v>
          </cell>
          <cell r="O260">
            <v>2453.91</v>
          </cell>
          <cell r="P260">
            <v>1757.74</v>
          </cell>
          <cell r="Q260">
            <v>25726.850000000006</v>
          </cell>
        </row>
        <row r="261">
          <cell r="A261">
            <v>52060</v>
          </cell>
          <cell r="B261" t="str">
            <v>Group Insurance</v>
          </cell>
          <cell r="E261">
            <v>1441</v>
          </cell>
          <cell r="F261">
            <v>1441</v>
          </cell>
          <cell r="G261">
            <v>561.5</v>
          </cell>
          <cell r="H261">
            <v>720.5</v>
          </cell>
          <cell r="I261">
            <v>641</v>
          </cell>
          <cell r="J261">
            <v>641</v>
          </cell>
          <cell r="K261">
            <v>641</v>
          </cell>
          <cell r="L261">
            <v>641</v>
          </cell>
          <cell r="M261">
            <v>561.5</v>
          </cell>
          <cell r="N261">
            <v>720.5</v>
          </cell>
          <cell r="O261">
            <v>641</v>
          </cell>
          <cell r="P261">
            <v>583.48</v>
          </cell>
          <cell r="Q261">
            <v>9234.48</v>
          </cell>
        </row>
        <row r="262">
          <cell r="A262">
            <v>52065</v>
          </cell>
          <cell r="B262" t="str">
            <v>Vacation Pay</v>
          </cell>
          <cell r="E262">
            <v>1511.38</v>
          </cell>
          <cell r="F262">
            <v>-838.54</v>
          </cell>
          <cell r="G262">
            <v>2800.68</v>
          </cell>
          <cell r="H262">
            <v>381.27</v>
          </cell>
          <cell r="I262">
            <v>800.29</v>
          </cell>
          <cell r="J262">
            <v>1912.65</v>
          </cell>
          <cell r="K262">
            <v>745.69</v>
          </cell>
          <cell r="L262">
            <v>1755.74</v>
          </cell>
          <cell r="M262">
            <v>996.88</v>
          </cell>
          <cell r="N262">
            <v>1492.04</v>
          </cell>
          <cell r="O262">
            <v>2476.17</v>
          </cell>
          <cell r="P262">
            <v>1846.32</v>
          </cell>
          <cell r="Q262">
            <v>15880.569999999998</v>
          </cell>
        </row>
        <row r="263">
          <cell r="A263">
            <v>52070</v>
          </cell>
          <cell r="B263" t="str">
            <v>Sick Pay</v>
          </cell>
          <cell r="E263">
            <v>0</v>
          </cell>
          <cell r="F263">
            <v>0</v>
          </cell>
          <cell r="G263">
            <v>0</v>
          </cell>
          <cell r="H263">
            <v>0</v>
          </cell>
          <cell r="I263">
            <v>0</v>
          </cell>
          <cell r="J263">
            <v>0</v>
          </cell>
          <cell r="K263">
            <v>0</v>
          </cell>
          <cell r="L263">
            <v>0</v>
          </cell>
          <cell r="M263">
            <v>0</v>
          </cell>
          <cell r="N263">
            <v>0</v>
          </cell>
          <cell r="O263">
            <v>0</v>
          </cell>
          <cell r="P263">
            <v>0</v>
          </cell>
          <cell r="Q263">
            <v>0</v>
          </cell>
        </row>
        <row r="264">
          <cell r="A264">
            <v>52086</v>
          </cell>
          <cell r="B264" t="str">
            <v>Safety and Training</v>
          </cell>
          <cell r="E264">
            <v>104.55</v>
          </cell>
          <cell r="F264">
            <v>112.64</v>
          </cell>
          <cell r="G264">
            <v>154.71</v>
          </cell>
          <cell r="H264">
            <v>299.60000000000002</v>
          </cell>
          <cell r="I264">
            <v>846.98</v>
          </cell>
          <cell r="J264">
            <v>185.38</v>
          </cell>
          <cell r="K264">
            <v>78.989999999999995</v>
          </cell>
          <cell r="L264">
            <v>145.65</v>
          </cell>
          <cell r="M264">
            <v>0</v>
          </cell>
          <cell r="N264">
            <v>876.33</v>
          </cell>
          <cell r="O264">
            <v>-395.59</v>
          </cell>
          <cell r="P264">
            <v>1720.49</v>
          </cell>
          <cell r="Q264">
            <v>4129.7300000000005</v>
          </cell>
        </row>
        <row r="265">
          <cell r="A265">
            <v>52087</v>
          </cell>
          <cell r="B265" t="str">
            <v>Drug Screening</v>
          </cell>
          <cell r="E265">
            <v>0</v>
          </cell>
          <cell r="F265">
            <v>0</v>
          </cell>
          <cell r="G265">
            <v>0</v>
          </cell>
          <cell r="H265">
            <v>0</v>
          </cell>
          <cell r="I265">
            <v>0</v>
          </cell>
          <cell r="J265">
            <v>0</v>
          </cell>
          <cell r="K265">
            <v>0</v>
          </cell>
          <cell r="L265">
            <v>0</v>
          </cell>
          <cell r="M265">
            <v>0</v>
          </cell>
          <cell r="N265">
            <v>0</v>
          </cell>
          <cell r="O265">
            <v>0</v>
          </cell>
          <cell r="P265">
            <v>0</v>
          </cell>
          <cell r="Q265">
            <v>0</v>
          </cell>
        </row>
        <row r="266">
          <cell r="A266">
            <v>52090</v>
          </cell>
          <cell r="B266" t="str">
            <v>Uniforms</v>
          </cell>
          <cell r="E266">
            <v>1040.42</v>
          </cell>
          <cell r="F266">
            <v>1033.9000000000001</v>
          </cell>
          <cell r="G266">
            <v>1397.48</v>
          </cell>
          <cell r="H266">
            <v>1377.31</v>
          </cell>
          <cell r="I266">
            <v>475.1</v>
          </cell>
          <cell r="J266">
            <v>1617.7</v>
          </cell>
          <cell r="K266">
            <v>910.5</v>
          </cell>
          <cell r="L266">
            <v>1633.6</v>
          </cell>
          <cell r="M266">
            <v>1021.73</v>
          </cell>
          <cell r="N266">
            <v>756.54</v>
          </cell>
          <cell r="O266">
            <v>828.81</v>
          </cell>
          <cell r="P266">
            <v>987.61</v>
          </cell>
          <cell r="Q266">
            <v>13080.699999999999</v>
          </cell>
        </row>
        <row r="267">
          <cell r="A267">
            <v>52115</v>
          </cell>
          <cell r="B267" t="str">
            <v>Pension and Profit Sharing</v>
          </cell>
          <cell r="E267">
            <v>2995.29</v>
          </cell>
          <cell r="F267">
            <v>2862.61</v>
          </cell>
          <cell r="G267">
            <v>3299.63</v>
          </cell>
          <cell r="H267">
            <v>2999.06</v>
          </cell>
          <cell r="I267">
            <v>2963.05</v>
          </cell>
          <cell r="J267">
            <v>2934</v>
          </cell>
          <cell r="K267">
            <v>2846.98</v>
          </cell>
          <cell r="L267">
            <v>2774.57</v>
          </cell>
          <cell r="M267">
            <v>2785.85</v>
          </cell>
          <cell r="N267">
            <v>2807.65</v>
          </cell>
          <cell r="O267">
            <v>2756.7</v>
          </cell>
          <cell r="P267">
            <v>2412.85</v>
          </cell>
          <cell r="Q267">
            <v>34438.239999999998</v>
          </cell>
        </row>
        <row r="268">
          <cell r="A268">
            <v>52116</v>
          </cell>
          <cell r="B268" t="str">
            <v>Union Benefit Expense</v>
          </cell>
          <cell r="E268">
            <v>7876.76</v>
          </cell>
          <cell r="F268">
            <v>7880.62</v>
          </cell>
          <cell r="G268">
            <v>7872.8</v>
          </cell>
          <cell r="H268">
            <v>7884.58</v>
          </cell>
          <cell r="I268">
            <v>7878.69</v>
          </cell>
          <cell r="J268">
            <v>7878.69</v>
          </cell>
          <cell r="K268">
            <v>7881.97</v>
          </cell>
          <cell r="L268">
            <v>6752.1</v>
          </cell>
          <cell r="M268">
            <v>6747.85</v>
          </cell>
          <cell r="N268">
            <v>6756.35</v>
          </cell>
          <cell r="O268">
            <v>7182.94</v>
          </cell>
          <cell r="P268">
            <v>7779.69</v>
          </cell>
          <cell r="Q268">
            <v>90373.040000000023</v>
          </cell>
        </row>
        <row r="269">
          <cell r="A269">
            <v>52117</v>
          </cell>
          <cell r="B269" t="str">
            <v>Union Pension</v>
          </cell>
          <cell r="E269">
            <v>0</v>
          </cell>
          <cell r="F269">
            <v>0</v>
          </cell>
          <cell r="G269">
            <v>0</v>
          </cell>
          <cell r="H269">
            <v>0</v>
          </cell>
          <cell r="I269">
            <v>0</v>
          </cell>
          <cell r="J269">
            <v>0</v>
          </cell>
          <cell r="K269">
            <v>0</v>
          </cell>
          <cell r="L269">
            <v>0</v>
          </cell>
          <cell r="M269">
            <v>0</v>
          </cell>
          <cell r="N269">
            <v>0</v>
          </cell>
          <cell r="O269">
            <v>0</v>
          </cell>
          <cell r="P269">
            <v>0</v>
          </cell>
          <cell r="Q269">
            <v>0</v>
          </cell>
        </row>
        <row r="270">
          <cell r="A270">
            <v>52120</v>
          </cell>
          <cell r="B270" t="str">
            <v>Parts and Materials</v>
          </cell>
          <cell r="E270">
            <v>13715.59</v>
          </cell>
          <cell r="F270">
            <v>21102.71</v>
          </cell>
          <cell r="G270">
            <v>18678.920000000006</v>
          </cell>
          <cell r="H270">
            <v>30064.99</v>
          </cell>
          <cell r="I270">
            <v>11133.51</v>
          </cell>
          <cell r="J270">
            <v>9706.94</v>
          </cell>
          <cell r="K270">
            <v>12873.069999999998</v>
          </cell>
          <cell r="L270">
            <v>12811.720000000001</v>
          </cell>
          <cell r="M270">
            <v>13514.23</v>
          </cell>
          <cell r="N270">
            <v>8953.7200000000012</v>
          </cell>
          <cell r="O270">
            <v>16547.27</v>
          </cell>
          <cell r="P270">
            <v>15817.25</v>
          </cell>
          <cell r="Q270">
            <v>184919.91999999998</v>
          </cell>
        </row>
        <row r="271">
          <cell r="A271">
            <v>52125</v>
          </cell>
          <cell r="B271" t="str">
            <v>Operating Supplies</v>
          </cell>
          <cell r="E271">
            <v>568.15</v>
          </cell>
          <cell r="F271">
            <v>288.02999999999997</v>
          </cell>
          <cell r="G271">
            <v>385.62</v>
          </cell>
          <cell r="H271">
            <v>179.18</v>
          </cell>
          <cell r="I271">
            <v>339.98</v>
          </cell>
          <cell r="J271">
            <v>264.08</v>
          </cell>
          <cell r="K271">
            <v>131.13</v>
          </cell>
          <cell r="L271">
            <v>13.55</v>
          </cell>
          <cell r="M271">
            <v>9.8699999999999992</v>
          </cell>
          <cell r="N271">
            <v>372.92</v>
          </cell>
          <cell r="O271">
            <v>819.61</v>
          </cell>
          <cell r="P271">
            <v>414.71</v>
          </cell>
          <cell r="Q271">
            <v>3786.8300000000004</v>
          </cell>
        </row>
        <row r="272">
          <cell r="A272">
            <v>52135</v>
          </cell>
          <cell r="B272" t="str">
            <v>Equipment and Maint Repair</v>
          </cell>
          <cell r="E272">
            <v>0</v>
          </cell>
          <cell r="F272">
            <v>0</v>
          </cell>
          <cell r="G272">
            <v>149.16</v>
          </cell>
          <cell r="H272">
            <v>681.98</v>
          </cell>
          <cell r="I272">
            <v>545.25</v>
          </cell>
          <cell r="J272">
            <v>332.59</v>
          </cell>
          <cell r="K272">
            <v>984.37</v>
          </cell>
          <cell r="L272">
            <v>173.37</v>
          </cell>
          <cell r="M272">
            <v>0</v>
          </cell>
          <cell r="N272">
            <v>156.19999999999999</v>
          </cell>
          <cell r="O272">
            <v>-156.19999999999999</v>
          </cell>
          <cell r="P272">
            <v>27.01</v>
          </cell>
          <cell r="Q272">
            <v>2893.73</v>
          </cell>
        </row>
        <row r="273">
          <cell r="A273">
            <v>52140</v>
          </cell>
          <cell r="B273" t="str">
            <v>Tires</v>
          </cell>
          <cell r="E273">
            <v>11282.69</v>
          </cell>
          <cell r="F273">
            <v>1664.63</v>
          </cell>
          <cell r="G273">
            <v>5175.3999999999996</v>
          </cell>
          <cell r="H273">
            <v>8753.43</v>
          </cell>
          <cell r="I273">
            <v>9084.64</v>
          </cell>
          <cell r="J273">
            <v>1370.04</v>
          </cell>
          <cell r="K273">
            <v>8864.5</v>
          </cell>
          <cell r="L273">
            <v>438.2</v>
          </cell>
          <cell r="M273">
            <v>5010.1400000000003</v>
          </cell>
          <cell r="N273">
            <v>1896.06</v>
          </cell>
          <cell r="O273">
            <v>7161.25</v>
          </cell>
          <cell r="P273">
            <v>3395.56</v>
          </cell>
          <cell r="Q273">
            <v>64096.539999999994</v>
          </cell>
        </row>
        <row r="274">
          <cell r="A274">
            <v>52142</v>
          </cell>
          <cell r="B274" t="str">
            <v>Fuel Expense</v>
          </cell>
          <cell r="E274">
            <v>54158.289999999994</v>
          </cell>
          <cell r="F274">
            <v>50956.94</v>
          </cell>
          <cell r="G274">
            <v>60111.49</v>
          </cell>
          <cell r="H274">
            <v>62505</v>
          </cell>
          <cell r="I274">
            <v>58155.18</v>
          </cell>
          <cell r="J274">
            <v>61304.36</v>
          </cell>
          <cell r="K274">
            <v>60908.59</v>
          </cell>
          <cell r="L274">
            <v>64096.240000000005</v>
          </cell>
          <cell r="M274">
            <v>63144.08</v>
          </cell>
          <cell r="N274">
            <v>63868.340000000004</v>
          </cell>
          <cell r="O274">
            <v>56605.93</v>
          </cell>
          <cell r="P274">
            <v>67191.64</v>
          </cell>
          <cell r="Q274">
            <v>723006.08</v>
          </cell>
        </row>
        <row r="275">
          <cell r="A275">
            <v>52143</v>
          </cell>
          <cell r="B275" t="str">
            <v>Transmontagne Fuel</v>
          </cell>
          <cell r="E275">
            <v>0</v>
          </cell>
          <cell r="F275">
            <v>0</v>
          </cell>
          <cell r="G275">
            <v>0</v>
          </cell>
          <cell r="H275">
            <v>0</v>
          </cell>
          <cell r="I275">
            <v>0</v>
          </cell>
          <cell r="J275">
            <v>0</v>
          </cell>
          <cell r="K275">
            <v>0</v>
          </cell>
          <cell r="L275">
            <v>0</v>
          </cell>
          <cell r="M275">
            <v>0</v>
          </cell>
          <cell r="N275">
            <v>0</v>
          </cell>
          <cell r="O275">
            <v>0</v>
          </cell>
          <cell r="P275">
            <v>0</v>
          </cell>
          <cell r="Q275">
            <v>0</v>
          </cell>
        </row>
        <row r="276">
          <cell r="A276">
            <v>52144</v>
          </cell>
          <cell r="B276" t="str">
            <v>Urea Expense</v>
          </cell>
          <cell r="E276">
            <v>0</v>
          </cell>
          <cell r="F276">
            <v>0</v>
          </cell>
          <cell r="G276">
            <v>0</v>
          </cell>
          <cell r="H276">
            <v>0</v>
          </cell>
          <cell r="I276">
            <v>0</v>
          </cell>
          <cell r="J276">
            <v>0</v>
          </cell>
          <cell r="K276">
            <v>0</v>
          </cell>
          <cell r="L276">
            <v>0</v>
          </cell>
          <cell r="M276">
            <v>0</v>
          </cell>
          <cell r="N276">
            <v>0</v>
          </cell>
          <cell r="O276">
            <v>0</v>
          </cell>
          <cell r="P276">
            <v>0</v>
          </cell>
          <cell r="Q276">
            <v>0</v>
          </cell>
        </row>
        <row r="277">
          <cell r="A277">
            <v>52146</v>
          </cell>
          <cell r="B277" t="str">
            <v>Oil and Grease</v>
          </cell>
          <cell r="E277">
            <v>3179.71</v>
          </cell>
          <cell r="F277">
            <v>7401.66</v>
          </cell>
          <cell r="G277">
            <v>5696.15</v>
          </cell>
          <cell r="H277">
            <v>6990.25</v>
          </cell>
          <cell r="I277">
            <v>4918.58</v>
          </cell>
          <cell r="J277">
            <v>3341.27</v>
          </cell>
          <cell r="K277">
            <v>1599.94</v>
          </cell>
          <cell r="L277">
            <v>9095.31</v>
          </cell>
          <cell r="M277">
            <v>5629.35</v>
          </cell>
          <cell r="N277">
            <v>4937.97</v>
          </cell>
          <cell r="O277">
            <v>5285.37</v>
          </cell>
          <cell r="P277">
            <v>5402.36</v>
          </cell>
          <cell r="Q277">
            <v>63477.919999999998</v>
          </cell>
        </row>
        <row r="278">
          <cell r="A278">
            <v>52147</v>
          </cell>
          <cell r="B278" t="str">
            <v>Outside Repairs</v>
          </cell>
          <cell r="E278">
            <v>2520.1099999999997</v>
          </cell>
          <cell r="F278">
            <v>148.44</v>
          </cell>
          <cell r="G278">
            <v>4753.75</v>
          </cell>
          <cell r="H278">
            <v>2049.4</v>
          </cell>
          <cell r="I278">
            <v>568.04999999999995</v>
          </cell>
          <cell r="J278">
            <v>4319.34</v>
          </cell>
          <cell r="K278">
            <v>3088.65</v>
          </cell>
          <cell r="L278">
            <v>4131.92</v>
          </cell>
          <cell r="M278">
            <v>939.12</v>
          </cell>
          <cell r="N278">
            <v>4227.5600000000004</v>
          </cell>
          <cell r="O278">
            <v>38.909999999999997</v>
          </cell>
          <cell r="P278">
            <v>448.88</v>
          </cell>
          <cell r="Q278">
            <v>27234.129999999997</v>
          </cell>
        </row>
        <row r="279">
          <cell r="A279">
            <v>52148</v>
          </cell>
          <cell r="B279" t="str">
            <v>Allocated Exp In - District</v>
          </cell>
          <cell r="E279">
            <v>0</v>
          </cell>
          <cell r="F279">
            <v>0</v>
          </cell>
          <cell r="G279">
            <v>0</v>
          </cell>
          <cell r="H279">
            <v>0</v>
          </cell>
          <cell r="I279">
            <v>0</v>
          </cell>
          <cell r="J279">
            <v>0</v>
          </cell>
          <cell r="K279">
            <v>0</v>
          </cell>
          <cell r="L279">
            <v>0</v>
          </cell>
          <cell r="M279">
            <v>0</v>
          </cell>
          <cell r="N279">
            <v>0</v>
          </cell>
          <cell r="O279">
            <v>0</v>
          </cell>
          <cell r="P279">
            <v>0</v>
          </cell>
          <cell r="Q279">
            <v>0</v>
          </cell>
        </row>
        <row r="280">
          <cell r="A280">
            <v>52149</v>
          </cell>
          <cell r="B280" t="str">
            <v>Allocated Exp In Out - District</v>
          </cell>
          <cell r="E280">
            <v>0</v>
          </cell>
          <cell r="F280">
            <v>0</v>
          </cell>
          <cell r="G280">
            <v>0</v>
          </cell>
          <cell r="H280">
            <v>0</v>
          </cell>
          <cell r="I280">
            <v>0</v>
          </cell>
          <cell r="J280">
            <v>0</v>
          </cell>
          <cell r="K280">
            <v>0</v>
          </cell>
          <cell r="L280">
            <v>0</v>
          </cell>
          <cell r="M280">
            <v>0</v>
          </cell>
          <cell r="N280">
            <v>0</v>
          </cell>
          <cell r="O280">
            <v>0</v>
          </cell>
          <cell r="P280">
            <v>0</v>
          </cell>
          <cell r="Q280">
            <v>0</v>
          </cell>
        </row>
        <row r="281">
          <cell r="A281">
            <v>52150</v>
          </cell>
          <cell r="B281" t="str">
            <v>Utilities</v>
          </cell>
          <cell r="E281">
            <v>1060.3800000000001</v>
          </cell>
          <cell r="F281">
            <v>764.22</v>
          </cell>
          <cell r="G281">
            <v>713.08</v>
          </cell>
          <cell r="H281">
            <v>617.6</v>
          </cell>
          <cell r="I281">
            <v>412.22</v>
          </cell>
          <cell r="J281">
            <v>355.41</v>
          </cell>
          <cell r="K281">
            <v>1187.46</v>
          </cell>
          <cell r="L281">
            <v>314.74</v>
          </cell>
          <cell r="M281">
            <v>291.92</v>
          </cell>
          <cell r="N281">
            <v>296.52999999999997</v>
          </cell>
          <cell r="O281">
            <v>545.01</v>
          </cell>
          <cell r="P281">
            <v>997.3</v>
          </cell>
          <cell r="Q281">
            <v>7555.87</v>
          </cell>
        </row>
        <row r="282">
          <cell r="A282">
            <v>52165</v>
          </cell>
          <cell r="B282" t="str">
            <v>Communications</v>
          </cell>
          <cell r="E282">
            <v>497.52</v>
          </cell>
          <cell r="F282">
            <v>509.58</v>
          </cell>
          <cell r="G282">
            <v>521.71</v>
          </cell>
          <cell r="H282">
            <v>497.47</v>
          </cell>
          <cell r="I282">
            <v>622.69000000000005</v>
          </cell>
          <cell r="J282">
            <v>534.09</v>
          </cell>
          <cell r="K282">
            <v>-388.32</v>
          </cell>
          <cell r="L282">
            <v>662.93</v>
          </cell>
          <cell r="M282">
            <v>678.76</v>
          </cell>
          <cell r="N282">
            <v>509.78</v>
          </cell>
          <cell r="O282">
            <v>678.67</v>
          </cell>
          <cell r="P282">
            <v>546.71</v>
          </cell>
          <cell r="Q282">
            <v>5871.59</v>
          </cell>
        </row>
        <row r="283">
          <cell r="A283">
            <v>52170</v>
          </cell>
          <cell r="B283" t="str">
            <v>Real Estate Rentals</v>
          </cell>
          <cell r="E283">
            <v>0</v>
          </cell>
          <cell r="F283">
            <v>0</v>
          </cell>
          <cell r="G283">
            <v>0</v>
          </cell>
          <cell r="H283">
            <v>0</v>
          </cell>
          <cell r="I283">
            <v>0</v>
          </cell>
          <cell r="J283">
            <v>0</v>
          </cell>
          <cell r="K283">
            <v>0</v>
          </cell>
          <cell r="L283">
            <v>0</v>
          </cell>
          <cell r="M283">
            <v>0</v>
          </cell>
          <cell r="N283">
            <v>0</v>
          </cell>
          <cell r="O283">
            <v>0</v>
          </cell>
          <cell r="P283">
            <v>0</v>
          </cell>
          <cell r="Q283">
            <v>0</v>
          </cell>
        </row>
        <row r="284">
          <cell r="A284">
            <v>52172</v>
          </cell>
          <cell r="B284" t="str">
            <v>Chassis Lease Expense</v>
          </cell>
          <cell r="E284">
            <v>0</v>
          </cell>
          <cell r="F284">
            <v>0</v>
          </cell>
          <cell r="G284">
            <v>0</v>
          </cell>
          <cell r="H284">
            <v>0</v>
          </cell>
          <cell r="I284">
            <v>0</v>
          </cell>
          <cell r="J284">
            <v>0</v>
          </cell>
          <cell r="K284">
            <v>0</v>
          </cell>
          <cell r="L284">
            <v>0</v>
          </cell>
          <cell r="M284">
            <v>0</v>
          </cell>
          <cell r="N284">
            <v>0</v>
          </cell>
          <cell r="O284">
            <v>0</v>
          </cell>
          <cell r="P284">
            <v>0</v>
          </cell>
          <cell r="Q284">
            <v>0</v>
          </cell>
        </row>
        <row r="285">
          <cell r="A285">
            <v>52175</v>
          </cell>
          <cell r="B285" t="str">
            <v>Equip/Vehicle Rental</v>
          </cell>
          <cell r="E285">
            <v>0</v>
          </cell>
          <cell r="F285">
            <v>0</v>
          </cell>
          <cell r="G285">
            <v>0</v>
          </cell>
          <cell r="H285">
            <v>0</v>
          </cell>
          <cell r="I285">
            <v>0</v>
          </cell>
          <cell r="J285">
            <v>0</v>
          </cell>
          <cell r="K285">
            <v>0</v>
          </cell>
          <cell r="L285">
            <v>0</v>
          </cell>
          <cell r="M285">
            <v>0</v>
          </cell>
          <cell r="N285">
            <v>0</v>
          </cell>
          <cell r="O285">
            <v>0</v>
          </cell>
          <cell r="P285">
            <v>0</v>
          </cell>
          <cell r="Q285">
            <v>0</v>
          </cell>
        </row>
        <row r="286">
          <cell r="A286">
            <v>52181</v>
          </cell>
          <cell r="B286" t="str">
            <v>Freight</v>
          </cell>
          <cell r="E286">
            <v>0</v>
          </cell>
          <cell r="F286">
            <v>0</v>
          </cell>
          <cell r="G286">
            <v>0</v>
          </cell>
          <cell r="H286">
            <v>0</v>
          </cell>
          <cell r="I286">
            <v>0</v>
          </cell>
          <cell r="J286">
            <v>0</v>
          </cell>
          <cell r="K286">
            <v>0</v>
          </cell>
          <cell r="L286">
            <v>0</v>
          </cell>
          <cell r="M286">
            <v>0</v>
          </cell>
          <cell r="N286">
            <v>0</v>
          </cell>
          <cell r="O286">
            <v>0</v>
          </cell>
          <cell r="P286">
            <v>0</v>
          </cell>
          <cell r="Q286">
            <v>0</v>
          </cell>
        </row>
        <row r="287">
          <cell r="A287">
            <v>52182</v>
          </cell>
          <cell r="B287" t="str">
            <v>Towing Expense</v>
          </cell>
          <cell r="E287">
            <v>243.9</v>
          </cell>
          <cell r="F287">
            <v>678.32</v>
          </cell>
          <cell r="G287">
            <v>518.41999999999996</v>
          </cell>
          <cell r="H287">
            <v>0</v>
          </cell>
          <cell r="I287">
            <v>0</v>
          </cell>
          <cell r="J287">
            <v>271</v>
          </cell>
          <cell r="K287">
            <v>0</v>
          </cell>
          <cell r="L287">
            <v>211.38</v>
          </cell>
          <cell r="M287">
            <v>563.67999999999995</v>
          </cell>
          <cell r="N287">
            <v>0</v>
          </cell>
          <cell r="O287">
            <v>0</v>
          </cell>
          <cell r="P287">
            <v>243.9</v>
          </cell>
          <cell r="Q287">
            <v>2730.6</v>
          </cell>
        </row>
        <row r="288">
          <cell r="A288">
            <v>52185</v>
          </cell>
          <cell r="B288" t="str">
            <v>Travel</v>
          </cell>
          <cell r="E288">
            <v>0</v>
          </cell>
          <cell r="F288">
            <v>0</v>
          </cell>
          <cell r="G288">
            <v>0</v>
          </cell>
          <cell r="H288">
            <v>0</v>
          </cell>
          <cell r="I288">
            <v>0</v>
          </cell>
          <cell r="J288">
            <v>0</v>
          </cell>
          <cell r="K288">
            <v>0</v>
          </cell>
          <cell r="L288">
            <v>0</v>
          </cell>
          <cell r="M288">
            <v>0</v>
          </cell>
          <cell r="N288">
            <v>397.98</v>
          </cell>
          <cell r="O288">
            <v>-397.98</v>
          </cell>
          <cell r="P288">
            <v>0</v>
          </cell>
          <cell r="Q288">
            <v>0</v>
          </cell>
        </row>
        <row r="289">
          <cell r="A289">
            <v>52200</v>
          </cell>
          <cell r="B289" t="str">
            <v>Office Supply and Equip</v>
          </cell>
          <cell r="E289">
            <v>100.76</v>
          </cell>
          <cell r="F289">
            <v>168.31</v>
          </cell>
          <cell r="G289">
            <v>81.760000000000005</v>
          </cell>
          <cell r="H289">
            <v>538.53</v>
          </cell>
          <cell r="I289">
            <v>50.95</v>
          </cell>
          <cell r="J289">
            <v>51.81</v>
          </cell>
          <cell r="K289">
            <v>0</v>
          </cell>
          <cell r="L289">
            <v>226.01</v>
          </cell>
          <cell r="M289">
            <v>51.5</v>
          </cell>
          <cell r="N289">
            <v>0</v>
          </cell>
          <cell r="O289">
            <v>556.91</v>
          </cell>
          <cell r="P289">
            <v>324.24</v>
          </cell>
          <cell r="Q289">
            <v>2150.7799999999997</v>
          </cell>
        </row>
        <row r="290">
          <cell r="A290">
            <v>52275</v>
          </cell>
          <cell r="B290" t="str">
            <v>Property Taxes</v>
          </cell>
          <cell r="E290">
            <v>0</v>
          </cell>
          <cell r="F290">
            <v>0</v>
          </cell>
          <cell r="G290">
            <v>0</v>
          </cell>
          <cell r="H290">
            <v>0</v>
          </cell>
          <cell r="I290">
            <v>0</v>
          </cell>
          <cell r="J290">
            <v>0</v>
          </cell>
          <cell r="K290">
            <v>0</v>
          </cell>
          <cell r="L290">
            <v>0</v>
          </cell>
          <cell r="M290">
            <v>0</v>
          </cell>
          <cell r="N290">
            <v>0</v>
          </cell>
          <cell r="O290">
            <v>0</v>
          </cell>
          <cell r="P290">
            <v>0</v>
          </cell>
          <cell r="Q290">
            <v>0</v>
          </cell>
        </row>
        <row r="291">
          <cell r="A291">
            <v>52335</v>
          </cell>
          <cell r="B291" t="str">
            <v>Miscellaneous</v>
          </cell>
          <cell r="E291">
            <v>9</v>
          </cell>
          <cell r="F291">
            <v>0</v>
          </cell>
          <cell r="G291">
            <v>4.5</v>
          </cell>
          <cell r="H291">
            <v>0</v>
          </cell>
          <cell r="I291">
            <v>0</v>
          </cell>
          <cell r="J291">
            <v>0</v>
          </cell>
          <cell r="K291">
            <v>0</v>
          </cell>
          <cell r="L291">
            <v>0</v>
          </cell>
          <cell r="M291">
            <v>0</v>
          </cell>
          <cell r="N291">
            <v>0</v>
          </cell>
          <cell r="O291">
            <v>0</v>
          </cell>
          <cell r="P291">
            <v>0</v>
          </cell>
          <cell r="Q291">
            <v>13.5</v>
          </cell>
        </row>
        <row r="292">
          <cell r="A292">
            <v>52900</v>
          </cell>
          <cell r="B292" t="str">
            <v>Capitalized Costs</v>
          </cell>
          <cell r="E292">
            <v>0</v>
          </cell>
          <cell r="F292">
            <v>0</v>
          </cell>
          <cell r="G292">
            <v>0</v>
          </cell>
          <cell r="H292">
            <v>0</v>
          </cell>
          <cell r="I292">
            <v>0</v>
          </cell>
          <cell r="J292">
            <v>0</v>
          </cell>
          <cell r="K292">
            <v>0</v>
          </cell>
          <cell r="L292">
            <v>0</v>
          </cell>
          <cell r="M292">
            <v>0</v>
          </cell>
          <cell r="N292">
            <v>0</v>
          </cell>
          <cell r="O292">
            <v>0</v>
          </cell>
          <cell r="P292">
            <v>0</v>
          </cell>
          <cell r="Q292">
            <v>0</v>
          </cell>
        </row>
        <row r="293">
          <cell r="A293">
            <v>52901</v>
          </cell>
          <cell r="B293" t="str">
            <v>Costs Awaiting Capitilization</v>
          </cell>
          <cell r="E293">
            <v>0</v>
          </cell>
          <cell r="F293">
            <v>0</v>
          </cell>
          <cell r="G293">
            <v>0</v>
          </cell>
          <cell r="H293">
            <v>0</v>
          </cell>
          <cell r="I293">
            <v>0</v>
          </cell>
          <cell r="J293">
            <v>0</v>
          </cell>
          <cell r="K293">
            <v>0</v>
          </cell>
          <cell r="L293">
            <v>0</v>
          </cell>
          <cell r="M293">
            <v>0</v>
          </cell>
          <cell r="N293">
            <v>0</v>
          </cell>
          <cell r="O293">
            <v>0</v>
          </cell>
          <cell r="P293">
            <v>0</v>
          </cell>
          <cell r="Q293">
            <v>0</v>
          </cell>
        </row>
        <row r="294">
          <cell r="A294">
            <v>52998</v>
          </cell>
          <cell r="B294" t="str">
            <v>Allocation Out - District</v>
          </cell>
          <cell r="E294">
            <v>0</v>
          </cell>
          <cell r="F294">
            <v>0</v>
          </cell>
          <cell r="G294">
            <v>0</v>
          </cell>
          <cell r="H294">
            <v>0</v>
          </cell>
          <cell r="I294">
            <v>0</v>
          </cell>
          <cell r="J294">
            <v>0</v>
          </cell>
          <cell r="K294">
            <v>0</v>
          </cell>
          <cell r="L294">
            <v>0</v>
          </cell>
          <cell r="M294">
            <v>0</v>
          </cell>
          <cell r="N294">
            <v>0</v>
          </cell>
          <cell r="O294">
            <v>0</v>
          </cell>
          <cell r="P294">
            <v>0</v>
          </cell>
          <cell r="Q294">
            <v>0</v>
          </cell>
        </row>
        <row r="295">
          <cell r="A295">
            <v>52999</v>
          </cell>
          <cell r="B295" t="str">
            <v>Allocation Out - Out District</v>
          </cell>
          <cell r="E295">
            <v>0</v>
          </cell>
          <cell r="F295">
            <v>0</v>
          </cell>
          <cell r="G295">
            <v>0</v>
          </cell>
          <cell r="H295">
            <v>0</v>
          </cell>
          <cell r="I295">
            <v>0</v>
          </cell>
          <cell r="J295">
            <v>0</v>
          </cell>
          <cell r="K295">
            <v>0</v>
          </cell>
          <cell r="L295">
            <v>0</v>
          </cell>
          <cell r="M295">
            <v>0</v>
          </cell>
          <cell r="N295">
            <v>0</v>
          </cell>
          <cell r="O295">
            <v>0</v>
          </cell>
          <cell r="P295">
            <v>0</v>
          </cell>
          <cell r="Q295">
            <v>0</v>
          </cell>
        </row>
        <row r="296">
          <cell r="A296" t="str">
            <v>Total Truck Variable</v>
          </cell>
          <cell r="E296">
            <v>126472.12</v>
          </cell>
          <cell r="F296">
            <v>122567.03000000001</v>
          </cell>
          <cell r="G296">
            <v>139178.57</v>
          </cell>
          <cell r="H296">
            <v>151762.04999999999</v>
          </cell>
          <cell r="I296">
            <v>127181.98000000001</v>
          </cell>
          <cell r="J296">
            <v>125282.85</v>
          </cell>
          <cell r="K296">
            <v>127964.48999999999</v>
          </cell>
          <cell r="L296">
            <v>128791.74</v>
          </cell>
          <cell r="M296">
            <v>125167.81</v>
          </cell>
          <cell r="N296">
            <v>121736.34</v>
          </cell>
          <cell r="O296">
            <v>127259.88000000002</v>
          </cell>
          <cell r="P296">
            <v>136649.02999999997</v>
          </cell>
          <cell r="Q296">
            <v>1560013.8900000001</v>
          </cell>
        </row>
        <row r="298">
          <cell r="A298" t="str">
            <v>Container</v>
          </cell>
        </row>
        <row r="299">
          <cell r="A299">
            <v>54148</v>
          </cell>
          <cell r="B299" t="str">
            <v>Allocation In - District</v>
          </cell>
          <cell r="E299">
            <v>0</v>
          </cell>
          <cell r="F299">
            <v>0</v>
          </cell>
          <cell r="G299">
            <v>0</v>
          </cell>
          <cell r="H299">
            <v>0</v>
          </cell>
          <cell r="I299">
            <v>0</v>
          </cell>
          <cell r="J299">
            <v>0</v>
          </cell>
          <cell r="K299">
            <v>0</v>
          </cell>
          <cell r="L299">
            <v>0</v>
          </cell>
          <cell r="M299">
            <v>0</v>
          </cell>
          <cell r="N299">
            <v>0</v>
          </cell>
          <cell r="O299">
            <v>0</v>
          </cell>
          <cell r="P299">
            <v>0</v>
          </cell>
          <cell r="Q299">
            <v>0</v>
          </cell>
        </row>
        <row r="300">
          <cell r="A300">
            <v>54149</v>
          </cell>
          <cell r="B300" t="str">
            <v>Allocation In - Out District</v>
          </cell>
          <cell r="E300">
            <v>0</v>
          </cell>
          <cell r="F300">
            <v>0</v>
          </cell>
          <cell r="G300">
            <v>0</v>
          </cell>
          <cell r="H300">
            <v>0</v>
          </cell>
          <cell r="I300">
            <v>0</v>
          </cell>
          <cell r="J300">
            <v>0</v>
          </cell>
          <cell r="K300">
            <v>0</v>
          </cell>
          <cell r="L300">
            <v>0</v>
          </cell>
          <cell r="M300">
            <v>0</v>
          </cell>
          <cell r="N300">
            <v>0</v>
          </cell>
          <cell r="O300">
            <v>0</v>
          </cell>
          <cell r="P300">
            <v>0</v>
          </cell>
          <cell r="Q300">
            <v>0</v>
          </cell>
        </row>
        <row r="301">
          <cell r="A301">
            <v>54175</v>
          </cell>
          <cell r="B301" t="str">
            <v>Equipment/Vehicle Rental</v>
          </cell>
          <cell r="E301">
            <v>0</v>
          </cell>
          <cell r="F301">
            <v>0</v>
          </cell>
          <cell r="G301">
            <v>0</v>
          </cell>
          <cell r="H301">
            <v>0</v>
          </cell>
          <cell r="I301">
            <v>0</v>
          </cell>
          <cell r="J301">
            <v>0</v>
          </cell>
          <cell r="K301">
            <v>0</v>
          </cell>
          <cell r="L301">
            <v>0</v>
          </cell>
          <cell r="M301">
            <v>0</v>
          </cell>
          <cell r="N301">
            <v>0</v>
          </cell>
          <cell r="O301">
            <v>0</v>
          </cell>
          <cell r="P301">
            <v>0</v>
          </cell>
          <cell r="Q301">
            <v>0</v>
          </cell>
        </row>
        <row r="302">
          <cell r="A302">
            <v>54275</v>
          </cell>
          <cell r="B302" t="str">
            <v>Property Taxes</v>
          </cell>
          <cell r="E302">
            <v>0</v>
          </cell>
          <cell r="F302">
            <v>0</v>
          </cell>
          <cell r="G302">
            <v>0</v>
          </cell>
          <cell r="H302">
            <v>0</v>
          </cell>
          <cell r="I302">
            <v>0</v>
          </cell>
          <cell r="J302">
            <v>0</v>
          </cell>
          <cell r="K302">
            <v>0</v>
          </cell>
          <cell r="L302">
            <v>0</v>
          </cell>
          <cell r="M302">
            <v>0</v>
          </cell>
          <cell r="N302">
            <v>0</v>
          </cell>
          <cell r="O302">
            <v>0</v>
          </cell>
          <cell r="P302">
            <v>0</v>
          </cell>
          <cell r="Q302">
            <v>0</v>
          </cell>
        </row>
        <row r="303">
          <cell r="A303">
            <v>54335</v>
          </cell>
          <cell r="B303" t="str">
            <v>Miscellaneous</v>
          </cell>
          <cell r="E303">
            <v>0</v>
          </cell>
          <cell r="F303">
            <v>0</v>
          </cell>
          <cell r="G303">
            <v>0</v>
          </cell>
          <cell r="H303">
            <v>0</v>
          </cell>
          <cell r="I303">
            <v>0</v>
          </cell>
          <cell r="J303">
            <v>0</v>
          </cell>
          <cell r="K303">
            <v>0</v>
          </cell>
          <cell r="L303">
            <v>0</v>
          </cell>
          <cell r="M303">
            <v>0</v>
          </cell>
          <cell r="N303">
            <v>0</v>
          </cell>
          <cell r="O303">
            <v>0</v>
          </cell>
          <cell r="P303">
            <v>0</v>
          </cell>
          <cell r="Q303">
            <v>0</v>
          </cell>
        </row>
        <row r="304">
          <cell r="A304">
            <v>54998</v>
          </cell>
          <cell r="B304" t="str">
            <v>Allocation Out - District</v>
          </cell>
          <cell r="E304">
            <v>0</v>
          </cell>
          <cell r="F304">
            <v>0</v>
          </cell>
          <cell r="G304">
            <v>0</v>
          </cell>
          <cell r="H304">
            <v>0</v>
          </cell>
          <cell r="I304">
            <v>0</v>
          </cell>
          <cell r="J304">
            <v>0</v>
          </cell>
          <cell r="K304">
            <v>0</v>
          </cell>
          <cell r="L304">
            <v>0</v>
          </cell>
          <cell r="M304">
            <v>0</v>
          </cell>
          <cell r="N304">
            <v>0</v>
          </cell>
          <cell r="O304">
            <v>0</v>
          </cell>
          <cell r="P304">
            <v>0</v>
          </cell>
          <cell r="Q304">
            <v>0</v>
          </cell>
        </row>
        <row r="305">
          <cell r="A305">
            <v>54999</v>
          </cell>
          <cell r="B305" t="str">
            <v>Allocation Out - Out District</v>
          </cell>
          <cell r="E305">
            <v>0</v>
          </cell>
          <cell r="F305">
            <v>0</v>
          </cell>
          <cell r="G305">
            <v>0</v>
          </cell>
          <cell r="H305">
            <v>0</v>
          </cell>
          <cell r="I305">
            <v>0</v>
          </cell>
          <cell r="J305">
            <v>0</v>
          </cell>
          <cell r="K305">
            <v>0</v>
          </cell>
          <cell r="L305">
            <v>0</v>
          </cell>
          <cell r="M305">
            <v>0</v>
          </cell>
          <cell r="N305">
            <v>0</v>
          </cell>
          <cell r="O305">
            <v>0</v>
          </cell>
          <cell r="P305">
            <v>0</v>
          </cell>
          <cell r="Q305">
            <v>0</v>
          </cell>
        </row>
        <row r="306">
          <cell r="A306">
            <v>55010</v>
          </cell>
          <cell r="B306" t="str">
            <v>Salaries</v>
          </cell>
          <cell r="E306">
            <v>0</v>
          </cell>
          <cell r="F306">
            <v>0</v>
          </cell>
          <cell r="G306">
            <v>0</v>
          </cell>
          <cell r="H306">
            <v>0</v>
          </cell>
          <cell r="I306">
            <v>0</v>
          </cell>
          <cell r="J306">
            <v>0</v>
          </cell>
          <cell r="K306">
            <v>0</v>
          </cell>
          <cell r="L306">
            <v>0</v>
          </cell>
          <cell r="M306">
            <v>0</v>
          </cell>
          <cell r="N306">
            <v>0</v>
          </cell>
          <cell r="O306">
            <v>0</v>
          </cell>
          <cell r="P306">
            <v>0</v>
          </cell>
          <cell r="Q306">
            <v>0</v>
          </cell>
        </row>
        <row r="307">
          <cell r="A307">
            <v>55020</v>
          </cell>
          <cell r="B307" t="str">
            <v>Wages Regular</v>
          </cell>
          <cell r="E307">
            <v>10121.69</v>
          </cell>
          <cell r="F307">
            <v>8242.4699999999993</v>
          </cell>
          <cell r="G307">
            <v>12061.67</v>
          </cell>
          <cell r="H307">
            <v>10915.7</v>
          </cell>
          <cell r="I307">
            <v>8008.44</v>
          </cell>
          <cell r="J307">
            <v>8531.7900000000009</v>
          </cell>
          <cell r="K307">
            <v>9525.08</v>
          </cell>
          <cell r="L307">
            <v>11641.49</v>
          </cell>
          <cell r="M307">
            <v>9358.9</v>
          </cell>
          <cell r="N307">
            <v>9463.3700000000008</v>
          </cell>
          <cell r="O307">
            <v>10355.24</v>
          </cell>
          <cell r="P307">
            <v>9802.01</v>
          </cell>
          <cell r="Q307">
            <v>118027.84999999999</v>
          </cell>
        </row>
        <row r="308">
          <cell r="A308">
            <v>55025</v>
          </cell>
          <cell r="B308" t="str">
            <v>Wages O.T.</v>
          </cell>
          <cell r="E308">
            <v>636.62</v>
          </cell>
          <cell r="F308">
            <v>425.9</v>
          </cell>
          <cell r="G308">
            <v>278.45999999999998</v>
          </cell>
          <cell r="H308">
            <v>1269.6099999999999</v>
          </cell>
          <cell r="I308">
            <v>580.07000000000005</v>
          </cell>
          <cell r="J308">
            <v>803.54</v>
          </cell>
          <cell r="K308">
            <v>467.98</v>
          </cell>
          <cell r="L308">
            <v>832.02</v>
          </cell>
          <cell r="M308">
            <v>17.989999999999998</v>
          </cell>
          <cell r="N308">
            <v>412.16</v>
          </cell>
          <cell r="O308">
            <v>650.38</v>
          </cell>
          <cell r="P308">
            <v>65.599999999999994</v>
          </cell>
          <cell r="Q308">
            <v>6440.3300000000008</v>
          </cell>
        </row>
        <row r="309">
          <cell r="A309">
            <v>55035</v>
          </cell>
          <cell r="B309" t="str">
            <v>Safety Bonuses</v>
          </cell>
          <cell r="E309">
            <v>0</v>
          </cell>
          <cell r="F309">
            <v>0</v>
          </cell>
          <cell r="G309">
            <v>0</v>
          </cell>
          <cell r="H309">
            <v>0</v>
          </cell>
          <cell r="I309">
            <v>0</v>
          </cell>
          <cell r="J309">
            <v>0</v>
          </cell>
          <cell r="K309">
            <v>0</v>
          </cell>
          <cell r="L309">
            <v>0</v>
          </cell>
          <cell r="M309">
            <v>0</v>
          </cell>
          <cell r="N309">
            <v>0</v>
          </cell>
          <cell r="O309">
            <v>0</v>
          </cell>
          <cell r="P309">
            <v>0</v>
          </cell>
          <cell r="Q309">
            <v>0</v>
          </cell>
        </row>
        <row r="310">
          <cell r="A310">
            <v>55036</v>
          </cell>
          <cell r="B310" t="str">
            <v>Other Bonus/Commission - Non-Safety</v>
          </cell>
          <cell r="E310">
            <v>0</v>
          </cell>
          <cell r="F310">
            <v>0</v>
          </cell>
          <cell r="G310">
            <v>0</v>
          </cell>
          <cell r="H310">
            <v>0</v>
          </cell>
          <cell r="I310">
            <v>0</v>
          </cell>
          <cell r="J310">
            <v>0</v>
          </cell>
          <cell r="K310">
            <v>0</v>
          </cell>
          <cell r="L310">
            <v>0</v>
          </cell>
          <cell r="M310">
            <v>0</v>
          </cell>
          <cell r="N310">
            <v>0</v>
          </cell>
          <cell r="O310">
            <v>0</v>
          </cell>
          <cell r="P310">
            <v>0</v>
          </cell>
          <cell r="Q310">
            <v>0</v>
          </cell>
        </row>
        <row r="311">
          <cell r="A311">
            <v>55045</v>
          </cell>
          <cell r="B311" t="str">
            <v>Contract Labor</v>
          </cell>
          <cell r="E311">
            <v>0</v>
          </cell>
          <cell r="F311">
            <v>0</v>
          </cell>
          <cell r="G311">
            <v>0</v>
          </cell>
          <cell r="H311">
            <v>0</v>
          </cell>
          <cell r="I311">
            <v>0</v>
          </cell>
          <cell r="J311">
            <v>0</v>
          </cell>
          <cell r="K311">
            <v>0</v>
          </cell>
          <cell r="L311">
            <v>0</v>
          </cell>
          <cell r="M311">
            <v>0</v>
          </cell>
          <cell r="N311">
            <v>0</v>
          </cell>
          <cell r="O311">
            <v>0</v>
          </cell>
          <cell r="P311">
            <v>0</v>
          </cell>
          <cell r="Q311">
            <v>0</v>
          </cell>
        </row>
        <row r="312">
          <cell r="A312">
            <v>55050</v>
          </cell>
          <cell r="B312" t="str">
            <v>Payroll Taxes</v>
          </cell>
          <cell r="E312">
            <v>1302.32</v>
          </cell>
          <cell r="F312">
            <v>934.4</v>
          </cell>
          <cell r="G312">
            <v>1150.47</v>
          </cell>
          <cell r="H312">
            <v>1167.9000000000001</v>
          </cell>
          <cell r="I312">
            <v>860.19</v>
          </cell>
          <cell r="J312">
            <v>884.97</v>
          </cell>
          <cell r="K312">
            <v>1058.24</v>
          </cell>
          <cell r="L312">
            <v>1180.19</v>
          </cell>
          <cell r="M312">
            <v>1055.3399999999999</v>
          </cell>
          <cell r="N312">
            <v>1038.93</v>
          </cell>
          <cell r="O312">
            <v>1185.43</v>
          </cell>
          <cell r="P312">
            <v>525.12</v>
          </cell>
          <cell r="Q312">
            <v>12343.500000000002</v>
          </cell>
        </row>
        <row r="313">
          <cell r="A313">
            <v>55060</v>
          </cell>
          <cell r="B313" t="str">
            <v>Group Insurance</v>
          </cell>
          <cell r="E313">
            <v>2215</v>
          </cell>
          <cell r="F313">
            <v>2215</v>
          </cell>
          <cell r="G313">
            <v>1935</v>
          </cell>
          <cell r="H313">
            <v>2495</v>
          </cell>
          <cell r="I313">
            <v>2215</v>
          </cell>
          <cell r="J313">
            <v>1919</v>
          </cell>
          <cell r="K313">
            <v>1919</v>
          </cell>
          <cell r="L313">
            <v>1919</v>
          </cell>
          <cell r="M313">
            <v>1691</v>
          </cell>
          <cell r="N313">
            <v>2147</v>
          </cell>
          <cell r="O313">
            <v>1711</v>
          </cell>
          <cell r="P313">
            <v>2215</v>
          </cell>
          <cell r="Q313">
            <v>24596</v>
          </cell>
        </row>
        <row r="314">
          <cell r="A314">
            <v>55065</v>
          </cell>
          <cell r="B314" t="str">
            <v>Vacation Pay</v>
          </cell>
          <cell r="E314">
            <v>303.81</v>
          </cell>
          <cell r="F314">
            <v>1016.29</v>
          </cell>
          <cell r="G314">
            <v>-198.06</v>
          </cell>
          <cell r="H314">
            <v>1145.3599999999999</v>
          </cell>
          <cell r="I314">
            <v>1042.8699999999999</v>
          </cell>
          <cell r="J314">
            <v>-719.54</v>
          </cell>
          <cell r="K314">
            <v>1222.3399999999999</v>
          </cell>
          <cell r="L314">
            <v>925.15</v>
          </cell>
          <cell r="M314">
            <v>1907.53</v>
          </cell>
          <cell r="N314">
            <v>789.75</v>
          </cell>
          <cell r="O314">
            <v>394.38</v>
          </cell>
          <cell r="P314">
            <v>930.27</v>
          </cell>
          <cell r="Q314">
            <v>8760.15</v>
          </cell>
        </row>
        <row r="315">
          <cell r="A315">
            <v>55070</v>
          </cell>
          <cell r="B315" t="str">
            <v>Sick Pay</v>
          </cell>
          <cell r="E315">
            <v>255.74</v>
          </cell>
          <cell r="F315">
            <v>163.92</v>
          </cell>
          <cell r="G315">
            <v>253.25</v>
          </cell>
          <cell r="H315">
            <v>-42.31</v>
          </cell>
          <cell r="I315">
            <v>0</v>
          </cell>
          <cell r="J315">
            <v>317.39999999999998</v>
          </cell>
          <cell r="K315">
            <v>165.6</v>
          </cell>
          <cell r="L315">
            <v>-138</v>
          </cell>
          <cell r="M315">
            <v>138</v>
          </cell>
          <cell r="N315">
            <v>216.36</v>
          </cell>
          <cell r="O315">
            <v>0</v>
          </cell>
          <cell r="P315">
            <v>317.60000000000002</v>
          </cell>
          <cell r="Q315">
            <v>1647.56</v>
          </cell>
        </row>
        <row r="316">
          <cell r="A316">
            <v>55086</v>
          </cell>
          <cell r="B316" t="str">
            <v>Safety and Training</v>
          </cell>
          <cell r="E316">
            <v>0</v>
          </cell>
          <cell r="F316">
            <v>0</v>
          </cell>
          <cell r="G316">
            <v>0</v>
          </cell>
          <cell r="H316">
            <v>34.299999999999997</v>
          </cell>
          <cell r="I316">
            <v>29.01</v>
          </cell>
          <cell r="J316">
            <v>0</v>
          </cell>
          <cell r="K316">
            <v>0</v>
          </cell>
          <cell r="L316">
            <v>1292.83</v>
          </cell>
          <cell r="M316">
            <v>425.23</v>
          </cell>
          <cell r="N316">
            <v>50</v>
          </cell>
          <cell r="O316">
            <v>0</v>
          </cell>
          <cell r="P316">
            <v>0</v>
          </cell>
          <cell r="Q316">
            <v>1831.37</v>
          </cell>
        </row>
        <row r="317">
          <cell r="A317">
            <v>55090</v>
          </cell>
          <cell r="B317" t="str">
            <v>Uniforms</v>
          </cell>
          <cell r="E317">
            <v>711.08</v>
          </cell>
          <cell r="F317">
            <v>516.91999999999996</v>
          </cell>
          <cell r="G317">
            <v>548.66</v>
          </cell>
          <cell r="H317">
            <v>420.37</v>
          </cell>
          <cell r="I317">
            <v>237.53</v>
          </cell>
          <cell r="J317">
            <v>620.41999999999996</v>
          </cell>
          <cell r="K317">
            <v>488.2</v>
          </cell>
          <cell r="L317">
            <v>1071.5999999999999</v>
          </cell>
          <cell r="M317">
            <v>360.8</v>
          </cell>
          <cell r="N317">
            <v>378.21</v>
          </cell>
          <cell r="O317">
            <v>414.33</v>
          </cell>
          <cell r="P317">
            <v>378.31</v>
          </cell>
          <cell r="Q317">
            <v>6146.43</v>
          </cell>
        </row>
        <row r="318">
          <cell r="A318">
            <v>55115</v>
          </cell>
          <cell r="B318" t="str">
            <v>Pension and Profit Sharing</v>
          </cell>
          <cell r="E318">
            <v>75.61</v>
          </cell>
          <cell r="F318">
            <v>80.2</v>
          </cell>
          <cell r="G318">
            <v>115.17</v>
          </cell>
          <cell r="H318">
            <v>81.77</v>
          </cell>
          <cell r="I318">
            <v>90.46</v>
          </cell>
          <cell r="J318">
            <v>86.97</v>
          </cell>
          <cell r="K318">
            <v>86.46</v>
          </cell>
          <cell r="L318">
            <v>85.09</v>
          </cell>
          <cell r="M318">
            <v>75.69</v>
          </cell>
          <cell r="N318">
            <v>120.4</v>
          </cell>
          <cell r="O318">
            <v>78.64</v>
          </cell>
          <cell r="P318">
            <v>73.08</v>
          </cell>
          <cell r="Q318">
            <v>1049.54</v>
          </cell>
        </row>
        <row r="319">
          <cell r="A319">
            <v>55116</v>
          </cell>
          <cell r="B319" t="str">
            <v>Union Benefit Expense</v>
          </cell>
          <cell r="E319">
            <v>0</v>
          </cell>
          <cell r="F319">
            <v>0</v>
          </cell>
          <cell r="G319">
            <v>0</v>
          </cell>
          <cell r="H319">
            <v>0</v>
          </cell>
          <cell r="I319">
            <v>0</v>
          </cell>
          <cell r="J319">
            <v>0</v>
          </cell>
          <cell r="K319">
            <v>0</v>
          </cell>
          <cell r="L319">
            <v>0</v>
          </cell>
          <cell r="M319">
            <v>0</v>
          </cell>
          <cell r="N319">
            <v>0</v>
          </cell>
          <cell r="O319">
            <v>0</v>
          </cell>
          <cell r="P319">
            <v>0</v>
          </cell>
          <cell r="Q319">
            <v>0</v>
          </cell>
        </row>
        <row r="320">
          <cell r="A320">
            <v>55117</v>
          </cell>
          <cell r="B320" t="str">
            <v>Union Pension</v>
          </cell>
          <cell r="E320">
            <v>0</v>
          </cell>
          <cell r="F320">
            <v>0</v>
          </cell>
          <cell r="G320">
            <v>0</v>
          </cell>
          <cell r="H320">
            <v>0</v>
          </cell>
          <cell r="I320">
            <v>0</v>
          </cell>
          <cell r="J320">
            <v>0</v>
          </cell>
          <cell r="K320">
            <v>0</v>
          </cell>
          <cell r="L320">
            <v>0</v>
          </cell>
          <cell r="M320">
            <v>0</v>
          </cell>
          <cell r="N320">
            <v>0</v>
          </cell>
          <cell r="O320">
            <v>0</v>
          </cell>
          <cell r="P320">
            <v>0</v>
          </cell>
          <cell r="Q320">
            <v>0</v>
          </cell>
        </row>
        <row r="321">
          <cell r="A321">
            <v>55120</v>
          </cell>
          <cell r="B321" t="str">
            <v>Parts and Materials</v>
          </cell>
          <cell r="E321">
            <v>6822.4</v>
          </cell>
          <cell r="F321">
            <v>7408.98</v>
          </cell>
          <cell r="G321">
            <v>6676.59</v>
          </cell>
          <cell r="H321">
            <v>10883.54</v>
          </cell>
          <cell r="I321">
            <v>6756.74</v>
          </cell>
          <cell r="J321">
            <v>6992.66</v>
          </cell>
          <cell r="K321">
            <v>7598.15</v>
          </cell>
          <cell r="L321">
            <v>6124.07</v>
          </cell>
          <cell r="M321">
            <v>6075.32</v>
          </cell>
          <cell r="N321">
            <v>1985.95</v>
          </cell>
          <cell r="O321">
            <v>4110.71</v>
          </cell>
          <cell r="P321">
            <v>5007.25</v>
          </cell>
          <cell r="Q321">
            <v>76442.360000000015</v>
          </cell>
        </row>
        <row r="322">
          <cell r="A322">
            <v>55125</v>
          </cell>
          <cell r="B322" t="str">
            <v>Operating Supplies</v>
          </cell>
          <cell r="E322">
            <v>208.43</v>
          </cell>
          <cell r="F322">
            <v>96</v>
          </cell>
          <cell r="G322">
            <v>0</v>
          </cell>
          <cell r="H322">
            <v>269.91000000000003</v>
          </cell>
          <cell r="I322">
            <v>134.9</v>
          </cell>
          <cell r="J322">
            <v>0</v>
          </cell>
          <cell r="K322">
            <v>0</v>
          </cell>
          <cell r="L322">
            <v>242.16</v>
          </cell>
          <cell r="M322">
            <v>0</v>
          </cell>
          <cell r="N322">
            <v>0</v>
          </cell>
          <cell r="O322">
            <v>0</v>
          </cell>
          <cell r="P322">
            <v>0</v>
          </cell>
          <cell r="Q322">
            <v>951.4</v>
          </cell>
        </row>
        <row r="323">
          <cell r="A323">
            <v>55135</v>
          </cell>
          <cell r="B323" t="str">
            <v>Equipment and Maint Repair</v>
          </cell>
          <cell r="E323">
            <v>0</v>
          </cell>
          <cell r="F323">
            <v>107.12</v>
          </cell>
          <cell r="G323">
            <v>103.06</v>
          </cell>
          <cell r="H323">
            <v>127.6</v>
          </cell>
          <cell r="I323">
            <v>177.2</v>
          </cell>
          <cell r="J323">
            <v>0</v>
          </cell>
          <cell r="K323">
            <v>402.9</v>
          </cell>
          <cell r="L323">
            <v>0</v>
          </cell>
          <cell r="M323">
            <v>1045.6400000000001</v>
          </cell>
          <cell r="N323">
            <v>613.79999999999995</v>
          </cell>
          <cell r="O323">
            <v>0.01</v>
          </cell>
          <cell r="P323">
            <v>0</v>
          </cell>
          <cell r="Q323">
            <v>2577.33</v>
          </cell>
        </row>
        <row r="324">
          <cell r="A324">
            <v>55140</v>
          </cell>
          <cell r="B324" t="str">
            <v>Tires</v>
          </cell>
          <cell r="E324">
            <v>0</v>
          </cell>
          <cell r="F324">
            <v>0</v>
          </cell>
          <cell r="G324">
            <v>0</v>
          </cell>
          <cell r="H324">
            <v>0</v>
          </cell>
          <cell r="I324">
            <v>0</v>
          </cell>
          <cell r="J324">
            <v>0</v>
          </cell>
          <cell r="K324">
            <v>0</v>
          </cell>
          <cell r="L324">
            <v>0</v>
          </cell>
          <cell r="M324">
            <v>0</v>
          </cell>
          <cell r="N324">
            <v>0</v>
          </cell>
          <cell r="O324">
            <v>0</v>
          </cell>
          <cell r="P324">
            <v>0</v>
          </cell>
          <cell r="Q324">
            <v>0</v>
          </cell>
        </row>
        <row r="325">
          <cell r="A325">
            <v>55142</v>
          </cell>
          <cell r="B325" t="str">
            <v>Fuel Expense</v>
          </cell>
          <cell r="E325">
            <v>0</v>
          </cell>
          <cell r="F325">
            <v>0</v>
          </cell>
          <cell r="G325">
            <v>0</v>
          </cell>
          <cell r="H325">
            <v>0</v>
          </cell>
          <cell r="I325">
            <v>0</v>
          </cell>
          <cell r="J325">
            <v>0</v>
          </cell>
          <cell r="K325">
            <v>0</v>
          </cell>
          <cell r="L325">
            <v>0</v>
          </cell>
          <cell r="M325">
            <v>0</v>
          </cell>
          <cell r="N325">
            <v>0</v>
          </cell>
          <cell r="O325">
            <v>0</v>
          </cell>
          <cell r="P325">
            <v>0</v>
          </cell>
          <cell r="Q325">
            <v>0</v>
          </cell>
        </row>
        <row r="326">
          <cell r="A326">
            <v>55143</v>
          </cell>
          <cell r="B326" t="str">
            <v>Corporate Medical Waste Supplies</v>
          </cell>
          <cell r="E326">
            <v>0</v>
          </cell>
          <cell r="F326">
            <v>0</v>
          </cell>
          <cell r="G326">
            <v>0</v>
          </cell>
          <cell r="H326">
            <v>0</v>
          </cell>
          <cell r="I326">
            <v>0</v>
          </cell>
          <cell r="J326">
            <v>0</v>
          </cell>
          <cell r="K326">
            <v>0</v>
          </cell>
          <cell r="L326">
            <v>0</v>
          </cell>
          <cell r="M326">
            <v>0</v>
          </cell>
          <cell r="N326">
            <v>0</v>
          </cell>
          <cell r="O326">
            <v>0</v>
          </cell>
          <cell r="P326">
            <v>0</v>
          </cell>
          <cell r="Q326">
            <v>0</v>
          </cell>
        </row>
        <row r="327">
          <cell r="A327">
            <v>55146</v>
          </cell>
          <cell r="B327" t="str">
            <v>Oil and Grease</v>
          </cell>
          <cell r="E327">
            <v>0</v>
          </cell>
          <cell r="F327">
            <v>0</v>
          </cell>
          <cell r="G327">
            <v>0</v>
          </cell>
          <cell r="H327">
            <v>0</v>
          </cell>
          <cell r="I327">
            <v>0</v>
          </cell>
          <cell r="J327">
            <v>0</v>
          </cell>
          <cell r="K327">
            <v>0</v>
          </cell>
          <cell r="L327">
            <v>0</v>
          </cell>
          <cell r="M327">
            <v>0</v>
          </cell>
          <cell r="N327">
            <v>0</v>
          </cell>
          <cell r="O327">
            <v>0</v>
          </cell>
          <cell r="P327">
            <v>0</v>
          </cell>
          <cell r="Q327">
            <v>0</v>
          </cell>
        </row>
        <row r="328">
          <cell r="A328">
            <v>55147</v>
          </cell>
          <cell r="B328" t="str">
            <v>Outside Repairs</v>
          </cell>
          <cell r="E328">
            <v>0</v>
          </cell>
          <cell r="F328">
            <v>0</v>
          </cell>
          <cell r="G328">
            <v>0</v>
          </cell>
          <cell r="H328">
            <v>0</v>
          </cell>
          <cell r="I328">
            <v>0</v>
          </cell>
          <cell r="J328">
            <v>0</v>
          </cell>
          <cell r="K328">
            <v>0</v>
          </cell>
          <cell r="L328">
            <v>0</v>
          </cell>
          <cell r="M328">
            <v>0</v>
          </cell>
          <cell r="N328">
            <v>0</v>
          </cell>
          <cell r="O328">
            <v>0</v>
          </cell>
          <cell r="P328">
            <v>0</v>
          </cell>
          <cell r="Q328">
            <v>0</v>
          </cell>
        </row>
        <row r="329">
          <cell r="A329">
            <v>55148</v>
          </cell>
          <cell r="B329" t="str">
            <v>Allocated Exp In - District</v>
          </cell>
          <cell r="E329">
            <v>0</v>
          </cell>
          <cell r="F329">
            <v>0</v>
          </cell>
          <cell r="G329">
            <v>0</v>
          </cell>
          <cell r="H329">
            <v>0</v>
          </cell>
          <cell r="I329">
            <v>0</v>
          </cell>
          <cell r="J329">
            <v>0</v>
          </cell>
          <cell r="K329">
            <v>0</v>
          </cell>
          <cell r="L329">
            <v>0</v>
          </cell>
          <cell r="M329">
            <v>0</v>
          </cell>
          <cell r="N329">
            <v>0</v>
          </cell>
          <cell r="O329">
            <v>0</v>
          </cell>
          <cell r="P329">
            <v>0</v>
          </cell>
          <cell r="Q329">
            <v>0</v>
          </cell>
        </row>
        <row r="330">
          <cell r="A330">
            <v>55149</v>
          </cell>
          <cell r="B330" t="str">
            <v>Allocated Exp In Out - District</v>
          </cell>
          <cell r="E330">
            <v>0</v>
          </cell>
          <cell r="F330">
            <v>0</v>
          </cell>
          <cell r="G330">
            <v>0</v>
          </cell>
          <cell r="H330">
            <v>0</v>
          </cell>
          <cell r="I330">
            <v>0</v>
          </cell>
          <cell r="J330">
            <v>0</v>
          </cell>
          <cell r="K330">
            <v>0</v>
          </cell>
          <cell r="L330">
            <v>0</v>
          </cell>
          <cell r="M330">
            <v>0</v>
          </cell>
          <cell r="N330">
            <v>0</v>
          </cell>
          <cell r="O330">
            <v>0</v>
          </cell>
          <cell r="P330">
            <v>0</v>
          </cell>
          <cell r="Q330">
            <v>0</v>
          </cell>
        </row>
        <row r="331">
          <cell r="A331">
            <v>55150</v>
          </cell>
          <cell r="B331" t="str">
            <v>Utilities</v>
          </cell>
          <cell r="E331">
            <v>145.91</v>
          </cell>
          <cell r="F331">
            <v>170</v>
          </cell>
          <cell r="G331">
            <v>160.13999999999999</v>
          </cell>
          <cell r="H331">
            <v>153.57</v>
          </cell>
          <cell r="I331">
            <v>132.77000000000001</v>
          </cell>
          <cell r="J331">
            <v>124.01</v>
          </cell>
          <cell r="K331">
            <v>109.77</v>
          </cell>
          <cell r="L331">
            <v>522.32000000000005</v>
          </cell>
          <cell r="M331">
            <v>123.5</v>
          </cell>
          <cell r="N331">
            <v>114.69</v>
          </cell>
          <cell r="O331">
            <v>122.68</v>
          </cell>
          <cell r="P331">
            <v>122.68</v>
          </cell>
          <cell r="Q331">
            <v>2002.04</v>
          </cell>
        </row>
        <row r="332">
          <cell r="A332">
            <v>55181</v>
          </cell>
          <cell r="B332" t="str">
            <v>Freight</v>
          </cell>
          <cell r="E332">
            <v>0</v>
          </cell>
          <cell r="F332">
            <v>0</v>
          </cell>
          <cell r="G332">
            <v>0</v>
          </cell>
          <cell r="H332">
            <v>0</v>
          </cell>
          <cell r="I332">
            <v>0</v>
          </cell>
          <cell r="J332">
            <v>0</v>
          </cell>
          <cell r="K332">
            <v>0</v>
          </cell>
          <cell r="L332">
            <v>0</v>
          </cell>
          <cell r="M332">
            <v>0</v>
          </cell>
          <cell r="N332">
            <v>0</v>
          </cell>
          <cell r="O332">
            <v>0</v>
          </cell>
          <cell r="P332">
            <v>0</v>
          </cell>
          <cell r="Q332">
            <v>0</v>
          </cell>
        </row>
        <row r="333">
          <cell r="A333">
            <v>55335</v>
          </cell>
          <cell r="B333" t="str">
            <v>Miscellaneous</v>
          </cell>
          <cell r="E333">
            <v>0</v>
          </cell>
          <cell r="F333">
            <v>0</v>
          </cell>
          <cell r="G333">
            <v>0</v>
          </cell>
          <cell r="H333">
            <v>0</v>
          </cell>
          <cell r="I333">
            <v>0</v>
          </cell>
          <cell r="J333">
            <v>0</v>
          </cell>
          <cell r="K333">
            <v>0</v>
          </cell>
          <cell r="L333">
            <v>0</v>
          </cell>
          <cell r="M333">
            <v>0</v>
          </cell>
          <cell r="N333">
            <v>0</v>
          </cell>
          <cell r="O333">
            <v>0</v>
          </cell>
          <cell r="P333">
            <v>0</v>
          </cell>
          <cell r="Q333">
            <v>0</v>
          </cell>
        </row>
        <row r="334">
          <cell r="A334">
            <v>55900</v>
          </cell>
          <cell r="B334" t="str">
            <v>Capitalized Costs</v>
          </cell>
          <cell r="E334">
            <v>0</v>
          </cell>
          <cell r="F334">
            <v>0</v>
          </cell>
          <cell r="G334">
            <v>0</v>
          </cell>
          <cell r="H334">
            <v>0</v>
          </cell>
          <cell r="I334">
            <v>0</v>
          </cell>
          <cell r="J334">
            <v>0</v>
          </cell>
          <cell r="K334">
            <v>0</v>
          </cell>
          <cell r="L334">
            <v>0</v>
          </cell>
          <cell r="M334">
            <v>0</v>
          </cell>
          <cell r="N334">
            <v>0</v>
          </cell>
          <cell r="O334">
            <v>0</v>
          </cell>
          <cell r="P334">
            <v>0</v>
          </cell>
          <cell r="Q334">
            <v>0</v>
          </cell>
        </row>
        <row r="335">
          <cell r="A335">
            <v>55998</v>
          </cell>
          <cell r="B335" t="str">
            <v>Allocation Out - District</v>
          </cell>
          <cell r="E335">
            <v>0</v>
          </cell>
          <cell r="F335">
            <v>0</v>
          </cell>
          <cell r="G335">
            <v>0</v>
          </cell>
          <cell r="H335">
            <v>0</v>
          </cell>
          <cell r="I335">
            <v>0</v>
          </cell>
          <cell r="J335">
            <v>0</v>
          </cell>
          <cell r="K335">
            <v>0</v>
          </cell>
          <cell r="L335">
            <v>0</v>
          </cell>
          <cell r="M335">
            <v>0</v>
          </cell>
          <cell r="N335">
            <v>0</v>
          </cell>
          <cell r="O335">
            <v>0</v>
          </cell>
          <cell r="P335">
            <v>0</v>
          </cell>
          <cell r="Q335">
            <v>0</v>
          </cell>
        </row>
        <row r="336">
          <cell r="A336">
            <v>55999</v>
          </cell>
          <cell r="B336" t="str">
            <v>Allocation Out - Out District</v>
          </cell>
          <cell r="E336">
            <v>0</v>
          </cell>
          <cell r="F336">
            <v>0</v>
          </cell>
          <cell r="G336">
            <v>0</v>
          </cell>
          <cell r="H336">
            <v>0</v>
          </cell>
          <cell r="I336">
            <v>0</v>
          </cell>
          <cell r="J336">
            <v>0</v>
          </cell>
          <cell r="K336">
            <v>0</v>
          </cell>
          <cell r="L336">
            <v>0</v>
          </cell>
          <cell r="M336">
            <v>0</v>
          </cell>
          <cell r="N336">
            <v>0</v>
          </cell>
          <cell r="O336">
            <v>0</v>
          </cell>
          <cell r="P336">
            <v>0</v>
          </cell>
          <cell r="Q336">
            <v>0</v>
          </cell>
        </row>
        <row r="337">
          <cell r="A337" t="str">
            <v>Total Container</v>
          </cell>
          <cell r="E337">
            <v>22798.61</v>
          </cell>
          <cell r="F337">
            <v>21377.199999999997</v>
          </cell>
          <cell r="G337">
            <v>23084.41</v>
          </cell>
          <cell r="H337">
            <v>28922.319999999996</v>
          </cell>
          <cell r="I337">
            <v>20265.18</v>
          </cell>
          <cell r="J337">
            <v>19561.219999999998</v>
          </cell>
          <cell r="K337">
            <v>23043.72</v>
          </cell>
          <cell r="L337">
            <v>25697.919999999998</v>
          </cell>
          <cell r="M337">
            <v>22274.94</v>
          </cell>
          <cell r="N337">
            <v>17330.62</v>
          </cell>
          <cell r="O337">
            <v>19022.799999999996</v>
          </cell>
          <cell r="P337">
            <v>19436.920000000002</v>
          </cell>
          <cell r="Q337">
            <v>262815.86</v>
          </cell>
        </row>
        <row r="339">
          <cell r="A339" t="str">
            <v>Supervisor</v>
          </cell>
        </row>
        <row r="340">
          <cell r="A340">
            <v>56010</v>
          </cell>
          <cell r="B340" t="str">
            <v>Salaries</v>
          </cell>
          <cell r="E340">
            <v>21484.6</v>
          </cell>
          <cell r="F340">
            <v>20461.52</v>
          </cell>
          <cell r="G340">
            <v>23530.74</v>
          </cell>
          <cell r="H340">
            <v>22507.68</v>
          </cell>
          <cell r="I340">
            <v>21484.6</v>
          </cell>
          <cell r="J340">
            <v>22507.66</v>
          </cell>
          <cell r="K340">
            <v>22636.52</v>
          </cell>
          <cell r="L340">
            <v>22649.4</v>
          </cell>
          <cell r="M340">
            <v>22649.39</v>
          </cell>
          <cell r="N340">
            <v>21768.59</v>
          </cell>
          <cell r="O340">
            <v>22733.7</v>
          </cell>
          <cell r="P340">
            <v>23898.34</v>
          </cell>
          <cell r="Q340">
            <v>268312.74</v>
          </cell>
        </row>
        <row r="341">
          <cell r="A341">
            <v>56020</v>
          </cell>
          <cell r="B341" t="str">
            <v>Wages Regular</v>
          </cell>
          <cell r="E341">
            <v>4948.7299999999996</v>
          </cell>
          <cell r="F341">
            <v>4243.8599999999997</v>
          </cell>
          <cell r="G341">
            <v>5249.43</v>
          </cell>
          <cell r="H341">
            <v>5618.66</v>
          </cell>
          <cell r="I341">
            <v>4920.93</v>
          </cell>
          <cell r="J341">
            <v>5799.39</v>
          </cell>
          <cell r="K341">
            <v>5404.71</v>
          </cell>
          <cell r="L341">
            <v>5365.56</v>
          </cell>
          <cell r="M341">
            <v>4903.59</v>
          </cell>
          <cell r="N341">
            <v>5263.01</v>
          </cell>
          <cell r="O341">
            <v>5800.6</v>
          </cell>
          <cell r="P341">
            <v>5428.54</v>
          </cell>
          <cell r="Q341">
            <v>62947.01</v>
          </cell>
        </row>
        <row r="342">
          <cell r="A342">
            <v>56025</v>
          </cell>
          <cell r="B342" t="str">
            <v>Wages O.T.</v>
          </cell>
          <cell r="E342">
            <v>515.38</v>
          </cell>
          <cell r="F342">
            <v>23.34</v>
          </cell>
          <cell r="G342">
            <v>199.47</v>
          </cell>
          <cell r="H342">
            <v>439.74</v>
          </cell>
          <cell r="I342">
            <v>937.69</v>
          </cell>
          <cell r="J342">
            <v>676.04</v>
          </cell>
          <cell r="K342">
            <v>89.23</v>
          </cell>
          <cell r="L342">
            <v>691.05</v>
          </cell>
          <cell r="M342">
            <v>707.32</v>
          </cell>
          <cell r="N342">
            <v>322.20999999999998</v>
          </cell>
          <cell r="O342">
            <v>737.63</v>
          </cell>
          <cell r="P342">
            <v>791.29</v>
          </cell>
          <cell r="Q342">
            <v>6130.3899999999994</v>
          </cell>
        </row>
        <row r="343">
          <cell r="A343">
            <v>56035</v>
          </cell>
          <cell r="B343" t="str">
            <v>Safety Bonuses</v>
          </cell>
          <cell r="E343">
            <v>0</v>
          </cell>
          <cell r="F343">
            <v>0</v>
          </cell>
          <cell r="G343">
            <v>0</v>
          </cell>
          <cell r="H343">
            <v>0</v>
          </cell>
          <cell r="I343">
            <v>0</v>
          </cell>
          <cell r="J343">
            <v>0</v>
          </cell>
          <cell r="K343">
            <v>0</v>
          </cell>
          <cell r="L343">
            <v>0</v>
          </cell>
          <cell r="M343">
            <v>0</v>
          </cell>
          <cell r="N343">
            <v>0</v>
          </cell>
          <cell r="O343">
            <v>0</v>
          </cell>
          <cell r="P343">
            <v>0</v>
          </cell>
          <cell r="Q343">
            <v>0</v>
          </cell>
        </row>
        <row r="344">
          <cell r="A344">
            <v>56036</v>
          </cell>
          <cell r="B344" t="str">
            <v>Other Bonus/Commission - Non-Safety</v>
          </cell>
          <cell r="E344">
            <v>0</v>
          </cell>
          <cell r="F344">
            <v>0</v>
          </cell>
          <cell r="G344">
            <v>0</v>
          </cell>
          <cell r="H344">
            <v>0</v>
          </cell>
          <cell r="I344">
            <v>0</v>
          </cell>
          <cell r="J344">
            <v>0</v>
          </cell>
          <cell r="K344">
            <v>0</v>
          </cell>
          <cell r="L344">
            <v>0</v>
          </cell>
          <cell r="M344">
            <v>0</v>
          </cell>
          <cell r="N344">
            <v>0</v>
          </cell>
          <cell r="O344">
            <v>0</v>
          </cell>
          <cell r="P344">
            <v>0</v>
          </cell>
          <cell r="Q344">
            <v>0</v>
          </cell>
        </row>
        <row r="345">
          <cell r="A345">
            <v>56037</v>
          </cell>
          <cell r="B345" t="str">
            <v>Termination Pay</v>
          </cell>
          <cell r="E345">
            <v>0</v>
          </cell>
          <cell r="F345">
            <v>0</v>
          </cell>
          <cell r="G345">
            <v>0</v>
          </cell>
          <cell r="H345">
            <v>0</v>
          </cell>
          <cell r="I345">
            <v>0</v>
          </cell>
          <cell r="J345">
            <v>0</v>
          </cell>
          <cell r="K345">
            <v>0</v>
          </cell>
          <cell r="L345">
            <v>0</v>
          </cell>
          <cell r="M345">
            <v>0</v>
          </cell>
          <cell r="N345">
            <v>0</v>
          </cell>
          <cell r="O345">
            <v>0</v>
          </cell>
          <cell r="P345">
            <v>0</v>
          </cell>
          <cell r="Q345">
            <v>0</v>
          </cell>
        </row>
        <row r="346">
          <cell r="A346">
            <v>56045</v>
          </cell>
          <cell r="B346" t="str">
            <v>Contract Labor</v>
          </cell>
          <cell r="E346">
            <v>0</v>
          </cell>
          <cell r="F346">
            <v>0</v>
          </cell>
          <cell r="G346">
            <v>0</v>
          </cell>
          <cell r="H346">
            <v>0</v>
          </cell>
          <cell r="I346">
            <v>0</v>
          </cell>
          <cell r="J346">
            <v>0</v>
          </cell>
          <cell r="K346">
            <v>0</v>
          </cell>
          <cell r="L346">
            <v>0</v>
          </cell>
          <cell r="M346">
            <v>0</v>
          </cell>
          <cell r="N346">
            <v>0</v>
          </cell>
          <cell r="O346">
            <v>0</v>
          </cell>
          <cell r="P346">
            <v>0</v>
          </cell>
          <cell r="Q346">
            <v>0</v>
          </cell>
        </row>
        <row r="347">
          <cell r="A347">
            <v>56050</v>
          </cell>
          <cell r="B347" t="str">
            <v>Payroll Taxes</v>
          </cell>
          <cell r="E347">
            <v>3178.64</v>
          </cell>
          <cell r="F347">
            <v>2251.66</v>
          </cell>
          <cell r="G347">
            <v>2524.9499999999998</v>
          </cell>
          <cell r="H347">
            <v>2497.5100000000002</v>
          </cell>
          <cell r="I347">
            <v>2309.15</v>
          </cell>
          <cell r="J347">
            <v>2588.5</v>
          </cell>
          <cell r="K347">
            <v>2219.94</v>
          </cell>
          <cell r="L347">
            <v>1586.57</v>
          </cell>
          <cell r="M347">
            <v>1804.92</v>
          </cell>
          <cell r="N347">
            <v>1787.26</v>
          </cell>
          <cell r="O347">
            <v>1971.2</v>
          </cell>
          <cell r="P347">
            <v>1725.76</v>
          </cell>
          <cell r="Q347">
            <v>26446.059999999994</v>
          </cell>
        </row>
        <row r="348">
          <cell r="A348">
            <v>56060</v>
          </cell>
          <cell r="B348" t="str">
            <v>Group Insurance</v>
          </cell>
          <cell r="E348">
            <v>2508.5</v>
          </cell>
          <cell r="F348">
            <v>2315.5</v>
          </cell>
          <cell r="G348">
            <v>2043</v>
          </cell>
          <cell r="H348">
            <v>2781</v>
          </cell>
          <cell r="I348">
            <v>2412</v>
          </cell>
          <cell r="J348">
            <v>1237</v>
          </cell>
          <cell r="K348">
            <v>1237</v>
          </cell>
          <cell r="L348">
            <v>1237</v>
          </cell>
          <cell r="M348">
            <v>868</v>
          </cell>
          <cell r="N348">
            <v>1606</v>
          </cell>
          <cell r="O348">
            <v>1237</v>
          </cell>
          <cell r="P348">
            <v>1237</v>
          </cell>
          <cell r="Q348">
            <v>20719</v>
          </cell>
        </row>
        <row r="349">
          <cell r="A349">
            <v>56065</v>
          </cell>
          <cell r="B349" t="str">
            <v>Vacation Pay</v>
          </cell>
          <cell r="E349">
            <v>2015.83</v>
          </cell>
          <cell r="F349">
            <v>1112.7</v>
          </cell>
          <cell r="G349">
            <v>1240.4000000000001</v>
          </cell>
          <cell r="H349">
            <v>1221.3699999999999</v>
          </cell>
          <cell r="I349">
            <v>1789.21</v>
          </cell>
          <cell r="J349">
            <v>2096.9899999999998</v>
          </cell>
          <cell r="K349">
            <v>-3773.2</v>
          </cell>
          <cell r="L349">
            <v>-940.29</v>
          </cell>
          <cell r="M349">
            <v>2549.7399999999998</v>
          </cell>
          <cell r="N349">
            <v>360.95</v>
          </cell>
          <cell r="O349">
            <v>2162.4499999999998</v>
          </cell>
          <cell r="P349">
            <v>2200.5700000000002</v>
          </cell>
          <cell r="Q349">
            <v>12036.72</v>
          </cell>
        </row>
        <row r="350">
          <cell r="A350">
            <v>56070</v>
          </cell>
          <cell r="B350" t="str">
            <v>Sick Pay</v>
          </cell>
          <cell r="E350">
            <v>-88.92</v>
          </cell>
          <cell r="F350">
            <v>208.16</v>
          </cell>
          <cell r="G350">
            <v>-102.08</v>
          </cell>
          <cell r="H350">
            <v>0</v>
          </cell>
          <cell r="I350">
            <v>487.17</v>
          </cell>
          <cell r="J350">
            <v>-182.69</v>
          </cell>
          <cell r="K350">
            <v>304.48</v>
          </cell>
          <cell r="L350">
            <v>182.69</v>
          </cell>
          <cell r="M350">
            <v>124.67</v>
          </cell>
          <cell r="N350">
            <v>66.48</v>
          </cell>
          <cell r="O350">
            <v>0</v>
          </cell>
          <cell r="P350">
            <v>0</v>
          </cell>
          <cell r="Q350">
            <v>999.96000000000015</v>
          </cell>
        </row>
        <row r="351">
          <cell r="A351">
            <v>56086</v>
          </cell>
          <cell r="B351" t="str">
            <v>Safety and Training</v>
          </cell>
          <cell r="E351">
            <v>86.34</v>
          </cell>
          <cell r="F351">
            <v>16.23</v>
          </cell>
          <cell r="G351">
            <v>31.23</v>
          </cell>
          <cell r="H351">
            <v>21.48</v>
          </cell>
          <cell r="I351">
            <v>0</v>
          </cell>
          <cell r="J351">
            <v>64.92</v>
          </cell>
          <cell r="K351">
            <v>0</v>
          </cell>
          <cell r="L351">
            <v>80.650000000000006</v>
          </cell>
          <cell r="M351">
            <v>0</v>
          </cell>
          <cell r="N351">
            <v>121.71</v>
          </cell>
          <cell r="O351">
            <v>0</v>
          </cell>
          <cell r="P351">
            <v>0</v>
          </cell>
          <cell r="Q351">
            <v>422.56</v>
          </cell>
        </row>
        <row r="352">
          <cell r="A352">
            <v>56090</v>
          </cell>
          <cell r="B352" t="str">
            <v>Uniforms</v>
          </cell>
          <cell r="E352">
            <v>356.19</v>
          </cell>
          <cell r="F352">
            <v>519.97</v>
          </cell>
          <cell r="G352">
            <v>1421.43</v>
          </cell>
          <cell r="H352">
            <v>967.63</v>
          </cell>
          <cell r="I352">
            <v>1153.95</v>
          </cell>
          <cell r="J352">
            <v>1314.26</v>
          </cell>
          <cell r="K352">
            <v>1629.69</v>
          </cell>
          <cell r="L352">
            <v>1082.08</v>
          </cell>
          <cell r="M352">
            <v>1087.67</v>
          </cell>
          <cell r="N352">
            <v>1240.51</v>
          </cell>
          <cell r="O352">
            <v>1230.1199999999999</v>
          </cell>
          <cell r="P352">
            <v>1719.85</v>
          </cell>
          <cell r="Q352">
            <v>13723.35</v>
          </cell>
        </row>
        <row r="353">
          <cell r="A353">
            <v>56095</v>
          </cell>
          <cell r="B353" t="str">
            <v>Empl &amp; Commun Activ</v>
          </cell>
          <cell r="E353">
            <v>242.51</v>
          </cell>
          <cell r="F353">
            <v>-88.98</v>
          </cell>
          <cell r="G353">
            <v>0</v>
          </cell>
          <cell r="H353">
            <v>30.82</v>
          </cell>
          <cell r="I353">
            <v>161.91999999999999</v>
          </cell>
          <cell r="J353">
            <v>154.44999999999999</v>
          </cell>
          <cell r="K353">
            <v>0</v>
          </cell>
          <cell r="L353">
            <v>81.739999999999995</v>
          </cell>
          <cell r="M353">
            <v>97.68</v>
          </cell>
          <cell r="N353">
            <v>250.97</v>
          </cell>
          <cell r="O353">
            <v>-60.35</v>
          </cell>
          <cell r="P353">
            <v>0</v>
          </cell>
          <cell r="Q353">
            <v>870.75999999999988</v>
          </cell>
        </row>
        <row r="354">
          <cell r="A354">
            <v>56105</v>
          </cell>
          <cell r="B354" t="str">
            <v>Employee Relocation</v>
          </cell>
          <cell r="E354">
            <v>0</v>
          </cell>
          <cell r="F354">
            <v>0</v>
          </cell>
          <cell r="G354">
            <v>0</v>
          </cell>
          <cell r="H354">
            <v>0</v>
          </cell>
          <cell r="I354">
            <v>0</v>
          </cell>
          <cell r="J354">
            <v>0</v>
          </cell>
          <cell r="K354">
            <v>0</v>
          </cell>
          <cell r="L354">
            <v>0</v>
          </cell>
          <cell r="M354">
            <v>0</v>
          </cell>
          <cell r="N354">
            <v>0</v>
          </cell>
          <cell r="O354">
            <v>0</v>
          </cell>
          <cell r="P354">
            <v>0</v>
          </cell>
          <cell r="Q354">
            <v>0</v>
          </cell>
        </row>
        <row r="355">
          <cell r="A355">
            <v>56108</v>
          </cell>
          <cell r="B355" t="str">
            <v>School Tuition</v>
          </cell>
          <cell r="E355">
            <v>0</v>
          </cell>
          <cell r="F355">
            <v>0</v>
          </cell>
          <cell r="G355">
            <v>0</v>
          </cell>
          <cell r="H355">
            <v>0</v>
          </cell>
          <cell r="I355">
            <v>0</v>
          </cell>
          <cell r="J355">
            <v>0</v>
          </cell>
          <cell r="K355">
            <v>0</v>
          </cell>
          <cell r="L355">
            <v>0</v>
          </cell>
          <cell r="M355">
            <v>0</v>
          </cell>
          <cell r="N355">
            <v>0</v>
          </cell>
          <cell r="O355">
            <v>0</v>
          </cell>
          <cell r="P355">
            <v>0</v>
          </cell>
          <cell r="Q355">
            <v>0</v>
          </cell>
        </row>
        <row r="356">
          <cell r="A356">
            <v>56115</v>
          </cell>
          <cell r="B356" t="str">
            <v>Pension and Profit Sharing</v>
          </cell>
          <cell r="E356">
            <v>259.32</v>
          </cell>
          <cell r="F356">
            <v>257.68</v>
          </cell>
          <cell r="G356">
            <v>386.43</v>
          </cell>
          <cell r="H356">
            <v>258.10000000000002</v>
          </cell>
          <cell r="I356">
            <v>332.41</v>
          </cell>
          <cell r="J356">
            <v>433.93</v>
          </cell>
          <cell r="K356">
            <v>427.05</v>
          </cell>
          <cell r="L356">
            <v>424.39</v>
          </cell>
          <cell r="M356">
            <v>428.34</v>
          </cell>
          <cell r="N356">
            <v>657.37</v>
          </cell>
          <cell r="O356">
            <v>545.69000000000005</v>
          </cell>
          <cell r="P356">
            <v>433.37</v>
          </cell>
          <cell r="Q356">
            <v>4844.0800000000008</v>
          </cell>
        </row>
        <row r="357">
          <cell r="A357">
            <v>56116</v>
          </cell>
          <cell r="B357" t="str">
            <v>Union Benefit Expense</v>
          </cell>
          <cell r="E357">
            <v>0</v>
          </cell>
          <cell r="F357">
            <v>0</v>
          </cell>
          <cell r="G357">
            <v>0</v>
          </cell>
          <cell r="H357">
            <v>0</v>
          </cell>
          <cell r="I357">
            <v>0</v>
          </cell>
          <cell r="J357">
            <v>0</v>
          </cell>
          <cell r="K357">
            <v>0</v>
          </cell>
          <cell r="L357">
            <v>0</v>
          </cell>
          <cell r="M357">
            <v>0</v>
          </cell>
          <cell r="N357">
            <v>0</v>
          </cell>
          <cell r="O357">
            <v>0</v>
          </cell>
          <cell r="P357">
            <v>0</v>
          </cell>
          <cell r="Q357">
            <v>0</v>
          </cell>
        </row>
        <row r="358">
          <cell r="A358">
            <v>56117</v>
          </cell>
          <cell r="B358" t="str">
            <v>Union Pension</v>
          </cell>
          <cell r="E358">
            <v>0</v>
          </cell>
          <cell r="F358">
            <v>0</v>
          </cell>
          <cell r="G358">
            <v>0</v>
          </cell>
          <cell r="H358">
            <v>0</v>
          </cell>
          <cell r="I358">
            <v>0</v>
          </cell>
          <cell r="J358">
            <v>0</v>
          </cell>
          <cell r="K358">
            <v>0</v>
          </cell>
          <cell r="L358">
            <v>0</v>
          </cell>
          <cell r="M358">
            <v>0</v>
          </cell>
          <cell r="N358">
            <v>0</v>
          </cell>
          <cell r="O358">
            <v>0</v>
          </cell>
          <cell r="P358">
            <v>0</v>
          </cell>
          <cell r="Q358">
            <v>0</v>
          </cell>
        </row>
        <row r="359">
          <cell r="A359">
            <v>56125</v>
          </cell>
          <cell r="B359" t="str">
            <v>Operating Supplies</v>
          </cell>
          <cell r="E359">
            <v>391.66</v>
          </cell>
          <cell r="F359">
            <v>526.79999999999995</v>
          </cell>
          <cell r="G359">
            <v>580.32000000000005</v>
          </cell>
          <cell r="H359">
            <v>1039.98</v>
          </cell>
          <cell r="I359">
            <v>-623.28</v>
          </cell>
          <cell r="J359">
            <v>102.55</v>
          </cell>
          <cell r="K359">
            <v>582.14</v>
          </cell>
          <cell r="L359">
            <v>366.9</v>
          </cell>
          <cell r="M359">
            <v>350.1</v>
          </cell>
          <cell r="N359">
            <v>0</v>
          </cell>
          <cell r="O359">
            <v>255.27</v>
          </cell>
          <cell r="P359">
            <v>127.61</v>
          </cell>
          <cell r="Q359">
            <v>3700.05</v>
          </cell>
        </row>
        <row r="360">
          <cell r="A360">
            <v>56140</v>
          </cell>
          <cell r="B360" t="str">
            <v>Tires</v>
          </cell>
          <cell r="E360">
            <v>0</v>
          </cell>
          <cell r="F360">
            <v>0</v>
          </cell>
          <cell r="G360">
            <v>0</v>
          </cell>
          <cell r="H360">
            <v>0</v>
          </cell>
          <cell r="I360">
            <v>0</v>
          </cell>
          <cell r="J360">
            <v>0</v>
          </cell>
          <cell r="K360">
            <v>0</v>
          </cell>
          <cell r="L360">
            <v>0</v>
          </cell>
          <cell r="M360">
            <v>0</v>
          </cell>
          <cell r="N360">
            <v>0</v>
          </cell>
          <cell r="O360">
            <v>0</v>
          </cell>
          <cell r="P360">
            <v>0</v>
          </cell>
          <cell r="Q360">
            <v>0</v>
          </cell>
        </row>
        <row r="361">
          <cell r="A361">
            <v>56142</v>
          </cell>
          <cell r="B361" t="str">
            <v>Fuel Expense</v>
          </cell>
          <cell r="E361">
            <v>0</v>
          </cell>
          <cell r="F361">
            <v>0</v>
          </cell>
          <cell r="G361">
            <v>0</v>
          </cell>
          <cell r="H361">
            <v>0</v>
          </cell>
          <cell r="I361">
            <v>0</v>
          </cell>
          <cell r="J361">
            <v>0</v>
          </cell>
          <cell r="K361">
            <v>0</v>
          </cell>
          <cell r="L361">
            <v>0</v>
          </cell>
          <cell r="M361">
            <v>0</v>
          </cell>
          <cell r="N361">
            <v>0</v>
          </cell>
          <cell r="O361">
            <v>0</v>
          </cell>
          <cell r="P361">
            <v>0</v>
          </cell>
          <cell r="Q361">
            <v>0</v>
          </cell>
        </row>
        <row r="362">
          <cell r="A362">
            <v>56148</v>
          </cell>
          <cell r="B362" t="str">
            <v>Allocated Exp In - District</v>
          </cell>
          <cell r="E362">
            <v>0</v>
          </cell>
          <cell r="F362">
            <v>0</v>
          </cell>
          <cell r="G362">
            <v>0</v>
          </cell>
          <cell r="H362">
            <v>0</v>
          </cell>
          <cell r="I362">
            <v>0</v>
          </cell>
          <cell r="J362">
            <v>0</v>
          </cell>
          <cell r="K362">
            <v>0</v>
          </cell>
          <cell r="L362">
            <v>0</v>
          </cell>
          <cell r="M362">
            <v>0</v>
          </cell>
          <cell r="N362">
            <v>0</v>
          </cell>
          <cell r="O362">
            <v>0</v>
          </cell>
          <cell r="P362">
            <v>0</v>
          </cell>
          <cell r="Q362">
            <v>0</v>
          </cell>
        </row>
        <row r="363">
          <cell r="A363">
            <v>56149</v>
          </cell>
          <cell r="B363" t="str">
            <v>Allocated Exp In Out - District</v>
          </cell>
          <cell r="E363">
            <v>0</v>
          </cell>
          <cell r="F363">
            <v>0</v>
          </cell>
          <cell r="G363">
            <v>0</v>
          </cell>
          <cell r="H363">
            <v>0</v>
          </cell>
          <cell r="I363">
            <v>0</v>
          </cell>
          <cell r="J363">
            <v>0</v>
          </cell>
          <cell r="K363">
            <v>0</v>
          </cell>
          <cell r="L363">
            <v>0</v>
          </cell>
          <cell r="M363">
            <v>0</v>
          </cell>
          <cell r="N363">
            <v>0</v>
          </cell>
          <cell r="O363">
            <v>0</v>
          </cell>
          <cell r="P363">
            <v>0</v>
          </cell>
          <cell r="Q363">
            <v>0</v>
          </cell>
        </row>
        <row r="364">
          <cell r="A364">
            <v>56165</v>
          </cell>
          <cell r="B364" t="str">
            <v>Communications</v>
          </cell>
          <cell r="E364">
            <v>1519.45</v>
          </cell>
          <cell r="F364">
            <v>1450.07</v>
          </cell>
          <cell r="G364">
            <v>1554.65</v>
          </cell>
          <cell r="H364">
            <v>4434.3500000000004</v>
          </cell>
          <cell r="I364">
            <v>-1597.73</v>
          </cell>
          <cell r="J364">
            <v>1513.67</v>
          </cell>
          <cell r="K364">
            <v>1505.33</v>
          </cell>
          <cell r="L364">
            <v>5156.7</v>
          </cell>
          <cell r="M364">
            <v>1422.01</v>
          </cell>
          <cell r="N364">
            <v>1404.71</v>
          </cell>
          <cell r="O364">
            <v>4969.07</v>
          </cell>
          <cell r="P364">
            <v>2885.81</v>
          </cell>
          <cell r="Q364">
            <v>26218.09</v>
          </cell>
        </row>
        <row r="365">
          <cell r="A365">
            <v>56200</v>
          </cell>
          <cell r="B365" t="str">
            <v>Travel</v>
          </cell>
          <cell r="E365">
            <v>0</v>
          </cell>
          <cell r="F365">
            <v>23</v>
          </cell>
          <cell r="G365">
            <v>32.75</v>
          </cell>
          <cell r="H365">
            <v>17.62</v>
          </cell>
          <cell r="I365">
            <v>0</v>
          </cell>
          <cell r="J365">
            <v>0</v>
          </cell>
          <cell r="K365">
            <v>0</v>
          </cell>
          <cell r="L365">
            <v>0</v>
          </cell>
          <cell r="M365">
            <v>0</v>
          </cell>
          <cell r="N365">
            <v>14.84</v>
          </cell>
          <cell r="O365">
            <v>-12.97</v>
          </cell>
          <cell r="P365">
            <v>0</v>
          </cell>
          <cell r="Q365">
            <v>75.240000000000009</v>
          </cell>
        </row>
        <row r="366">
          <cell r="A366">
            <v>56201</v>
          </cell>
          <cell r="B366" t="str">
            <v>Meal and Entertainment</v>
          </cell>
          <cell r="E366">
            <v>0</v>
          </cell>
          <cell r="F366">
            <v>0</v>
          </cell>
          <cell r="G366">
            <v>0</v>
          </cell>
          <cell r="H366">
            <v>0</v>
          </cell>
          <cell r="I366">
            <v>0</v>
          </cell>
          <cell r="J366">
            <v>34.36</v>
          </cell>
          <cell r="K366">
            <v>0</v>
          </cell>
          <cell r="L366">
            <v>0</v>
          </cell>
          <cell r="M366">
            <v>0</v>
          </cell>
          <cell r="N366">
            <v>348.63</v>
          </cell>
          <cell r="O366">
            <v>-333.79</v>
          </cell>
          <cell r="P366">
            <v>0</v>
          </cell>
          <cell r="Q366">
            <v>49.199999999999989</v>
          </cell>
        </row>
        <row r="367">
          <cell r="A367">
            <v>56210</v>
          </cell>
          <cell r="B367" t="str">
            <v>Office Supply and Equip</v>
          </cell>
          <cell r="E367">
            <v>302.63</v>
          </cell>
          <cell r="F367">
            <v>422.29</v>
          </cell>
          <cell r="G367">
            <v>391.69</v>
          </cell>
          <cell r="H367">
            <v>179.55</v>
          </cell>
          <cell r="I367">
            <v>722.74</v>
          </cell>
          <cell r="J367">
            <v>352.24</v>
          </cell>
          <cell r="K367">
            <v>0</v>
          </cell>
          <cell r="L367">
            <v>741.46</v>
          </cell>
          <cell r="M367">
            <v>364.82</v>
          </cell>
          <cell r="N367">
            <v>0</v>
          </cell>
          <cell r="O367">
            <v>886.4</v>
          </cell>
          <cell r="P367">
            <v>0</v>
          </cell>
          <cell r="Q367">
            <v>4363.8200000000006</v>
          </cell>
        </row>
        <row r="368">
          <cell r="A368">
            <v>56335</v>
          </cell>
          <cell r="B368" t="str">
            <v>Miscellaneous</v>
          </cell>
          <cell r="E368">
            <v>0</v>
          </cell>
          <cell r="F368">
            <v>0</v>
          </cell>
          <cell r="G368">
            <v>0</v>
          </cell>
          <cell r="H368">
            <v>0</v>
          </cell>
          <cell r="I368">
            <v>0</v>
          </cell>
          <cell r="J368">
            <v>0</v>
          </cell>
          <cell r="K368">
            <v>0</v>
          </cell>
          <cell r="L368">
            <v>0</v>
          </cell>
          <cell r="M368">
            <v>0</v>
          </cell>
          <cell r="N368">
            <v>0</v>
          </cell>
          <cell r="O368">
            <v>0</v>
          </cell>
          <cell r="P368">
            <v>0</v>
          </cell>
          <cell r="Q368">
            <v>0</v>
          </cell>
        </row>
        <row r="369">
          <cell r="A369">
            <v>56998</v>
          </cell>
          <cell r="B369" t="str">
            <v>Allocation Out - District</v>
          </cell>
          <cell r="E369">
            <v>0</v>
          </cell>
          <cell r="F369">
            <v>0</v>
          </cell>
          <cell r="G369">
            <v>0</v>
          </cell>
          <cell r="H369">
            <v>0</v>
          </cell>
          <cell r="I369">
            <v>0</v>
          </cell>
          <cell r="J369">
            <v>0</v>
          </cell>
          <cell r="K369">
            <v>0</v>
          </cell>
          <cell r="L369">
            <v>0</v>
          </cell>
          <cell r="M369">
            <v>0</v>
          </cell>
          <cell r="N369">
            <v>0</v>
          </cell>
          <cell r="O369">
            <v>0</v>
          </cell>
          <cell r="P369">
            <v>0</v>
          </cell>
          <cell r="Q369">
            <v>0</v>
          </cell>
        </row>
        <row r="370">
          <cell r="A370">
            <v>56999</v>
          </cell>
          <cell r="B370" t="str">
            <v>Allocation Out - Out District</v>
          </cell>
          <cell r="E370">
            <v>0</v>
          </cell>
          <cell r="F370">
            <v>0</v>
          </cell>
          <cell r="G370">
            <v>0</v>
          </cell>
          <cell r="H370">
            <v>0</v>
          </cell>
          <cell r="I370">
            <v>0</v>
          </cell>
          <cell r="J370">
            <v>0</v>
          </cell>
          <cell r="K370">
            <v>0</v>
          </cell>
          <cell r="L370">
            <v>0</v>
          </cell>
          <cell r="M370">
            <v>0</v>
          </cell>
          <cell r="N370">
            <v>0</v>
          </cell>
          <cell r="O370">
            <v>0</v>
          </cell>
          <cell r="P370">
            <v>0</v>
          </cell>
          <cell r="Q370">
            <v>0</v>
          </cell>
        </row>
        <row r="371">
          <cell r="A371" t="str">
            <v>Total Supervisor</v>
          </cell>
          <cell r="E371">
            <v>37720.86</v>
          </cell>
          <cell r="F371">
            <v>33743.800000000003</v>
          </cell>
          <cell r="G371">
            <v>39084.410000000011</v>
          </cell>
          <cell r="H371">
            <v>42015.490000000013</v>
          </cell>
          <cell r="I371">
            <v>34490.759999999995</v>
          </cell>
          <cell r="J371">
            <v>38693.26999999999</v>
          </cell>
          <cell r="K371">
            <v>32262.889999999992</v>
          </cell>
          <cell r="L371">
            <v>38705.899999999994</v>
          </cell>
          <cell r="M371">
            <v>37358.249999999993</v>
          </cell>
          <cell r="N371">
            <v>35213.239999999991</v>
          </cell>
          <cell r="O371">
            <v>42122.020000000004</v>
          </cell>
          <cell r="P371">
            <v>40448.14</v>
          </cell>
          <cell r="Q371">
            <v>451859.03</v>
          </cell>
        </row>
        <row r="373">
          <cell r="A373" t="str">
            <v>Other Operating Expense</v>
          </cell>
        </row>
        <row r="374">
          <cell r="A374">
            <v>46020</v>
          </cell>
          <cell r="B374" t="str">
            <v>Post Closure Amortization</v>
          </cell>
          <cell r="E374">
            <v>0</v>
          </cell>
          <cell r="F374">
            <v>0</v>
          </cell>
          <cell r="G374">
            <v>0</v>
          </cell>
          <cell r="H374">
            <v>0</v>
          </cell>
          <cell r="I374">
            <v>0</v>
          </cell>
          <cell r="J374">
            <v>0</v>
          </cell>
          <cell r="K374">
            <v>0</v>
          </cell>
          <cell r="L374">
            <v>0</v>
          </cell>
          <cell r="M374">
            <v>0</v>
          </cell>
          <cell r="N374">
            <v>0</v>
          </cell>
          <cell r="O374">
            <v>0</v>
          </cell>
          <cell r="P374">
            <v>0</v>
          </cell>
          <cell r="Q374">
            <v>0</v>
          </cell>
        </row>
        <row r="375">
          <cell r="A375">
            <v>57051</v>
          </cell>
          <cell r="B375" t="str">
            <v>AA Premiums</v>
          </cell>
          <cell r="E375">
            <v>0</v>
          </cell>
          <cell r="F375">
            <v>0</v>
          </cell>
          <cell r="G375">
            <v>0</v>
          </cell>
          <cell r="H375">
            <v>0</v>
          </cell>
          <cell r="I375">
            <v>0</v>
          </cell>
          <cell r="J375">
            <v>0</v>
          </cell>
          <cell r="K375">
            <v>0</v>
          </cell>
          <cell r="L375">
            <v>0</v>
          </cell>
          <cell r="M375">
            <v>0</v>
          </cell>
          <cell r="N375">
            <v>0</v>
          </cell>
          <cell r="O375">
            <v>0</v>
          </cell>
          <cell r="P375">
            <v>0</v>
          </cell>
          <cell r="Q375">
            <v>0</v>
          </cell>
        </row>
        <row r="376">
          <cell r="A376">
            <v>57125</v>
          </cell>
          <cell r="B376" t="str">
            <v>Operating Supplies</v>
          </cell>
          <cell r="E376">
            <v>0</v>
          </cell>
          <cell r="F376">
            <v>0</v>
          </cell>
          <cell r="G376">
            <v>0</v>
          </cell>
          <cell r="H376">
            <v>142.55000000000001</v>
          </cell>
          <cell r="I376">
            <v>0</v>
          </cell>
          <cell r="J376">
            <v>0</v>
          </cell>
          <cell r="K376">
            <v>0</v>
          </cell>
          <cell r="L376">
            <v>0</v>
          </cell>
          <cell r="M376">
            <v>0</v>
          </cell>
          <cell r="N376">
            <v>1177.5899999999999</v>
          </cell>
          <cell r="O376">
            <v>-1102.77</v>
          </cell>
          <cell r="P376">
            <v>0</v>
          </cell>
          <cell r="Q376">
            <v>217.36999999999989</v>
          </cell>
        </row>
        <row r="377">
          <cell r="A377">
            <v>57147</v>
          </cell>
          <cell r="B377" t="str">
            <v>Bldg &amp; Property</v>
          </cell>
          <cell r="E377">
            <v>5273.81</v>
          </cell>
          <cell r="F377">
            <v>1312.43</v>
          </cell>
          <cell r="G377">
            <v>1899.21</v>
          </cell>
          <cell r="H377">
            <v>1309.79</v>
          </cell>
          <cell r="I377">
            <v>1872.61</v>
          </cell>
          <cell r="J377">
            <v>1128</v>
          </cell>
          <cell r="K377">
            <v>1740.26</v>
          </cell>
          <cell r="L377">
            <v>3083.68</v>
          </cell>
          <cell r="M377">
            <v>2114.81</v>
          </cell>
          <cell r="N377">
            <v>1811.92</v>
          </cell>
          <cell r="O377">
            <v>3002.6</v>
          </cell>
          <cell r="P377">
            <v>2169.63</v>
          </cell>
          <cell r="Q377">
            <v>26718.750000000004</v>
          </cell>
        </row>
        <row r="378">
          <cell r="A378">
            <v>57148</v>
          </cell>
          <cell r="B378" t="str">
            <v>Allocated In - District</v>
          </cell>
          <cell r="E378">
            <v>0</v>
          </cell>
          <cell r="F378">
            <v>0</v>
          </cell>
          <cell r="G378">
            <v>0</v>
          </cell>
          <cell r="H378">
            <v>0</v>
          </cell>
          <cell r="I378">
            <v>0</v>
          </cell>
          <cell r="J378">
            <v>0</v>
          </cell>
          <cell r="K378">
            <v>0</v>
          </cell>
          <cell r="L378">
            <v>0</v>
          </cell>
          <cell r="M378">
            <v>0</v>
          </cell>
          <cell r="N378">
            <v>0</v>
          </cell>
          <cell r="O378">
            <v>0</v>
          </cell>
          <cell r="P378">
            <v>0</v>
          </cell>
          <cell r="Q378">
            <v>0</v>
          </cell>
        </row>
        <row r="379">
          <cell r="A379">
            <v>57149</v>
          </cell>
          <cell r="B379" t="str">
            <v>Allocated In - Out District</v>
          </cell>
          <cell r="E379">
            <v>0</v>
          </cell>
          <cell r="F379">
            <v>0</v>
          </cell>
          <cell r="G379">
            <v>0</v>
          </cell>
          <cell r="H379">
            <v>0</v>
          </cell>
          <cell r="I379">
            <v>0</v>
          </cell>
          <cell r="J379">
            <v>0</v>
          </cell>
          <cell r="K379">
            <v>0</v>
          </cell>
          <cell r="L379">
            <v>0</v>
          </cell>
          <cell r="M379">
            <v>0</v>
          </cell>
          <cell r="N379">
            <v>0</v>
          </cell>
          <cell r="O379">
            <v>0</v>
          </cell>
          <cell r="P379">
            <v>0</v>
          </cell>
          <cell r="Q379">
            <v>0</v>
          </cell>
        </row>
        <row r="380">
          <cell r="A380">
            <v>57150</v>
          </cell>
          <cell r="B380" t="str">
            <v>Utilities</v>
          </cell>
          <cell r="E380">
            <v>461.43</v>
          </cell>
          <cell r="F380">
            <v>96.57</v>
          </cell>
          <cell r="G380">
            <v>117.6</v>
          </cell>
          <cell r="H380">
            <v>83.43</v>
          </cell>
          <cell r="I380">
            <v>90.9</v>
          </cell>
          <cell r="J380">
            <v>57.15</v>
          </cell>
          <cell r="K380">
            <v>89.42</v>
          </cell>
          <cell r="L380">
            <v>52.59</v>
          </cell>
          <cell r="M380">
            <v>307.08</v>
          </cell>
          <cell r="N380">
            <v>59.56</v>
          </cell>
          <cell r="O380">
            <v>541.69000000000005</v>
          </cell>
          <cell r="P380">
            <v>104.21</v>
          </cell>
          <cell r="Q380">
            <v>2061.6299999999997</v>
          </cell>
        </row>
        <row r="381">
          <cell r="A381">
            <v>57165</v>
          </cell>
          <cell r="B381" t="str">
            <v>Communications</v>
          </cell>
          <cell r="E381">
            <v>0</v>
          </cell>
          <cell r="F381">
            <v>0</v>
          </cell>
          <cell r="G381">
            <v>0</v>
          </cell>
          <cell r="H381">
            <v>0</v>
          </cell>
          <cell r="I381">
            <v>0</v>
          </cell>
          <cell r="J381">
            <v>0</v>
          </cell>
          <cell r="K381">
            <v>0</v>
          </cell>
          <cell r="L381">
            <v>0</v>
          </cell>
          <cell r="M381">
            <v>0</v>
          </cell>
          <cell r="N381">
            <v>0</v>
          </cell>
          <cell r="O381">
            <v>0</v>
          </cell>
          <cell r="P381">
            <v>0</v>
          </cell>
          <cell r="Q381">
            <v>0</v>
          </cell>
        </row>
        <row r="382">
          <cell r="A382">
            <v>57166</v>
          </cell>
          <cell r="B382" t="str">
            <v>Leachate Treatment</v>
          </cell>
          <cell r="E382">
            <v>0</v>
          </cell>
          <cell r="F382">
            <v>0</v>
          </cell>
          <cell r="G382">
            <v>0</v>
          </cell>
          <cell r="H382">
            <v>0</v>
          </cell>
          <cell r="I382">
            <v>0</v>
          </cell>
          <cell r="J382">
            <v>0</v>
          </cell>
          <cell r="K382">
            <v>0</v>
          </cell>
          <cell r="L382">
            <v>0</v>
          </cell>
          <cell r="M382">
            <v>0</v>
          </cell>
          <cell r="N382">
            <v>0</v>
          </cell>
          <cell r="O382">
            <v>0</v>
          </cell>
          <cell r="P382">
            <v>0</v>
          </cell>
          <cell r="Q382">
            <v>0</v>
          </cell>
        </row>
        <row r="383">
          <cell r="A383">
            <v>57170</v>
          </cell>
          <cell r="B383" t="str">
            <v>Real Estate Rentals</v>
          </cell>
          <cell r="E383">
            <v>5891.03</v>
          </cell>
          <cell r="F383">
            <v>6528.62</v>
          </cell>
          <cell r="G383">
            <v>5891.03</v>
          </cell>
          <cell r="H383">
            <v>5800.95</v>
          </cell>
          <cell r="I383">
            <v>5800.95</v>
          </cell>
          <cell r="J383">
            <v>5800.95</v>
          </cell>
          <cell r="K383">
            <v>5800.95</v>
          </cell>
          <cell r="L383">
            <v>5800.95</v>
          </cell>
          <cell r="M383">
            <v>4412</v>
          </cell>
          <cell r="N383">
            <v>4412</v>
          </cell>
          <cell r="O383">
            <v>5800.95</v>
          </cell>
          <cell r="P383">
            <v>13259</v>
          </cell>
          <cell r="Q383">
            <v>75199.37999999999</v>
          </cell>
        </row>
        <row r="384">
          <cell r="A384">
            <v>57175</v>
          </cell>
          <cell r="B384" t="str">
            <v>Equipment Vehicle Rental</v>
          </cell>
          <cell r="E384">
            <v>0</v>
          </cell>
          <cell r="F384">
            <v>0</v>
          </cell>
          <cell r="G384">
            <v>0</v>
          </cell>
          <cell r="H384">
            <v>0</v>
          </cell>
          <cell r="I384">
            <v>0</v>
          </cell>
          <cell r="J384">
            <v>0</v>
          </cell>
          <cell r="K384">
            <v>0</v>
          </cell>
          <cell r="L384">
            <v>0</v>
          </cell>
          <cell r="M384">
            <v>0</v>
          </cell>
          <cell r="N384">
            <v>0</v>
          </cell>
          <cell r="O384">
            <v>0</v>
          </cell>
          <cell r="P384">
            <v>0</v>
          </cell>
          <cell r="Q384">
            <v>0</v>
          </cell>
        </row>
        <row r="385">
          <cell r="A385">
            <v>57185</v>
          </cell>
          <cell r="B385" t="str">
            <v>Postage</v>
          </cell>
          <cell r="E385">
            <v>0</v>
          </cell>
          <cell r="F385">
            <v>0</v>
          </cell>
          <cell r="G385">
            <v>0</v>
          </cell>
          <cell r="H385">
            <v>0</v>
          </cell>
          <cell r="I385">
            <v>0</v>
          </cell>
          <cell r="J385">
            <v>0</v>
          </cell>
          <cell r="K385">
            <v>0</v>
          </cell>
          <cell r="L385">
            <v>0</v>
          </cell>
          <cell r="M385">
            <v>0</v>
          </cell>
          <cell r="N385">
            <v>0</v>
          </cell>
          <cell r="O385">
            <v>0</v>
          </cell>
          <cell r="P385">
            <v>0</v>
          </cell>
          <cell r="Q385">
            <v>0</v>
          </cell>
        </row>
        <row r="386">
          <cell r="A386">
            <v>57252</v>
          </cell>
          <cell r="B386" t="str">
            <v>Subcontract Expense</v>
          </cell>
          <cell r="E386">
            <v>0</v>
          </cell>
          <cell r="F386">
            <v>0</v>
          </cell>
          <cell r="G386">
            <v>0</v>
          </cell>
          <cell r="H386">
            <v>0</v>
          </cell>
          <cell r="I386">
            <v>0</v>
          </cell>
          <cell r="J386">
            <v>0</v>
          </cell>
          <cell r="K386">
            <v>0</v>
          </cell>
          <cell r="L386">
            <v>0</v>
          </cell>
          <cell r="M386">
            <v>0</v>
          </cell>
          <cell r="N386">
            <v>0</v>
          </cell>
          <cell r="O386">
            <v>0</v>
          </cell>
          <cell r="P386">
            <v>0</v>
          </cell>
          <cell r="Q386">
            <v>0</v>
          </cell>
        </row>
        <row r="387">
          <cell r="A387">
            <v>57254</v>
          </cell>
          <cell r="B387" t="str">
            <v>Drive Cam Fees</v>
          </cell>
          <cell r="E387">
            <v>1912.5</v>
          </cell>
          <cell r="F387">
            <v>1912.5</v>
          </cell>
          <cell r="G387">
            <v>1912.5</v>
          </cell>
          <cell r="H387">
            <v>1912.5</v>
          </cell>
          <cell r="I387">
            <v>2520</v>
          </cell>
          <cell r="J387">
            <v>2520</v>
          </cell>
          <cell r="K387">
            <v>2678.73</v>
          </cell>
          <cell r="L387">
            <v>2580.4699999999998</v>
          </cell>
          <cell r="M387">
            <v>2576.33</v>
          </cell>
          <cell r="N387">
            <v>2636.37</v>
          </cell>
          <cell r="O387">
            <v>2511.33</v>
          </cell>
          <cell r="P387">
            <v>2531.54</v>
          </cell>
          <cell r="Q387">
            <v>28204.769999999997</v>
          </cell>
        </row>
        <row r="388">
          <cell r="A388">
            <v>57255</v>
          </cell>
          <cell r="B388" t="str">
            <v>Other Prof Fees</v>
          </cell>
          <cell r="E388">
            <v>0</v>
          </cell>
          <cell r="F388">
            <v>0</v>
          </cell>
          <cell r="G388">
            <v>4.5</v>
          </cell>
          <cell r="H388">
            <v>4.5</v>
          </cell>
          <cell r="I388">
            <v>4.5</v>
          </cell>
          <cell r="J388">
            <v>4.5</v>
          </cell>
          <cell r="K388">
            <v>18</v>
          </cell>
          <cell r="L388">
            <v>4.5</v>
          </cell>
          <cell r="M388">
            <v>4.5</v>
          </cell>
          <cell r="N388">
            <v>4.5</v>
          </cell>
          <cell r="O388">
            <v>4.5</v>
          </cell>
          <cell r="P388">
            <v>0</v>
          </cell>
          <cell r="Q388">
            <v>54</v>
          </cell>
        </row>
        <row r="389">
          <cell r="A389">
            <v>57256</v>
          </cell>
          <cell r="B389" t="str">
            <v>Laboratory Fees</v>
          </cell>
          <cell r="E389">
            <v>0</v>
          </cell>
          <cell r="F389">
            <v>0</v>
          </cell>
          <cell r="G389">
            <v>0</v>
          </cell>
          <cell r="H389">
            <v>0</v>
          </cell>
          <cell r="I389">
            <v>0</v>
          </cell>
          <cell r="J389">
            <v>0</v>
          </cell>
          <cell r="K389">
            <v>0</v>
          </cell>
          <cell r="L389">
            <v>0</v>
          </cell>
          <cell r="M389">
            <v>0</v>
          </cell>
          <cell r="N389">
            <v>0</v>
          </cell>
          <cell r="O389">
            <v>0</v>
          </cell>
          <cell r="P389">
            <v>0</v>
          </cell>
          <cell r="Q389">
            <v>0</v>
          </cell>
        </row>
        <row r="390">
          <cell r="A390">
            <v>57257</v>
          </cell>
          <cell r="B390" t="str">
            <v>Engineering Fees</v>
          </cell>
          <cell r="E390">
            <v>0</v>
          </cell>
          <cell r="F390">
            <v>0</v>
          </cell>
          <cell r="G390">
            <v>0</v>
          </cell>
          <cell r="H390">
            <v>0</v>
          </cell>
          <cell r="I390">
            <v>0</v>
          </cell>
          <cell r="J390">
            <v>18100.03</v>
          </cell>
          <cell r="K390">
            <v>1254.3699999999999</v>
          </cell>
          <cell r="L390">
            <v>1448.12</v>
          </cell>
          <cell r="M390">
            <v>-11585</v>
          </cell>
          <cell r="N390">
            <v>0</v>
          </cell>
          <cell r="O390">
            <v>0</v>
          </cell>
          <cell r="P390">
            <v>0</v>
          </cell>
          <cell r="Q390">
            <v>9217.5199999999968</v>
          </cell>
        </row>
        <row r="391">
          <cell r="A391">
            <v>57275</v>
          </cell>
          <cell r="B391" t="str">
            <v>Property Taxes</v>
          </cell>
          <cell r="E391">
            <v>0</v>
          </cell>
          <cell r="F391">
            <v>0</v>
          </cell>
          <cell r="G391">
            <v>0</v>
          </cell>
          <cell r="H391">
            <v>0</v>
          </cell>
          <cell r="I391">
            <v>0</v>
          </cell>
          <cell r="J391">
            <v>0</v>
          </cell>
          <cell r="K391">
            <v>0</v>
          </cell>
          <cell r="L391">
            <v>0</v>
          </cell>
          <cell r="M391">
            <v>0</v>
          </cell>
          <cell r="N391">
            <v>0</v>
          </cell>
          <cell r="O391">
            <v>0</v>
          </cell>
          <cell r="P391">
            <v>0</v>
          </cell>
          <cell r="Q391">
            <v>0</v>
          </cell>
        </row>
        <row r="392">
          <cell r="A392">
            <v>57280</v>
          </cell>
          <cell r="B392" t="str">
            <v>Other Taxes</v>
          </cell>
          <cell r="E392">
            <v>459</v>
          </cell>
          <cell r="F392">
            <v>459</v>
          </cell>
          <cell r="G392">
            <v>459</v>
          </cell>
          <cell r="H392">
            <v>459</v>
          </cell>
          <cell r="I392">
            <v>459</v>
          </cell>
          <cell r="J392">
            <v>459</v>
          </cell>
          <cell r="K392">
            <v>459</v>
          </cell>
          <cell r="L392">
            <v>459</v>
          </cell>
          <cell r="M392">
            <v>459</v>
          </cell>
          <cell r="N392">
            <v>459</v>
          </cell>
          <cell r="O392">
            <v>459</v>
          </cell>
          <cell r="P392">
            <v>459</v>
          </cell>
          <cell r="Q392">
            <v>5508</v>
          </cell>
        </row>
        <row r="393">
          <cell r="A393">
            <v>57324</v>
          </cell>
          <cell r="B393" t="str">
            <v>Penalties and Violations</v>
          </cell>
          <cell r="E393">
            <v>0</v>
          </cell>
          <cell r="F393">
            <v>0</v>
          </cell>
          <cell r="G393">
            <v>0</v>
          </cell>
          <cell r="H393">
            <v>0</v>
          </cell>
          <cell r="I393">
            <v>0</v>
          </cell>
          <cell r="J393">
            <v>0</v>
          </cell>
          <cell r="K393">
            <v>0</v>
          </cell>
          <cell r="L393">
            <v>0</v>
          </cell>
          <cell r="M393">
            <v>0</v>
          </cell>
          <cell r="N393">
            <v>266.95</v>
          </cell>
          <cell r="O393">
            <v>0</v>
          </cell>
          <cell r="P393">
            <v>631.95000000000005</v>
          </cell>
          <cell r="Q393">
            <v>898.90000000000009</v>
          </cell>
        </row>
        <row r="394">
          <cell r="A394">
            <v>57335</v>
          </cell>
          <cell r="B394" t="str">
            <v>Miscellaneous</v>
          </cell>
          <cell r="E394">
            <v>0</v>
          </cell>
          <cell r="F394">
            <v>0</v>
          </cell>
          <cell r="G394">
            <v>0</v>
          </cell>
          <cell r="H394">
            <v>0</v>
          </cell>
          <cell r="I394">
            <v>0</v>
          </cell>
          <cell r="J394">
            <v>0</v>
          </cell>
          <cell r="K394">
            <v>0</v>
          </cell>
          <cell r="L394">
            <v>0</v>
          </cell>
          <cell r="M394">
            <v>0</v>
          </cell>
          <cell r="N394">
            <v>0</v>
          </cell>
          <cell r="O394">
            <v>0</v>
          </cell>
          <cell r="P394">
            <v>0</v>
          </cell>
          <cell r="Q394">
            <v>0</v>
          </cell>
        </row>
        <row r="395">
          <cell r="A395">
            <v>57345</v>
          </cell>
          <cell r="B395" t="str">
            <v>Secruity Services</v>
          </cell>
          <cell r="E395">
            <v>62.5</v>
          </cell>
          <cell r="F395">
            <v>62.5</v>
          </cell>
          <cell r="G395">
            <v>62.5</v>
          </cell>
          <cell r="H395">
            <v>62.5</v>
          </cell>
          <cell r="I395">
            <v>62.5</v>
          </cell>
          <cell r="J395">
            <v>62.5</v>
          </cell>
          <cell r="K395">
            <v>62.5</v>
          </cell>
          <cell r="L395">
            <v>62.5</v>
          </cell>
          <cell r="M395">
            <v>62.5</v>
          </cell>
          <cell r="N395">
            <v>0</v>
          </cell>
          <cell r="O395">
            <v>125</v>
          </cell>
          <cell r="P395">
            <v>0</v>
          </cell>
          <cell r="Q395">
            <v>687.5</v>
          </cell>
        </row>
        <row r="396">
          <cell r="A396">
            <v>57353</v>
          </cell>
          <cell r="B396" t="str">
            <v>Monitoring and Maint</v>
          </cell>
          <cell r="E396">
            <v>0</v>
          </cell>
          <cell r="F396">
            <v>0</v>
          </cell>
          <cell r="G396">
            <v>0</v>
          </cell>
          <cell r="H396">
            <v>0</v>
          </cell>
          <cell r="I396">
            <v>0</v>
          </cell>
          <cell r="J396">
            <v>0</v>
          </cell>
          <cell r="K396">
            <v>0</v>
          </cell>
          <cell r="L396">
            <v>0</v>
          </cell>
          <cell r="M396">
            <v>0</v>
          </cell>
          <cell r="N396">
            <v>0</v>
          </cell>
          <cell r="O396">
            <v>0</v>
          </cell>
          <cell r="P396">
            <v>0</v>
          </cell>
          <cell r="Q396">
            <v>0</v>
          </cell>
        </row>
        <row r="397">
          <cell r="A397">
            <v>57356</v>
          </cell>
          <cell r="B397" t="str">
            <v>Cover Cost</v>
          </cell>
          <cell r="E397">
            <v>0</v>
          </cell>
          <cell r="F397">
            <v>0</v>
          </cell>
          <cell r="G397">
            <v>0</v>
          </cell>
          <cell r="H397">
            <v>0</v>
          </cell>
          <cell r="I397">
            <v>0</v>
          </cell>
          <cell r="J397">
            <v>0</v>
          </cell>
          <cell r="K397">
            <v>0</v>
          </cell>
          <cell r="L397">
            <v>0</v>
          </cell>
          <cell r="M397">
            <v>0</v>
          </cell>
          <cell r="N397">
            <v>0</v>
          </cell>
          <cell r="O397">
            <v>0</v>
          </cell>
          <cell r="P397">
            <v>0</v>
          </cell>
          <cell r="Q397">
            <v>0</v>
          </cell>
        </row>
        <row r="398">
          <cell r="A398">
            <v>57357</v>
          </cell>
          <cell r="B398" t="str">
            <v>Permits</v>
          </cell>
          <cell r="E398">
            <v>0</v>
          </cell>
          <cell r="F398">
            <v>0</v>
          </cell>
          <cell r="G398">
            <v>0</v>
          </cell>
          <cell r="H398">
            <v>0</v>
          </cell>
          <cell r="I398">
            <v>0</v>
          </cell>
          <cell r="J398">
            <v>0</v>
          </cell>
          <cell r="K398">
            <v>0</v>
          </cell>
          <cell r="L398">
            <v>0</v>
          </cell>
          <cell r="M398">
            <v>0</v>
          </cell>
          <cell r="N398">
            <v>15</v>
          </cell>
          <cell r="O398">
            <v>0</v>
          </cell>
          <cell r="P398">
            <v>80</v>
          </cell>
          <cell r="Q398">
            <v>95</v>
          </cell>
        </row>
        <row r="399">
          <cell r="A399">
            <v>57360</v>
          </cell>
          <cell r="B399" t="str">
            <v>Royalties</v>
          </cell>
          <cell r="E399">
            <v>0</v>
          </cell>
          <cell r="F399">
            <v>0</v>
          </cell>
          <cell r="G399">
            <v>0</v>
          </cell>
          <cell r="H399">
            <v>0</v>
          </cell>
          <cell r="I399">
            <v>0</v>
          </cell>
          <cell r="J399">
            <v>0</v>
          </cell>
          <cell r="K399">
            <v>0</v>
          </cell>
          <cell r="L399">
            <v>0</v>
          </cell>
          <cell r="M399">
            <v>0</v>
          </cell>
          <cell r="N399">
            <v>0</v>
          </cell>
          <cell r="O399">
            <v>0</v>
          </cell>
          <cell r="P399">
            <v>0</v>
          </cell>
          <cell r="Q399">
            <v>0</v>
          </cell>
        </row>
        <row r="400">
          <cell r="A400">
            <v>57370</v>
          </cell>
          <cell r="B400" t="str">
            <v>Bonds Expense</v>
          </cell>
          <cell r="E400">
            <v>79.209999999999994</v>
          </cell>
          <cell r="F400">
            <v>79.209999999999994</v>
          </cell>
          <cell r="G400">
            <v>79.209999999999994</v>
          </cell>
          <cell r="H400">
            <v>129.57</v>
          </cell>
          <cell r="I400">
            <v>342.55</v>
          </cell>
          <cell r="J400">
            <v>129.55000000000001</v>
          </cell>
          <cell r="K400">
            <v>129.55000000000001</v>
          </cell>
          <cell r="L400">
            <v>129.55000000000001</v>
          </cell>
          <cell r="M400">
            <v>129.55000000000001</v>
          </cell>
          <cell r="N400">
            <v>129.55000000000001</v>
          </cell>
          <cell r="O400">
            <v>129.55000000000001</v>
          </cell>
          <cell r="P400">
            <v>39.549999999999997</v>
          </cell>
          <cell r="Q400">
            <v>1526.5999999999997</v>
          </cell>
        </row>
        <row r="401">
          <cell r="A401">
            <v>57900</v>
          </cell>
          <cell r="B401" t="str">
            <v>Capitalized Costs</v>
          </cell>
          <cell r="E401">
            <v>0</v>
          </cell>
          <cell r="F401">
            <v>0</v>
          </cell>
          <cell r="G401">
            <v>0</v>
          </cell>
          <cell r="H401">
            <v>0</v>
          </cell>
          <cell r="I401">
            <v>0</v>
          </cell>
          <cell r="J401">
            <v>0</v>
          </cell>
          <cell r="K401">
            <v>0</v>
          </cell>
          <cell r="L401">
            <v>0</v>
          </cell>
          <cell r="M401">
            <v>0</v>
          </cell>
          <cell r="N401">
            <v>0</v>
          </cell>
          <cell r="O401">
            <v>0</v>
          </cell>
          <cell r="P401">
            <v>0</v>
          </cell>
          <cell r="Q401">
            <v>0</v>
          </cell>
        </row>
        <row r="402">
          <cell r="A402">
            <v>57998</v>
          </cell>
          <cell r="B402" t="str">
            <v>Allocation Out - District</v>
          </cell>
          <cell r="E402">
            <v>0</v>
          </cell>
          <cell r="F402">
            <v>0</v>
          </cell>
          <cell r="G402">
            <v>0</v>
          </cell>
          <cell r="H402">
            <v>0</v>
          </cell>
          <cell r="I402">
            <v>0</v>
          </cell>
          <cell r="J402">
            <v>0</v>
          </cell>
          <cell r="K402">
            <v>0</v>
          </cell>
          <cell r="L402">
            <v>0</v>
          </cell>
          <cell r="M402">
            <v>0</v>
          </cell>
          <cell r="N402">
            <v>0</v>
          </cell>
          <cell r="O402">
            <v>0</v>
          </cell>
          <cell r="P402">
            <v>0</v>
          </cell>
          <cell r="Q402">
            <v>0</v>
          </cell>
        </row>
        <row r="403">
          <cell r="A403">
            <v>57999</v>
          </cell>
          <cell r="B403" t="str">
            <v>Allocation Out - Out District</v>
          </cell>
          <cell r="E403">
            <v>0</v>
          </cell>
          <cell r="F403">
            <v>0</v>
          </cell>
          <cell r="G403">
            <v>0</v>
          </cell>
          <cell r="H403">
            <v>0</v>
          </cell>
          <cell r="I403">
            <v>0</v>
          </cell>
          <cell r="J403">
            <v>0</v>
          </cell>
          <cell r="K403">
            <v>0</v>
          </cell>
          <cell r="L403">
            <v>0</v>
          </cell>
          <cell r="M403">
            <v>0</v>
          </cell>
          <cell r="N403">
            <v>0</v>
          </cell>
          <cell r="O403">
            <v>0</v>
          </cell>
          <cell r="P403">
            <v>0</v>
          </cell>
          <cell r="Q403">
            <v>0</v>
          </cell>
        </row>
        <row r="404">
          <cell r="A404">
            <v>70265</v>
          </cell>
          <cell r="B404" t="str">
            <v>Amortization of Long Term Contracts</v>
          </cell>
          <cell r="E404">
            <v>0</v>
          </cell>
          <cell r="F404">
            <v>0</v>
          </cell>
          <cell r="G404">
            <v>0</v>
          </cell>
          <cell r="H404">
            <v>0</v>
          </cell>
          <cell r="I404">
            <v>0</v>
          </cell>
          <cell r="J404">
            <v>0</v>
          </cell>
          <cell r="K404">
            <v>0</v>
          </cell>
          <cell r="L404">
            <v>0</v>
          </cell>
          <cell r="M404">
            <v>0</v>
          </cell>
          <cell r="N404">
            <v>0</v>
          </cell>
          <cell r="O404">
            <v>0</v>
          </cell>
          <cell r="P404">
            <v>0</v>
          </cell>
          <cell r="Q404">
            <v>0</v>
          </cell>
        </row>
        <row r="405">
          <cell r="A405">
            <v>80050</v>
          </cell>
          <cell r="B405" t="str">
            <v>Interest Expense Closure/Post Closure</v>
          </cell>
          <cell r="E405">
            <v>0</v>
          </cell>
          <cell r="F405">
            <v>0</v>
          </cell>
          <cell r="G405">
            <v>0</v>
          </cell>
          <cell r="H405">
            <v>0</v>
          </cell>
          <cell r="I405">
            <v>0</v>
          </cell>
          <cell r="J405">
            <v>0</v>
          </cell>
          <cell r="K405">
            <v>0</v>
          </cell>
          <cell r="L405">
            <v>0</v>
          </cell>
          <cell r="M405">
            <v>0</v>
          </cell>
          <cell r="N405">
            <v>0</v>
          </cell>
          <cell r="O405">
            <v>0</v>
          </cell>
          <cell r="P405">
            <v>0</v>
          </cell>
          <cell r="Q405">
            <v>0</v>
          </cell>
        </row>
        <row r="406">
          <cell r="A406" t="str">
            <v>Total Other Operating Expense</v>
          </cell>
          <cell r="E406">
            <v>14139.48</v>
          </cell>
          <cell r="F406">
            <v>10450.829999999998</v>
          </cell>
          <cell r="G406">
            <v>10425.549999999999</v>
          </cell>
          <cell r="H406">
            <v>9904.7899999999991</v>
          </cell>
          <cell r="I406">
            <v>11153.009999999998</v>
          </cell>
          <cell r="J406">
            <v>28261.679999999997</v>
          </cell>
          <cell r="K406">
            <v>12232.779999999999</v>
          </cell>
          <cell r="L406">
            <v>13621.359999999997</v>
          </cell>
          <cell r="M406">
            <v>-1519.2300000000007</v>
          </cell>
          <cell r="N406">
            <v>10972.439999999999</v>
          </cell>
          <cell r="O406">
            <v>11471.849999999999</v>
          </cell>
          <cell r="P406">
            <v>19274.88</v>
          </cell>
          <cell r="Q406">
            <v>150389.41999999998</v>
          </cell>
        </row>
        <row r="408">
          <cell r="A408" t="str">
            <v>Insurance</v>
          </cell>
        </row>
        <row r="409">
          <cell r="A409">
            <v>59148</v>
          </cell>
          <cell r="B409" t="str">
            <v>Allocation In - District</v>
          </cell>
          <cell r="E409">
            <v>0</v>
          </cell>
          <cell r="F409">
            <v>0</v>
          </cell>
          <cell r="G409">
            <v>0</v>
          </cell>
          <cell r="H409">
            <v>0</v>
          </cell>
          <cell r="I409">
            <v>0</v>
          </cell>
          <cell r="J409">
            <v>0</v>
          </cell>
          <cell r="K409">
            <v>0</v>
          </cell>
          <cell r="L409">
            <v>0</v>
          </cell>
          <cell r="M409">
            <v>0</v>
          </cell>
          <cell r="N409">
            <v>0</v>
          </cell>
          <cell r="O409">
            <v>0</v>
          </cell>
          <cell r="P409">
            <v>0</v>
          </cell>
          <cell r="Q409">
            <v>0</v>
          </cell>
        </row>
        <row r="410">
          <cell r="A410">
            <v>59149</v>
          </cell>
          <cell r="B410" t="str">
            <v>Allocation In - Out District</v>
          </cell>
          <cell r="E410">
            <v>0</v>
          </cell>
          <cell r="F410">
            <v>0</v>
          </cell>
          <cell r="G410">
            <v>0</v>
          </cell>
          <cell r="H410">
            <v>0</v>
          </cell>
          <cell r="I410">
            <v>0</v>
          </cell>
          <cell r="J410">
            <v>0</v>
          </cell>
          <cell r="K410">
            <v>0</v>
          </cell>
          <cell r="L410">
            <v>0</v>
          </cell>
          <cell r="M410">
            <v>0</v>
          </cell>
          <cell r="N410">
            <v>0</v>
          </cell>
          <cell r="O410">
            <v>0</v>
          </cell>
          <cell r="P410">
            <v>0</v>
          </cell>
          <cell r="Q410">
            <v>0</v>
          </cell>
        </row>
        <row r="411">
          <cell r="A411">
            <v>59271</v>
          </cell>
          <cell r="B411" t="str">
            <v>Property and Liability Insurance</v>
          </cell>
          <cell r="E411">
            <v>0</v>
          </cell>
          <cell r="F411">
            <v>0</v>
          </cell>
          <cell r="G411">
            <v>0</v>
          </cell>
          <cell r="H411">
            <v>0</v>
          </cell>
          <cell r="I411">
            <v>0</v>
          </cell>
          <cell r="J411">
            <v>0</v>
          </cell>
          <cell r="K411">
            <v>0</v>
          </cell>
          <cell r="L411">
            <v>0</v>
          </cell>
          <cell r="M411">
            <v>0</v>
          </cell>
          <cell r="N411">
            <v>0</v>
          </cell>
          <cell r="O411">
            <v>0</v>
          </cell>
          <cell r="P411">
            <v>0</v>
          </cell>
          <cell r="Q411">
            <v>0</v>
          </cell>
        </row>
        <row r="412">
          <cell r="A412">
            <v>59326</v>
          </cell>
          <cell r="B412" t="str">
            <v>Deductible - Current</v>
          </cell>
          <cell r="E412">
            <v>0</v>
          </cell>
          <cell r="F412">
            <v>0</v>
          </cell>
          <cell r="G412">
            <v>0</v>
          </cell>
          <cell r="H412">
            <v>0</v>
          </cell>
          <cell r="I412">
            <v>0</v>
          </cell>
          <cell r="J412">
            <v>0</v>
          </cell>
          <cell r="K412">
            <v>0</v>
          </cell>
          <cell r="L412">
            <v>0</v>
          </cell>
          <cell r="M412">
            <v>0</v>
          </cell>
          <cell r="N412">
            <v>0</v>
          </cell>
          <cell r="O412">
            <v>0</v>
          </cell>
          <cell r="P412">
            <v>0</v>
          </cell>
          <cell r="Q412">
            <v>0</v>
          </cell>
        </row>
        <row r="413">
          <cell r="A413">
            <v>59327</v>
          </cell>
          <cell r="B413" t="str">
            <v>Deductible - Damage</v>
          </cell>
          <cell r="E413">
            <v>0</v>
          </cell>
          <cell r="F413">
            <v>0</v>
          </cell>
          <cell r="G413">
            <v>0</v>
          </cell>
          <cell r="H413">
            <v>0</v>
          </cell>
          <cell r="I413">
            <v>0</v>
          </cell>
          <cell r="J413">
            <v>0</v>
          </cell>
          <cell r="K413">
            <v>0</v>
          </cell>
          <cell r="L413">
            <v>0</v>
          </cell>
          <cell r="M413">
            <v>0</v>
          </cell>
          <cell r="N413">
            <v>0</v>
          </cell>
          <cell r="O413">
            <v>0</v>
          </cell>
          <cell r="P413">
            <v>0</v>
          </cell>
          <cell r="Q413">
            <v>0</v>
          </cell>
        </row>
        <row r="414">
          <cell r="A414">
            <v>59328</v>
          </cell>
          <cell r="B414" t="str">
            <v>Claim Recoveries</v>
          </cell>
          <cell r="E414">
            <v>0</v>
          </cell>
          <cell r="F414">
            <v>0</v>
          </cell>
          <cell r="G414">
            <v>-2328.46</v>
          </cell>
          <cell r="H414">
            <v>0</v>
          </cell>
          <cell r="I414">
            <v>0</v>
          </cell>
          <cell r="J414">
            <v>0</v>
          </cell>
          <cell r="K414">
            <v>0</v>
          </cell>
          <cell r="L414">
            <v>0</v>
          </cell>
          <cell r="M414">
            <v>0</v>
          </cell>
          <cell r="N414">
            <v>0</v>
          </cell>
          <cell r="O414">
            <v>0</v>
          </cell>
          <cell r="P414">
            <v>0</v>
          </cell>
          <cell r="Q414">
            <v>-2328.46</v>
          </cell>
        </row>
        <row r="415">
          <cell r="A415">
            <v>59330</v>
          </cell>
          <cell r="B415" t="str">
            <v>Deduct - Prior Year</v>
          </cell>
          <cell r="E415">
            <v>0</v>
          </cell>
          <cell r="F415">
            <v>0</v>
          </cell>
          <cell r="G415">
            <v>0</v>
          </cell>
          <cell r="H415">
            <v>0</v>
          </cell>
          <cell r="I415">
            <v>0</v>
          </cell>
          <cell r="J415">
            <v>0</v>
          </cell>
          <cell r="K415">
            <v>0</v>
          </cell>
          <cell r="L415">
            <v>0</v>
          </cell>
          <cell r="M415">
            <v>0</v>
          </cell>
          <cell r="N415">
            <v>0</v>
          </cell>
          <cell r="O415">
            <v>0</v>
          </cell>
          <cell r="P415">
            <v>0</v>
          </cell>
          <cell r="Q415">
            <v>0</v>
          </cell>
        </row>
        <row r="416">
          <cell r="A416">
            <v>59331</v>
          </cell>
          <cell r="B416" t="str">
            <v>RM Fixed Costs</v>
          </cell>
          <cell r="E416">
            <v>0</v>
          </cell>
          <cell r="F416">
            <v>0</v>
          </cell>
          <cell r="G416">
            <v>0</v>
          </cell>
          <cell r="H416">
            <v>0</v>
          </cell>
          <cell r="I416">
            <v>0</v>
          </cell>
          <cell r="J416">
            <v>0</v>
          </cell>
          <cell r="K416">
            <v>0</v>
          </cell>
          <cell r="L416">
            <v>0</v>
          </cell>
          <cell r="M416">
            <v>0</v>
          </cell>
          <cell r="N416">
            <v>0</v>
          </cell>
          <cell r="O416">
            <v>0</v>
          </cell>
          <cell r="P416">
            <v>0</v>
          </cell>
          <cell r="Q416">
            <v>0</v>
          </cell>
        </row>
        <row r="417">
          <cell r="A417">
            <v>59340</v>
          </cell>
          <cell r="B417" t="str">
            <v>Self Insurance Premium</v>
          </cell>
          <cell r="E417">
            <v>6884.94</v>
          </cell>
          <cell r="F417">
            <v>6884.94</v>
          </cell>
          <cell r="G417">
            <v>6884.94</v>
          </cell>
          <cell r="H417">
            <v>6884.94</v>
          </cell>
          <cell r="I417">
            <v>6884.94</v>
          </cell>
          <cell r="J417">
            <v>6884.94</v>
          </cell>
          <cell r="K417">
            <v>6884.94</v>
          </cell>
          <cell r="L417">
            <v>6884.94</v>
          </cell>
          <cell r="M417">
            <v>6884.94</v>
          </cell>
          <cell r="N417">
            <v>6884.94</v>
          </cell>
          <cell r="O417">
            <v>6884.94</v>
          </cell>
          <cell r="P417">
            <v>6884.94</v>
          </cell>
          <cell r="Q417">
            <v>82619.280000000013</v>
          </cell>
        </row>
        <row r="418">
          <cell r="A418">
            <v>59341</v>
          </cell>
          <cell r="B418" t="str">
            <v>A&amp;L - Current Year Claims</v>
          </cell>
          <cell r="E418">
            <v>0</v>
          </cell>
          <cell r="F418">
            <v>0</v>
          </cell>
          <cell r="G418">
            <v>0</v>
          </cell>
          <cell r="H418">
            <v>0</v>
          </cell>
          <cell r="I418">
            <v>0</v>
          </cell>
          <cell r="J418">
            <v>0</v>
          </cell>
          <cell r="K418">
            <v>0</v>
          </cell>
          <cell r="L418">
            <v>0</v>
          </cell>
          <cell r="M418">
            <v>0</v>
          </cell>
          <cell r="N418">
            <v>0</v>
          </cell>
          <cell r="O418">
            <v>0</v>
          </cell>
          <cell r="P418">
            <v>2600</v>
          </cell>
          <cell r="Q418">
            <v>2600</v>
          </cell>
        </row>
        <row r="419">
          <cell r="A419">
            <v>59342</v>
          </cell>
          <cell r="B419" t="str">
            <v>A&amp;L - Prior Year Claims</v>
          </cell>
          <cell r="E419">
            <v>0</v>
          </cell>
          <cell r="F419">
            <v>0</v>
          </cell>
          <cell r="G419">
            <v>0</v>
          </cell>
          <cell r="H419">
            <v>0</v>
          </cell>
          <cell r="I419">
            <v>0.3</v>
          </cell>
          <cell r="J419">
            <v>-0.15</v>
          </cell>
          <cell r="K419">
            <v>1577.07</v>
          </cell>
          <cell r="L419">
            <v>0.05</v>
          </cell>
          <cell r="M419">
            <v>0</v>
          </cell>
          <cell r="N419">
            <v>0</v>
          </cell>
          <cell r="O419">
            <v>0</v>
          </cell>
          <cell r="P419">
            <v>0</v>
          </cell>
          <cell r="Q419">
            <v>1577.27</v>
          </cell>
        </row>
        <row r="420">
          <cell r="A420">
            <v>59343</v>
          </cell>
          <cell r="B420" t="str">
            <v>WC - Current Year Claims</v>
          </cell>
          <cell r="E420">
            <v>53330.6</v>
          </cell>
          <cell r="F420">
            <v>13301</v>
          </cell>
          <cell r="G420">
            <v>13532.93</v>
          </cell>
          <cell r="H420">
            <v>-35945.980000000003</v>
          </cell>
          <cell r="I420">
            <v>151.47999999999999</v>
          </cell>
          <cell r="J420">
            <v>0</v>
          </cell>
          <cell r="K420">
            <v>-5630.29</v>
          </cell>
          <cell r="L420">
            <v>19.420000000000002</v>
          </cell>
          <cell r="M420">
            <v>28.64</v>
          </cell>
          <cell r="N420">
            <v>6955.88</v>
          </cell>
          <cell r="O420">
            <v>11900</v>
          </cell>
          <cell r="P420">
            <v>2180.23</v>
          </cell>
          <cell r="Q420">
            <v>59823.909999999996</v>
          </cell>
        </row>
        <row r="421">
          <cell r="A421">
            <v>59344</v>
          </cell>
          <cell r="B421" t="str">
            <v>WC - Prior Year Claims</v>
          </cell>
          <cell r="E421">
            <v>0</v>
          </cell>
          <cell r="F421">
            <v>0</v>
          </cell>
          <cell r="G421">
            <v>0</v>
          </cell>
          <cell r="H421">
            <v>66006.16</v>
          </cell>
          <cell r="I421">
            <v>2800</v>
          </cell>
          <cell r="J421">
            <v>-3742.81</v>
          </cell>
          <cell r="K421">
            <v>36406.36</v>
          </cell>
          <cell r="L421">
            <v>0</v>
          </cell>
          <cell r="M421">
            <v>28.28</v>
          </cell>
          <cell r="N421">
            <v>4000</v>
          </cell>
          <cell r="O421">
            <v>-547</v>
          </cell>
          <cell r="P421">
            <v>12729.61</v>
          </cell>
          <cell r="Q421">
            <v>117680.6</v>
          </cell>
        </row>
        <row r="422">
          <cell r="A422">
            <v>59350</v>
          </cell>
          <cell r="B422" t="str">
            <v>Self Isurance IBNR Estimates</v>
          </cell>
          <cell r="E422">
            <v>0</v>
          </cell>
          <cell r="F422">
            <v>0</v>
          </cell>
          <cell r="G422">
            <v>0</v>
          </cell>
          <cell r="H422">
            <v>0</v>
          </cell>
          <cell r="I422">
            <v>0</v>
          </cell>
          <cell r="J422">
            <v>0</v>
          </cell>
          <cell r="K422">
            <v>0</v>
          </cell>
          <cell r="L422">
            <v>0</v>
          </cell>
          <cell r="M422">
            <v>0</v>
          </cell>
          <cell r="N422">
            <v>0</v>
          </cell>
          <cell r="O422">
            <v>0</v>
          </cell>
          <cell r="P422">
            <v>0</v>
          </cell>
          <cell r="Q422">
            <v>0</v>
          </cell>
        </row>
        <row r="423">
          <cell r="A423">
            <v>59400</v>
          </cell>
          <cell r="B423" t="str">
            <v>Damages paid by District</v>
          </cell>
          <cell r="E423">
            <v>-3539</v>
          </cell>
          <cell r="F423">
            <v>0</v>
          </cell>
          <cell r="G423">
            <v>0</v>
          </cell>
          <cell r="H423">
            <v>0</v>
          </cell>
          <cell r="I423">
            <v>0</v>
          </cell>
          <cell r="J423">
            <v>0</v>
          </cell>
          <cell r="K423">
            <v>0</v>
          </cell>
          <cell r="L423">
            <v>0</v>
          </cell>
          <cell r="M423">
            <v>0</v>
          </cell>
          <cell r="N423">
            <v>0</v>
          </cell>
          <cell r="O423">
            <v>0</v>
          </cell>
          <cell r="P423">
            <v>2099.67</v>
          </cell>
          <cell r="Q423">
            <v>-1439.33</v>
          </cell>
        </row>
        <row r="424">
          <cell r="A424">
            <v>59401</v>
          </cell>
          <cell r="B424" t="str">
            <v>Insurance claim repairs</v>
          </cell>
          <cell r="E424">
            <v>0</v>
          </cell>
          <cell r="F424">
            <v>0</v>
          </cell>
          <cell r="G424">
            <v>0</v>
          </cell>
          <cell r="H424">
            <v>0</v>
          </cell>
          <cell r="I424">
            <v>0</v>
          </cell>
          <cell r="J424">
            <v>0</v>
          </cell>
          <cell r="K424">
            <v>0</v>
          </cell>
          <cell r="L424">
            <v>0</v>
          </cell>
          <cell r="M424">
            <v>0</v>
          </cell>
          <cell r="N424">
            <v>0</v>
          </cell>
          <cell r="O424">
            <v>0</v>
          </cell>
          <cell r="P424">
            <v>0</v>
          </cell>
          <cell r="Q424">
            <v>0</v>
          </cell>
        </row>
        <row r="425">
          <cell r="A425">
            <v>59500</v>
          </cell>
          <cell r="B425" t="str">
            <v>Workers Comp Prem</v>
          </cell>
          <cell r="E425">
            <v>1104</v>
          </cell>
          <cell r="F425">
            <v>4000</v>
          </cell>
          <cell r="G425">
            <v>4000</v>
          </cell>
          <cell r="H425">
            <v>2000</v>
          </cell>
          <cell r="I425">
            <v>1000</v>
          </cell>
          <cell r="J425">
            <v>2000</v>
          </cell>
          <cell r="K425">
            <v>2000</v>
          </cell>
          <cell r="L425">
            <v>2000</v>
          </cell>
          <cell r="M425">
            <v>3000</v>
          </cell>
          <cell r="N425">
            <v>3000</v>
          </cell>
          <cell r="O425">
            <v>3000</v>
          </cell>
          <cell r="P425">
            <v>0</v>
          </cell>
          <cell r="Q425">
            <v>27104</v>
          </cell>
        </row>
        <row r="426">
          <cell r="A426">
            <v>59998</v>
          </cell>
          <cell r="B426" t="str">
            <v>Allocation Out - District</v>
          </cell>
          <cell r="E426">
            <v>0</v>
          </cell>
          <cell r="F426">
            <v>0</v>
          </cell>
          <cell r="G426">
            <v>0</v>
          </cell>
          <cell r="H426">
            <v>0</v>
          </cell>
          <cell r="I426">
            <v>0</v>
          </cell>
          <cell r="J426">
            <v>0</v>
          </cell>
          <cell r="K426">
            <v>0</v>
          </cell>
          <cell r="L426">
            <v>0</v>
          </cell>
          <cell r="M426">
            <v>0</v>
          </cell>
          <cell r="N426">
            <v>0</v>
          </cell>
          <cell r="O426">
            <v>0</v>
          </cell>
          <cell r="P426">
            <v>0</v>
          </cell>
          <cell r="Q426">
            <v>0</v>
          </cell>
        </row>
        <row r="427">
          <cell r="A427">
            <v>59999</v>
          </cell>
          <cell r="B427" t="str">
            <v>Allocation Out - Out District</v>
          </cell>
          <cell r="E427">
            <v>0</v>
          </cell>
          <cell r="F427">
            <v>0</v>
          </cell>
          <cell r="G427">
            <v>0</v>
          </cell>
          <cell r="H427">
            <v>0</v>
          </cell>
          <cell r="I427">
            <v>0</v>
          </cell>
          <cell r="J427">
            <v>0</v>
          </cell>
          <cell r="K427">
            <v>0</v>
          </cell>
          <cell r="L427">
            <v>0</v>
          </cell>
          <cell r="M427">
            <v>0</v>
          </cell>
          <cell r="N427">
            <v>0</v>
          </cell>
          <cell r="O427">
            <v>0</v>
          </cell>
          <cell r="P427">
            <v>0</v>
          </cell>
          <cell r="Q427">
            <v>0</v>
          </cell>
        </row>
        <row r="428">
          <cell r="A428" t="str">
            <v>Total Insurance</v>
          </cell>
          <cell r="E428">
            <v>57780.54</v>
          </cell>
          <cell r="F428">
            <v>24185.94</v>
          </cell>
          <cell r="G428">
            <v>22089.41</v>
          </cell>
          <cell r="H428">
            <v>38945.119999999995</v>
          </cell>
          <cell r="I428">
            <v>10836.72</v>
          </cell>
          <cell r="J428">
            <v>5141.9799999999996</v>
          </cell>
          <cell r="K428">
            <v>41238.080000000002</v>
          </cell>
          <cell r="L428">
            <v>8904.41</v>
          </cell>
          <cell r="M428">
            <v>9941.86</v>
          </cell>
          <cell r="N428">
            <v>20840.82</v>
          </cell>
          <cell r="O428">
            <v>21237.94</v>
          </cell>
          <cell r="P428">
            <v>26494.449999999997</v>
          </cell>
          <cell r="Q428">
            <v>287637.27</v>
          </cell>
        </row>
        <row r="430">
          <cell r="A430" t="str">
            <v>Disposal of Assets and Operations</v>
          </cell>
        </row>
        <row r="431">
          <cell r="A431">
            <v>72000</v>
          </cell>
          <cell r="B431" t="str">
            <v>Gain/Loss on Disposal of Operations</v>
          </cell>
          <cell r="E431">
            <v>0</v>
          </cell>
          <cell r="F431">
            <v>0</v>
          </cell>
          <cell r="G431">
            <v>0</v>
          </cell>
          <cell r="H431">
            <v>0</v>
          </cell>
          <cell r="I431">
            <v>0</v>
          </cell>
          <cell r="J431">
            <v>0</v>
          </cell>
          <cell r="K431">
            <v>0</v>
          </cell>
          <cell r="L431">
            <v>0</v>
          </cell>
          <cell r="M431">
            <v>0</v>
          </cell>
          <cell r="N431">
            <v>0</v>
          </cell>
          <cell r="O431">
            <v>0</v>
          </cell>
          <cell r="P431">
            <v>0</v>
          </cell>
          <cell r="Q431">
            <v>0</v>
          </cell>
        </row>
        <row r="432">
          <cell r="A432">
            <v>91010</v>
          </cell>
          <cell r="B432" t="str">
            <v>Gain/Loss on Sale of Asset</v>
          </cell>
          <cell r="E432">
            <v>0</v>
          </cell>
          <cell r="F432">
            <v>0</v>
          </cell>
          <cell r="G432">
            <v>0</v>
          </cell>
          <cell r="H432">
            <v>145.82</v>
          </cell>
          <cell r="I432">
            <v>0</v>
          </cell>
          <cell r="J432">
            <v>0</v>
          </cell>
          <cell r="K432">
            <v>0</v>
          </cell>
          <cell r="L432">
            <v>0</v>
          </cell>
          <cell r="M432">
            <v>0</v>
          </cell>
          <cell r="N432">
            <v>0</v>
          </cell>
          <cell r="O432">
            <v>0</v>
          </cell>
          <cell r="P432">
            <v>0</v>
          </cell>
          <cell r="Q432">
            <v>145.82</v>
          </cell>
        </row>
        <row r="433">
          <cell r="A433" t="str">
            <v>Total Disposal of Assets and Operations</v>
          </cell>
          <cell r="E433">
            <v>0</v>
          </cell>
          <cell r="F433">
            <v>0</v>
          </cell>
          <cell r="G433">
            <v>0</v>
          </cell>
          <cell r="H433">
            <v>145.82</v>
          </cell>
          <cell r="I433">
            <v>0</v>
          </cell>
          <cell r="J433">
            <v>0</v>
          </cell>
          <cell r="K433">
            <v>0</v>
          </cell>
          <cell r="L433">
            <v>0</v>
          </cell>
          <cell r="M433">
            <v>0</v>
          </cell>
          <cell r="N433">
            <v>0</v>
          </cell>
          <cell r="O433">
            <v>0</v>
          </cell>
          <cell r="P433">
            <v>0</v>
          </cell>
          <cell r="Q433">
            <v>145.82</v>
          </cell>
        </row>
        <row r="435">
          <cell r="A435" t="str">
            <v>Total Operating Costs</v>
          </cell>
          <cell r="E435">
            <v>556322.18999999994</v>
          </cell>
          <cell r="F435">
            <v>483088.13</v>
          </cell>
          <cell r="G435">
            <v>533902.79</v>
          </cell>
          <cell r="H435">
            <v>564081.47</v>
          </cell>
          <cell r="I435">
            <v>483474.26</v>
          </cell>
          <cell r="J435">
            <v>500744.69999999995</v>
          </cell>
          <cell r="K435">
            <v>514379.49999999994</v>
          </cell>
          <cell r="L435">
            <v>499533.73</v>
          </cell>
          <cell r="M435">
            <v>480587.02</v>
          </cell>
          <cell r="N435">
            <v>468427.15999999992</v>
          </cell>
          <cell r="O435">
            <v>510740</v>
          </cell>
          <cell r="P435">
            <v>507649</v>
          </cell>
          <cell r="Q435">
            <v>6102929.9500000002</v>
          </cell>
        </row>
        <row r="437">
          <cell r="A437" t="str">
            <v>Gross Profit</v>
          </cell>
          <cell r="E437">
            <v>283635.74000000011</v>
          </cell>
          <cell r="F437">
            <v>397011.87</v>
          </cell>
          <cell r="G437">
            <v>293409.25999999989</v>
          </cell>
          <cell r="H437">
            <v>295183.43000000005</v>
          </cell>
          <cell r="I437">
            <v>372092.71999999974</v>
          </cell>
          <cell r="J437">
            <v>350748.59000000008</v>
          </cell>
          <cell r="K437">
            <v>347516.12000000005</v>
          </cell>
          <cell r="L437">
            <v>388020.01</v>
          </cell>
          <cell r="M437">
            <v>377828.52</v>
          </cell>
          <cell r="N437">
            <v>382225.52999999991</v>
          </cell>
          <cell r="O437">
            <v>311431.2100000002</v>
          </cell>
          <cell r="P437">
            <v>306754.91999999981</v>
          </cell>
          <cell r="Q437">
            <v>4105857.9199999953</v>
          </cell>
        </row>
        <row r="439">
          <cell r="A439" t="str">
            <v>SG&amp;A</v>
          </cell>
        </row>
        <row r="440">
          <cell r="A440" t="str">
            <v>Sales</v>
          </cell>
        </row>
        <row r="441">
          <cell r="A441">
            <v>60010</v>
          </cell>
          <cell r="B441" t="str">
            <v>Salaries</v>
          </cell>
          <cell r="E441">
            <v>0</v>
          </cell>
          <cell r="F441">
            <v>0</v>
          </cell>
          <cell r="G441">
            <v>0</v>
          </cell>
          <cell r="H441">
            <v>0</v>
          </cell>
          <cell r="I441">
            <v>0</v>
          </cell>
          <cell r="J441">
            <v>0</v>
          </cell>
          <cell r="K441">
            <v>0</v>
          </cell>
          <cell r="L441">
            <v>0</v>
          </cell>
          <cell r="M441">
            <v>0</v>
          </cell>
          <cell r="N441">
            <v>0</v>
          </cell>
          <cell r="O441">
            <v>0</v>
          </cell>
          <cell r="P441">
            <v>0</v>
          </cell>
          <cell r="Q441">
            <v>0</v>
          </cell>
        </row>
        <row r="442">
          <cell r="A442">
            <v>60020</v>
          </cell>
          <cell r="B442" t="str">
            <v>Wages Regular</v>
          </cell>
          <cell r="E442">
            <v>0</v>
          </cell>
          <cell r="F442">
            <v>0</v>
          </cell>
          <cell r="G442">
            <v>0</v>
          </cell>
          <cell r="H442">
            <v>0</v>
          </cell>
          <cell r="I442">
            <v>0</v>
          </cell>
          <cell r="J442">
            <v>0</v>
          </cell>
          <cell r="K442">
            <v>0</v>
          </cell>
          <cell r="L442">
            <v>0</v>
          </cell>
          <cell r="M442">
            <v>0</v>
          </cell>
          <cell r="N442">
            <v>0</v>
          </cell>
          <cell r="O442">
            <v>0</v>
          </cell>
          <cell r="P442">
            <v>0</v>
          </cell>
          <cell r="Q442">
            <v>0</v>
          </cell>
        </row>
        <row r="443">
          <cell r="A443">
            <v>60025</v>
          </cell>
          <cell r="B443" t="str">
            <v>Wages O.T.</v>
          </cell>
          <cell r="E443">
            <v>0</v>
          </cell>
          <cell r="F443">
            <v>0</v>
          </cell>
          <cell r="G443">
            <v>0</v>
          </cell>
          <cell r="H443">
            <v>0</v>
          </cell>
          <cell r="I443">
            <v>0</v>
          </cell>
          <cell r="J443">
            <v>0</v>
          </cell>
          <cell r="K443">
            <v>0</v>
          </cell>
          <cell r="L443">
            <v>0</v>
          </cell>
          <cell r="M443">
            <v>0</v>
          </cell>
          <cell r="N443">
            <v>0</v>
          </cell>
          <cell r="O443">
            <v>0</v>
          </cell>
          <cell r="P443">
            <v>0</v>
          </cell>
          <cell r="Q443">
            <v>0</v>
          </cell>
        </row>
        <row r="444">
          <cell r="A444">
            <v>60030</v>
          </cell>
          <cell r="B444" t="str">
            <v>Bonuses and Commissions</v>
          </cell>
          <cell r="E444">
            <v>0</v>
          </cell>
          <cell r="F444">
            <v>0</v>
          </cell>
          <cell r="G444">
            <v>0</v>
          </cell>
          <cell r="H444">
            <v>0</v>
          </cell>
          <cell r="I444">
            <v>0</v>
          </cell>
          <cell r="J444">
            <v>0</v>
          </cell>
          <cell r="K444">
            <v>0</v>
          </cell>
          <cell r="L444">
            <v>0</v>
          </cell>
          <cell r="M444">
            <v>0</v>
          </cell>
          <cell r="N444">
            <v>0</v>
          </cell>
          <cell r="O444">
            <v>0</v>
          </cell>
          <cell r="P444">
            <v>0</v>
          </cell>
          <cell r="Q444">
            <v>0</v>
          </cell>
        </row>
        <row r="445">
          <cell r="A445">
            <v>60035</v>
          </cell>
          <cell r="B445" t="str">
            <v>Safety Bonuses</v>
          </cell>
          <cell r="E445">
            <v>0</v>
          </cell>
          <cell r="F445">
            <v>0</v>
          </cell>
          <cell r="G445">
            <v>0</v>
          </cell>
          <cell r="H445">
            <v>0</v>
          </cell>
          <cell r="I445">
            <v>0</v>
          </cell>
          <cell r="J445">
            <v>0</v>
          </cell>
          <cell r="K445">
            <v>0</v>
          </cell>
          <cell r="L445">
            <v>0</v>
          </cell>
          <cell r="M445">
            <v>0</v>
          </cell>
          <cell r="N445">
            <v>0</v>
          </cell>
          <cell r="O445">
            <v>0</v>
          </cell>
          <cell r="P445">
            <v>0</v>
          </cell>
          <cell r="Q445">
            <v>0</v>
          </cell>
        </row>
        <row r="446">
          <cell r="A446">
            <v>60037</v>
          </cell>
          <cell r="B446" t="str">
            <v>Termination Pay</v>
          </cell>
          <cell r="E446">
            <v>0</v>
          </cell>
          <cell r="F446">
            <v>0</v>
          </cell>
          <cell r="G446">
            <v>0</v>
          </cell>
          <cell r="H446">
            <v>0</v>
          </cell>
          <cell r="I446">
            <v>0</v>
          </cell>
          <cell r="J446">
            <v>0</v>
          </cell>
          <cell r="K446">
            <v>0</v>
          </cell>
          <cell r="L446">
            <v>0</v>
          </cell>
          <cell r="M446">
            <v>0</v>
          </cell>
          <cell r="N446">
            <v>0</v>
          </cell>
          <cell r="O446">
            <v>0</v>
          </cell>
          <cell r="P446">
            <v>0</v>
          </cell>
          <cell r="Q446">
            <v>0</v>
          </cell>
        </row>
        <row r="447">
          <cell r="A447">
            <v>60045</v>
          </cell>
          <cell r="B447" t="str">
            <v>Contract Labor</v>
          </cell>
          <cell r="E447">
            <v>0</v>
          </cell>
          <cell r="F447">
            <v>0</v>
          </cell>
          <cell r="G447">
            <v>0</v>
          </cell>
          <cell r="H447">
            <v>0</v>
          </cell>
          <cell r="I447">
            <v>0</v>
          </cell>
          <cell r="J447">
            <v>0</v>
          </cell>
          <cell r="K447">
            <v>0</v>
          </cell>
          <cell r="L447">
            <v>0</v>
          </cell>
          <cell r="M447">
            <v>0</v>
          </cell>
          <cell r="N447">
            <v>0</v>
          </cell>
          <cell r="O447">
            <v>0</v>
          </cell>
          <cell r="P447">
            <v>0</v>
          </cell>
          <cell r="Q447">
            <v>0</v>
          </cell>
        </row>
        <row r="448">
          <cell r="A448">
            <v>60050</v>
          </cell>
          <cell r="B448" t="str">
            <v>Payroll Taxes</v>
          </cell>
          <cell r="E448">
            <v>0</v>
          </cell>
          <cell r="F448">
            <v>0</v>
          </cell>
          <cell r="G448">
            <v>0</v>
          </cell>
          <cell r="H448">
            <v>0</v>
          </cell>
          <cell r="I448">
            <v>0</v>
          </cell>
          <cell r="J448">
            <v>0</v>
          </cell>
          <cell r="K448">
            <v>0</v>
          </cell>
          <cell r="L448">
            <v>0</v>
          </cell>
          <cell r="M448">
            <v>0</v>
          </cell>
          <cell r="N448">
            <v>0</v>
          </cell>
          <cell r="O448">
            <v>0</v>
          </cell>
          <cell r="P448">
            <v>0</v>
          </cell>
          <cell r="Q448">
            <v>0</v>
          </cell>
        </row>
        <row r="449">
          <cell r="A449">
            <v>60060</v>
          </cell>
          <cell r="B449" t="str">
            <v>Group Insurance</v>
          </cell>
          <cell r="E449">
            <v>0</v>
          </cell>
          <cell r="F449">
            <v>0</v>
          </cell>
          <cell r="G449">
            <v>0</v>
          </cell>
          <cell r="H449">
            <v>0</v>
          </cell>
          <cell r="I449">
            <v>0</v>
          </cell>
          <cell r="J449">
            <v>0</v>
          </cell>
          <cell r="K449">
            <v>0</v>
          </cell>
          <cell r="L449">
            <v>0</v>
          </cell>
          <cell r="M449">
            <v>0</v>
          </cell>
          <cell r="N449">
            <v>0</v>
          </cell>
          <cell r="O449">
            <v>0</v>
          </cell>
          <cell r="P449">
            <v>0</v>
          </cell>
          <cell r="Q449">
            <v>0</v>
          </cell>
        </row>
        <row r="450">
          <cell r="A450">
            <v>60065</v>
          </cell>
          <cell r="B450" t="str">
            <v>Vacation Pay</v>
          </cell>
          <cell r="E450">
            <v>0</v>
          </cell>
          <cell r="F450">
            <v>0</v>
          </cell>
          <cell r="G450">
            <v>0</v>
          </cell>
          <cell r="H450">
            <v>0</v>
          </cell>
          <cell r="I450">
            <v>0</v>
          </cell>
          <cell r="J450">
            <v>0</v>
          </cell>
          <cell r="K450">
            <v>0</v>
          </cell>
          <cell r="L450">
            <v>0</v>
          </cell>
          <cell r="M450">
            <v>0</v>
          </cell>
          <cell r="N450">
            <v>0</v>
          </cell>
          <cell r="O450">
            <v>0</v>
          </cell>
          <cell r="P450">
            <v>0</v>
          </cell>
          <cell r="Q450">
            <v>0</v>
          </cell>
        </row>
        <row r="451">
          <cell r="A451">
            <v>60070</v>
          </cell>
          <cell r="B451" t="str">
            <v>Sick Pay</v>
          </cell>
          <cell r="E451">
            <v>0</v>
          </cell>
          <cell r="F451">
            <v>0</v>
          </cell>
          <cell r="G451">
            <v>0</v>
          </cell>
          <cell r="H451">
            <v>0</v>
          </cell>
          <cell r="I451">
            <v>0</v>
          </cell>
          <cell r="J451">
            <v>0</v>
          </cell>
          <cell r="K451">
            <v>0</v>
          </cell>
          <cell r="L451">
            <v>0</v>
          </cell>
          <cell r="M451">
            <v>0</v>
          </cell>
          <cell r="N451">
            <v>0</v>
          </cell>
          <cell r="O451">
            <v>0</v>
          </cell>
          <cell r="P451">
            <v>0</v>
          </cell>
          <cell r="Q451">
            <v>0</v>
          </cell>
        </row>
        <row r="452">
          <cell r="A452">
            <v>60086</v>
          </cell>
          <cell r="B452" t="str">
            <v>Safety and Training</v>
          </cell>
          <cell r="E452">
            <v>0</v>
          </cell>
          <cell r="F452">
            <v>0</v>
          </cell>
          <cell r="G452">
            <v>0</v>
          </cell>
          <cell r="H452">
            <v>0</v>
          </cell>
          <cell r="I452">
            <v>0</v>
          </cell>
          <cell r="J452">
            <v>0</v>
          </cell>
          <cell r="K452">
            <v>0</v>
          </cell>
          <cell r="L452">
            <v>0</v>
          </cell>
          <cell r="M452">
            <v>0</v>
          </cell>
          <cell r="N452">
            <v>0</v>
          </cell>
          <cell r="O452">
            <v>0</v>
          </cell>
          <cell r="P452">
            <v>0</v>
          </cell>
          <cell r="Q452">
            <v>0</v>
          </cell>
        </row>
        <row r="453">
          <cell r="A453">
            <v>60095</v>
          </cell>
          <cell r="B453" t="str">
            <v>Empl &amp; Commun Activ</v>
          </cell>
          <cell r="E453">
            <v>0</v>
          </cell>
          <cell r="F453">
            <v>0</v>
          </cell>
          <cell r="G453">
            <v>0</v>
          </cell>
          <cell r="H453">
            <v>0</v>
          </cell>
          <cell r="I453">
            <v>0</v>
          </cell>
          <cell r="J453">
            <v>0</v>
          </cell>
          <cell r="K453">
            <v>0</v>
          </cell>
          <cell r="L453">
            <v>0</v>
          </cell>
          <cell r="M453">
            <v>0</v>
          </cell>
          <cell r="N453">
            <v>0</v>
          </cell>
          <cell r="O453">
            <v>0</v>
          </cell>
          <cell r="P453">
            <v>0</v>
          </cell>
          <cell r="Q453">
            <v>0</v>
          </cell>
        </row>
        <row r="454">
          <cell r="A454">
            <v>60105</v>
          </cell>
          <cell r="B454" t="str">
            <v>Employee Relocation</v>
          </cell>
          <cell r="E454">
            <v>0</v>
          </cell>
          <cell r="F454">
            <v>0</v>
          </cell>
          <cell r="G454">
            <v>0</v>
          </cell>
          <cell r="H454">
            <v>0</v>
          </cell>
          <cell r="I454">
            <v>0</v>
          </cell>
          <cell r="J454">
            <v>0</v>
          </cell>
          <cell r="K454">
            <v>0</v>
          </cell>
          <cell r="L454">
            <v>0</v>
          </cell>
          <cell r="M454">
            <v>0</v>
          </cell>
          <cell r="N454">
            <v>0</v>
          </cell>
          <cell r="O454">
            <v>0</v>
          </cell>
          <cell r="P454">
            <v>0</v>
          </cell>
          <cell r="Q454">
            <v>0</v>
          </cell>
        </row>
        <row r="455">
          <cell r="A455">
            <v>60115</v>
          </cell>
          <cell r="B455" t="str">
            <v>School Tuition</v>
          </cell>
          <cell r="E455">
            <v>0</v>
          </cell>
          <cell r="F455">
            <v>0</v>
          </cell>
          <cell r="G455">
            <v>0</v>
          </cell>
          <cell r="H455">
            <v>0</v>
          </cell>
          <cell r="I455">
            <v>0</v>
          </cell>
          <cell r="J455">
            <v>0</v>
          </cell>
          <cell r="K455">
            <v>0</v>
          </cell>
          <cell r="L455">
            <v>0</v>
          </cell>
          <cell r="M455">
            <v>0</v>
          </cell>
          <cell r="N455">
            <v>0</v>
          </cell>
          <cell r="O455">
            <v>0</v>
          </cell>
          <cell r="P455">
            <v>0</v>
          </cell>
          <cell r="Q455">
            <v>0</v>
          </cell>
        </row>
        <row r="456">
          <cell r="A456">
            <v>60116</v>
          </cell>
          <cell r="B456" t="str">
            <v>Pension and Profit Sharing</v>
          </cell>
          <cell r="E456">
            <v>0</v>
          </cell>
          <cell r="F456">
            <v>0</v>
          </cell>
          <cell r="G456">
            <v>0</v>
          </cell>
          <cell r="H456">
            <v>0</v>
          </cell>
          <cell r="I456">
            <v>0</v>
          </cell>
          <cell r="J456">
            <v>0</v>
          </cell>
          <cell r="K456">
            <v>0</v>
          </cell>
          <cell r="L456">
            <v>0</v>
          </cell>
          <cell r="M456">
            <v>0</v>
          </cell>
          <cell r="N456">
            <v>0</v>
          </cell>
          <cell r="O456">
            <v>0</v>
          </cell>
          <cell r="P456">
            <v>0</v>
          </cell>
          <cell r="Q456">
            <v>0</v>
          </cell>
        </row>
        <row r="457">
          <cell r="A457">
            <v>60117</v>
          </cell>
          <cell r="B457" t="str">
            <v>Union Pension</v>
          </cell>
          <cell r="E457">
            <v>0</v>
          </cell>
          <cell r="F457">
            <v>0</v>
          </cell>
          <cell r="G457">
            <v>0</v>
          </cell>
          <cell r="H457">
            <v>0</v>
          </cell>
          <cell r="I457">
            <v>0</v>
          </cell>
          <cell r="J457">
            <v>0</v>
          </cell>
          <cell r="K457">
            <v>0</v>
          </cell>
          <cell r="L457">
            <v>0</v>
          </cell>
          <cell r="M457">
            <v>0</v>
          </cell>
          <cell r="N457">
            <v>0</v>
          </cell>
          <cell r="O457">
            <v>0</v>
          </cell>
          <cell r="P457">
            <v>0</v>
          </cell>
          <cell r="Q457">
            <v>0</v>
          </cell>
        </row>
        <row r="458">
          <cell r="A458">
            <v>60148</v>
          </cell>
          <cell r="B458" t="str">
            <v>Allocated Exp In - District</v>
          </cell>
          <cell r="E458">
            <v>0</v>
          </cell>
          <cell r="F458">
            <v>0</v>
          </cell>
          <cell r="G458">
            <v>0</v>
          </cell>
          <cell r="H458">
            <v>0</v>
          </cell>
          <cell r="I458">
            <v>0</v>
          </cell>
          <cell r="J458">
            <v>0</v>
          </cell>
          <cell r="K458">
            <v>0</v>
          </cell>
          <cell r="L458">
            <v>0</v>
          </cell>
          <cell r="M458">
            <v>0</v>
          </cell>
          <cell r="N458">
            <v>0</v>
          </cell>
          <cell r="O458">
            <v>0</v>
          </cell>
          <cell r="P458">
            <v>0</v>
          </cell>
          <cell r="Q458">
            <v>0</v>
          </cell>
        </row>
        <row r="459">
          <cell r="A459">
            <v>60149</v>
          </cell>
          <cell r="B459" t="str">
            <v>Allocated Exp In Out - District</v>
          </cell>
          <cell r="E459">
            <v>0</v>
          </cell>
          <cell r="F459">
            <v>0</v>
          </cell>
          <cell r="G459">
            <v>0</v>
          </cell>
          <cell r="H459">
            <v>0</v>
          </cell>
          <cell r="I459">
            <v>0</v>
          </cell>
          <cell r="J459">
            <v>0</v>
          </cell>
          <cell r="K459">
            <v>0</v>
          </cell>
          <cell r="L459">
            <v>0</v>
          </cell>
          <cell r="M459">
            <v>0</v>
          </cell>
          <cell r="N459">
            <v>0</v>
          </cell>
          <cell r="O459">
            <v>0</v>
          </cell>
          <cell r="P459">
            <v>0</v>
          </cell>
          <cell r="Q459">
            <v>0</v>
          </cell>
        </row>
        <row r="460">
          <cell r="A460">
            <v>60165</v>
          </cell>
          <cell r="B460" t="str">
            <v>Communications</v>
          </cell>
          <cell r="E460">
            <v>0</v>
          </cell>
          <cell r="F460">
            <v>0</v>
          </cell>
          <cell r="G460">
            <v>0</v>
          </cell>
          <cell r="H460">
            <v>0</v>
          </cell>
          <cell r="I460">
            <v>0</v>
          </cell>
          <cell r="J460">
            <v>0</v>
          </cell>
          <cell r="K460">
            <v>0</v>
          </cell>
          <cell r="L460">
            <v>0</v>
          </cell>
          <cell r="M460">
            <v>0</v>
          </cell>
          <cell r="N460">
            <v>0</v>
          </cell>
          <cell r="O460">
            <v>0</v>
          </cell>
          <cell r="P460">
            <v>0</v>
          </cell>
          <cell r="Q460">
            <v>0</v>
          </cell>
        </row>
        <row r="461">
          <cell r="A461">
            <v>60170</v>
          </cell>
          <cell r="B461" t="str">
            <v>Real Estate Rentals</v>
          </cell>
          <cell r="E461">
            <v>0</v>
          </cell>
          <cell r="F461">
            <v>0</v>
          </cell>
          <cell r="G461">
            <v>0</v>
          </cell>
          <cell r="H461">
            <v>0</v>
          </cell>
          <cell r="I461">
            <v>0</v>
          </cell>
          <cell r="J461">
            <v>0</v>
          </cell>
          <cell r="K461">
            <v>0</v>
          </cell>
          <cell r="L461">
            <v>0</v>
          </cell>
          <cell r="M461">
            <v>0</v>
          </cell>
          <cell r="N461">
            <v>0</v>
          </cell>
          <cell r="O461">
            <v>0</v>
          </cell>
          <cell r="P461">
            <v>0</v>
          </cell>
          <cell r="Q461">
            <v>0</v>
          </cell>
        </row>
        <row r="462">
          <cell r="A462">
            <v>60175</v>
          </cell>
          <cell r="B462" t="str">
            <v>Equip/Vehicle Rental</v>
          </cell>
          <cell r="E462">
            <v>0</v>
          </cell>
          <cell r="F462">
            <v>0</v>
          </cell>
          <cell r="G462">
            <v>0</v>
          </cell>
          <cell r="H462">
            <v>0</v>
          </cell>
          <cell r="I462">
            <v>0</v>
          </cell>
          <cell r="J462">
            <v>0</v>
          </cell>
          <cell r="K462">
            <v>0</v>
          </cell>
          <cell r="L462">
            <v>0</v>
          </cell>
          <cell r="M462">
            <v>0</v>
          </cell>
          <cell r="N462">
            <v>0</v>
          </cell>
          <cell r="O462">
            <v>0</v>
          </cell>
          <cell r="P462">
            <v>0</v>
          </cell>
          <cell r="Q462">
            <v>0</v>
          </cell>
        </row>
        <row r="463">
          <cell r="A463">
            <v>60185</v>
          </cell>
          <cell r="B463" t="str">
            <v>Postage</v>
          </cell>
          <cell r="E463">
            <v>0</v>
          </cell>
          <cell r="F463">
            <v>0</v>
          </cell>
          <cell r="G463">
            <v>0</v>
          </cell>
          <cell r="H463">
            <v>0</v>
          </cell>
          <cell r="I463">
            <v>0</v>
          </cell>
          <cell r="J463">
            <v>0</v>
          </cell>
          <cell r="K463">
            <v>0</v>
          </cell>
          <cell r="L463">
            <v>0</v>
          </cell>
          <cell r="M463">
            <v>0</v>
          </cell>
          <cell r="N463">
            <v>0</v>
          </cell>
          <cell r="O463">
            <v>0</v>
          </cell>
          <cell r="P463">
            <v>0</v>
          </cell>
          <cell r="Q463">
            <v>0</v>
          </cell>
        </row>
        <row r="464">
          <cell r="A464">
            <v>60195</v>
          </cell>
          <cell r="B464" t="str">
            <v>Dues and Subscriptions</v>
          </cell>
          <cell r="E464">
            <v>0</v>
          </cell>
          <cell r="F464">
            <v>0</v>
          </cell>
          <cell r="G464">
            <v>0</v>
          </cell>
          <cell r="H464">
            <v>0</v>
          </cell>
          <cell r="I464">
            <v>0</v>
          </cell>
          <cell r="J464">
            <v>0</v>
          </cell>
          <cell r="K464">
            <v>0</v>
          </cell>
          <cell r="L464">
            <v>0</v>
          </cell>
          <cell r="M464">
            <v>0</v>
          </cell>
          <cell r="N464">
            <v>0</v>
          </cell>
          <cell r="O464">
            <v>0</v>
          </cell>
          <cell r="P464">
            <v>0</v>
          </cell>
          <cell r="Q464">
            <v>0</v>
          </cell>
        </row>
        <row r="465">
          <cell r="A465">
            <v>60196</v>
          </cell>
          <cell r="B465" t="str">
            <v>Club Dues</v>
          </cell>
          <cell r="E465">
            <v>0</v>
          </cell>
          <cell r="F465">
            <v>0</v>
          </cell>
          <cell r="G465">
            <v>0</v>
          </cell>
          <cell r="H465">
            <v>0</v>
          </cell>
          <cell r="I465">
            <v>0</v>
          </cell>
          <cell r="J465">
            <v>0</v>
          </cell>
          <cell r="K465">
            <v>0</v>
          </cell>
          <cell r="L465">
            <v>0</v>
          </cell>
          <cell r="M465">
            <v>0</v>
          </cell>
          <cell r="N465">
            <v>0</v>
          </cell>
          <cell r="O465">
            <v>0</v>
          </cell>
          <cell r="P465">
            <v>0</v>
          </cell>
          <cell r="Q465">
            <v>0</v>
          </cell>
        </row>
        <row r="466">
          <cell r="A466">
            <v>60200</v>
          </cell>
          <cell r="B466" t="str">
            <v>Travel</v>
          </cell>
          <cell r="E466">
            <v>0</v>
          </cell>
          <cell r="F466">
            <v>0</v>
          </cell>
          <cell r="G466">
            <v>0</v>
          </cell>
          <cell r="H466">
            <v>0</v>
          </cell>
          <cell r="I466">
            <v>0</v>
          </cell>
          <cell r="J466">
            <v>0</v>
          </cell>
          <cell r="K466">
            <v>0</v>
          </cell>
          <cell r="L466">
            <v>0</v>
          </cell>
          <cell r="M466">
            <v>0</v>
          </cell>
          <cell r="N466">
            <v>0</v>
          </cell>
          <cell r="O466">
            <v>0</v>
          </cell>
          <cell r="P466">
            <v>0</v>
          </cell>
          <cell r="Q466">
            <v>0</v>
          </cell>
        </row>
        <row r="467">
          <cell r="A467">
            <v>60201</v>
          </cell>
          <cell r="B467" t="str">
            <v>Entertainment</v>
          </cell>
          <cell r="E467">
            <v>0</v>
          </cell>
          <cell r="F467">
            <v>0</v>
          </cell>
          <cell r="G467">
            <v>0</v>
          </cell>
          <cell r="H467">
            <v>0</v>
          </cell>
          <cell r="I467">
            <v>0</v>
          </cell>
          <cell r="J467">
            <v>0</v>
          </cell>
          <cell r="K467">
            <v>0</v>
          </cell>
          <cell r="L467">
            <v>0</v>
          </cell>
          <cell r="M467">
            <v>0</v>
          </cell>
          <cell r="N467">
            <v>0</v>
          </cell>
          <cell r="O467">
            <v>0</v>
          </cell>
          <cell r="P467">
            <v>0</v>
          </cell>
          <cell r="Q467">
            <v>0</v>
          </cell>
        </row>
        <row r="468">
          <cell r="A468">
            <v>60205</v>
          </cell>
          <cell r="B468" t="str">
            <v>Travel - Auto</v>
          </cell>
          <cell r="E468">
            <v>0</v>
          </cell>
          <cell r="F468">
            <v>0</v>
          </cell>
          <cell r="G468">
            <v>0</v>
          </cell>
          <cell r="H468">
            <v>0</v>
          </cell>
          <cell r="I468">
            <v>0</v>
          </cell>
          <cell r="J468">
            <v>0</v>
          </cell>
          <cell r="K468">
            <v>0</v>
          </cell>
          <cell r="L468">
            <v>0</v>
          </cell>
          <cell r="M468">
            <v>0</v>
          </cell>
          <cell r="N468">
            <v>0</v>
          </cell>
          <cell r="O468">
            <v>0</v>
          </cell>
          <cell r="P468">
            <v>0</v>
          </cell>
          <cell r="Q468">
            <v>0</v>
          </cell>
        </row>
        <row r="469">
          <cell r="A469">
            <v>60210</v>
          </cell>
          <cell r="B469" t="str">
            <v>Office Supplies and Equip</v>
          </cell>
          <cell r="E469">
            <v>0</v>
          </cell>
          <cell r="F469">
            <v>0</v>
          </cell>
          <cell r="G469">
            <v>0</v>
          </cell>
          <cell r="H469">
            <v>0</v>
          </cell>
          <cell r="I469">
            <v>0</v>
          </cell>
          <cell r="J469">
            <v>0</v>
          </cell>
          <cell r="K469">
            <v>0</v>
          </cell>
          <cell r="L469">
            <v>0</v>
          </cell>
          <cell r="M469">
            <v>0</v>
          </cell>
          <cell r="N469">
            <v>0</v>
          </cell>
          <cell r="O469">
            <v>0</v>
          </cell>
          <cell r="P469">
            <v>0</v>
          </cell>
          <cell r="Q469">
            <v>0</v>
          </cell>
        </row>
        <row r="470">
          <cell r="A470">
            <v>60225</v>
          </cell>
          <cell r="B470" t="str">
            <v>Advertising and Promotions</v>
          </cell>
          <cell r="E470">
            <v>0</v>
          </cell>
          <cell r="F470">
            <v>0</v>
          </cell>
          <cell r="G470">
            <v>0</v>
          </cell>
          <cell r="H470">
            <v>0</v>
          </cell>
          <cell r="I470">
            <v>0</v>
          </cell>
          <cell r="J470">
            <v>0</v>
          </cell>
          <cell r="K470">
            <v>0</v>
          </cell>
          <cell r="L470">
            <v>0</v>
          </cell>
          <cell r="M470">
            <v>0</v>
          </cell>
          <cell r="N470">
            <v>0</v>
          </cell>
          <cell r="O470">
            <v>0</v>
          </cell>
          <cell r="P470">
            <v>3237.6</v>
          </cell>
          <cell r="Q470">
            <v>3237.6</v>
          </cell>
        </row>
        <row r="471">
          <cell r="A471">
            <v>60234</v>
          </cell>
          <cell r="B471" t="str">
            <v>O/S Sales Exp</v>
          </cell>
          <cell r="E471">
            <v>0</v>
          </cell>
          <cell r="F471">
            <v>0</v>
          </cell>
          <cell r="G471">
            <v>0</v>
          </cell>
          <cell r="H471">
            <v>0</v>
          </cell>
          <cell r="I471">
            <v>0</v>
          </cell>
          <cell r="J471">
            <v>0</v>
          </cell>
          <cell r="K471">
            <v>0</v>
          </cell>
          <cell r="L471">
            <v>0</v>
          </cell>
          <cell r="M471">
            <v>0</v>
          </cell>
          <cell r="N471">
            <v>0</v>
          </cell>
          <cell r="O471">
            <v>0</v>
          </cell>
          <cell r="P471">
            <v>0</v>
          </cell>
          <cell r="Q471">
            <v>0</v>
          </cell>
        </row>
        <row r="472">
          <cell r="A472">
            <v>60255</v>
          </cell>
          <cell r="B472" t="str">
            <v>Other Prof Fees</v>
          </cell>
          <cell r="E472">
            <v>0</v>
          </cell>
          <cell r="F472">
            <v>0</v>
          </cell>
          <cell r="G472">
            <v>0</v>
          </cell>
          <cell r="H472">
            <v>0</v>
          </cell>
          <cell r="I472">
            <v>0</v>
          </cell>
          <cell r="J472">
            <v>0</v>
          </cell>
          <cell r="K472">
            <v>0</v>
          </cell>
          <cell r="L472">
            <v>0</v>
          </cell>
          <cell r="M472">
            <v>0</v>
          </cell>
          <cell r="N472">
            <v>0</v>
          </cell>
          <cell r="O472">
            <v>0</v>
          </cell>
          <cell r="P472">
            <v>0</v>
          </cell>
          <cell r="Q472">
            <v>0</v>
          </cell>
        </row>
        <row r="473">
          <cell r="A473">
            <v>60326</v>
          </cell>
          <cell r="B473" t="str">
            <v>Deduct - Current Yr</v>
          </cell>
          <cell r="E473">
            <v>0</v>
          </cell>
          <cell r="F473">
            <v>0</v>
          </cell>
          <cell r="G473">
            <v>0</v>
          </cell>
          <cell r="H473">
            <v>0</v>
          </cell>
          <cell r="I473">
            <v>0</v>
          </cell>
          <cell r="J473">
            <v>0</v>
          </cell>
          <cell r="K473">
            <v>0</v>
          </cell>
          <cell r="L473">
            <v>0</v>
          </cell>
          <cell r="M473">
            <v>0</v>
          </cell>
          <cell r="N473">
            <v>0</v>
          </cell>
          <cell r="O473">
            <v>0</v>
          </cell>
          <cell r="P473">
            <v>0</v>
          </cell>
          <cell r="Q473">
            <v>0</v>
          </cell>
        </row>
        <row r="474">
          <cell r="A474">
            <v>60327</v>
          </cell>
          <cell r="B474" t="str">
            <v>Deduct - Damage</v>
          </cell>
          <cell r="E474">
            <v>0</v>
          </cell>
          <cell r="F474">
            <v>0</v>
          </cell>
          <cell r="G474">
            <v>0</v>
          </cell>
          <cell r="H474">
            <v>0</v>
          </cell>
          <cell r="I474">
            <v>0</v>
          </cell>
          <cell r="J474">
            <v>0</v>
          </cell>
          <cell r="K474">
            <v>0</v>
          </cell>
          <cell r="L474">
            <v>0</v>
          </cell>
          <cell r="M474">
            <v>0</v>
          </cell>
          <cell r="N474">
            <v>0</v>
          </cell>
          <cell r="O474">
            <v>0</v>
          </cell>
          <cell r="P474">
            <v>0</v>
          </cell>
          <cell r="Q474">
            <v>0</v>
          </cell>
        </row>
        <row r="475">
          <cell r="A475">
            <v>60328</v>
          </cell>
          <cell r="B475" t="str">
            <v>Claim Recoveries</v>
          </cell>
          <cell r="E475">
            <v>0</v>
          </cell>
          <cell r="F475">
            <v>0</v>
          </cell>
          <cell r="G475">
            <v>0</v>
          </cell>
          <cell r="H475">
            <v>0</v>
          </cell>
          <cell r="I475">
            <v>0</v>
          </cell>
          <cell r="J475">
            <v>0</v>
          </cell>
          <cell r="K475">
            <v>0</v>
          </cell>
          <cell r="L475">
            <v>0</v>
          </cell>
          <cell r="M475">
            <v>0</v>
          </cell>
          <cell r="N475">
            <v>0</v>
          </cell>
          <cell r="O475">
            <v>0</v>
          </cell>
          <cell r="P475">
            <v>0</v>
          </cell>
          <cell r="Q475">
            <v>0</v>
          </cell>
        </row>
        <row r="476">
          <cell r="A476">
            <v>60330</v>
          </cell>
          <cell r="B476" t="str">
            <v>Deduct Prior Year</v>
          </cell>
          <cell r="E476">
            <v>0</v>
          </cell>
          <cell r="F476">
            <v>0</v>
          </cell>
          <cell r="G476">
            <v>0</v>
          </cell>
          <cell r="H476">
            <v>0</v>
          </cell>
          <cell r="I476">
            <v>0</v>
          </cell>
          <cell r="J476">
            <v>0</v>
          </cell>
          <cell r="K476">
            <v>0</v>
          </cell>
          <cell r="L476">
            <v>0</v>
          </cell>
          <cell r="M476">
            <v>0</v>
          </cell>
          <cell r="N476">
            <v>0</v>
          </cell>
          <cell r="O476">
            <v>0</v>
          </cell>
          <cell r="P476">
            <v>0</v>
          </cell>
          <cell r="Q476">
            <v>0</v>
          </cell>
        </row>
        <row r="477">
          <cell r="A477">
            <v>60335</v>
          </cell>
          <cell r="B477" t="str">
            <v>Miscellaneous</v>
          </cell>
          <cell r="E477">
            <v>0</v>
          </cell>
          <cell r="F477">
            <v>0</v>
          </cell>
          <cell r="G477">
            <v>0</v>
          </cell>
          <cell r="H477">
            <v>0</v>
          </cell>
          <cell r="I477">
            <v>0</v>
          </cell>
          <cell r="J477">
            <v>0</v>
          </cell>
          <cell r="K477">
            <v>0</v>
          </cell>
          <cell r="L477">
            <v>0</v>
          </cell>
          <cell r="M477">
            <v>0</v>
          </cell>
          <cell r="N477">
            <v>0</v>
          </cell>
          <cell r="O477">
            <v>0</v>
          </cell>
          <cell r="P477">
            <v>0</v>
          </cell>
          <cell r="Q477">
            <v>0</v>
          </cell>
        </row>
        <row r="478">
          <cell r="A478">
            <v>60998</v>
          </cell>
          <cell r="B478" t="str">
            <v>Allocation Out - District</v>
          </cell>
          <cell r="E478">
            <v>0</v>
          </cell>
          <cell r="F478">
            <v>0</v>
          </cell>
          <cell r="G478">
            <v>0</v>
          </cell>
          <cell r="H478">
            <v>0</v>
          </cell>
          <cell r="I478">
            <v>0</v>
          </cell>
          <cell r="J478">
            <v>0</v>
          </cell>
          <cell r="K478">
            <v>0</v>
          </cell>
          <cell r="L478">
            <v>0</v>
          </cell>
          <cell r="M478">
            <v>0</v>
          </cell>
          <cell r="N478">
            <v>0</v>
          </cell>
          <cell r="O478">
            <v>0</v>
          </cell>
          <cell r="P478">
            <v>0</v>
          </cell>
          <cell r="Q478">
            <v>0</v>
          </cell>
        </row>
        <row r="479">
          <cell r="A479">
            <v>60999</v>
          </cell>
          <cell r="B479" t="str">
            <v>Allocation Out - Out District</v>
          </cell>
          <cell r="E479">
            <v>0</v>
          </cell>
          <cell r="F479">
            <v>0</v>
          </cell>
          <cell r="G479">
            <v>0</v>
          </cell>
          <cell r="H479">
            <v>0</v>
          </cell>
          <cell r="I479">
            <v>0</v>
          </cell>
          <cell r="J479">
            <v>0</v>
          </cell>
          <cell r="K479">
            <v>0</v>
          </cell>
          <cell r="L479">
            <v>0</v>
          </cell>
          <cell r="M479">
            <v>0</v>
          </cell>
          <cell r="N479">
            <v>0</v>
          </cell>
          <cell r="O479">
            <v>0</v>
          </cell>
          <cell r="P479">
            <v>0</v>
          </cell>
          <cell r="Q479">
            <v>0</v>
          </cell>
        </row>
        <row r="480">
          <cell r="A480" t="str">
            <v>Total Sales</v>
          </cell>
          <cell r="E480">
            <v>0</v>
          </cell>
          <cell r="F480">
            <v>0</v>
          </cell>
          <cell r="G480">
            <v>0</v>
          </cell>
          <cell r="H480">
            <v>0</v>
          </cell>
          <cell r="I480">
            <v>0</v>
          </cell>
          <cell r="J480">
            <v>0</v>
          </cell>
          <cell r="K480">
            <v>0</v>
          </cell>
          <cell r="L480">
            <v>0</v>
          </cell>
          <cell r="M480">
            <v>0</v>
          </cell>
          <cell r="N480">
            <v>0</v>
          </cell>
          <cell r="O480">
            <v>0</v>
          </cell>
          <cell r="P480">
            <v>3237.6</v>
          </cell>
          <cell r="Q480">
            <v>3237.6</v>
          </cell>
        </row>
        <row r="482">
          <cell r="A482" t="str">
            <v>G&amp;A</v>
          </cell>
        </row>
        <row r="483">
          <cell r="A483">
            <v>70010</v>
          </cell>
          <cell r="B483" t="str">
            <v>Salaries</v>
          </cell>
          <cell r="E483">
            <v>28808.37</v>
          </cell>
          <cell r="F483">
            <v>29237.93</v>
          </cell>
          <cell r="G483">
            <v>34055.660000000003</v>
          </cell>
          <cell r="H483">
            <v>32303.54</v>
          </cell>
          <cell r="I483">
            <v>32394.99</v>
          </cell>
          <cell r="J483">
            <v>34374</v>
          </cell>
          <cell r="K483">
            <v>35547.46</v>
          </cell>
          <cell r="L483">
            <v>34794.910000000003</v>
          </cell>
          <cell r="M483">
            <v>35448.120000000003</v>
          </cell>
          <cell r="N483">
            <v>34195.99</v>
          </cell>
          <cell r="O483">
            <v>35269.089999999997</v>
          </cell>
          <cell r="P483">
            <v>37099.64</v>
          </cell>
          <cell r="Q483">
            <v>403529.69999999995</v>
          </cell>
        </row>
        <row r="484">
          <cell r="A484">
            <v>70015</v>
          </cell>
          <cell r="B484" t="str">
            <v>Deferred Comp Earnings</v>
          </cell>
          <cell r="E484">
            <v>0</v>
          </cell>
          <cell r="F484">
            <v>0</v>
          </cell>
          <cell r="G484">
            <v>0</v>
          </cell>
          <cell r="H484">
            <v>0</v>
          </cell>
          <cell r="I484">
            <v>0</v>
          </cell>
          <cell r="J484">
            <v>0</v>
          </cell>
          <cell r="K484">
            <v>0</v>
          </cell>
          <cell r="L484">
            <v>0</v>
          </cell>
          <cell r="M484">
            <v>0</v>
          </cell>
          <cell r="N484">
            <v>0</v>
          </cell>
          <cell r="O484">
            <v>0</v>
          </cell>
          <cell r="P484">
            <v>0</v>
          </cell>
          <cell r="Q484">
            <v>0</v>
          </cell>
        </row>
        <row r="485">
          <cell r="A485">
            <v>70020</v>
          </cell>
          <cell r="B485" t="str">
            <v>Wages Regular</v>
          </cell>
          <cell r="E485">
            <v>28572.240000000002</v>
          </cell>
          <cell r="F485">
            <v>30096.06</v>
          </cell>
          <cell r="G485">
            <v>32883.68</v>
          </cell>
          <cell r="H485">
            <v>33553.279999999999</v>
          </cell>
          <cell r="I485">
            <v>27323.32</v>
          </cell>
          <cell r="J485">
            <v>31281.360000000001</v>
          </cell>
          <cell r="K485">
            <v>28636.82</v>
          </cell>
          <cell r="L485">
            <v>32591.07</v>
          </cell>
          <cell r="M485">
            <v>25152.99</v>
          </cell>
          <cell r="N485">
            <v>26476.49</v>
          </cell>
          <cell r="O485">
            <v>29556.5</v>
          </cell>
          <cell r="P485">
            <v>26409.97</v>
          </cell>
          <cell r="Q485">
            <v>352533.78</v>
          </cell>
        </row>
        <row r="486">
          <cell r="A486">
            <v>70025</v>
          </cell>
          <cell r="B486" t="str">
            <v>Wages O.T.</v>
          </cell>
          <cell r="E486">
            <v>1534.05</v>
          </cell>
          <cell r="F486">
            <v>1546.14</v>
          </cell>
          <cell r="G486">
            <v>1142.1400000000001</v>
          </cell>
          <cell r="H486">
            <v>1991.39</v>
          </cell>
          <cell r="I486">
            <v>1423.14</v>
          </cell>
          <cell r="J486">
            <v>1581.5</v>
          </cell>
          <cell r="K486">
            <v>577.54</v>
          </cell>
          <cell r="L486">
            <v>3583.2</v>
          </cell>
          <cell r="M486">
            <v>1079.97</v>
          </cell>
          <cell r="N486">
            <v>1516.27</v>
          </cell>
          <cell r="O486">
            <v>2000.96</v>
          </cell>
          <cell r="P486">
            <v>1477.46</v>
          </cell>
          <cell r="Q486">
            <v>19453.760000000002</v>
          </cell>
        </row>
        <row r="487">
          <cell r="A487">
            <v>70030</v>
          </cell>
          <cell r="B487" t="str">
            <v>Corp Allocated Bonus</v>
          </cell>
          <cell r="E487">
            <v>0</v>
          </cell>
          <cell r="F487">
            <v>0</v>
          </cell>
          <cell r="G487">
            <v>0</v>
          </cell>
          <cell r="H487">
            <v>0</v>
          </cell>
          <cell r="I487">
            <v>0</v>
          </cell>
          <cell r="J487">
            <v>0</v>
          </cell>
          <cell r="K487">
            <v>0</v>
          </cell>
          <cell r="L487">
            <v>0</v>
          </cell>
          <cell r="M487">
            <v>0</v>
          </cell>
          <cell r="N487">
            <v>0</v>
          </cell>
          <cell r="O487">
            <v>0</v>
          </cell>
          <cell r="P487">
            <v>0</v>
          </cell>
          <cell r="Q487">
            <v>0</v>
          </cell>
        </row>
        <row r="488">
          <cell r="A488">
            <v>70035</v>
          </cell>
          <cell r="B488" t="str">
            <v>Safety Bonuses</v>
          </cell>
          <cell r="E488">
            <v>0</v>
          </cell>
          <cell r="F488">
            <v>0</v>
          </cell>
          <cell r="G488">
            <v>0</v>
          </cell>
          <cell r="H488">
            <v>0</v>
          </cell>
          <cell r="I488">
            <v>0</v>
          </cell>
          <cell r="J488">
            <v>0</v>
          </cell>
          <cell r="K488">
            <v>0</v>
          </cell>
          <cell r="L488">
            <v>0</v>
          </cell>
          <cell r="M488">
            <v>0</v>
          </cell>
          <cell r="N488">
            <v>0</v>
          </cell>
          <cell r="O488">
            <v>0</v>
          </cell>
          <cell r="P488">
            <v>0</v>
          </cell>
          <cell r="Q488">
            <v>0</v>
          </cell>
        </row>
        <row r="489">
          <cell r="A489">
            <v>70036</v>
          </cell>
          <cell r="B489" t="str">
            <v>Other Bonus/Commission - Non-Safety</v>
          </cell>
          <cell r="E489">
            <v>1075</v>
          </cell>
          <cell r="F489">
            <v>1675</v>
          </cell>
          <cell r="G489">
            <v>7455.5</v>
          </cell>
          <cell r="H489">
            <v>3066.38</v>
          </cell>
          <cell r="I489">
            <v>1438.95</v>
          </cell>
          <cell r="J489">
            <v>3016.36</v>
          </cell>
          <cell r="K489">
            <v>2625</v>
          </cell>
          <cell r="L489">
            <v>2678.43</v>
          </cell>
          <cell r="M489">
            <v>2913.79</v>
          </cell>
          <cell r="N489">
            <v>1746.4</v>
          </cell>
          <cell r="O489">
            <v>2652.32</v>
          </cell>
          <cell r="P489">
            <v>5362.05</v>
          </cell>
          <cell r="Q489">
            <v>35705.180000000008</v>
          </cell>
        </row>
        <row r="490">
          <cell r="A490">
            <v>70037</v>
          </cell>
          <cell r="B490" t="str">
            <v>Termination Pay</v>
          </cell>
          <cell r="E490">
            <v>0</v>
          </cell>
          <cell r="F490">
            <v>0</v>
          </cell>
          <cell r="G490">
            <v>0</v>
          </cell>
          <cell r="H490">
            <v>0</v>
          </cell>
          <cell r="I490">
            <v>0</v>
          </cell>
          <cell r="J490">
            <v>0</v>
          </cell>
          <cell r="K490">
            <v>0</v>
          </cell>
          <cell r="L490">
            <v>0</v>
          </cell>
          <cell r="M490">
            <v>0</v>
          </cell>
          <cell r="N490">
            <v>0</v>
          </cell>
          <cell r="O490">
            <v>0</v>
          </cell>
          <cell r="P490">
            <v>0</v>
          </cell>
          <cell r="Q490">
            <v>0</v>
          </cell>
        </row>
        <row r="491">
          <cell r="A491">
            <v>70045</v>
          </cell>
          <cell r="B491" t="str">
            <v>Contract Labor</v>
          </cell>
          <cell r="E491">
            <v>0</v>
          </cell>
          <cell r="F491">
            <v>0</v>
          </cell>
          <cell r="G491">
            <v>0</v>
          </cell>
          <cell r="H491">
            <v>0</v>
          </cell>
          <cell r="I491">
            <v>0</v>
          </cell>
          <cell r="J491">
            <v>0</v>
          </cell>
          <cell r="K491">
            <v>0</v>
          </cell>
          <cell r="L491">
            <v>0</v>
          </cell>
          <cell r="M491">
            <v>0</v>
          </cell>
          <cell r="N491">
            <v>0</v>
          </cell>
          <cell r="O491">
            <v>0</v>
          </cell>
          <cell r="P491">
            <v>0</v>
          </cell>
          <cell r="Q491">
            <v>0</v>
          </cell>
        </row>
        <row r="492">
          <cell r="A492">
            <v>70050</v>
          </cell>
          <cell r="B492" t="str">
            <v>Payroll Taxes</v>
          </cell>
          <cell r="E492">
            <v>7335.33</v>
          </cell>
          <cell r="F492">
            <v>5253.85</v>
          </cell>
          <cell r="G492">
            <v>6887.21</v>
          </cell>
          <cell r="H492">
            <v>5839.13</v>
          </cell>
          <cell r="I492">
            <v>4643.53</v>
          </cell>
          <cell r="J492">
            <v>5669.76</v>
          </cell>
          <cell r="K492">
            <v>4555.33</v>
          </cell>
          <cell r="L492">
            <v>5742.05</v>
          </cell>
          <cell r="M492">
            <v>4517.6899999999996</v>
          </cell>
          <cell r="N492">
            <v>4408.2</v>
          </cell>
          <cell r="O492">
            <v>4942.4399999999996</v>
          </cell>
          <cell r="P492">
            <v>5199.09</v>
          </cell>
          <cell r="Q492">
            <v>64993.61</v>
          </cell>
        </row>
        <row r="493">
          <cell r="A493">
            <v>70060</v>
          </cell>
          <cell r="B493" t="str">
            <v>Group Insurance</v>
          </cell>
          <cell r="E493">
            <v>11410.52</v>
          </cell>
          <cell r="F493">
            <v>11524.58</v>
          </cell>
          <cell r="G493">
            <v>10554.24</v>
          </cell>
          <cell r="H493">
            <v>13084.2</v>
          </cell>
          <cell r="I493">
            <v>12115.75</v>
          </cell>
          <cell r="J493">
            <v>12494.37</v>
          </cell>
          <cell r="K493">
            <v>12559.75</v>
          </cell>
          <cell r="L493">
            <v>12415.93</v>
          </cell>
          <cell r="M493">
            <v>11362.28</v>
          </cell>
          <cell r="N493">
            <v>13749.11</v>
          </cell>
          <cell r="O493">
            <v>12593.52</v>
          </cell>
          <cell r="P493">
            <v>12600.59</v>
          </cell>
          <cell r="Q493">
            <v>146464.84</v>
          </cell>
        </row>
        <row r="494">
          <cell r="A494">
            <v>70065</v>
          </cell>
          <cell r="B494" t="str">
            <v>Vacation Pay</v>
          </cell>
          <cell r="E494">
            <v>1582.88</v>
          </cell>
          <cell r="F494">
            <v>4413.99</v>
          </cell>
          <cell r="G494">
            <v>48.78</v>
          </cell>
          <cell r="H494">
            <v>2185.79</v>
          </cell>
          <cell r="I494">
            <v>4000.59</v>
          </cell>
          <cell r="J494">
            <v>-891.88</v>
          </cell>
          <cell r="K494">
            <v>4756.8500000000004</v>
          </cell>
          <cell r="L494">
            <v>2920.08</v>
          </cell>
          <cell r="M494">
            <v>4784.29</v>
          </cell>
          <cell r="N494">
            <v>3124.36</v>
          </cell>
          <cell r="O494">
            <v>2610.1999999999998</v>
          </cell>
          <cell r="P494">
            <v>4173.68</v>
          </cell>
          <cell r="Q494">
            <v>33709.61</v>
          </cell>
        </row>
        <row r="495">
          <cell r="A495">
            <v>70070</v>
          </cell>
          <cell r="B495" t="str">
            <v>Sick Pay</v>
          </cell>
          <cell r="E495">
            <v>396.68</v>
          </cell>
          <cell r="F495">
            <v>680.36</v>
          </cell>
          <cell r="G495">
            <v>1133.57</v>
          </cell>
          <cell r="H495">
            <v>674.93</v>
          </cell>
          <cell r="I495">
            <v>892.47</v>
          </cell>
          <cell r="J495">
            <v>554.58000000000004</v>
          </cell>
          <cell r="K495">
            <v>198.93</v>
          </cell>
          <cell r="L495">
            <v>122.21</v>
          </cell>
          <cell r="M495">
            <v>727.21</v>
          </cell>
          <cell r="N495">
            <v>366.82</v>
          </cell>
          <cell r="O495">
            <v>768.29</v>
          </cell>
          <cell r="P495">
            <v>121.28</v>
          </cell>
          <cell r="Q495">
            <v>6637.329999999999</v>
          </cell>
        </row>
        <row r="496">
          <cell r="A496">
            <v>70086</v>
          </cell>
          <cell r="B496" t="str">
            <v>Safety and Training</v>
          </cell>
          <cell r="E496">
            <v>14.8</v>
          </cell>
          <cell r="F496">
            <v>0</v>
          </cell>
          <cell r="G496">
            <v>0</v>
          </cell>
          <cell r="H496">
            <v>0</v>
          </cell>
          <cell r="I496">
            <v>0</v>
          </cell>
          <cell r="J496">
            <v>35.6</v>
          </cell>
          <cell r="K496">
            <v>0</v>
          </cell>
          <cell r="L496">
            <v>70</v>
          </cell>
          <cell r="M496">
            <v>0</v>
          </cell>
          <cell r="N496">
            <v>0</v>
          </cell>
          <cell r="O496">
            <v>0</v>
          </cell>
          <cell r="P496">
            <v>0</v>
          </cell>
          <cell r="Q496">
            <v>120.4</v>
          </cell>
        </row>
        <row r="497">
          <cell r="A497">
            <v>70090</v>
          </cell>
          <cell r="B497" t="str">
            <v>WCN Training</v>
          </cell>
          <cell r="E497">
            <v>0</v>
          </cell>
          <cell r="F497">
            <v>0</v>
          </cell>
          <cell r="G497">
            <v>0</v>
          </cell>
          <cell r="H497">
            <v>0</v>
          </cell>
          <cell r="I497">
            <v>0</v>
          </cell>
          <cell r="J497">
            <v>0</v>
          </cell>
          <cell r="K497">
            <v>0</v>
          </cell>
          <cell r="L497">
            <v>0</v>
          </cell>
          <cell r="M497">
            <v>0</v>
          </cell>
          <cell r="N497">
            <v>708.81</v>
          </cell>
          <cell r="O497">
            <v>-708.81</v>
          </cell>
          <cell r="P497">
            <v>0</v>
          </cell>
          <cell r="Q497">
            <v>0</v>
          </cell>
        </row>
        <row r="498">
          <cell r="A498">
            <v>70095</v>
          </cell>
          <cell r="B498" t="str">
            <v>Empl &amp; Commun Activ</v>
          </cell>
          <cell r="E498">
            <v>16986.41</v>
          </cell>
          <cell r="F498">
            <v>158.86000000000001</v>
          </cell>
          <cell r="G498">
            <v>1019.92</v>
          </cell>
          <cell r="H498">
            <v>210.51</v>
          </cell>
          <cell r="I498">
            <v>1580.13</v>
          </cell>
          <cell r="J498">
            <v>4162.7</v>
          </cell>
          <cell r="K498">
            <v>660.39</v>
          </cell>
          <cell r="L498">
            <v>2656.19</v>
          </cell>
          <cell r="M498">
            <v>517.80999999999995</v>
          </cell>
          <cell r="N498">
            <v>54.01</v>
          </cell>
          <cell r="O498">
            <v>1519.35</v>
          </cell>
          <cell r="P498">
            <v>3351.61</v>
          </cell>
          <cell r="Q498">
            <v>32877.889999999992</v>
          </cell>
        </row>
        <row r="499">
          <cell r="A499">
            <v>70105</v>
          </cell>
          <cell r="B499" t="str">
            <v>Employee Relocation</v>
          </cell>
          <cell r="E499">
            <v>381.64</v>
          </cell>
          <cell r="F499">
            <v>381.64</v>
          </cell>
          <cell r="G499">
            <v>381.64</v>
          </cell>
          <cell r="H499">
            <v>381.64</v>
          </cell>
          <cell r="I499">
            <v>381.64</v>
          </cell>
          <cell r="J499">
            <v>381.64</v>
          </cell>
          <cell r="K499">
            <v>381.64</v>
          </cell>
          <cell r="L499">
            <v>381.64</v>
          </cell>
          <cell r="M499">
            <v>381.64</v>
          </cell>
          <cell r="N499">
            <v>381.64</v>
          </cell>
          <cell r="O499">
            <v>381.64</v>
          </cell>
          <cell r="P499">
            <v>381.64</v>
          </cell>
          <cell r="Q499">
            <v>4579.6799999999994</v>
          </cell>
        </row>
        <row r="500">
          <cell r="A500">
            <v>70107</v>
          </cell>
          <cell r="B500" t="str">
            <v>Housing Subsidy</v>
          </cell>
          <cell r="E500">
            <v>0</v>
          </cell>
          <cell r="F500">
            <v>0</v>
          </cell>
          <cell r="G500">
            <v>0</v>
          </cell>
          <cell r="H500">
            <v>0</v>
          </cell>
          <cell r="I500">
            <v>0</v>
          </cell>
          <cell r="J500">
            <v>0</v>
          </cell>
          <cell r="K500">
            <v>0</v>
          </cell>
          <cell r="L500">
            <v>0</v>
          </cell>
          <cell r="M500">
            <v>0</v>
          </cell>
          <cell r="N500">
            <v>0</v>
          </cell>
          <cell r="O500">
            <v>0</v>
          </cell>
          <cell r="P500">
            <v>0</v>
          </cell>
          <cell r="Q500">
            <v>0</v>
          </cell>
        </row>
        <row r="501">
          <cell r="A501">
            <v>70108</v>
          </cell>
          <cell r="B501" t="str">
            <v>School Tuition</v>
          </cell>
          <cell r="E501">
            <v>0</v>
          </cell>
          <cell r="F501">
            <v>0</v>
          </cell>
          <cell r="G501">
            <v>0</v>
          </cell>
          <cell r="H501">
            <v>0</v>
          </cell>
          <cell r="I501">
            <v>0</v>
          </cell>
          <cell r="J501">
            <v>0</v>
          </cell>
          <cell r="K501">
            <v>0</v>
          </cell>
          <cell r="L501">
            <v>0</v>
          </cell>
          <cell r="M501">
            <v>0</v>
          </cell>
          <cell r="N501">
            <v>0</v>
          </cell>
          <cell r="O501">
            <v>0</v>
          </cell>
          <cell r="P501">
            <v>0</v>
          </cell>
          <cell r="Q501">
            <v>0</v>
          </cell>
        </row>
        <row r="502">
          <cell r="A502">
            <v>70110</v>
          </cell>
          <cell r="B502" t="str">
            <v>Contributions</v>
          </cell>
          <cell r="E502">
            <v>312.5</v>
          </cell>
          <cell r="F502">
            <v>5000</v>
          </cell>
          <cell r="G502">
            <v>0</v>
          </cell>
          <cell r="H502">
            <v>0</v>
          </cell>
          <cell r="I502">
            <v>0</v>
          </cell>
          <cell r="J502">
            <v>0</v>
          </cell>
          <cell r="K502">
            <v>1308.46</v>
          </cell>
          <cell r="L502">
            <v>0</v>
          </cell>
          <cell r="M502">
            <v>250</v>
          </cell>
          <cell r="N502">
            <v>0</v>
          </cell>
          <cell r="O502">
            <v>0</v>
          </cell>
          <cell r="P502">
            <v>0</v>
          </cell>
          <cell r="Q502">
            <v>6870.96</v>
          </cell>
        </row>
        <row r="503">
          <cell r="A503">
            <v>70111</v>
          </cell>
          <cell r="B503" t="str">
            <v>Non Cash Charitable</v>
          </cell>
          <cell r="E503">
            <v>0</v>
          </cell>
          <cell r="F503">
            <v>0</v>
          </cell>
          <cell r="G503">
            <v>0</v>
          </cell>
          <cell r="H503">
            <v>0</v>
          </cell>
          <cell r="I503">
            <v>0</v>
          </cell>
          <cell r="J503">
            <v>0</v>
          </cell>
          <cell r="K503">
            <v>0</v>
          </cell>
          <cell r="L503">
            <v>0</v>
          </cell>
          <cell r="M503">
            <v>0</v>
          </cell>
          <cell r="N503">
            <v>0</v>
          </cell>
          <cell r="O503">
            <v>0</v>
          </cell>
          <cell r="P503">
            <v>0</v>
          </cell>
          <cell r="Q503">
            <v>0</v>
          </cell>
        </row>
        <row r="504">
          <cell r="A504">
            <v>70112</v>
          </cell>
          <cell r="B504" t="str">
            <v>Political Contributions</v>
          </cell>
          <cell r="E504">
            <v>0</v>
          </cell>
          <cell r="F504">
            <v>0</v>
          </cell>
          <cell r="G504">
            <v>0</v>
          </cell>
          <cell r="H504">
            <v>0</v>
          </cell>
          <cell r="I504">
            <v>0</v>
          </cell>
          <cell r="J504">
            <v>0</v>
          </cell>
          <cell r="K504">
            <v>0</v>
          </cell>
          <cell r="L504">
            <v>0</v>
          </cell>
          <cell r="M504">
            <v>0</v>
          </cell>
          <cell r="N504">
            <v>0</v>
          </cell>
          <cell r="O504">
            <v>0</v>
          </cell>
          <cell r="P504">
            <v>0</v>
          </cell>
          <cell r="Q504">
            <v>0</v>
          </cell>
        </row>
        <row r="505">
          <cell r="A505">
            <v>70116</v>
          </cell>
          <cell r="B505" t="str">
            <v>Pension and Profit Sharing</v>
          </cell>
          <cell r="E505">
            <v>775.31</v>
          </cell>
          <cell r="F505">
            <v>784.92</v>
          </cell>
          <cell r="G505">
            <v>1191.3900000000001</v>
          </cell>
          <cell r="H505">
            <v>882.19</v>
          </cell>
          <cell r="I505">
            <v>848.69</v>
          </cell>
          <cell r="J505">
            <v>942.95</v>
          </cell>
          <cell r="K505">
            <v>949.67</v>
          </cell>
          <cell r="L505">
            <v>1042.08</v>
          </cell>
          <cell r="M505">
            <v>979.97</v>
          </cell>
          <cell r="N505">
            <v>1418.44</v>
          </cell>
          <cell r="O505">
            <v>969.88</v>
          </cell>
          <cell r="P505">
            <v>1066.9100000000001</v>
          </cell>
          <cell r="Q505">
            <v>11852.4</v>
          </cell>
        </row>
        <row r="506">
          <cell r="A506">
            <v>70117</v>
          </cell>
          <cell r="B506" t="str">
            <v>Union Pension</v>
          </cell>
          <cell r="E506">
            <v>0</v>
          </cell>
          <cell r="F506">
            <v>0</v>
          </cell>
          <cell r="G506">
            <v>0</v>
          </cell>
          <cell r="H506">
            <v>0</v>
          </cell>
          <cell r="I506">
            <v>0</v>
          </cell>
          <cell r="J506">
            <v>0</v>
          </cell>
          <cell r="K506">
            <v>0</v>
          </cell>
          <cell r="L506">
            <v>0</v>
          </cell>
          <cell r="M506">
            <v>0</v>
          </cell>
          <cell r="N506">
            <v>0</v>
          </cell>
          <cell r="O506">
            <v>0</v>
          </cell>
          <cell r="P506">
            <v>0</v>
          </cell>
          <cell r="Q506">
            <v>0</v>
          </cell>
        </row>
        <row r="507">
          <cell r="A507">
            <v>70142</v>
          </cell>
          <cell r="B507" t="str">
            <v>Fuel Expense</v>
          </cell>
          <cell r="E507">
            <v>0</v>
          </cell>
          <cell r="F507">
            <v>0</v>
          </cell>
          <cell r="G507">
            <v>0</v>
          </cell>
          <cell r="H507">
            <v>0</v>
          </cell>
          <cell r="I507">
            <v>0</v>
          </cell>
          <cell r="J507">
            <v>0</v>
          </cell>
          <cell r="K507">
            <v>0</v>
          </cell>
          <cell r="L507">
            <v>0</v>
          </cell>
          <cell r="M507">
            <v>0</v>
          </cell>
          <cell r="N507">
            <v>0</v>
          </cell>
          <cell r="O507">
            <v>0</v>
          </cell>
          <cell r="P507">
            <v>0</v>
          </cell>
          <cell r="Q507">
            <v>0</v>
          </cell>
        </row>
        <row r="508">
          <cell r="A508">
            <v>70145</v>
          </cell>
          <cell r="B508" t="str">
            <v>Outside Repairs</v>
          </cell>
          <cell r="E508">
            <v>0</v>
          </cell>
          <cell r="F508">
            <v>0</v>
          </cell>
          <cell r="G508">
            <v>0</v>
          </cell>
          <cell r="H508">
            <v>0</v>
          </cell>
          <cell r="I508">
            <v>0</v>
          </cell>
          <cell r="J508">
            <v>0</v>
          </cell>
          <cell r="K508">
            <v>0</v>
          </cell>
          <cell r="L508">
            <v>0</v>
          </cell>
          <cell r="M508">
            <v>0</v>
          </cell>
          <cell r="N508">
            <v>0</v>
          </cell>
          <cell r="O508">
            <v>0</v>
          </cell>
          <cell r="P508">
            <v>0</v>
          </cell>
          <cell r="Q508">
            <v>0</v>
          </cell>
        </row>
        <row r="509">
          <cell r="A509">
            <v>70147</v>
          </cell>
          <cell r="B509" t="str">
            <v>Bldg &amp; Property Maint</v>
          </cell>
          <cell r="E509">
            <v>0</v>
          </cell>
          <cell r="F509">
            <v>0</v>
          </cell>
          <cell r="G509">
            <v>0</v>
          </cell>
          <cell r="H509">
            <v>0</v>
          </cell>
          <cell r="I509">
            <v>0</v>
          </cell>
          <cell r="J509">
            <v>0</v>
          </cell>
          <cell r="K509">
            <v>0</v>
          </cell>
          <cell r="L509">
            <v>0</v>
          </cell>
          <cell r="M509">
            <v>0</v>
          </cell>
          <cell r="N509">
            <v>0</v>
          </cell>
          <cell r="O509">
            <v>0</v>
          </cell>
          <cell r="P509">
            <v>0</v>
          </cell>
          <cell r="Q509">
            <v>0</v>
          </cell>
        </row>
        <row r="510">
          <cell r="A510">
            <v>70148</v>
          </cell>
          <cell r="B510" t="str">
            <v>Allocated Exp In - District</v>
          </cell>
          <cell r="E510">
            <v>2932.61</v>
          </cell>
          <cell r="F510">
            <v>3215.3</v>
          </cell>
          <cell r="G510">
            <v>3962.99</v>
          </cell>
          <cell r="H510">
            <v>2924.73</v>
          </cell>
          <cell r="I510">
            <v>1275.23</v>
          </cell>
          <cell r="J510">
            <v>4265.58</v>
          </cell>
          <cell r="K510">
            <v>8940.42</v>
          </cell>
          <cell r="L510">
            <v>7247.4</v>
          </cell>
          <cell r="M510">
            <v>-383</v>
          </cell>
          <cell r="N510">
            <v>2709.33</v>
          </cell>
          <cell r="O510">
            <v>3459.2</v>
          </cell>
          <cell r="P510">
            <v>2793.15</v>
          </cell>
          <cell r="Q510">
            <v>43342.94</v>
          </cell>
        </row>
        <row r="511">
          <cell r="A511">
            <v>70150</v>
          </cell>
          <cell r="B511" t="str">
            <v>Utilities</v>
          </cell>
          <cell r="E511">
            <v>380.73</v>
          </cell>
          <cell r="F511">
            <v>364.13</v>
          </cell>
          <cell r="G511">
            <v>364.19</v>
          </cell>
          <cell r="H511">
            <v>352.07</v>
          </cell>
          <cell r="I511">
            <v>323.74</v>
          </cell>
          <cell r="J511">
            <v>309.05</v>
          </cell>
          <cell r="K511">
            <v>1116.01</v>
          </cell>
          <cell r="L511">
            <v>325.92</v>
          </cell>
          <cell r="M511">
            <v>289.63</v>
          </cell>
          <cell r="N511">
            <v>300.67</v>
          </cell>
          <cell r="O511">
            <v>324.64999999999998</v>
          </cell>
          <cell r="P511">
            <v>559.65</v>
          </cell>
          <cell r="Q511">
            <v>5010.4399999999996</v>
          </cell>
        </row>
        <row r="512">
          <cell r="A512">
            <v>70165</v>
          </cell>
          <cell r="B512" t="str">
            <v>Communications</v>
          </cell>
          <cell r="E512">
            <v>471.39</v>
          </cell>
          <cell r="F512">
            <v>299.95</v>
          </cell>
          <cell r="G512">
            <v>548.38</v>
          </cell>
          <cell r="H512">
            <v>403.25</v>
          </cell>
          <cell r="I512">
            <v>472.01</v>
          </cell>
          <cell r="J512">
            <v>532</v>
          </cell>
          <cell r="K512">
            <v>463.52</v>
          </cell>
          <cell r="L512">
            <v>1173.68</v>
          </cell>
          <cell r="M512">
            <v>539.39</v>
          </cell>
          <cell r="N512">
            <v>124.82</v>
          </cell>
          <cell r="O512">
            <v>370.1</v>
          </cell>
          <cell r="P512">
            <v>2409.2399999999998</v>
          </cell>
          <cell r="Q512">
            <v>7807.73</v>
          </cell>
        </row>
        <row r="513">
          <cell r="A513">
            <v>70166</v>
          </cell>
          <cell r="B513" t="str">
            <v>Office Telephone</v>
          </cell>
          <cell r="E513">
            <v>0</v>
          </cell>
          <cell r="F513">
            <v>0</v>
          </cell>
          <cell r="G513">
            <v>0</v>
          </cell>
          <cell r="H513">
            <v>0</v>
          </cell>
          <cell r="I513">
            <v>0</v>
          </cell>
          <cell r="J513">
            <v>0</v>
          </cell>
          <cell r="K513">
            <v>0</v>
          </cell>
          <cell r="L513">
            <v>0</v>
          </cell>
          <cell r="M513">
            <v>0</v>
          </cell>
          <cell r="N513">
            <v>0</v>
          </cell>
          <cell r="O513">
            <v>0</v>
          </cell>
          <cell r="P513">
            <v>0</v>
          </cell>
          <cell r="Q513">
            <v>0</v>
          </cell>
        </row>
        <row r="514">
          <cell r="A514">
            <v>70167</v>
          </cell>
          <cell r="B514" t="str">
            <v>Cellular Telephone</v>
          </cell>
          <cell r="E514">
            <v>18.989999999999998</v>
          </cell>
          <cell r="F514">
            <v>62.24</v>
          </cell>
          <cell r="G514">
            <v>118.47</v>
          </cell>
          <cell r="H514">
            <v>68.52</v>
          </cell>
          <cell r="I514">
            <v>56.02</v>
          </cell>
          <cell r="J514">
            <v>68.52</v>
          </cell>
          <cell r="K514">
            <v>118.98</v>
          </cell>
          <cell r="L514">
            <v>62.5</v>
          </cell>
          <cell r="M514">
            <v>25</v>
          </cell>
          <cell r="N514">
            <v>-73.709999999999994</v>
          </cell>
          <cell r="O514">
            <v>223.71</v>
          </cell>
          <cell r="P514">
            <v>50</v>
          </cell>
          <cell r="Q514">
            <v>799.24</v>
          </cell>
        </row>
        <row r="515">
          <cell r="A515">
            <v>70170</v>
          </cell>
          <cell r="B515" t="str">
            <v>Real Estate Rentals</v>
          </cell>
          <cell r="E515">
            <v>0</v>
          </cell>
          <cell r="F515">
            <v>0</v>
          </cell>
          <cell r="G515">
            <v>0</v>
          </cell>
          <cell r="H515">
            <v>0</v>
          </cell>
          <cell r="I515">
            <v>0</v>
          </cell>
          <cell r="J515">
            <v>0</v>
          </cell>
          <cell r="K515">
            <v>0</v>
          </cell>
          <cell r="L515">
            <v>0</v>
          </cell>
          <cell r="M515">
            <v>0</v>
          </cell>
          <cell r="N515">
            <v>0</v>
          </cell>
          <cell r="O515">
            <v>0</v>
          </cell>
          <cell r="P515">
            <v>3168.8</v>
          </cell>
          <cell r="Q515">
            <v>3168.8</v>
          </cell>
        </row>
        <row r="516">
          <cell r="A516">
            <v>70175</v>
          </cell>
          <cell r="B516" t="str">
            <v>Equip/Vehicle Rental</v>
          </cell>
          <cell r="E516">
            <v>0</v>
          </cell>
          <cell r="F516">
            <v>0</v>
          </cell>
          <cell r="G516">
            <v>0</v>
          </cell>
          <cell r="H516">
            <v>0</v>
          </cell>
          <cell r="I516">
            <v>0</v>
          </cell>
          <cell r="J516">
            <v>0</v>
          </cell>
          <cell r="K516">
            <v>0</v>
          </cell>
          <cell r="L516">
            <v>0</v>
          </cell>
          <cell r="M516">
            <v>0</v>
          </cell>
          <cell r="N516">
            <v>0</v>
          </cell>
          <cell r="O516">
            <v>0</v>
          </cell>
          <cell r="P516">
            <v>0</v>
          </cell>
          <cell r="Q516">
            <v>0</v>
          </cell>
        </row>
        <row r="517">
          <cell r="A517">
            <v>70185</v>
          </cell>
          <cell r="B517" t="str">
            <v>Postage</v>
          </cell>
          <cell r="E517">
            <v>554.46</v>
          </cell>
          <cell r="F517">
            <v>488.09</v>
          </cell>
          <cell r="G517">
            <v>167.53</v>
          </cell>
          <cell r="H517">
            <v>594.19000000000005</v>
          </cell>
          <cell r="I517">
            <v>578.76</v>
          </cell>
          <cell r="J517">
            <v>533.45000000000005</v>
          </cell>
          <cell r="K517">
            <v>916.47</v>
          </cell>
          <cell r="L517">
            <v>529.91</v>
          </cell>
          <cell r="M517">
            <v>533.41</v>
          </cell>
          <cell r="N517">
            <v>625</v>
          </cell>
          <cell r="O517">
            <v>547.6</v>
          </cell>
          <cell r="P517">
            <v>547.17999999999995</v>
          </cell>
          <cell r="Q517">
            <v>6616.05</v>
          </cell>
        </row>
        <row r="518">
          <cell r="A518">
            <v>70190</v>
          </cell>
          <cell r="B518" t="str">
            <v>Registration Fees</v>
          </cell>
          <cell r="E518">
            <v>0</v>
          </cell>
          <cell r="F518">
            <v>0</v>
          </cell>
          <cell r="G518">
            <v>0</v>
          </cell>
          <cell r="H518">
            <v>0</v>
          </cell>
          <cell r="I518">
            <v>0</v>
          </cell>
          <cell r="J518">
            <v>0</v>
          </cell>
          <cell r="K518">
            <v>0</v>
          </cell>
          <cell r="L518">
            <v>0</v>
          </cell>
          <cell r="M518">
            <v>0</v>
          </cell>
          <cell r="N518">
            <v>0</v>
          </cell>
          <cell r="O518">
            <v>0</v>
          </cell>
          <cell r="P518">
            <v>0</v>
          </cell>
          <cell r="Q518">
            <v>0</v>
          </cell>
        </row>
        <row r="519">
          <cell r="A519">
            <v>70195</v>
          </cell>
          <cell r="B519" t="str">
            <v>Dues and Subscriptions</v>
          </cell>
          <cell r="E519">
            <v>913</v>
          </cell>
          <cell r="F519">
            <v>1939.67</v>
          </cell>
          <cell r="G519">
            <v>663</v>
          </cell>
          <cell r="H519">
            <v>2175.4699999999998</v>
          </cell>
          <cell r="I519">
            <v>775.41</v>
          </cell>
          <cell r="J519">
            <v>1375.47</v>
          </cell>
          <cell r="K519">
            <v>833</v>
          </cell>
          <cell r="L519">
            <v>2029.58</v>
          </cell>
          <cell r="M519">
            <v>672.93</v>
          </cell>
          <cell r="N519">
            <v>1244.56</v>
          </cell>
          <cell r="O519">
            <v>2034.76</v>
          </cell>
          <cell r="P519">
            <v>974.76</v>
          </cell>
          <cell r="Q519">
            <v>15631.61</v>
          </cell>
        </row>
        <row r="520">
          <cell r="A520">
            <v>70196</v>
          </cell>
          <cell r="B520" t="str">
            <v>Club Dues</v>
          </cell>
          <cell r="E520">
            <v>0</v>
          </cell>
          <cell r="F520">
            <v>0</v>
          </cell>
          <cell r="G520">
            <v>0</v>
          </cell>
          <cell r="H520">
            <v>0</v>
          </cell>
          <cell r="I520">
            <v>0</v>
          </cell>
          <cell r="J520">
            <v>0</v>
          </cell>
          <cell r="K520">
            <v>0</v>
          </cell>
          <cell r="L520">
            <v>0</v>
          </cell>
          <cell r="M520">
            <v>0</v>
          </cell>
          <cell r="N520">
            <v>0</v>
          </cell>
          <cell r="O520">
            <v>0</v>
          </cell>
          <cell r="P520">
            <v>0</v>
          </cell>
          <cell r="Q520">
            <v>0</v>
          </cell>
        </row>
        <row r="521">
          <cell r="A521">
            <v>70200</v>
          </cell>
          <cell r="B521" t="str">
            <v>Travel</v>
          </cell>
          <cell r="E521">
            <v>284.18</v>
          </cell>
          <cell r="F521">
            <v>570.14</v>
          </cell>
          <cell r="G521">
            <v>-220.29</v>
          </cell>
          <cell r="H521">
            <v>1900</v>
          </cell>
          <cell r="I521">
            <v>-1665.7</v>
          </cell>
          <cell r="J521">
            <v>263.64999999999998</v>
          </cell>
          <cell r="K521">
            <v>203.4</v>
          </cell>
          <cell r="L521">
            <v>-15.5</v>
          </cell>
          <cell r="M521">
            <v>340.62</v>
          </cell>
          <cell r="N521">
            <v>348.94</v>
          </cell>
          <cell r="O521">
            <v>14.75</v>
          </cell>
          <cell r="P521">
            <v>68.2</v>
          </cell>
          <cell r="Q521">
            <v>2092.3899999999994</v>
          </cell>
        </row>
        <row r="522">
          <cell r="A522">
            <v>70201</v>
          </cell>
          <cell r="B522" t="str">
            <v>Entertainment</v>
          </cell>
          <cell r="E522">
            <v>0</v>
          </cell>
          <cell r="F522">
            <v>7.85</v>
          </cell>
          <cell r="G522">
            <v>137.01</v>
          </cell>
          <cell r="H522">
            <v>-29.88</v>
          </cell>
          <cell r="I522">
            <v>73.069999999999993</v>
          </cell>
          <cell r="J522">
            <v>428.59</v>
          </cell>
          <cell r="K522">
            <v>-290.98</v>
          </cell>
          <cell r="L522">
            <v>540.96</v>
          </cell>
          <cell r="M522">
            <v>-468.86</v>
          </cell>
          <cell r="N522">
            <v>13.96</v>
          </cell>
          <cell r="O522">
            <v>0</v>
          </cell>
          <cell r="P522">
            <v>0</v>
          </cell>
          <cell r="Q522">
            <v>411.71999999999997</v>
          </cell>
        </row>
        <row r="523">
          <cell r="A523">
            <v>70202</v>
          </cell>
          <cell r="B523" t="str">
            <v>Excursions Meetings</v>
          </cell>
          <cell r="E523">
            <v>0</v>
          </cell>
          <cell r="F523">
            <v>115.17</v>
          </cell>
          <cell r="G523">
            <v>0</v>
          </cell>
          <cell r="H523">
            <v>0</v>
          </cell>
          <cell r="I523">
            <v>0</v>
          </cell>
          <cell r="J523">
            <v>416.25</v>
          </cell>
          <cell r="K523">
            <v>0</v>
          </cell>
          <cell r="L523">
            <v>0</v>
          </cell>
          <cell r="M523">
            <v>0</v>
          </cell>
          <cell r="N523">
            <v>46.73</v>
          </cell>
          <cell r="O523">
            <v>-46.73</v>
          </cell>
          <cell r="P523">
            <v>0</v>
          </cell>
          <cell r="Q523">
            <v>531.41999999999996</v>
          </cell>
        </row>
        <row r="524">
          <cell r="A524">
            <v>70203</v>
          </cell>
          <cell r="B524" t="str">
            <v>Lodging</v>
          </cell>
          <cell r="E524">
            <v>-462.54</v>
          </cell>
          <cell r="F524">
            <v>0</v>
          </cell>
          <cell r="G524">
            <v>0</v>
          </cell>
          <cell r="H524">
            <v>326.7</v>
          </cell>
          <cell r="I524">
            <v>193</v>
          </cell>
          <cell r="J524">
            <v>436.86</v>
          </cell>
          <cell r="K524">
            <v>-170.97</v>
          </cell>
          <cell r="L524">
            <v>841.43</v>
          </cell>
          <cell r="M524">
            <v>127.5</v>
          </cell>
          <cell r="N524">
            <v>159.44</v>
          </cell>
          <cell r="O524">
            <v>-28.18</v>
          </cell>
          <cell r="P524">
            <v>171.48</v>
          </cell>
          <cell r="Q524">
            <v>1594.72</v>
          </cell>
        </row>
        <row r="525">
          <cell r="A525">
            <v>70204</v>
          </cell>
          <cell r="B525" t="str">
            <v>Gifts to Customers</v>
          </cell>
          <cell r="E525">
            <v>0</v>
          </cell>
          <cell r="F525">
            <v>0</v>
          </cell>
          <cell r="G525">
            <v>0</v>
          </cell>
          <cell r="H525">
            <v>0</v>
          </cell>
          <cell r="I525">
            <v>0</v>
          </cell>
          <cell r="J525">
            <v>0</v>
          </cell>
          <cell r="K525">
            <v>0</v>
          </cell>
          <cell r="L525">
            <v>0</v>
          </cell>
          <cell r="M525">
            <v>0</v>
          </cell>
          <cell r="N525">
            <v>0</v>
          </cell>
          <cell r="O525">
            <v>0</v>
          </cell>
          <cell r="P525">
            <v>0</v>
          </cell>
          <cell r="Q525">
            <v>0</v>
          </cell>
        </row>
        <row r="526">
          <cell r="A526">
            <v>70205</v>
          </cell>
          <cell r="B526" t="str">
            <v>Travel - Auto</v>
          </cell>
          <cell r="E526">
            <v>45.73</v>
          </cell>
          <cell r="F526">
            <v>-10.71</v>
          </cell>
          <cell r="G526">
            <v>526.05999999999995</v>
          </cell>
          <cell r="H526">
            <v>861.17</v>
          </cell>
          <cell r="I526">
            <v>156.44999999999999</v>
          </cell>
          <cell r="J526">
            <v>24.24</v>
          </cell>
          <cell r="K526">
            <v>2459.6</v>
          </cell>
          <cell r="L526">
            <v>-623.04</v>
          </cell>
          <cell r="M526">
            <v>1397.2</v>
          </cell>
          <cell r="N526">
            <v>-382.55</v>
          </cell>
          <cell r="O526">
            <v>-70.31</v>
          </cell>
          <cell r="P526">
            <v>-1079.19</v>
          </cell>
          <cell r="Q526">
            <v>3304.6499999999992</v>
          </cell>
        </row>
        <row r="527">
          <cell r="A527">
            <v>70206</v>
          </cell>
          <cell r="B527" t="str">
            <v>Meals</v>
          </cell>
          <cell r="E527">
            <v>-77.31</v>
          </cell>
          <cell r="F527">
            <v>17.46</v>
          </cell>
          <cell r="G527">
            <v>200.29</v>
          </cell>
          <cell r="H527">
            <v>-74.84</v>
          </cell>
          <cell r="I527">
            <v>191.59</v>
          </cell>
          <cell r="J527">
            <v>1.26</v>
          </cell>
          <cell r="K527">
            <v>-7.59</v>
          </cell>
          <cell r="L527">
            <v>350.62</v>
          </cell>
          <cell r="M527">
            <v>-21.04</v>
          </cell>
          <cell r="N527">
            <v>31.96</v>
          </cell>
          <cell r="O527">
            <v>562.61</v>
          </cell>
          <cell r="P527">
            <v>262.97000000000003</v>
          </cell>
          <cell r="Q527">
            <v>1437.9800000000002</v>
          </cell>
        </row>
        <row r="528">
          <cell r="A528">
            <v>70207</v>
          </cell>
          <cell r="B528" t="str">
            <v>Meals with Customers</v>
          </cell>
          <cell r="E528">
            <v>0</v>
          </cell>
          <cell r="F528">
            <v>0</v>
          </cell>
          <cell r="G528">
            <v>0</v>
          </cell>
          <cell r="H528">
            <v>0</v>
          </cell>
          <cell r="I528">
            <v>0</v>
          </cell>
          <cell r="J528">
            <v>0</v>
          </cell>
          <cell r="K528">
            <v>0</v>
          </cell>
          <cell r="L528">
            <v>0</v>
          </cell>
          <cell r="M528">
            <v>0</v>
          </cell>
          <cell r="N528">
            <v>0</v>
          </cell>
          <cell r="O528">
            <v>0</v>
          </cell>
          <cell r="P528">
            <v>0</v>
          </cell>
          <cell r="Q528">
            <v>0</v>
          </cell>
        </row>
        <row r="529">
          <cell r="A529">
            <v>70209</v>
          </cell>
          <cell r="B529" t="str">
            <v>Photo Supplies</v>
          </cell>
          <cell r="E529">
            <v>0</v>
          </cell>
          <cell r="F529">
            <v>0</v>
          </cell>
          <cell r="G529">
            <v>0</v>
          </cell>
          <cell r="H529">
            <v>0</v>
          </cell>
          <cell r="I529">
            <v>0</v>
          </cell>
          <cell r="J529">
            <v>0</v>
          </cell>
          <cell r="K529">
            <v>0</v>
          </cell>
          <cell r="L529">
            <v>0</v>
          </cell>
          <cell r="M529">
            <v>0</v>
          </cell>
          <cell r="N529">
            <v>0</v>
          </cell>
          <cell r="O529">
            <v>0</v>
          </cell>
          <cell r="P529">
            <v>0</v>
          </cell>
          <cell r="Q529">
            <v>0</v>
          </cell>
        </row>
        <row r="530">
          <cell r="A530">
            <v>70210</v>
          </cell>
          <cell r="B530" t="str">
            <v>Office Supplies and Equip</v>
          </cell>
          <cell r="E530">
            <v>5866.86</v>
          </cell>
          <cell r="F530">
            <v>2088.08</v>
          </cell>
          <cell r="G530">
            <v>1297.8399999999999</v>
          </cell>
          <cell r="H530">
            <v>1260.67</v>
          </cell>
          <cell r="I530">
            <v>1042.3699999999999</v>
          </cell>
          <cell r="J530">
            <v>1576.14</v>
          </cell>
          <cell r="K530">
            <v>1736.71</v>
          </cell>
          <cell r="L530">
            <v>1305.27</v>
          </cell>
          <cell r="M530">
            <v>1356.75</v>
          </cell>
          <cell r="N530">
            <v>4188.3100000000004</v>
          </cell>
          <cell r="O530">
            <v>352.32</v>
          </cell>
          <cell r="P530">
            <v>2617.98</v>
          </cell>
          <cell r="Q530">
            <v>24689.3</v>
          </cell>
        </row>
        <row r="531">
          <cell r="A531">
            <v>70213</v>
          </cell>
          <cell r="B531" t="str">
            <v>Pcard Rebate</v>
          </cell>
          <cell r="C531">
            <v>0</v>
          </cell>
          <cell r="D531">
            <v>0</v>
          </cell>
          <cell r="E531">
            <v>0</v>
          </cell>
          <cell r="F531">
            <v>0</v>
          </cell>
          <cell r="G531">
            <v>0</v>
          </cell>
          <cell r="H531">
            <v>0</v>
          </cell>
          <cell r="I531">
            <v>0</v>
          </cell>
          <cell r="J531">
            <v>0</v>
          </cell>
          <cell r="K531">
            <v>0</v>
          </cell>
          <cell r="L531">
            <v>0</v>
          </cell>
          <cell r="M531">
            <v>0</v>
          </cell>
          <cell r="N531">
            <v>0</v>
          </cell>
          <cell r="O531">
            <v>0</v>
          </cell>
          <cell r="P531">
            <v>0</v>
          </cell>
          <cell r="Q531">
            <v>0</v>
          </cell>
        </row>
        <row r="532">
          <cell r="A532">
            <v>70214</v>
          </cell>
          <cell r="B532" t="str">
            <v>Credit Card Fees</v>
          </cell>
          <cell r="E532">
            <v>2484.66</v>
          </cell>
          <cell r="F532">
            <v>2690.82</v>
          </cell>
          <cell r="G532">
            <v>2823.76</v>
          </cell>
          <cell r="H532">
            <v>2495.84</v>
          </cell>
          <cell r="I532">
            <v>2467.4499999999998</v>
          </cell>
          <cell r="J532">
            <v>2868.03</v>
          </cell>
          <cell r="K532">
            <v>2914.02</v>
          </cell>
          <cell r="L532">
            <v>3099.61</v>
          </cell>
          <cell r="M532">
            <v>3243.81</v>
          </cell>
          <cell r="N532">
            <v>129.69</v>
          </cell>
          <cell r="O532">
            <v>6329.67</v>
          </cell>
          <cell r="P532">
            <v>3002.76</v>
          </cell>
          <cell r="Q532">
            <v>34550.120000000003</v>
          </cell>
        </row>
        <row r="533">
          <cell r="A533">
            <v>70215</v>
          </cell>
          <cell r="B533" t="str">
            <v>Bank Charges</v>
          </cell>
          <cell r="E533">
            <v>146.88</v>
          </cell>
          <cell r="F533">
            <v>148.75</v>
          </cell>
          <cell r="G533">
            <v>150.41999999999999</v>
          </cell>
          <cell r="H533">
            <v>150.63</v>
          </cell>
          <cell r="I533">
            <v>131.56</v>
          </cell>
          <cell r="J533">
            <v>137.5</v>
          </cell>
          <cell r="K533">
            <v>0</v>
          </cell>
          <cell r="L533">
            <v>129.06</v>
          </cell>
          <cell r="M533">
            <v>133.75</v>
          </cell>
          <cell r="N533">
            <v>0</v>
          </cell>
          <cell r="O533">
            <v>264.07</v>
          </cell>
          <cell r="P533">
            <v>18.73</v>
          </cell>
          <cell r="Q533">
            <v>1411.35</v>
          </cell>
        </row>
        <row r="534">
          <cell r="A534">
            <v>70216</v>
          </cell>
          <cell r="B534" t="str">
            <v>Outside Storages</v>
          </cell>
          <cell r="E534">
            <v>0</v>
          </cell>
          <cell r="F534">
            <v>0</v>
          </cell>
          <cell r="G534">
            <v>0</v>
          </cell>
          <cell r="H534">
            <v>0</v>
          </cell>
          <cell r="I534">
            <v>0</v>
          </cell>
          <cell r="J534">
            <v>0</v>
          </cell>
          <cell r="K534">
            <v>0</v>
          </cell>
          <cell r="L534">
            <v>0</v>
          </cell>
          <cell r="M534">
            <v>0</v>
          </cell>
          <cell r="N534">
            <v>0</v>
          </cell>
          <cell r="O534">
            <v>0</v>
          </cell>
          <cell r="P534">
            <v>0</v>
          </cell>
          <cell r="Q534">
            <v>0</v>
          </cell>
        </row>
        <row r="535">
          <cell r="A535">
            <v>70217</v>
          </cell>
          <cell r="B535" t="str">
            <v>Invoice Printing Costs</v>
          </cell>
          <cell r="E535">
            <v>0</v>
          </cell>
          <cell r="F535">
            <v>0</v>
          </cell>
          <cell r="G535">
            <v>0</v>
          </cell>
          <cell r="H535">
            <v>0</v>
          </cell>
          <cell r="I535">
            <v>0</v>
          </cell>
          <cell r="J535">
            <v>0</v>
          </cell>
          <cell r="K535">
            <v>0</v>
          </cell>
          <cell r="L535">
            <v>0</v>
          </cell>
          <cell r="M535">
            <v>0</v>
          </cell>
          <cell r="N535">
            <v>0</v>
          </cell>
          <cell r="O535">
            <v>0</v>
          </cell>
          <cell r="P535">
            <v>0</v>
          </cell>
          <cell r="Q535">
            <v>0</v>
          </cell>
        </row>
        <row r="536">
          <cell r="A536">
            <v>70225</v>
          </cell>
          <cell r="B536" t="str">
            <v>Advertising and Promotions</v>
          </cell>
          <cell r="E536">
            <v>0</v>
          </cell>
          <cell r="F536">
            <v>473.41</v>
          </cell>
          <cell r="G536">
            <v>0</v>
          </cell>
          <cell r="H536">
            <v>10.55</v>
          </cell>
          <cell r="I536">
            <v>0</v>
          </cell>
          <cell r="J536">
            <v>0</v>
          </cell>
          <cell r="K536">
            <v>0</v>
          </cell>
          <cell r="L536">
            <v>0</v>
          </cell>
          <cell r="M536">
            <v>0</v>
          </cell>
          <cell r="N536">
            <v>0</v>
          </cell>
          <cell r="O536">
            <v>311.8</v>
          </cell>
          <cell r="P536">
            <v>0</v>
          </cell>
          <cell r="Q536">
            <v>795.76</v>
          </cell>
        </row>
        <row r="537">
          <cell r="A537">
            <v>70230</v>
          </cell>
          <cell r="B537" t="str">
            <v>External Recruiter Fees</v>
          </cell>
          <cell r="E537">
            <v>0</v>
          </cell>
          <cell r="F537">
            <v>0</v>
          </cell>
          <cell r="G537">
            <v>0</v>
          </cell>
          <cell r="H537">
            <v>0</v>
          </cell>
          <cell r="I537">
            <v>0</v>
          </cell>
          <cell r="J537">
            <v>0</v>
          </cell>
          <cell r="K537">
            <v>0</v>
          </cell>
          <cell r="L537">
            <v>0</v>
          </cell>
          <cell r="M537">
            <v>0</v>
          </cell>
          <cell r="N537">
            <v>0</v>
          </cell>
          <cell r="O537">
            <v>0</v>
          </cell>
          <cell r="P537">
            <v>0</v>
          </cell>
          <cell r="Q537">
            <v>0</v>
          </cell>
        </row>
        <row r="538">
          <cell r="A538">
            <v>70231</v>
          </cell>
          <cell r="B538" t="str">
            <v>Recruitment Advertising &amp; Expenses</v>
          </cell>
          <cell r="E538">
            <v>0</v>
          </cell>
          <cell r="F538">
            <v>0</v>
          </cell>
          <cell r="G538">
            <v>0</v>
          </cell>
          <cell r="H538">
            <v>0</v>
          </cell>
          <cell r="I538">
            <v>0</v>
          </cell>
          <cell r="J538">
            <v>0</v>
          </cell>
          <cell r="K538">
            <v>0</v>
          </cell>
          <cell r="L538">
            <v>0</v>
          </cell>
          <cell r="M538">
            <v>108.21</v>
          </cell>
          <cell r="N538">
            <v>0</v>
          </cell>
          <cell r="O538">
            <v>0</v>
          </cell>
          <cell r="P538">
            <v>0</v>
          </cell>
          <cell r="Q538">
            <v>108.21</v>
          </cell>
        </row>
        <row r="539">
          <cell r="A539">
            <v>70232</v>
          </cell>
          <cell r="B539" t="str">
            <v>Recruitment Travel Expenses</v>
          </cell>
          <cell r="E539">
            <v>0</v>
          </cell>
          <cell r="F539">
            <v>0</v>
          </cell>
          <cell r="G539">
            <v>0</v>
          </cell>
          <cell r="H539">
            <v>0</v>
          </cell>
          <cell r="I539">
            <v>0</v>
          </cell>
          <cell r="J539">
            <v>0</v>
          </cell>
          <cell r="K539">
            <v>0</v>
          </cell>
          <cell r="L539">
            <v>0</v>
          </cell>
          <cell r="M539">
            <v>0</v>
          </cell>
          <cell r="N539">
            <v>0</v>
          </cell>
          <cell r="O539">
            <v>0</v>
          </cell>
          <cell r="P539">
            <v>0</v>
          </cell>
          <cell r="Q539">
            <v>0</v>
          </cell>
        </row>
        <row r="540">
          <cell r="A540">
            <v>70235</v>
          </cell>
          <cell r="B540" t="str">
            <v>Legal</v>
          </cell>
          <cell r="E540">
            <v>2439.5700000000002</v>
          </cell>
          <cell r="F540">
            <v>2131.5700000000002</v>
          </cell>
          <cell r="G540">
            <v>3481.88</v>
          </cell>
          <cell r="H540">
            <v>-1738.5</v>
          </cell>
          <cell r="I540">
            <v>447.82</v>
          </cell>
          <cell r="J540">
            <v>9856.85</v>
          </cell>
          <cell r="K540">
            <v>1380.87</v>
          </cell>
          <cell r="L540">
            <v>9752.81</v>
          </cell>
          <cell r="M540">
            <v>14711.58</v>
          </cell>
          <cell r="N540">
            <v>-607.33000000000004</v>
          </cell>
          <cell r="O540">
            <v>1378.45</v>
          </cell>
          <cell r="P540">
            <v>10240.9</v>
          </cell>
          <cell r="Q540">
            <v>53476.47</v>
          </cell>
        </row>
        <row r="541">
          <cell r="A541">
            <v>70240</v>
          </cell>
          <cell r="B541" t="str">
            <v>Accounting Professional Fees</v>
          </cell>
          <cell r="E541">
            <v>0</v>
          </cell>
          <cell r="F541">
            <v>0</v>
          </cell>
          <cell r="G541">
            <v>0</v>
          </cell>
          <cell r="H541">
            <v>0</v>
          </cell>
          <cell r="I541">
            <v>0</v>
          </cell>
          <cell r="J541">
            <v>0</v>
          </cell>
          <cell r="K541">
            <v>0</v>
          </cell>
          <cell r="L541">
            <v>0</v>
          </cell>
          <cell r="M541">
            <v>0</v>
          </cell>
          <cell r="N541">
            <v>0</v>
          </cell>
          <cell r="O541">
            <v>0</v>
          </cell>
          <cell r="P541">
            <v>0</v>
          </cell>
          <cell r="Q541">
            <v>0</v>
          </cell>
        </row>
        <row r="542">
          <cell r="A542">
            <v>70245</v>
          </cell>
          <cell r="B542" t="str">
            <v>Payroll Processing Fees</v>
          </cell>
          <cell r="E542">
            <v>99.03</v>
          </cell>
          <cell r="F542">
            <v>97.9</v>
          </cell>
          <cell r="G542">
            <v>97.9</v>
          </cell>
          <cell r="H542">
            <v>97.9</v>
          </cell>
          <cell r="I542">
            <v>97.9</v>
          </cell>
          <cell r="J542">
            <v>97.9</v>
          </cell>
          <cell r="K542">
            <v>97.9</v>
          </cell>
          <cell r="L542">
            <v>80.55</v>
          </cell>
          <cell r="M542">
            <v>80.55</v>
          </cell>
          <cell r="N542">
            <v>80.55</v>
          </cell>
          <cell r="O542">
            <v>80.680000000000007</v>
          </cell>
          <cell r="P542">
            <v>80.680000000000007</v>
          </cell>
          <cell r="Q542">
            <v>1089.4399999999998</v>
          </cell>
        </row>
        <row r="543">
          <cell r="A543">
            <v>70250</v>
          </cell>
          <cell r="B543" t="str">
            <v>Acquisition Cost Write Off</v>
          </cell>
          <cell r="E543">
            <v>0</v>
          </cell>
          <cell r="F543">
            <v>0</v>
          </cell>
          <cell r="G543">
            <v>0</v>
          </cell>
          <cell r="H543">
            <v>0</v>
          </cell>
          <cell r="I543">
            <v>0</v>
          </cell>
          <cell r="J543">
            <v>0</v>
          </cell>
          <cell r="K543">
            <v>0</v>
          </cell>
          <cell r="L543">
            <v>0</v>
          </cell>
          <cell r="M543">
            <v>0</v>
          </cell>
          <cell r="N543">
            <v>0</v>
          </cell>
          <cell r="O543">
            <v>0</v>
          </cell>
          <cell r="P543">
            <v>0</v>
          </cell>
          <cell r="Q543">
            <v>0</v>
          </cell>
        </row>
        <row r="544">
          <cell r="A544">
            <v>70254</v>
          </cell>
          <cell r="B544" t="str">
            <v>Corporate Capitalized Expenses</v>
          </cell>
          <cell r="E544">
            <v>0</v>
          </cell>
          <cell r="F544">
            <v>0</v>
          </cell>
          <cell r="G544">
            <v>0</v>
          </cell>
          <cell r="H544">
            <v>0</v>
          </cell>
          <cell r="I544">
            <v>0</v>
          </cell>
          <cell r="J544">
            <v>0</v>
          </cell>
          <cell r="K544">
            <v>0</v>
          </cell>
          <cell r="L544">
            <v>0</v>
          </cell>
          <cell r="M544">
            <v>0</v>
          </cell>
          <cell r="N544">
            <v>0</v>
          </cell>
          <cell r="O544">
            <v>0</v>
          </cell>
          <cell r="P544">
            <v>0</v>
          </cell>
          <cell r="Q544">
            <v>0</v>
          </cell>
        </row>
        <row r="545">
          <cell r="A545">
            <v>70255</v>
          </cell>
          <cell r="B545" t="str">
            <v>Other Prof Fees</v>
          </cell>
          <cell r="E545">
            <v>0</v>
          </cell>
          <cell r="F545">
            <v>219.75</v>
          </cell>
          <cell r="G545">
            <v>56.21</v>
          </cell>
          <cell r="H545">
            <v>0</v>
          </cell>
          <cell r="I545">
            <v>0</v>
          </cell>
          <cell r="J545">
            <v>56.21</v>
          </cell>
          <cell r="K545">
            <v>0</v>
          </cell>
          <cell r="L545">
            <v>0</v>
          </cell>
          <cell r="M545">
            <v>56.21</v>
          </cell>
          <cell r="N545">
            <v>0</v>
          </cell>
          <cell r="O545">
            <v>-84.14</v>
          </cell>
          <cell r="P545">
            <v>482.7</v>
          </cell>
          <cell r="Q545">
            <v>786.93999999999994</v>
          </cell>
        </row>
        <row r="546">
          <cell r="A546">
            <v>70271</v>
          </cell>
          <cell r="B546" t="str">
            <v>Property and Liability Insurance</v>
          </cell>
          <cell r="E546">
            <v>0</v>
          </cell>
          <cell r="F546">
            <v>0</v>
          </cell>
          <cell r="G546">
            <v>0</v>
          </cell>
          <cell r="H546">
            <v>0</v>
          </cell>
          <cell r="I546">
            <v>0</v>
          </cell>
          <cell r="J546">
            <v>0</v>
          </cell>
          <cell r="K546">
            <v>0</v>
          </cell>
          <cell r="L546">
            <v>0</v>
          </cell>
          <cell r="M546">
            <v>0</v>
          </cell>
          <cell r="N546">
            <v>0</v>
          </cell>
          <cell r="O546">
            <v>0</v>
          </cell>
          <cell r="P546">
            <v>0</v>
          </cell>
          <cell r="Q546">
            <v>0</v>
          </cell>
        </row>
        <row r="547">
          <cell r="A547">
            <v>70272</v>
          </cell>
          <cell r="B547" t="str">
            <v>Keyman Life Insurance</v>
          </cell>
          <cell r="E547">
            <v>0</v>
          </cell>
          <cell r="F547">
            <v>0</v>
          </cell>
          <cell r="G547">
            <v>0</v>
          </cell>
          <cell r="H547">
            <v>0</v>
          </cell>
          <cell r="I547">
            <v>0</v>
          </cell>
          <cell r="J547">
            <v>0</v>
          </cell>
          <cell r="K547">
            <v>0</v>
          </cell>
          <cell r="L547">
            <v>0</v>
          </cell>
          <cell r="M547">
            <v>0</v>
          </cell>
          <cell r="N547">
            <v>0</v>
          </cell>
          <cell r="O547">
            <v>0</v>
          </cell>
          <cell r="P547">
            <v>0</v>
          </cell>
          <cell r="Q547">
            <v>0</v>
          </cell>
        </row>
        <row r="548">
          <cell r="A548">
            <v>70273</v>
          </cell>
          <cell r="B548" t="str">
            <v>Directors and Officers Insurance</v>
          </cell>
          <cell r="E548">
            <v>0</v>
          </cell>
          <cell r="F548">
            <v>0</v>
          </cell>
          <cell r="G548">
            <v>0</v>
          </cell>
          <cell r="H548">
            <v>0</v>
          </cell>
          <cell r="I548">
            <v>0</v>
          </cell>
          <cell r="J548">
            <v>0</v>
          </cell>
          <cell r="K548">
            <v>0</v>
          </cell>
          <cell r="L548">
            <v>0</v>
          </cell>
          <cell r="M548">
            <v>0</v>
          </cell>
          <cell r="N548">
            <v>0</v>
          </cell>
          <cell r="O548">
            <v>0</v>
          </cell>
          <cell r="P548">
            <v>0</v>
          </cell>
          <cell r="Q548">
            <v>0</v>
          </cell>
        </row>
        <row r="549">
          <cell r="A549">
            <v>70275</v>
          </cell>
          <cell r="B549" t="str">
            <v>Property Taxes</v>
          </cell>
          <cell r="E549">
            <v>1875</v>
          </cell>
          <cell r="F549">
            <v>1875</v>
          </cell>
          <cell r="G549">
            <v>2015.82</v>
          </cell>
          <cell r="H549">
            <v>2554.7800000000002</v>
          </cell>
          <cell r="I549">
            <v>2554.7800000000002</v>
          </cell>
          <cell r="J549">
            <v>2554.7800000000002</v>
          </cell>
          <cell r="K549">
            <v>3187.6</v>
          </cell>
          <cell r="L549">
            <v>2396.5700000000002</v>
          </cell>
          <cell r="M549">
            <v>2396.5700000000002</v>
          </cell>
          <cell r="N549">
            <v>2449.23</v>
          </cell>
          <cell r="O549">
            <v>2343.73</v>
          </cell>
          <cell r="P549">
            <v>2554.7199999999998</v>
          </cell>
          <cell r="Q549">
            <v>28758.58</v>
          </cell>
        </row>
        <row r="550">
          <cell r="A550">
            <v>70280</v>
          </cell>
          <cell r="B550" t="str">
            <v>Other Taxes</v>
          </cell>
          <cell r="E550">
            <v>0</v>
          </cell>
          <cell r="F550">
            <v>0</v>
          </cell>
          <cell r="G550">
            <v>0</v>
          </cell>
          <cell r="H550">
            <v>0</v>
          </cell>
          <cell r="I550">
            <v>0</v>
          </cell>
          <cell r="J550">
            <v>0</v>
          </cell>
          <cell r="K550">
            <v>0</v>
          </cell>
          <cell r="L550">
            <v>0</v>
          </cell>
          <cell r="M550">
            <v>0</v>
          </cell>
          <cell r="N550">
            <v>0</v>
          </cell>
          <cell r="O550">
            <v>0</v>
          </cell>
          <cell r="P550">
            <v>0</v>
          </cell>
          <cell r="Q550">
            <v>0</v>
          </cell>
        </row>
        <row r="551">
          <cell r="A551">
            <v>70300</v>
          </cell>
          <cell r="B551" t="str">
            <v>Data Processing</v>
          </cell>
          <cell r="E551">
            <v>24958.15</v>
          </cell>
          <cell r="F551">
            <v>2262.73</v>
          </cell>
          <cell r="G551">
            <v>16300.02</v>
          </cell>
          <cell r="H551">
            <v>2127.0700000000002</v>
          </cell>
          <cell r="I551">
            <v>33912.97</v>
          </cell>
          <cell r="J551">
            <v>1054.05</v>
          </cell>
          <cell r="K551">
            <v>22342.57</v>
          </cell>
          <cell r="L551">
            <v>2410.96</v>
          </cell>
          <cell r="M551">
            <v>22431</v>
          </cell>
          <cell r="N551">
            <v>1947.24</v>
          </cell>
          <cell r="O551">
            <v>21688.02</v>
          </cell>
          <cell r="P551">
            <v>-2059.87</v>
          </cell>
          <cell r="Q551">
            <v>149374.91</v>
          </cell>
        </row>
        <row r="552">
          <cell r="A552">
            <v>70301</v>
          </cell>
          <cell r="B552" t="str">
            <v>Computer Software</v>
          </cell>
          <cell r="E552">
            <v>0</v>
          </cell>
          <cell r="F552">
            <v>0</v>
          </cell>
          <cell r="G552">
            <v>0</v>
          </cell>
          <cell r="H552">
            <v>0</v>
          </cell>
          <cell r="I552">
            <v>0</v>
          </cell>
          <cell r="J552">
            <v>0</v>
          </cell>
          <cell r="K552">
            <v>0</v>
          </cell>
          <cell r="L552">
            <v>0</v>
          </cell>
          <cell r="M552">
            <v>0</v>
          </cell>
          <cell r="N552">
            <v>0</v>
          </cell>
          <cell r="O552">
            <v>0</v>
          </cell>
          <cell r="P552">
            <v>0</v>
          </cell>
          <cell r="Q552">
            <v>0</v>
          </cell>
        </row>
        <row r="553">
          <cell r="A553">
            <v>70302</v>
          </cell>
          <cell r="B553" t="str">
            <v>Computer Supplies</v>
          </cell>
          <cell r="E553">
            <v>0</v>
          </cell>
          <cell r="F553">
            <v>145.26</v>
          </cell>
          <cell r="G553">
            <v>231.28</v>
          </cell>
          <cell r="H553">
            <v>0</v>
          </cell>
          <cell r="I553">
            <v>0</v>
          </cell>
          <cell r="J553">
            <v>0</v>
          </cell>
          <cell r="K553">
            <v>0</v>
          </cell>
          <cell r="L553">
            <v>0</v>
          </cell>
          <cell r="M553">
            <v>0</v>
          </cell>
          <cell r="N553">
            <v>1365.11</v>
          </cell>
          <cell r="O553">
            <v>-1365.11</v>
          </cell>
          <cell r="P553">
            <v>187.29</v>
          </cell>
          <cell r="Q553">
            <v>563.82999999999993</v>
          </cell>
        </row>
        <row r="554">
          <cell r="A554">
            <v>70310</v>
          </cell>
          <cell r="B554" t="str">
            <v>Bad Debt Provision</v>
          </cell>
          <cell r="E554">
            <v>59587.53</v>
          </cell>
          <cell r="F554">
            <v>-42181.27</v>
          </cell>
          <cell r="G554">
            <v>26327.15</v>
          </cell>
          <cell r="H554">
            <v>-23518.21</v>
          </cell>
          <cell r="I554">
            <v>45403.42</v>
          </cell>
          <cell r="J554">
            <v>-30919.22</v>
          </cell>
          <cell r="K554">
            <v>58231.48</v>
          </cell>
          <cell r="L554">
            <v>-42566.26</v>
          </cell>
          <cell r="M554">
            <v>51551.54</v>
          </cell>
          <cell r="N554">
            <v>-30438.81</v>
          </cell>
          <cell r="O554">
            <v>61503.66</v>
          </cell>
          <cell r="P554">
            <v>-32663.45</v>
          </cell>
          <cell r="Q554">
            <v>100317.56000000001</v>
          </cell>
        </row>
        <row r="555">
          <cell r="A555">
            <v>70315</v>
          </cell>
          <cell r="B555" t="str">
            <v>Bad Debt Recoveries</v>
          </cell>
          <cell r="E555">
            <v>0</v>
          </cell>
          <cell r="F555">
            <v>0</v>
          </cell>
          <cell r="G555">
            <v>0</v>
          </cell>
          <cell r="H555">
            <v>0</v>
          </cell>
          <cell r="I555">
            <v>0</v>
          </cell>
          <cell r="J555">
            <v>0</v>
          </cell>
          <cell r="K555">
            <v>0</v>
          </cell>
          <cell r="L555">
            <v>0</v>
          </cell>
          <cell r="M555">
            <v>0</v>
          </cell>
          <cell r="N555">
            <v>0</v>
          </cell>
          <cell r="O555">
            <v>0</v>
          </cell>
          <cell r="P555">
            <v>0</v>
          </cell>
          <cell r="Q555">
            <v>0</v>
          </cell>
        </row>
        <row r="556">
          <cell r="A556">
            <v>70320</v>
          </cell>
          <cell r="B556" t="str">
            <v>Credit and Collection</v>
          </cell>
          <cell r="E556">
            <v>6202.09</v>
          </cell>
          <cell r="F556">
            <v>-976.61</v>
          </cell>
          <cell r="G556">
            <v>5260.16</v>
          </cell>
          <cell r="H556">
            <v>-803.96</v>
          </cell>
          <cell r="I556">
            <v>1871.95</v>
          </cell>
          <cell r="J556">
            <v>1067.25</v>
          </cell>
          <cell r="K556">
            <v>1589.22</v>
          </cell>
          <cell r="L556">
            <v>936.71</v>
          </cell>
          <cell r="M556">
            <v>1051.27</v>
          </cell>
          <cell r="N556">
            <v>482.15</v>
          </cell>
          <cell r="O556">
            <v>1946.37</v>
          </cell>
          <cell r="P556">
            <v>5166.42</v>
          </cell>
          <cell r="Q556">
            <v>23793.020000000004</v>
          </cell>
        </row>
        <row r="557">
          <cell r="A557">
            <v>70324</v>
          </cell>
          <cell r="B557" t="str">
            <v>Penalties and Violations</v>
          </cell>
          <cell r="E557">
            <v>0</v>
          </cell>
          <cell r="F557">
            <v>0</v>
          </cell>
          <cell r="G557">
            <v>0</v>
          </cell>
          <cell r="H557">
            <v>0</v>
          </cell>
          <cell r="I557">
            <v>0</v>
          </cell>
          <cell r="J557">
            <v>0</v>
          </cell>
          <cell r="K557">
            <v>0</v>
          </cell>
          <cell r="L557">
            <v>0</v>
          </cell>
          <cell r="M557">
            <v>0</v>
          </cell>
          <cell r="N557">
            <v>0</v>
          </cell>
          <cell r="O557">
            <v>0</v>
          </cell>
          <cell r="P557">
            <v>0</v>
          </cell>
          <cell r="Q557">
            <v>0</v>
          </cell>
        </row>
        <row r="558">
          <cell r="A558">
            <v>70325</v>
          </cell>
          <cell r="B558" t="str">
            <v>Legal Settlement Payments</v>
          </cell>
          <cell r="E558">
            <v>0</v>
          </cell>
          <cell r="F558">
            <v>0</v>
          </cell>
          <cell r="G558">
            <v>0</v>
          </cell>
          <cell r="H558">
            <v>0</v>
          </cell>
          <cell r="I558">
            <v>0</v>
          </cell>
          <cell r="J558">
            <v>0</v>
          </cell>
          <cell r="K558">
            <v>0</v>
          </cell>
          <cell r="L558">
            <v>0</v>
          </cell>
          <cell r="M558">
            <v>0</v>
          </cell>
          <cell r="N558">
            <v>0</v>
          </cell>
          <cell r="O558">
            <v>0</v>
          </cell>
          <cell r="P558">
            <v>0</v>
          </cell>
          <cell r="Q558">
            <v>0</v>
          </cell>
        </row>
        <row r="559">
          <cell r="A559">
            <v>70326</v>
          </cell>
          <cell r="B559" t="str">
            <v>Deductible Current Year</v>
          </cell>
          <cell r="E559">
            <v>0</v>
          </cell>
          <cell r="F559">
            <v>0</v>
          </cell>
          <cell r="G559">
            <v>0</v>
          </cell>
          <cell r="H559">
            <v>0</v>
          </cell>
          <cell r="I559">
            <v>0</v>
          </cell>
          <cell r="J559">
            <v>0</v>
          </cell>
          <cell r="K559">
            <v>0</v>
          </cell>
          <cell r="L559">
            <v>0</v>
          </cell>
          <cell r="M559">
            <v>0</v>
          </cell>
          <cell r="N559">
            <v>0</v>
          </cell>
          <cell r="O559">
            <v>0</v>
          </cell>
          <cell r="P559">
            <v>0</v>
          </cell>
          <cell r="Q559">
            <v>0</v>
          </cell>
        </row>
        <row r="560">
          <cell r="A560">
            <v>70327</v>
          </cell>
          <cell r="B560" t="str">
            <v>Deductible Dammage</v>
          </cell>
          <cell r="E560">
            <v>0</v>
          </cell>
          <cell r="F560">
            <v>0</v>
          </cell>
          <cell r="G560">
            <v>0</v>
          </cell>
          <cell r="H560">
            <v>0</v>
          </cell>
          <cell r="I560">
            <v>0</v>
          </cell>
          <cell r="J560">
            <v>0</v>
          </cell>
          <cell r="K560">
            <v>0</v>
          </cell>
          <cell r="L560">
            <v>0</v>
          </cell>
          <cell r="M560">
            <v>0</v>
          </cell>
          <cell r="N560">
            <v>0</v>
          </cell>
          <cell r="O560">
            <v>0</v>
          </cell>
          <cell r="P560">
            <v>0</v>
          </cell>
          <cell r="Q560">
            <v>0</v>
          </cell>
        </row>
        <row r="561">
          <cell r="A561">
            <v>70328</v>
          </cell>
          <cell r="B561" t="str">
            <v>Claim Recoveries</v>
          </cell>
          <cell r="E561">
            <v>0</v>
          </cell>
          <cell r="F561">
            <v>0</v>
          </cell>
          <cell r="G561">
            <v>0</v>
          </cell>
          <cell r="H561">
            <v>0</v>
          </cell>
          <cell r="I561">
            <v>0</v>
          </cell>
          <cell r="J561">
            <v>0</v>
          </cell>
          <cell r="K561">
            <v>0</v>
          </cell>
          <cell r="L561">
            <v>0</v>
          </cell>
          <cell r="M561">
            <v>0</v>
          </cell>
          <cell r="N561">
            <v>0</v>
          </cell>
          <cell r="O561">
            <v>0</v>
          </cell>
          <cell r="P561">
            <v>0</v>
          </cell>
          <cell r="Q561">
            <v>0</v>
          </cell>
        </row>
        <row r="562">
          <cell r="A562">
            <v>70330</v>
          </cell>
          <cell r="B562" t="str">
            <v>Deductible Prior Year</v>
          </cell>
          <cell r="E562">
            <v>0</v>
          </cell>
          <cell r="F562">
            <v>0</v>
          </cell>
          <cell r="G562">
            <v>0</v>
          </cell>
          <cell r="H562">
            <v>0</v>
          </cell>
          <cell r="I562">
            <v>0</v>
          </cell>
          <cell r="J562">
            <v>0</v>
          </cell>
          <cell r="K562">
            <v>0</v>
          </cell>
          <cell r="L562">
            <v>0</v>
          </cell>
          <cell r="M562">
            <v>0</v>
          </cell>
          <cell r="N562">
            <v>0</v>
          </cell>
          <cell r="O562">
            <v>0</v>
          </cell>
          <cell r="P562">
            <v>0</v>
          </cell>
          <cell r="Q562">
            <v>0</v>
          </cell>
        </row>
        <row r="563">
          <cell r="A563">
            <v>70335</v>
          </cell>
          <cell r="B563" t="str">
            <v>Miscellaneous</v>
          </cell>
          <cell r="E563">
            <v>0</v>
          </cell>
          <cell r="F563">
            <v>0</v>
          </cell>
          <cell r="G563">
            <v>0</v>
          </cell>
          <cell r="H563">
            <v>0</v>
          </cell>
          <cell r="I563">
            <v>0</v>
          </cell>
          <cell r="J563">
            <v>0</v>
          </cell>
          <cell r="K563">
            <v>0</v>
          </cell>
          <cell r="L563">
            <v>0</v>
          </cell>
          <cell r="M563">
            <v>0</v>
          </cell>
          <cell r="N563">
            <v>0</v>
          </cell>
          <cell r="O563">
            <v>0</v>
          </cell>
          <cell r="P563">
            <v>0</v>
          </cell>
          <cell r="Q563">
            <v>0</v>
          </cell>
        </row>
        <row r="564">
          <cell r="A564">
            <v>70336</v>
          </cell>
          <cell r="B564" t="str">
            <v>Coffe Bar</v>
          </cell>
          <cell r="E564">
            <v>0</v>
          </cell>
          <cell r="F564">
            <v>0</v>
          </cell>
          <cell r="G564">
            <v>0</v>
          </cell>
          <cell r="H564">
            <v>0</v>
          </cell>
          <cell r="I564">
            <v>0</v>
          </cell>
          <cell r="J564">
            <v>0</v>
          </cell>
          <cell r="K564">
            <v>0</v>
          </cell>
          <cell r="L564">
            <v>0</v>
          </cell>
          <cell r="M564">
            <v>0</v>
          </cell>
          <cell r="N564">
            <v>0</v>
          </cell>
          <cell r="O564">
            <v>0</v>
          </cell>
          <cell r="P564">
            <v>0</v>
          </cell>
          <cell r="Q564">
            <v>0</v>
          </cell>
        </row>
        <row r="565">
          <cell r="A565">
            <v>70345</v>
          </cell>
          <cell r="B565" t="str">
            <v>Security Services</v>
          </cell>
          <cell r="E565">
            <v>0</v>
          </cell>
          <cell r="F565">
            <v>0</v>
          </cell>
          <cell r="G565">
            <v>0</v>
          </cell>
          <cell r="H565">
            <v>0</v>
          </cell>
          <cell r="I565">
            <v>0</v>
          </cell>
          <cell r="J565">
            <v>0</v>
          </cell>
          <cell r="K565">
            <v>0</v>
          </cell>
          <cell r="L565">
            <v>0</v>
          </cell>
          <cell r="M565">
            <v>0</v>
          </cell>
          <cell r="N565">
            <v>0</v>
          </cell>
          <cell r="O565">
            <v>0</v>
          </cell>
          <cell r="P565">
            <v>0</v>
          </cell>
          <cell r="Q565">
            <v>0</v>
          </cell>
        </row>
        <row r="566">
          <cell r="A566">
            <v>70357</v>
          </cell>
          <cell r="B566" t="str">
            <v>Permits</v>
          </cell>
          <cell r="E566">
            <v>0</v>
          </cell>
          <cell r="F566">
            <v>0</v>
          </cell>
          <cell r="G566">
            <v>0</v>
          </cell>
          <cell r="H566">
            <v>0</v>
          </cell>
          <cell r="I566">
            <v>0</v>
          </cell>
          <cell r="J566">
            <v>0</v>
          </cell>
          <cell r="K566">
            <v>0</v>
          </cell>
          <cell r="L566">
            <v>0</v>
          </cell>
          <cell r="M566">
            <v>0</v>
          </cell>
          <cell r="N566">
            <v>0</v>
          </cell>
          <cell r="O566">
            <v>0</v>
          </cell>
          <cell r="P566">
            <v>0</v>
          </cell>
          <cell r="Q566">
            <v>0</v>
          </cell>
        </row>
        <row r="567">
          <cell r="A567">
            <v>70370</v>
          </cell>
          <cell r="B567" t="str">
            <v>Bonds Expense</v>
          </cell>
          <cell r="E567">
            <v>0</v>
          </cell>
          <cell r="F567">
            <v>0</v>
          </cell>
          <cell r="G567">
            <v>0</v>
          </cell>
          <cell r="H567">
            <v>0</v>
          </cell>
          <cell r="I567">
            <v>0</v>
          </cell>
          <cell r="J567">
            <v>0</v>
          </cell>
          <cell r="K567">
            <v>0</v>
          </cell>
          <cell r="L567">
            <v>0</v>
          </cell>
          <cell r="M567">
            <v>0</v>
          </cell>
          <cell r="N567">
            <v>0</v>
          </cell>
          <cell r="O567">
            <v>0</v>
          </cell>
          <cell r="P567">
            <v>0</v>
          </cell>
          <cell r="Q567">
            <v>0</v>
          </cell>
        </row>
        <row r="568">
          <cell r="A568">
            <v>70371</v>
          </cell>
          <cell r="B568" t="str">
            <v>Board of Directors Fees</v>
          </cell>
          <cell r="E568">
            <v>0</v>
          </cell>
          <cell r="F568">
            <v>0</v>
          </cell>
          <cell r="G568">
            <v>0</v>
          </cell>
          <cell r="H568">
            <v>0</v>
          </cell>
          <cell r="I568">
            <v>0</v>
          </cell>
          <cell r="J568">
            <v>0</v>
          </cell>
          <cell r="K568">
            <v>0</v>
          </cell>
          <cell r="L568">
            <v>0</v>
          </cell>
          <cell r="M568">
            <v>0</v>
          </cell>
          <cell r="N568">
            <v>0</v>
          </cell>
          <cell r="O568">
            <v>0</v>
          </cell>
          <cell r="P568">
            <v>0</v>
          </cell>
          <cell r="Q568">
            <v>0</v>
          </cell>
        </row>
        <row r="569">
          <cell r="A569">
            <v>70372</v>
          </cell>
          <cell r="B569" t="str">
            <v>Board of Directors Expense Report</v>
          </cell>
          <cell r="E569">
            <v>0</v>
          </cell>
          <cell r="F569">
            <v>0</v>
          </cell>
          <cell r="G569">
            <v>0</v>
          </cell>
          <cell r="H569">
            <v>0</v>
          </cell>
          <cell r="I569">
            <v>0</v>
          </cell>
          <cell r="J569">
            <v>0</v>
          </cell>
          <cell r="K569">
            <v>0</v>
          </cell>
          <cell r="L569">
            <v>0</v>
          </cell>
          <cell r="M569">
            <v>0</v>
          </cell>
          <cell r="N569">
            <v>0</v>
          </cell>
          <cell r="O569">
            <v>0</v>
          </cell>
          <cell r="P569">
            <v>0</v>
          </cell>
          <cell r="Q569">
            <v>0</v>
          </cell>
        </row>
        <row r="570">
          <cell r="A570">
            <v>70475</v>
          </cell>
          <cell r="B570" t="str">
            <v>Trade Shows</v>
          </cell>
          <cell r="E570">
            <v>0</v>
          </cell>
          <cell r="F570">
            <v>0</v>
          </cell>
          <cell r="G570">
            <v>0</v>
          </cell>
          <cell r="H570">
            <v>0</v>
          </cell>
          <cell r="I570">
            <v>0</v>
          </cell>
          <cell r="J570">
            <v>0</v>
          </cell>
          <cell r="K570">
            <v>0</v>
          </cell>
          <cell r="L570">
            <v>0</v>
          </cell>
          <cell r="M570">
            <v>0</v>
          </cell>
          <cell r="N570">
            <v>0</v>
          </cell>
          <cell r="O570">
            <v>0</v>
          </cell>
          <cell r="P570">
            <v>0</v>
          </cell>
          <cell r="Q570">
            <v>0</v>
          </cell>
        </row>
        <row r="571">
          <cell r="A571">
            <v>70900</v>
          </cell>
          <cell r="B571" t="str">
            <v>Entitiy Formation Costs</v>
          </cell>
          <cell r="E571">
            <v>0</v>
          </cell>
          <cell r="F571">
            <v>0</v>
          </cell>
          <cell r="G571">
            <v>0</v>
          </cell>
          <cell r="H571">
            <v>0</v>
          </cell>
          <cell r="I571">
            <v>0</v>
          </cell>
          <cell r="J571">
            <v>0</v>
          </cell>
          <cell r="K571">
            <v>0</v>
          </cell>
          <cell r="L571">
            <v>0</v>
          </cell>
          <cell r="M571">
            <v>0</v>
          </cell>
          <cell r="N571">
            <v>0</v>
          </cell>
          <cell r="O571">
            <v>0</v>
          </cell>
          <cell r="P571">
            <v>0</v>
          </cell>
          <cell r="Q571">
            <v>0</v>
          </cell>
        </row>
        <row r="572">
          <cell r="A572">
            <v>70998</v>
          </cell>
          <cell r="B572" t="str">
            <v>Allocation Out - District</v>
          </cell>
          <cell r="E572">
            <v>0</v>
          </cell>
          <cell r="F572">
            <v>0</v>
          </cell>
          <cell r="G572">
            <v>0</v>
          </cell>
          <cell r="H572">
            <v>0</v>
          </cell>
          <cell r="I572">
            <v>0</v>
          </cell>
          <cell r="J572">
            <v>0</v>
          </cell>
          <cell r="K572">
            <v>0</v>
          </cell>
          <cell r="L572">
            <v>0</v>
          </cell>
          <cell r="M572">
            <v>0</v>
          </cell>
          <cell r="N572">
            <v>0</v>
          </cell>
          <cell r="O572">
            <v>0</v>
          </cell>
          <cell r="P572">
            <v>0</v>
          </cell>
          <cell r="Q572">
            <v>0</v>
          </cell>
        </row>
        <row r="573">
          <cell r="A573">
            <v>70999</v>
          </cell>
          <cell r="B573" t="str">
            <v>Allocation Out - Out District</v>
          </cell>
          <cell r="E573">
            <v>0</v>
          </cell>
          <cell r="F573">
            <v>0</v>
          </cell>
          <cell r="G573">
            <v>0</v>
          </cell>
          <cell r="H573">
            <v>0</v>
          </cell>
          <cell r="I573">
            <v>0</v>
          </cell>
          <cell r="J573">
            <v>0</v>
          </cell>
          <cell r="K573">
            <v>0</v>
          </cell>
          <cell r="L573">
            <v>0</v>
          </cell>
          <cell r="M573">
            <v>0</v>
          </cell>
          <cell r="N573">
            <v>0</v>
          </cell>
          <cell r="O573">
            <v>0</v>
          </cell>
          <cell r="P573">
            <v>0</v>
          </cell>
          <cell r="Q573">
            <v>0</v>
          </cell>
        </row>
        <row r="574">
          <cell r="A574">
            <v>71000</v>
          </cell>
          <cell r="B574" t="str">
            <v>Stock Comp Expense</v>
          </cell>
          <cell r="E574">
            <v>0</v>
          </cell>
          <cell r="F574">
            <v>0</v>
          </cell>
          <cell r="G574">
            <v>0</v>
          </cell>
          <cell r="H574">
            <v>0</v>
          </cell>
          <cell r="I574">
            <v>0</v>
          </cell>
          <cell r="J574">
            <v>0</v>
          </cell>
          <cell r="K574">
            <v>0</v>
          </cell>
          <cell r="L574">
            <v>0</v>
          </cell>
          <cell r="M574">
            <v>0</v>
          </cell>
          <cell r="N574">
            <v>0</v>
          </cell>
          <cell r="O574">
            <v>0</v>
          </cell>
          <cell r="P574">
            <v>0</v>
          </cell>
          <cell r="Q574">
            <v>0</v>
          </cell>
        </row>
        <row r="575">
          <cell r="A575" t="str">
            <v>Total G&amp;A</v>
          </cell>
          <cell r="E575">
            <v>207906.74000000002</v>
          </cell>
          <cell r="F575">
            <v>66798.010000000024</v>
          </cell>
          <cell r="G575">
            <v>161263.80000000002</v>
          </cell>
          <cell r="H575">
            <v>86311.12999999999</v>
          </cell>
          <cell r="I575">
            <v>177403</v>
          </cell>
          <cell r="J575">
            <v>90607.349999999991</v>
          </cell>
          <cell r="K575">
            <v>198820.07000000004</v>
          </cell>
          <cell r="L575">
            <v>89006.530000000013</v>
          </cell>
          <cell r="M575">
            <v>188289.78000000003</v>
          </cell>
          <cell r="N575">
            <v>72891.83</v>
          </cell>
          <cell r="O575">
            <v>194697.06000000006</v>
          </cell>
          <cell r="P575">
            <v>96799.019999999931</v>
          </cell>
          <cell r="Q575">
            <v>1630794.3199999996</v>
          </cell>
        </row>
        <row r="577">
          <cell r="A577" t="str">
            <v>Overhead</v>
          </cell>
        </row>
        <row r="578">
          <cell r="A578">
            <v>70149</v>
          </cell>
          <cell r="B578" t="str">
            <v>Corporate Overhead Allocation In</v>
          </cell>
          <cell r="E578">
            <v>55340.22</v>
          </cell>
          <cell r="F578">
            <v>54315.21</v>
          </cell>
          <cell r="G578">
            <v>54439.91</v>
          </cell>
          <cell r="H578">
            <v>55653.47</v>
          </cell>
          <cell r="I578">
            <v>54826.44</v>
          </cell>
          <cell r="J578">
            <v>55802.53</v>
          </cell>
          <cell r="K578">
            <v>55353.69</v>
          </cell>
          <cell r="L578">
            <v>57179.64</v>
          </cell>
          <cell r="M578">
            <v>55296.08</v>
          </cell>
          <cell r="N578">
            <v>55281.99</v>
          </cell>
          <cell r="O578">
            <v>54995.29</v>
          </cell>
          <cell r="P578">
            <v>55389.94</v>
          </cell>
          <cell r="Q578">
            <v>663874.41000000015</v>
          </cell>
        </row>
        <row r="579">
          <cell r="A579">
            <v>70159</v>
          </cell>
          <cell r="B579" t="str">
            <v>Region Overhead Allocation In</v>
          </cell>
          <cell r="E579">
            <v>0</v>
          </cell>
          <cell r="F579">
            <v>0</v>
          </cell>
          <cell r="G579">
            <v>0</v>
          </cell>
          <cell r="H579">
            <v>0</v>
          </cell>
          <cell r="I579">
            <v>0</v>
          </cell>
          <cell r="J579">
            <v>0</v>
          </cell>
          <cell r="K579">
            <v>0</v>
          </cell>
          <cell r="L579">
            <v>0</v>
          </cell>
          <cell r="M579">
            <v>0</v>
          </cell>
          <cell r="N579">
            <v>0</v>
          </cell>
          <cell r="O579">
            <v>0</v>
          </cell>
          <cell r="P579">
            <v>0</v>
          </cell>
          <cell r="Q579">
            <v>0</v>
          </cell>
        </row>
        <row r="580">
          <cell r="A580" t="str">
            <v>Total Overhead</v>
          </cell>
          <cell r="E580">
            <v>55340.22</v>
          </cell>
          <cell r="F580">
            <v>54315.21</v>
          </cell>
          <cell r="G580">
            <v>54439.91</v>
          </cell>
          <cell r="H580">
            <v>55653.47</v>
          </cell>
          <cell r="I580">
            <v>54826.44</v>
          </cell>
          <cell r="J580">
            <v>55802.53</v>
          </cell>
          <cell r="K580">
            <v>55353.69</v>
          </cell>
          <cell r="L580">
            <v>57179.64</v>
          </cell>
          <cell r="M580">
            <v>55296.08</v>
          </cell>
          <cell r="N580">
            <v>55281.99</v>
          </cell>
          <cell r="O580">
            <v>54995.29</v>
          </cell>
          <cell r="P580">
            <v>55389.94</v>
          </cell>
          <cell r="Q580">
            <v>663874.41000000015</v>
          </cell>
        </row>
        <row r="582">
          <cell r="A582" t="str">
            <v>Total SG&amp;A</v>
          </cell>
          <cell r="E582">
            <v>263246.96000000002</v>
          </cell>
          <cell r="F582">
            <v>121113.22000000003</v>
          </cell>
          <cell r="G582">
            <v>215703.71000000002</v>
          </cell>
          <cell r="H582">
            <v>141964.59999999998</v>
          </cell>
          <cell r="I582">
            <v>232229.44</v>
          </cell>
          <cell r="J582">
            <v>146409.88</v>
          </cell>
          <cell r="K582">
            <v>254173.76000000004</v>
          </cell>
          <cell r="L582">
            <v>146186.17000000001</v>
          </cell>
          <cell r="M582">
            <v>243585.86000000004</v>
          </cell>
          <cell r="N582">
            <v>128173.82</v>
          </cell>
          <cell r="O582">
            <v>249692.35000000006</v>
          </cell>
          <cell r="P582">
            <v>155426.55999999994</v>
          </cell>
          <cell r="Q582">
            <v>2297906.3299999996</v>
          </cell>
        </row>
        <row r="584">
          <cell r="A584" t="str">
            <v>EBITDA</v>
          </cell>
          <cell r="E584">
            <v>20388.780000000086</v>
          </cell>
          <cell r="F584">
            <v>275898.64999999997</v>
          </cell>
          <cell r="G584">
            <v>77705.549999999872</v>
          </cell>
          <cell r="H584">
            <v>153218.83000000007</v>
          </cell>
          <cell r="I584">
            <v>139863.27999999974</v>
          </cell>
          <cell r="J584">
            <v>204338.71000000008</v>
          </cell>
          <cell r="K584">
            <v>93342.360000000015</v>
          </cell>
          <cell r="L584">
            <v>241833.84</v>
          </cell>
          <cell r="M584">
            <v>134242.65999999997</v>
          </cell>
          <cell r="N584">
            <v>254051.7099999999</v>
          </cell>
          <cell r="O584">
            <v>61738.860000000132</v>
          </cell>
          <cell r="P584">
            <v>151328.35999999987</v>
          </cell>
          <cell r="Q584">
            <v>1807951.5899999957</v>
          </cell>
        </row>
        <row r="586">
          <cell r="A586" t="str">
            <v>DD&amp;A</v>
          </cell>
        </row>
        <row r="587">
          <cell r="A587" t="str">
            <v>Depreciation</v>
          </cell>
        </row>
        <row r="588">
          <cell r="A588">
            <v>51260</v>
          </cell>
          <cell r="B588" t="str">
            <v>Depreciation</v>
          </cell>
          <cell r="E588">
            <v>49490.6</v>
          </cell>
          <cell r="F588">
            <v>49625.87</v>
          </cell>
          <cell r="G588">
            <v>49625.95</v>
          </cell>
          <cell r="H588">
            <v>49620.11</v>
          </cell>
          <cell r="I588">
            <v>49620.2</v>
          </cell>
          <cell r="J588">
            <v>48737.05</v>
          </cell>
          <cell r="K588">
            <v>48736.639999999999</v>
          </cell>
          <cell r="L588">
            <v>47681.86</v>
          </cell>
          <cell r="M588">
            <v>47682.18</v>
          </cell>
          <cell r="N588">
            <v>47681.87</v>
          </cell>
          <cell r="O588">
            <v>47328.05</v>
          </cell>
          <cell r="P588">
            <v>47849.53</v>
          </cell>
          <cell r="Q588">
            <v>583679.91</v>
          </cell>
        </row>
        <row r="589">
          <cell r="A589">
            <v>54260</v>
          </cell>
          <cell r="B589" t="str">
            <v>Depreciation</v>
          </cell>
          <cell r="E589">
            <v>11933.53</v>
          </cell>
          <cell r="F589">
            <v>11933.51</v>
          </cell>
          <cell r="G589">
            <v>11933.4</v>
          </cell>
          <cell r="H589">
            <v>11933.26</v>
          </cell>
          <cell r="I589">
            <v>11933.49</v>
          </cell>
          <cell r="J589">
            <v>11933.83</v>
          </cell>
          <cell r="K589">
            <v>11932.86</v>
          </cell>
          <cell r="L589">
            <v>11933.32</v>
          </cell>
          <cell r="M589">
            <v>11933.62</v>
          </cell>
          <cell r="N589">
            <v>11933.41</v>
          </cell>
          <cell r="O589">
            <v>11933.19</v>
          </cell>
          <cell r="P589">
            <v>11933.37</v>
          </cell>
          <cell r="Q589">
            <v>143200.79</v>
          </cell>
        </row>
        <row r="590">
          <cell r="A590">
            <v>56260</v>
          </cell>
          <cell r="B590" t="str">
            <v>Depreciation</v>
          </cell>
          <cell r="E590">
            <v>0</v>
          </cell>
          <cell r="F590">
            <v>0</v>
          </cell>
          <cell r="G590">
            <v>0</v>
          </cell>
          <cell r="H590">
            <v>0</v>
          </cell>
          <cell r="I590">
            <v>0</v>
          </cell>
          <cell r="J590">
            <v>0</v>
          </cell>
          <cell r="K590">
            <v>0</v>
          </cell>
          <cell r="L590">
            <v>0</v>
          </cell>
          <cell r="M590">
            <v>0</v>
          </cell>
          <cell r="N590">
            <v>0</v>
          </cell>
          <cell r="O590">
            <v>0</v>
          </cell>
          <cell r="P590">
            <v>0</v>
          </cell>
          <cell r="Q590">
            <v>0</v>
          </cell>
        </row>
        <row r="591">
          <cell r="A591">
            <v>57260</v>
          </cell>
          <cell r="B591" t="str">
            <v>Depreciation</v>
          </cell>
          <cell r="E591">
            <v>2414.64</v>
          </cell>
          <cell r="F591">
            <v>2414.6799999999998</v>
          </cell>
          <cell r="G591">
            <v>2414.64</v>
          </cell>
          <cell r="H591">
            <v>2441.84</v>
          </cell>
          <cell r="I591">
            <v>2441.87</v>
          </cell>
          <cell r="J591">
            <v>2441.86</v>
          </cell>
          <cell r="K591">
            <v>2441.83</v>
          </cell>
          <cell r="L591">
            <v>2503.59</v>
          </cell>
          <cell r="M591">
            <v>2503.59</v>
          </cell>
          <cell r="N591">
            <v>3307.76</v>
          </cell>
          <cell r="O591">
            <v>3318.13</v>
          </cell>
          <cell r="P591">
            <v>3312.93</v>
          </cell>
          <cell r="Q591">
            <v>31957.360000000004</v>
          </cell>
        </row>
        <row r="592">
          <cell r="A592">
            <v>60260</v>
          </cell>
          <cell r="B592" t="str">
            <v>Depreciation</v>
          </cell>
          <cell r="E592">
            <v>0</v>
          </cell>
          <cell r="F592">
            <v>0</v>
          </cell>
          <cell r="G592">
            <v>0</v>
          </cell>
          <cell r="H592">
            <v>0</v>
          </cell>
          <cell r="I592">
            <v>0</v>
          </cell>
          <cell r="J592">
            <v>0</v>
          </cell>
          <cell r="K592">
            <v>0</v>
          </cell>
          <cell r="L592">
            <v>0</v>
          </cell>
          <cell r="M592">
            <v>0</v>
          </cell>
          <cell r="N592">
            <v>0</v>
          </cell>
          <cell r="O592">
            <v>0</v>
          </cell>
          <cell r="P592">
            <v>0</v>
          </cell>
          <cell r="Q592">
            <v>0</v>
          </cell>
        </row>
        <row r="593">
          <cell r="A593">
            <v>70257</v>
          </cell>
          <cell r="B593" t="str">
            <v>Depreciation</v>
          </cell>
          <cell r="E593">
            <v>0</v>
          </cell>
          <cell r="F593">
            <v>0</v>
          </cell>
          <cell r="G593">
            <v>0</v>
          </cell>
          <cell r="H593">
            <v>0</v>
          </cell>
          <cell r="I593">
            <v>0</v>
          </cell>
          <cell r="J593">
            <v>0</v>
          </cell>
          <cell r="K593">
            <v>0</v>
          </cell>
          <cell r="L593">
            <v>0</v>
          </cell>
          <cell r="M593">
            <v>0</v>
          </cell>
          <cell r="N593">
            <v>0</v>
          </cell>
          <cell r="O593">
            <v>0</v>
          </cell>
          <cell r="P593">
            <v>0</v>
          </cell>
          <cell r="Q593">
            <v>0</v>
          </cell>
        </row>
        <row r="594">
          <cell r="A594">
            <v>70260</v>
          </cell>
          <cell r="B594" t="str">
            <v>Depreciation</v>
          </cell>
          <cell r="E594">
            <v>1532.42</v>
          </cell>
          <cell r="F594">
            <v>1532.4</v>
          </cell>
          <cell r="G594">
            <v>1532.42</v>
          </cell>
          <cell r="H594">
            <v>1459.5</v>
          </cell>
          <cell r="I594">
            <v>1459.49</v>
          </cell>
          <cell r="J594">
            <v>1422.66</v>
          </cell>
          <cell r="K594">
            <v>1422.61</v>
          </cell>
          <cell r="L594">
            <v>1422.6</v>
          </cell>
          <cell r="M594">
            <v>1422.64</v>
          </cell>
          <cell r="N594">
            <v>1422.61</v>
          </cell>
          <cell r="O594">
            <v>1422.62</v>
          </cell>
          <cell r="P594">
            <v>1595.38</v>
          </cell>
          <cell r="Q594">
            <v>17647.350000000002</v>
          </cell>
        </row>
        <row r="595">
          <cell r="A595" t="str">
            <v>Total Depreciation</v>
          </cell>
          <cell r="E595">
            <v>65371.189999999995</v>
          </cell>
          <cell r="F595">
            <v>65506.460000000006</v>
          </cell>
          <cell r="G595">
            <v>65506.409999999996</v>
          </cell>
          <cell r="H595">
            <v>65454.710000000006</v>
          </cell>
          <cell r="I595">
            <v>65455.049999999996</v>
          </cell>
          <cell r="J595">
            <v>64535.400000000009</v>
          </cell>
          <cell r="K595">
            <v>64533.94</v>
          </cell>
          <cell r="L595">
            <v>63541.37</v>
          </cell>
          <cell r="M595">
            <v>63542.03</v>
          </cell>
          <cell r="N595">
            <v>64345.65</v>
          </cell>
          <cell r="O595">
            <v>64001.990000000005</v>
          </cell>
          <cell r="P595">
            <v>64691.21</v>
          </cell>
          <cell r="Q595">
            <v>776485.41</v>
          </cell>
        </row>
        <row r="597">
          <cell r="A597" t="str">
            <v>Depletion</v>
          </cell>
        </row>
        <row r="598">
          <cell r="A598">
            <v>46000</v>
          </cell>
          <cell r="B598" t="str">
            <v>Depletion</v>
          </cell>
          <cell r="E598">
            <v>0</v>
          </cell>
          <cell r="F598">
            <v>0</v>
          </cell>
          <cell r="G598">
            <v>0</v>
          </cell>
          <cell r="H598">
            <v>0</v>
          </cell>
          <cell r="I598">
            <v>0</v>
          </cell>
          <cell r="J598">
            <v>0</v>
          </cell>
          <cell r="K598">
            <v>0</v>
          </cell>
          <cell r="L598">
            <v>0</v>
          </cell>
          <cell r="M598">
            <v>0</v>
          </cell>
          <cell r="N598">
            <v>0</v>
          </cell>
          <cell r="O598">
            <v>0</v>
          </cell>
          <cell r="P598">
            <v>0</v>
          </cell>
          <cell r="Q598">
            <v>0</v>
          </cell>
        </row>
        <row r="599">
          <cell r="A599">
            <v>46010</v>
          </cell>
          <cell r="B599" t="str">
            <v>Closure Amortization</v>
          </cell>
          <cell r="E599">
            <v>0</v>
          </cell>
          <cell r="F599">
            <v>0</v>
          </cell>
          <cell r="G599">
            <v>0</v>
          </cell>
          <cell r="H599">
            <v>0</v>
          </cell>
          <cell r="I599">
            <v>0</v>
          </cell>
          <cell r="J599">
            <v>0</v>
          </cell>
          <cell r="K599">
            <v>0</v>
          </cell>
          <cell r="L599">
            <v>0</v>
          </cell>
          <cell r="M599">
            <v>0</v>
          </cell>
          <cell r="N599">
            <v>0</v>
          </cell>
          <cell r="O599">
            <v>0</v>
          </cell>
          <cell r="P599">
            <v>0</v>
          </cell>
          <cell r="Q599">
            <v>0</v>
          </cell>
        </row>
        <row r="600">
          <cell r="A600">
            <v>57261</v>
          </cell>
          <cell r="B600" t="str">
            <v>Airspace Amortization</v>
          </cell>
          <cell r="E600">
            <v>0</v>
          </cell>
          <cell r="F600">
            <v>0</v>
          </cell>
          <cell r="G600">
            <v>0</v>
          </cell>
          <cell r="H600">
            <v>0</v>
          </cell>
          <cell r="I600">
            <v>0</v>
          </cell>
          <cell r="J600">
            <v>0</v>
          </cell>
          <cell r="K600">
            <v>0</v>
          </cell>
          <cell r="L600">
            <v>0</v>
          </cell>
          <cell r="M600">
            <v>0</v>
          </cell>
          <cell r="N600">
            <v>0</v>
          </cell>
          <cell r="O600">
            <v>0</v>
          </cell>
          <cell r="P600">
            <v>0</v>
          </cell>
          <cell r="Q600">
            <v>0</v>
          </cell>
        </row>
        <row r="601">
          <cell r="A601" t="str">
            <v>Total Depletion</v>
          </cell>
          <cell r="E601">
            <v>0</v>
          </cell>
          <cell r="F601">
            <v>0</v>
          </cell>
          <cell r="G601">
            <v>0</v>
          </cell>
          <cell r="H601">
            <v>0</v>
          </cell>
          <cell r="I601">
            <v>0</v>
          </cell>
          <cell r="J601">
            <v>0</v>
          </cell>
          <cell r="K601">
            <v>0</v>
          </cell>
          <cell r="L601">
            <v>0</v>
          </cell>
          <cell r="M601">
            <v>0</v>
          </cell>
          <cell r="N601">
            <v>0</v>
          </cell>
          <cell r="O601">
            <v>0</v>
          </cell>
          <cell r="P601">
            <v>0</v>
          </cell>
          <cell r="Q601">
            <v>0</v>
          </cell>
        </row>
        <row r="603">
          <cell r="A603" t="str">
            <v>Amortization</v>
          </cell>
        </row>
        <row r="604">
          <cell r="A604">
            <v>70264</v>
          </cell>
          <cell r="B604" t="str">
            <v>Amortization</v>
          </cell>
          <cell r="E604">
            <v>0</v>
          </cell>
          <cell r="F604">
            <v>0</v>
          </cell>
          <cell r="G604">
            <v>0</v>
          </cell>
          <cell r="H604">
            <v>0</v>
          </cell>
          <cell r="I604">
            <v>0</v>
          </cell>
          <cell r="J604">
            <v>0</v>
          </cell>
          <cell r="K604">
            <v>0</v>
          </cell>
          <cell r="L604">
            <v>0</v>
          </cell>
          <cell r="M604">
            <v>0</v>
          </cell>
          <cell r="N604">
            <v>0</v>
          </cell>
          <cell r="O604">
            <v>0</v>
          </cell>
          <cell r="P604">
            <v>0</v>
          </cell>
          <cell r="Q604">
            <v>0</v>
          </cell>
        </row>
        <row r="605">
          <cell r="A605">
            <v>70266</v>
          </cell>
          <cell r="B605" t="str">
            <v>Cov. Not to Compete</v>
          </cell>
          <cell r="E605">
            <v>0</v>
          </cell>
          <cell r="F605">
            <v>0</v>
          </cell>
          <cell r="G605">
            <v>0</v>
          </cell>
          <cell r="H605">
            <v>0</v>
          </cell>
          <cell r="I605">
            <v>0</v>
          </cell>
          <cell r="J605">
            <v>0</v>
          </cell>
          <cell r="K605">
            <v>0</v>
          </cell>
          <cell r="L605">
            <v>0</v>
          </cell>
          <cell r="M605">
            <v>0</v>
          </cell>
          <cell r="N605">
            <v>0</v>
          </cell>
          <cell r="O605">
            <v>0</v>
          </cell>
          <cell r="P605">
            <v>0</v>
          </cell>
          <cell r="Q605">
            <v>0</v>
          </cell>
        </row>
        <row r="606">
          <cell r="A606">
            <v>70267</v>
          </cell>
          <cell r="B606" t="str">
            <v>Amortization of Goodwill - Taxable</v>
          </cell>
          <cell r="E606">
            <v>0</v>
          </cell>
          <cell r="F606">
            <v>0</v>
          </cell>
          <cell r="G606">
            <v>0</v>
          </cell>
          <cell r="H606">
            <v>0</v>
          </cell>
          <cell r="I606">
            <v>0</v>
          </cell>
          <cell r="J606">
            <v>0</v>
          </cell>
          <cell r="K606">
            <v>0</v>
          </cell>
          <cell r="L606">
            <v>0</v>
          </cell>
          <cell r="M606">
            <v>0</v>
          </cell>
          <cell r="N606">
            <v>0</v>
          </cell>
          <cell r="O606">
            <v>0</v>
          </cell>
          <cell r="P606">
            <v>0</v>
          </cell>
          <cell r="Q606">
            <v>0</v>
          </cell>
        </row>
        <row r="607">
          <cell r="A607">
            <v>70268</v>
          </cell>
          <cell r="B607" t="str">
            <v>Amortization of Goodwill - Non-Taxable</v>
          </cell>
          <cell r="E607">
            <v>0</v>
          </cell>
          <cell r="F607">
            <v>0</v>
          </cell>
          <cell r="G607">
            <v>0</v>
          </cell>
          <cell r="H607">
            <v>0</v>
          </cell>
          <cell r="I607">
            <v>0</v>
          </cell>
          <cell r="J607">
            <v>0</v>
          </cell>
          <cell r="K607">
            <v>0</v>
          </cell>
          <cell r="L607">
            <v>0</v>
          </cell>
          <cell r="M607">
            <v>0</v>
          </cell>
          <cell r="N607">
            <v>0</v>
          </cell>
          <cell r="O607">
            <v>0</v>
          </cell>
          <cell r="P607">
            <v>0</v>
          </cell>
          <cell r="Q607">
            <v>0</v>
          </cell>
        </row>
        <row r="608">
          <cell r="A608">
            <v>70269</v>
          </cell>
          <cell r="B608" t="str">
            <v>Long Term Contract Amort</v>
          </cell>
          <cell r="E608">
            <v>0</v>
          </cell>
          <cell r="F608">
            <v>0</v>
          </cell>
          <cell r="G608">
            <v>0</v>
          </cell>
          <cell r="H608">
            <v>0</v>
          </cell>
          <cell r="I608">
            <v>0</v>
          </cell>
          <cell r="J608">
            <v>0</v>
          </cell>
          <cell r="K608">
            <v>0</v>
          </cell>
          <cell r="L608">
            <v>0</v>
          </cell>
          <cell r="M608">
            <v>0</v>
          </cell>
          <cell r="N608">
            <v>0</v>
          </cell>
          <cell r="O608">
            <v>0</v>
          </cell>
          <cell r="P608">
            <v>0</v>
          </cell>
          <cell r="Q608">
            <v>0</v>
          </cell>
        </row>
        <row r="609">
          <cell r="A609" t="str">
            <v>Total Amortization</v>
          </cell>
          <cell r="E609">
            <v>0</v>
          </cell>
          <cell r="F609">
            <v>0</v>
          </cell>
          <cell r="G609">
            <v>0</v>
          </cell>
          <cell r="H609">
            <v>0</v>
          </cell>
          <cell r="I609">
            <v>0</v>
          </cell>
          <cell r="J609">
            <v>0</v>
          </cell>
          <cell r="K609">
            <v>0</v>
          </cell>
          <cell r="L609">
            <v>0</v>
          </cell>
          <cell r="M609">
            <v>0</v>
          </cell>
          <cell r="N609">
            <v>0</v>
          </cell>
          <cell r="O609">
            <v>0</v>
          </cell>
          <cell r="P609">
            <v>0</v>
          </cell>
          <cell r="Q609">
            <v>0</v>
          </cell>
        </row>
        <row r="611">
          <cell r="A611" t="str">
            <v>Total DDA</v>
          </cell>
          <cell r="E611">
            <v>65371.189999999995</v>
          </cell>
          <cell r="F611">
            <v>65506.460000000006</v>
          </cell>
          <cell r="G611">
            <v>65506.409999999996</v>
          </cell>
          <cell r="H611">
            <v>65454.710000000006</v>
          </cell>
          <cell r="I611">
            <v>65455.049999999996</v>
          </cell>
          <cell r="J611">
            <v>64535.400000000009</v>
          </cell>
          <cell r="K611">
            <v>64533.94</v>
          </cell>
          <cell r="L611">
            <v>63541.37</v>
          </cell>
          <cell r="M611">
            <v>63542.03</v>
          </cell>
          <cell r="N611">
            <v>64345.65</v>
          </cell>
          <cell r="O611">
            <v>64001.990000000005</v>
          </cell>
          <cell r="P611">
            <v>64691.21</v>
          </cell>
          <cell r="Q611">
            <v>776485.41</v>
          </cell>
        </row>
        <row r="613">
          <cell r="A613" t="str">
            <v>EBIT</v>
          </cell>
          <cell r="E613">
            <v>-44982.409999999909</v>
          </cell>
          <cell r="F613">
            <v>210392.18999999994</v>
          </cell>
          <cell r="G613">
            <v>12199.139999999876</v>
          </cell>
          <cell r="H613">
            <v>87764.120000000068</v>
          </cell>
          <cell r="I613">
            <v>74408.229999999749</v>
          </cell>
          <cell r="J613">
            <v>139803.31000000006</v>
          </cell>
          <cell r="K613">
            <v>28808.420000000013</v>
          </cell>
          <cell r="L613">
            <v>178292.47</v>
          </cell>
          <cell r="M613">
            <v>70700.629999999976</v>
          </cell>
          <cell r="N613">
            <v>189706.05999999991</v>
          </cell>
          <cell r="O613">
            <v>-2263.1299999998737</v>
          </cell>
          <cell r="P613">
            <v>86637.149999999878</v>
          </cell>
          <cell r="Q613">
            <v>1031466.1799999956</v>
          </cell>
        </row>
        <row r="615">
          <cell r="A615" t="str">
            <v>Interest Expense</v>
          </cell>
        </row>
        <row r="616">
          <cell r="A616">
            <v>80000</v>
          </cell>
          <cell r="B616" t="str">
            <v>Interest Expense</v>
          </cell>
          <cell r="E616">
            <v>0</v>
          </cell>
          <cell r="F616">
            <v>0</v>
          </cell>
          <cell r="G616">
            <v>0</v>
          </cell>
          <cell r="H616">
            <v>0</v>
          </cell>
          <cell r="I616">
            <v>0</v>
          </cell>
          <cell r="J616">
            <v>0</v>
          </cell>
          <cell r="K616">
            <v>0</v>
          </cell>
          <cell r="L616">
            <v>0</v>
          </cell>
          <cell r="M616">
            <v>0</v>
          </cell>
          <cell r="N616">
            <v>0</v>
          </cell>
          <cell r="O616">
            <v>0</v>
          </cell>
          <cell r="P616">
            <v>0</v>
          </cell>
          <cell r="Q616">
            <v>0</v>
          </cell>
        </row>
        <row r="617">
          <cell r="A617">
            <v>80001</v>
          </cell>
          <cell r="B617" t="str">
            <v>Debt Accretion</v>
          </cell>
          <cell r="E617">
            <v>0</v>
          </cell>
          <cell r="F617">
            <v>0</v>
          </cell>
          <cell r="G617">
            <v>0</v>
          </cell>
          <cell r="H617">
            <v>0</v>
          </cell>
          <cell r="I617">
            <v>0</v>
          </cell>
          <cell r="J617">
            <v>0</v>
          </cell>
          <cell r="K617">
            <v>0</v>
          </cell>
          <cell r="L617">
            <v>0</v>
          </cell>
          <cell r="M617">
            <v>0</v>
          </cell>
          <cell r="N617">
            <v>0</v>
          </cell>
          <cell r="O617">
            <v>0</v>
          </cell>
          <cell r="P617">
            <v>0</v>
          </cell>
          <cell r="Q617">
            <v>0</v>
          </cell>
        </row>
        <row r="618">
          <cell r="A618">
            <v>80009</v>
          </cell>
          <cell r="B618" t="str">
            <v>Capitalized Interest</v>
          </cell>
          <cell r="E618">
            <v>0</v>
          </cell>
          <cell r="F618">
            <v>0</v>
          </cell>
          <cell r="G618">
            <v>0</v>
          </cell>
          <cell r="H618">
            <v>0</v>
          </cell>
          <cell r="I618">
            <v>0</v>
          </cell>
          <cell r="J618">
            <v>0</v>
          </cell>
          <cell r="K618">
            <v>0</v>
          </cell>
          <cell r="L618">
            <v>0</v>
          </cell>
          <cell r="M618">
            <v>0</v>
          </cell>
          <cell r="N618">
            <v>0</v>
          </cell>
          <cell r="O618">
            <v>0</v>
          </cell>
          <cell r="P618">
            <v>0</v>
          </cell>
          <cell r="Q618">
            <v>0</v>
          </cell>
        </row>
        <row r="619">
          <cell r="A619">
            <v>80099</v>
          </cell>
          <cell r="B619" t="str">
            <v>Interest Allocation</v>
          </cell>
          <cell r="E619">
            <v>0</v>
          </cell>
          <cell r="F619">
            <v>0</v>
          </cell>
          <cell r="G619">
            <v>0</v>
          </cell>
          <cell r="H619">
            <v>0</v>
          </cell>
          <cell r="I619">
            <v>0</v>
          </cell>
          <cell r="J619">
            <v>0</v>
          </cell>
          <cell r="K619">
            <v>0</v>
          </cell>
          <cell r="L619">
            <v>0</v>
          </cell>
          <cell r="M619">
            <v>0</v>
          </cell>
          <cell r="N619">
            <v>0</v>
          </cell>
          <cell r="O619">
            <v>0</v>
          </cell>
          <cell r="P619">
            <v>0</v>
          </cell>
          <cell r="Q619">
            <v>0</v>
          </cell>
        </row>
        <row r="620">
          <cell r="A620" t="str">
            <v>Total Interest Expense</v>
          </cell>
          <cell r="E620">
            <v>0</v>
          </cell>
          <cell r="F620">
            <v>0</v>
          </cell>
          <cell r="G620">
            <v>0</v>
          </cell>
          <cell r="H620">
            <v>0</v>
          </cell>
          <cell r="I620">
            <v>0</v>
          </cell>
          <cell r="J620">
            <v>0</v>
          </cell>
          <cell r="K620">
            <v>0</v>
          </cell>
          <cell r="L620">
            <v>0</v>
          </cell>
          <cell r="M620">
            <v>0</v>
          </cell>
          <cell r="N620">
            <v>0</v>
          </cell>
          <cell r="O620">
            <v>0</v>
          </cell>
          <cell r="P620">
            <v>0</v>
          </cell>
          <cell r="Q620">
            <v>0</v>
          </cell>
        </row>
        <row r="622">
          <cell r="A622" t="str">
            <v>Interest Income</v>
          </cell>
        </row>
        <row r="623">
          <cell r="A623">
            <v>80010</v>
          </cell>
          <cell r="B623" t="str">
            <v>Interest Income</v>
          </cell>
          <cell r="E623">
            <v>0</v>
          </cell>
          <cell r="F623">
            <v>0</v>
          </cell>
          <cell r="G623">
            <v>0</v>
          </cell>
          <cell r="H623">
            <v>0</v>
          </cell>
          <cell r="I623">
            <v>0</v>
          </cell>
          <cell r="J623">
            <v>0</v>
          </cell>
          <cell r="K623">
            <v>0</v>
          </cell>
          <cell r="L623">
            <v>0</v>
          </cell>
          <cell r="M623">
            <v>0</v>
          </cell>
          <cell r="N623">
            <v>0</v>
          </cell>
          <cell r="O623">
            <v>0</v>
          </cell>
          <cell r="P623">
            <v>0</v>
          </cell>
          <cell r="Q623">
            <v>0</v>
          </cell>
        </row>
        <row r="624">
          <cell r="A624" t="str">
            <v>Total Interest Income</v>
          </cell>
          <cell r="E624">
            <v>0</v>
          </cell>
          <cell r="F624">
            <v>0</v>
          </cell>
          <cell r="G624">
            <v>0</v>
          </cell>
          <cell r="H624">
            <v>0</v>
          </cell>
          <cell r="I624">
            <v>0</v>
          </cell>
          <cell r="J624">
            <v>0</v>
          </cell>
          <cell r="K624">
            <v>0</v>
          </cell>
          <cell r="L624">
            <v>0</v>
          </cell>
          <cell r="M624">
            <v>0</v>
          </cell>
          <cell r="N624">
            <v>0</v>
          </cell>
          <cell r="O624">
            <v>0</v>
          </cell>
          <cell r="P624">
            <v>0</v>
          </cell>
          <cell r="Q624">
            <v>0</v>
          </cell>
        </row>
        <row r="626">
          <cell r="A626" t="str">
            <v>Other (Income) and Expense</v>
          </cell>
        </row>
        <row r="627">
          <cell r="A627">
            <v>70901</v>
          </cell>
          <cell r="B627" t="str">
            <v>Pooling Costs</v>
          </cell>
          <cell r="E627">
            <v>0</v>
          </cell>
          <cell r="F627">
            <v>0</v>
          </cell>
          <cell r="G627">
            <v>0</v>
          </cell>
          <cell r="H627">
            <v>0</v>
          </cell>
          <cell r="I627">
            <v>0</v>
          </cell>
          <cell r="J627">
            <v>0</v>
          </cell>
          <cell r="K627">
            <v>0</v>
          </cell>
          <cell r="L627">
            <v>0</v>
          </cell>
          <cell r="M627">
            <v>0</v>
          </cell>
          <cell r="N627">
            <v>0</v>
          </cell>
          <cell r="O627">
            <v>0</v>
          </cell>
          <cell r="P627">
            <v>0</v>
          </cell>
          <cell r="Q627">
            <v>0</v>
          </cell>
        </row>
        <row r="628">
          <cell r="A628">
            <v>91000</v>
          </cell>
          <cell r="B628" t="str">
            <v>Unusual Gain/Loss</v>
          </cell>
          <cell r="E628">
            <v>0</v>
          </cell>
          <cell r="F628">
            <v>0</v>
          </cell>
          <cell r="G628">
            <v>0</v>
          </cell>
          <cell r="H628">
            <v>0</v>
          </cell>
          <cell r="I628">
            <v>0</v>
          </cell>
          <cell r="J628">
            <v>0</v>
          </cell>
          <cell r="K628">
            <v>0</v>
          </cell>
          <cell r="L628">
            <v>0</v>
          </cell>
          <cell r="M628">
            <v>0</v>
          </cell>
          <cell r="N628">
            <v>0</v>
          </cell>
          <cell r="O628">
            <v>0</v>
          </cell>
          <cell r="P628">
            <v>0</v>
          </cell>
          <cell r="Q628">
            <v>0</v>
          </cell>
        </row>
        <row r="629">
          <cell r="A629">
            <v>91001</v>
          </cell>
          <cell r="B629" t="str">
            <v>Investment Distribution Income</v>
          </cell>
          <cell r="E629">
            <v>0</v>
          </cell>
          <cell r="F629">
            <v>0</v>
          </cell>
          <cell r="G629">
            <v>0</v>
          </cell>
          <cell r="H629">
            <v>0</v>
          </cell>
          <cell r="I629">
            <v>0</v>
          </cell>
          <cell r="J629">
            <v>0</v>
          </cell>
          <cell r="K629">
            <v>0</v>
          </cell>
          <cell r="L629">
            <v>0</v>
          </cell>
          <cell r="M629">
            <v>0</v>
          </cell>
          <cell r="N629">
            <v>0</v>
          </cell>
          <cell r="O629">
            <v>0</v>
          </cell>
          <cell r="P629">
            <v>0</v>
          </cell>
          <cell r="Q629">
            <v>0</v>
          </cell>
        </row>
        <row r="630">
          <cell r="A630">
            <v>91002</v>
          </cell>
          <cell r="B630" t="str">
            <v>NSF Fees</v>
          </cell>
          <cell r="E630">
            <v>0</v>
          </cell>
          <cell r="F630">
            <v>0</v>
          </cell>
          <cell r="G630">
            <v>0</v>
          </cell>
          <cell r="H630">
            <v>0</v>
          </cell>
          <cell r="I630">
            <v>0</v>
          </cell>
          <cell r="J630">
            <v>0</v>
          </cell>
          <cell r="K630">
            <v>0</v>
          </cell>
          <cell r="L630">
            <v>0</v>
          </cell>
          <cell r="M630">
            <v>0</v>
          </cell>
          <cell r="N630">
            <v>0</v>
          </cell>
          <cell r="O630">
            <v>0</v>
          </cell>
          <cell r="P630">
            <v>0</v>
          </cell>
          <cell r="Q630">
            <v>0</v>
          </cell>
        </row>
        <row r="631">
          <cell r="A631" t="str">
            <v>Total Other (Income) and Expense</v>
          </cell>
          <cell r="E631">
            <v>0</v>
          </cell>
          <cell r="F631">
            <v>0</v>
          </cell>
          <cell r="G631">
            <v>0</v>
          </cell>
          <cell r="H631">
            <v>0</v>
          </cell>
          <cell r="I631">
            <v>0</v>
          </cell>
          <cell r="J631">
            <v>0</v>
          </cell>
          <cell r="K631">
            <v>0</v>
          </cell>
          <cell r="L631">
            <v>0</v>
          </cell>
          <cell r="M631">
            <v>0</v>
          </cell>
          <cell r="N631">
            <v>0</v>
          </cell>
          <cell r="O631">
            <v>0</v>
          </cell>
          <cell r="P631">
            <v>0</v>
          </cell>
          <cell r="Q631">
            <v>0</v>
          </cell>
        </row>
        <row r="633">
          <cell r="A633" t="str">
            <v>Income Before Taxes and Extraordinary Items</v>
          </cell>
          <cell r="E633">
            <v>-44982.409999999909</v>
          </cell>
          <cell r="F633">
            <v>210392.18999999994</v>
          </cell>
          <cell r="G633">
            <v>12199.139999999876</v>
          </cell>
          <cell r="H633">
            <v>87764.120000000068</v>
          </cell>
          <cell r="I633">
            <v>74408.229999999749</v>
          </cell>
          <cell r="J633">
            <v>139803.31000000006</v>
          </cell>
          <cell r="K633">
            <v>28808.420000000013</v>
          </cell>
          <cell r="L633">
            <v>178292.47</v>
          </cell>
          <cell r="M633">
            <v>70700.629999999976</v>
          </cell>
          <cell r="N633">
            <v>189706.05999999991</v>
          </cell>
          <cell r="O633">
            <v>-2263.1299999998737</v>
          </cell>
          <cell r="P633">
            <v>86637.149999999878</v>
          </cell>
          <cell r="Q633">
            <v>1031466.1799999956</v>
          </cell>
        </row>
        <row r="635">
          <cell r="A635" t="str">
            <v>Extraordinary Income and Expense</v>
          </cell>
        </row>
        <row r="636">
          <cell r="A636">
            <v>92999</v>
          </cell>
          <cell r="B636" t="str">
            <v>Extraordinary Gain/Loss</v>
          </cell>
          <cell r="E636">
            <v>0</v>
          </cell>
          <cell r="F636">
            <v>0</v>
          </cell>
          <cell r="G636">
            <v>0</v>
          </cell>
          <cell r="H636">
            <v>0</v>
          </cell>
          <cell r="I636">
            <v>0</v>
          </cell>
          <cell r="J636">
            <v>0</v>
          </cell>
          <cell r="K636">
            <v>0</v>
          </cell>
          <cell r="L636">
            <v>0</v>
          </cell>
          <cell r="M636">
            <v>0</v>
          </cell>
          <cell r="N636">
            <v>0</v>
          </cell>
          <cell r="O636">
            <v>0</v>
          </cell>
          <cell r="P636">
            <v>0</v>
          </cell>
          <cell r="Q636">
            <v>0</v>
          </cell>
        </row>
        <row r="637">
          <cell r="A637" t="str">
            <v>Total Extraordinary Income and Expense</v>
          </cell>
          <cell r="E637">
            <v>0</v>
          </cell>
          <cell r="F637">
            <v>0</v>
          </cell>
          <cell r="G637">
            <v>0</v>
          </cell>
          <cell r="H637">
            <v>0</v>
          </cell>
          <cell r="I637">
            <v>0</v>
          </cell>
          <cell r="J637">
            <v>0</v>
          </cell>
          <cell r="K637">
            <v>0</v>
          </cell>
          <cell r="L637">
            <v>0</v>
          </cell>
          <cell r="M637">
            <v>0</v>
          </cell>
          <cell r="N637">
            <v>0</v>
          </cell>
          <cell r="O637">
            <v>0</v>
          </cell>
          <cell r="P637">
            <v>0</v>
          </cell>
          <cell r="Q637">
            <v>0</v>
          </cell>
        </row>
        <row r="639">
          <cell r="A639" t="str">
            <v>Net Income Before Taxes</v>
          </cell>
          <cell r="E639">
            <v>-44982.409999999909</v>
          </cell>
          <cell r="F639">
            <v>210392.18999999994</v>
          </cell>
          <cell r="G639">
            <v>12199.139999999876</v>
          </cell>
          <cell r="H639">
            <v>87764.120000000068</v>
          </cell>
          <cell r="I639">
            <v>74408.229999999749</v>
          </cell>
          <cell r="J639">
            <v>139803.31000000006</v>
          </cell>
          <cell r="K639">
            <v>28808.420000000013</v>
          </cell>
          <cell r="L639">
            <v>178292.47</v>
          </cell>
          <cell r="M639">
            <v>70700.629999999976</v>
          </cell>
          <cell r="N639">
            <v>189706.05999999991</v>
          </cell>
          <cell r="O639">
            <v>-2263.1299999998737</v>
          </cell>
          <cell r="P639">
            <v>86637.149999999878</v>
          </cell>
          <cell r="Q639">
            <v>1031466.1799999956</v>
          </cell>
        </row>
        <row r="641">
          <cell r="A641" t="str">
            <v>Income Taxes</v>
          </cell>
        </row>
        <row r="642">
          <cell r="A642">
            <v>90000</v>
          </cell>
          <cell r="B642" t="str">
            <v>Taxes -Federal</v>
          </cell>
          <cell r="E642">
            <v>0</v>
          </cell>
          <cell r="F642">
            <v>0</v>
          </cell>
          <cell r="G642">
            <v>0</v>
          </cell>
          <cell r="H642">
            <v>0</v>
          </cell>
          <cell r="I642">
            <v>0</v>
          </cell>
          <cell r="J642">
            <v>0</v>
          </cell>
          <cell r="K642">
            <v>0</v>
          </cell>
          <cell r="L642">
            <v>0</v>
          </cell>
          <cell r="M642">
            <v>0</v>
          </cell>
          <cell r="N642">
            <v>0</v>
          </cell>
          <cell r="O642">
            <v>0</v>
          </cell>
          <cell r="P642">
            <v>0</v>
          </cell>
          <cell r="Q642">
            <v>0</v>
          </cell>
        </row>
        <row r="643">
          <cell r="A643">
            <v>90010</v>
          </cell>
          <cell r="B643" t="str">
            <v>Taxes - State</v>
          </cell>
          <cell r="E643">
            <v>0</v>
          </cell>
          <cell r="F643">
            <v>0</v>
          </cell>
          <cell r="G643">
            <v>0</v>
          </cell>
          <cell r="H643">
            <v>0</v>
          </cell>
          <cell r="I643">
            <v>0</v>
          </cell>
          <cell r="J643">
            <v>0</v>
          </cell>
          <cell r="K643">
            <v>0</v>
          </cell>
          <cell r="L643">
            <v>0</v>
          </cell>
          <cell r="M643">
            <v>0</v>
          </cell>
          <cell r="N643">
            <v>0</v>
          </cell>
          <cell r="O643">
            <v>0</v>
          </cell>
          <cell r="P643">
            <v>0</v>
          </cell>
          <cell r="Q643">
            <v>0</v>
          </cell>
        </row>
        <row r="644">
          <cell r="A644" t="str">
            <v>Total Income Taxes</v>
          </cell>
          <cell r="E644">
            <v>0</v>
          </cell>
          <cell r="F644">
            <v>0</v>
          </cell>
          <cell r="G644">
            <v>0</v>
          </cell>
          <cell r="H644">
            <v>0</v>
          </cell>
          <cell r="I644">
            <v>0</v>
          </cell>
          <cell r="J644">
            <v>0</v>
          </cell>
          <cell r="K644">
            <v>0</v>
          </cell>
          <cell r="L644">
            <v>0</v>
          </cell>
          <cell r="M644">
            <v>0</v>
          </cell>
          <cell r="N644">
            <v>0</v>
          </cell>
          <cell r="O644">
            <v>0</v>
          </cell>
          <cell r="P644">
            <v>0</v>
          </cell>
          <cell r="Q644">
            <v>0</v>
          </cell>
        </row>
        <row r="646">
          <cell r="A646" t="str">
            <v>Net Income</v>
          </cell>
          <cell r="E646">
            <v>-44982.409999999909</v>
          </cell>
          <cell r="F646">
            <v>210392.18999999994</v>
          </cell>
          <cell r="G646">
            <v>12199.139999999876</v>
          </cell>
          <cell r="H646">
            <v>87764.120000000068</v>
          </cell>
          <cell r="I646">
            <v>74408.229999999749</v>
          </cell>
          <cell r="J646">
            <v>139803.31000000006</v>
          </cell>
          <cell r="K646">
            <v>28808.420000000013</v>
          </cell>
          <cell r="L646">
            <v>178292.47</v>
          </cell>
          <cell r="M646">
            <v>70700.629999999976</v>
          </cell>
          <cell r="N646">
            <v>189706.05999999991</v>
          </cell>
          <cell r="O646">
            <v>-2263.1299999998737</v>
          </cell>
          <cell r="P646">
            <v>86637.149999999878</v>
          </cell>
          <cell r="Q646">
            <v>1031466.1799999956</v>
          </cell>
        </row>
        <row r="648">
          <cell r="A648" t="str">
            <v>Noncontrolling Interests Expense</v>
          </cell>
        </row>
        <row r="649">
          <cell r="A649">
            <v>92000</v>
          </cell>
          <cell r="B649" t="str">
            <v>Noncontrolling interests</v>
          </cell>
          <cell r="E649">
            <v>0</v>
          </cell>
          <cell r="F649">
            <v>0</v>
          </cell>
          <cell r="G649">
            <v>0</v>
          </cell>
          <cell r="H649">
            <v>0</v>
          </cell>
          <cell r="I649">
            <v>0</v>
          </cell>
          <cell r="J649">
            <v>0</v>
          </cell>
          <cell r="K649">
            <v>0</v>
          </cell>
          <cell r="L649">
            <v>0</v>
          </cell>
          <cell r="M649">
            <v>0</v>
          </cell>
          <cell r="N649">
            <v>0</v>
          </cell>
          <cell r="O649">
            <v>0</v>
          </cell>
          <cell r="P649">
            <v>0</v>
          </cell>
          <cell r="Q649">
            <v>0</v>
          </cell>
        </row>
        <row r="650">
          <cell r="A650" t="str">
            <v>Total Noncontrolling Interests</v>
          </cell>
          <cell r="E650">
            <v>0</v>
          </cell>
          <cell r="F650">
            <v>0</v>
          </cell>
          <cell r="G650">
            <v>0</v>
          </cell>
          <cell r="H650">
            <v>0</v>
          </cell>
          <cell r="I650">
            <v>0</v>
          </cell>
          <cell r="J650">
            <v>0</v>
          </cell>
          <cell r="K650">
            <v>0</v>
          </cell>
          <cell r="L650">
            <v>0</v>
          </cell>
          <cell r="M650">
            <v>0</v>
          </cell>
          <cell r="N650">
            <v>0</v>
          </cell>
          <cell r="O650">
            <v>0</v>
          </cell>
          <cell r="P650">
            <v>0</v>
          </cell>
          <cell r="Q650">
            <v>0</v>
          </cell>
        </row>
        <row r="652">
          <cell r="A652" t="str">
            <v>Net Income Attributable to Waste Connections</v>
          </cell>
          <cell r="E652">
            <v>-44982.409999999909</v>
          </cell>
          <cell r="F652">
            <v>210392.18999999994</v>
          </cell>
          <cell r="G652">
            <v>12199.139999999876</v>
          </cell>
          <cell r="H652">
            <v>87764.120000000068</v>
          </cell>
          <cell r="I652">
            <v>74408.229999999749</v>
          </cell>
          <cell r="J652">
            <v>139803.31000000006</v>
          </cell>
          <cell r="K652">
            <v>28808.420000000013</v>
          </cell>
          <cell r="L652">
            <v>178292.47</v>
          </cell>
          <cell r="M652">
            <v>70700.629999999976</v>
          </cell>
          <cell r="N652">
            <v>189706.05999999991</v>
          </cell>
          <cell r="O652">
            <v>-2263.1299999998737</v>
          </cell>
          <cell r="P652">
            <v>86637.149999999878</v>
          </cell>
          <cell r="Q652">
            <v>1031466.1799999956</v>
          </cell>
        </row>
        <row r="654">
          <cell r="A654" t="str">
            <v>Net Income Attributable to Waste Connections per categories</v>
          </cell>
          <cell r="E654">
            <v>-44982.41</v>
          </cell>
          <cell r="F654">
            <v>210392.19</v>
          </cell>
          <cell r="G654">
            <v>12199.14</v>
          </cell>
          <cell r="H654">
            <v>87764.12</v>
          </cell>
          <cell r="I654">
            <v>74408.23</v>
          </cell>
          <cell r="J654">
            <v>139803.31</v>
          </cell>
          <cell r="K654">
            <v>28808.42</v>
          </cell>
          <cell r="L654">
            <v>178292.47</v>
          </cell>
          <cell r="M654">
            <v>70700.63</v>
          </cell>
          <cell r="N654">
            <v>189706.06</v>
          </cell>
          <cell r="O654">
            <v>-2263.13</v>
          </cell>
          <cell r="P654">
            <v>86637.15</v>
          </cell>
        </row>
      </sheetData>
      <sheetData sheetId="5" refreshError="1">
        <row r="12">
          <cell r="A12" t="str">
            <v>Revenue</v>
          </cell>
        </row>
        <row r="13">
          <cell r="A13" t="str">
            <v>Hauling</v>
          </cell>
        </row>
        <row r="14">
          <cell r="A14">
            <v>31000</v>
          </cell>
          <cell r="B14" t="str">
            <v>Hauling Revenue - Roll Off Permanent</v>
          </cell>
          <cell r="E14">
            <v>102444.08</v>
          </cell>
          <cell r="F14">
            <v>106574.9</v>
          </cell>
          <cell r="G14">
            <v>117486.29</v>
          </cell>
          <cell r="H14">
            <v>113663.22</v>
          </cell>
          <cell r="I14">
            <v>107537.52</v>
          </cell>
          <cell r="J14">
            <v>118709.91</v>
          </cell>
          <cell r="K14">
            <v>120424.95</v>
          </cell>
          <cell r="L14">
            <v>126593.49</v>
          </cell>
          <cell r="M14">
            <v>117849.49</v>
          </cell>
          <cell r="N14">
            <v>117031.26</v>
          </cell>
          <cell r="O14">
            <v>112018.5</v>
          </cell>
          <cell r="P14">
            <v>117369.28</v>
          </cell>
          <cell r="Q14">
            <v>1377702.89</v>
          </cell>
        </row>
        <row r="15">
          <cell r="A15">
            <v>31001</v>
          </cell>
          <cell r="B15" t="str">
            <v>Hauling Revenue - Roll Off Temporary</v>
          </cell>
          <cell r="E15">
            <v>0</v>
          </cell>
          <cell r="F15">
            <v>0</v>
          </cell>
          <cell r="G15">
            <v>0</v>
          </cell>
          <cell r="H15">
            <v>0</v>
          </cell>
          <cell r="I15">
            <v>0</v>
          </cell>
          <cell r="J15">
            <v>0</v>
          </cell>
          <cell r="K15">
            <v>0</v>
          </cell>
          <cell r="L15">
            <v>0</v>
          </cell>
          <cell r="M15">
            <v>0</v>
          </cell>
          <cell r="N15">
            <v>0</v>
          </cell>
          <cell r="O15">
            <v>0</v>
          </cell>
          <cell r="P15">
            <v>0</v>
          </cell>
          <cell r="Q15">
            <v>0</v>
          </cell>
        </row>
        <row r="16">
          <cell r="A16">
            <v>31002</v>
          </cell>
          <cell r="B16" t="str">
            <v>Hauling Revenue - Roll Off Rental</v>
          </cell>
          <cell r="E16">
            <v>0</v>
          </cell>
          <cell r="F16">
            <v>0</v>
          </cell>
          <cell r="G16">
            <v>0</v>
          </cell>
          <cell r="H16">
            <v>0</v>
          </cell>
          <cell r="I16">
            <v>0</v>
          </cell>
          <cell r="J16">
            <v>0</v>
          </cell>
          <cell r="K16">
            <v>0</v>
          </cell>
          <cell r="L16">
            <v>0</v>
          </cell>
          <cell r="M16">
            <v>0</v>
          </cell>
          <cell r="N16">
            <v>0</v>
          </cell>
          <cell r="O16">
            <v>0</v>
          </cell>
          <cell r="P16">
            <v>0</v>
          </cell>
          <cell r="Q16">
            <v>0</v>
          </cell>
        </row>
        <row r="17">
          <cell r="A17">
            <v>31003</v>
          </cell>
          <cell r="B17" t="str">
            <v>Hauling Revenue - Roll Off Compactor Ren</v>
          </cell>
          <cell r="E17">
            <v>0</v>
          </cell>
          <cell r="F17">
            <v>0</v>
          </cell>
          <cell r="G17">
            <v>0</v>
          </cell>
          <cell r="H17">
            <v>0</v>
          </cell>
          <cell r="I17">
            <v>0</v>
          </cell>
          <cell r="J17">
            <v>0</v>
          </cell>
          <cell r="K17">
            <v>0</v>
          </cell>
          <cell r="L17">
            <v>0</v>
          </cell>
          <cell r="M17">
            <v>0</v>
          </cell>
          <cell r="N17">
            <v>0</v>
          </cell>
          <cell r="O17">
            <v>0</v>
          </cell>
          <cell r="P17">
            <v>0</v>
          </cell>
          <cell r="Q17">
            <v>0</v>
          </cell>
        </row>
        <row r="18">
          <cell r="A18">
            <v>31004</v>
          </cell>
          <cell r="B18" t="str">
            <v>Hauling Revenue - Roll Off Recycling</v>
          </cell>
          <cell r="E18">
            <v>0</v>
          </cell>
          <cell r="F18">
            <v>0</v>
          </cell>
          <cell r="G18">
            <v>0</v>
          </cell>
          <cell r="H18">
            <v>0</v>
          </cell>
          <cell r="I18">
            <v>0</v>
          </cell>
          <cell r="J18">
            <v>0</v>
          </cell>
          <cell r="K18">
            <v>0</v>
          </cell>
          <cell r="L18">
            <v>0</v>
          </cell>
          <cell r="M18">
            <v>0</v>
          </cell>
          <cell r="N18">
            <v>0</v>
          </cell>
          <cell r="O18">
            <v>0</v>
          </cell>
          <cell r="P18">
            <v>0</v>
          </cell>
          <cell r="Q18">
            <v>0</v>
          </cell>
        </row>
        <row r="19">
          <cell r="A19">
            <v>31005</v>
          </cell>
          <cell r="B19" t="str">
            <v>Corporate Roll Off Disposal Charge</v>
          </cell>
          <cell r="E19">
            <v>210983.37</v>
          </cell>
          <cell r="F19">
            <v>189715.35</v>
          </cell>
          <cell r="G19">
            <v>221645.6</v>
          </cell>
          <cell r="H19">
            <v>218362.54</v>
          </cell>
          <cell r="I19">
            <v>210236.77</v>
          </cell>
          <cell r="J19">
            <v>240624.92</v>
          </cell>
          <cell r="K19">
            <v>227991.29</v>
          </cell>
          <cell r="L19">
            <v>234898.35</v>
          </cell>
          <cell r="M19">
            <v>229778.1</v>
          </cell>
          <cell r="N19">
            <v>229912.49</v>
          </cell>
          <cell r="O19">
            <v>225521.76</v>
          </cell>
          <cell r="P19">
            <v>242379.21</v>
          </cell>
          <cell r="Q19">
            <v>2682049.75</v>
          </cell>
        </row>
        <row r="20">
          <cell r="A20">
            <v>31008</v>
          </cell>
          <cell r="B20" t="str">
            <v>Hauling Revenue - Roll Off Adjustments</v>
          </cell>
          <cell r="E20">
            <v>0</v>
          </cell>
          <cell r="F20">
            <v>0</v>
          </cell>
          <cell r="G20">
            <v>0</v>
          </cell>
          <cell r="H20">
            <v>0</v>
          </cell>
          <cell r="I20">
            <v>0</v>
          </cell>
          <cell r="J20">
            <v>0</v>
          </cell>
          <cell r="K20">
            <v>0</v>
          </cell>
          <cell r="L20">
            <v>0</v>
          </cell>
          <cell r="M20">
            <v>0</v>
          </cell>
          <cell r="N20">
            <v>0</v>
          </cell>
          <cell r="O20">
            <v>0</v>
          </cell>
          <cell r="P20">
            <v>0</v>
          </cell>
          <cell r="Q20">
            <v>0</v>
          </cell>
        </row>
        <row r="21">
          <cell r="A21">
            <v>31009</v>
          </cell>
          <cell r="B21" t="str">
            <v>Hauling Revenue - Roll Off Intercompany</v>
          </cell>
          <cell r="E21">
            <v>2048.52</v>
          </cell>
          <cell r="F21">
            <v>2727.36</v>
          </cell>
          <cell r="G21">
            <v>2727.36</v>
          </cell>
          <cell r="H21">
            <v>3409.2</v>
          </cell>
          <cell r="I21">
            <v>2727.36</v>
          </cell>
          <cell r="J21">
            <v>2727.36</v>
          </cell>
          <cell r="K21">
            <v>5009.2</v>
          </cell>
          <cell r="L21">
            <v>3527.36</v>
          </cell>
          <cell r="M21">
            <v>3327.36</v>
          </cell>
          <cell r="N21">
            <v>3409.2</v>
          </cell>
          <cell r="O21">
            <v>2727.36</v>
          </cell>
          <cell r="P21">
            <v>3409.2</v>
          </cell>
          <cell r="Q21">
            <v>37776.839999999997</v>
          </cell>
        </row>
        <row r="22">
          <cell r="A22">
            <v>31010</v>
          </cell>
          <cell r="B22" t="str">
            <v>Hauling Revenue - Roll Off Extras</v>
          </cell>
          <cell r="E22">
            <v>27177.39</v>
          </cell>
          <cell r="F22">
            <v>26583.03</v>
          </cell>
          <cell r="G22">
            <v>26586.07</v>
          </cell>
          <cell r="H22">
            <v>27681.49</v>
          </cell>
          <cell r="I22">
            <v>28895.1</v>
          </cell>
          <cell r="J22">
            <v>30218.400000000001</v>
          </cell>
          <cell r="K22">
            <v>29088.41</v>
          </cell>
          <cell r="L22">
            <v>30882.48</v>
          </cell>
          <cell r="M22">
            <v>30023.54</v>
          </cell>
          <cell r="N22">
            <v>28675.83</v>
          </cell>
          <cell r="O22">
            <v>27741.67</v>
          </cell>
          <cell r="P22">
            <v>26907</v>
          </cell>
          <cell r="Q22">
            <v>340460.41</v>
          </cell>
        </row>
        <row r="23">
          <cell r="A23">
            <v>31020</v>
          </cell>
          <cell r="B23" t="str">
            <v>Hauling Revenue - Roll Off Special Waste</v>
          </cell>
          <cell r="E23">
            <v>0</v>
          </cell>
          <cell r="F23">
            <v>0</v>
          </cell>
          <cell r="G23">
            <v>0</v>
          </cell>
          <cell r="H23">
            <v>0</v>
          </cell>
          <cell r="I23">
            <v>0</v>
          </cell>
          <cell r="J23">
            <v>0</v>
          </cell>
          <cell r="K23">
            <v>0</v>
          </cell>
          <cell r="L23">
            <v>0</v>
          </cell>
          <cell r="M23">
            <v>0</v>
          </cell>
          <cell r="N23">
            <v>0</v>
          </cell>
          <cell r="O23">
            <v>0</v>
          </cell>
          <cell r="P23">
            <v>0</v>
          </cell>
          <cell r="Q23">
            <v>0</v>
          </cell>
        </row>
        <row r="24">
          <cell r="A24">
            <v>31021</v>
          </cell>
          <cell r="B24" t="str">
            <v>Hauling Revenue - Roll Off Special Waste</v>
          </cell>
          <cell r="E24">
            <v>0</v>
          </cell>
          <cell r="F24">
            <v>0</v>
          </cell>
          <cell r="G24">
            <v>0</v>
          </cell>
          <cell r="H24">
            <v>0</v>
          </cell>
          <cell r="I24">
            <v>0</v>
          </cell>
          <cell r="J24">
            <v>0</v>
          </cell>
          <cell r="K24">
            <v>0</v>
          </cell>
          <cell r="L24">
            <v>0</v>
          </cell>
          <cell r="M24">
            <v>0</v>
          </cell>
          <cell r="N24">
            <v>0</v>
          </cell>
          <cell r="O24">
            <v>0</v>
          </cell>
          <cell r="P24">
            <v>0</v>
          </cell>
          <cell r="Q24">
            <v>0</v>
          </cell>
        </row>
        <row r="25">
          <cell r="A25">
            <v>31029</v>
          </cell>
          <cell r="B25" t="str">
            <v>Hauling Revenue - Roll Off Special Waste</v>
          </cell>
          <cell r="E25">
            <v>0</v>
          </cell>
          <cell r="F25">
            <v>0</v>
          </cell>
          <cell r="G25">
            <v>0</v>
          </cell>
          <cell r="H25">
            <v>0</v>
          </cell>
          <cell r="I25">
            <v>0</v>
          </cell>
          <cell r="J25">
            <v>0</v>
          </cell>
          <cell r="K25">
            <v>0</v>
          </cell>
          <cell r="L25">
            <v>0</v>
          </cell>
          <cell r="M25">
            <v>0</v>
          </cell>
          <cell r="N25">
            <v>0</v>
          </cell>
          <cell r="O25">
            <v>0</v>
          </cell>
          <cell r="P25">
            <v>0</v>
          </cell>
          <cell r="Q25">
            <v>0</v>
          </cell>
        </row>
        <row r="26">
          <cell r="A26">
            <v>32000</v>
          </cell>
          <cell r="B26" t="str">
            <v>Hauling Revenue - Residential MSW</v>
          </cell>
          <cell r="E26">
            <v>1215495.77</v>
          </cell>
          <cell r="F26">
            <v>1200770.8</v>
          </cell>
          <cell r="G26">
            <v>1215802.44</v>
          </cell>
          <cell r="H26">
            <v>1220176.8500000001</v>
          </cell>
          <cell r="I26">
            <v>1224050.48</v>
          </cell>
          <cell r="J26">
            <v>1230237.8799999999</v>
          </cell>
          <cell r="K26">
            <v>1235768.5</v>
          </cell>
          <cell r="L26">
            <v>1230565.3500000001</v>
          </cell>
          <cell r="M26">
            <v>1233092.93</v>
          </cell>
          <cell r="N26">
            <v>1227440.83</v>
          </cell>
          <cell r="O26">
            <v>1230545.96</v>
          </cell>
          <cell r="P26">
            <v>1228126.99</v>
          </cell>
          <cell r="Q26">
            <v>14692074.779999999</v>
          </cell>
        </row>
        <row r="27">
          <cell r="A27">
            <v>32001</v>
          </cell>
          <cell r="B27" t="str">
            <v>Hauling Revenue - Residential MSW Extras</v>
          </cell>
          <cell r="E27">
            <v>29897.43</v>
          </cell>
          <cell r="F27">
            <v>23606.09</v>
          </cell>
          <cell r="G27">
            <v>37252.050000000003</v>
          </cell>
          <cell r="H27">
            <v>36299.58</v>
          </cell>
          <cell r="I27">
            <v>42698.61</v>
          </cell>
          <cell r="J27">
            <v>50366.1</v>
          </cell>
          <cell r="K27">
            <v>50649.79</v>
          </cell>
          <cell r="L27">
            <v>43300.24</v>
          </cell>
          <cell r="M27">
            <v>44830.46</v>
          </cell>
          <cell r="N27">
            <v>36083.339999999997</v>
          </cell>
          <cell r="O27">
            <v>44102.97</v>
          </cell>
          <cell r="P27">
            <v>42927.11</v>
          </cell>
          <cell r="Q27">
            <v>482013.77</v>
          </cell>
        </row>
        <row r="28">
          <cell r="A28">
            <v>32002</v>
          </cell>
          <cell r="B28" t="str">
            <v>Hauling Revenue - Residential MSW Adjust</v>
          </cell>
          <cell r="E28">
            <v>0</v>
          </cell>
          <cell r="F28">
            <v>0</v>
          </cell>
          <cell r="G28">
            <v>0</v>
          </cell>
          <cell r="H28">
            <v>0</v>
          </cell>
          <cell r="I28">
            <v>0</v>
          </cell>
          <cell r="J28">
            <v>0</v>
          </cell>
          <cell r="K28">
            <v>0</v>
          </cell>
          <cell r="L28">
            <v>0</v>
          </cell>
          <cell r="M28">
            <v>0</v>
          </cell>
          <cell r="N28">
            <v>0</v>
          </cell>
          <cell r="O28">
            <v>0</v>
          </cell>
          <cell r="P28">
            <v>0</v>
          </cell>
          <cell r="Q28">
            <v>0</v>
          </cell>
        </row>
        <row r="29">
          <cell r="A29">
            <v>32003</v>
          </cell>
          <cell r="B29" t="str">
            <v>Hauling Revenue - Residential MSW Specia</v>
          </cell>
          <cell r="E29">
            <v>0</v>
          </cell>
          <cell r="F29">
            <v>0</v>
          </cell>
          <cell r="G29">
            <v>0</v>
          </cell>
          <cell r="H29">
            <v>0</v>
          </cell>
          <cell r="I29">
            <v>0</v>
          </cell>
          <cell r="J29">
            <v>0</v>
          </cell>
          <cell r="K29">
            <v>0</v>
          </cell>
          <cell r="L29">
            <v>0</v>
          </cell>
          <cell r="M29">
            <v>0</v>
          </cell>
          <cell r="N29">
            <v>0</v>
          </cell>
          <cell r="O29">
            <v>0</v>
          </cell>
          <cell r="P29">
            <v>0</v>
          </cell>
          <cell r="Q29">
            <v>0</v>
          </cell>
        </row>
        <row r="30">
          <cell r="A30">
            <v>32009</v>
          </cell>
          <cell r="B30" t="str">
            <v>Hauling Revenue - Residential MSW Interc</v>
          </cell>
          <cell r="E30">
            <v>0</v>
          </cell>
          <cell r="F30">
            <v>0</v>
          </cell>
          <cell r="G30">
            <v>0</v>
          </cell>
          <cell r="H30">
            <v>0</v>
          </cell>
          <cell r="I30">
            <v>0</v>
          </cell>
          <cell r="J30">
            <v>0</v>
          </cell>
          <cell r="K30">
            <v>0</v>
          </cell>
          <cell r="L30">
            <v>0</v>
          </cell>
          <cell r="M30">
            <v>0</v>
          </cell>
          <cell r="N30">
            <v>0</v>
          </cell>
          <cell r="O30">
            <v>0</v>
          </cell>
          <cell r="P30">
            <v>0</v>
          </cell>
          <cell r="Q30">
            <v>0</v>
          </cell>
        </row>
        <row r="31">
          <cell r="A31">
            <v>32100</v>
          </cell>
          <cell r="B31" t="str">
            <v>Hauling Revenue - Residential Recycling</v>
          </cell>
          <cell r="E31">
            <v>0</v>
          </cell>
          <cell r="F31">
            <v>0</v>
          </cell>
          <cell r="G31">
            <v>0</v>
          </cell>
          <cell r="H31">
            <v>0</v>
          </cell>
          <cell r="I31">
            <v>0</v>
          </cell>
          <cell r="J31">
            <v>0</v>
          </cell>
          <cell r="K31">
            <v>0</v>
          </cell>
          <cell r="L31">
            <v>0</v>
          </cell>
          <cell r="M31">
            <v>0</v>
          </cell>
          <cell r="N31">
            <v>0</v>
          </cell>
          <cell r="O31">
            <v>0</v>
          </cell>
          <cell r="P31">
            <v>0</v>
          </cell>
          <cell r="Q31">
            <v>0</v>
          </cell>
        </row>
        <row r="32">
          <cell r="A32">
            <v>32101</v>
          </cell>
          <cell r="B32" t="str">
            <v>Hauling Revenue - Residential Recycling</v>
          </cell>
          <cell r="E32">
            <v>0</v>
          </cell>
          <cell r="F32">
            <v>0</v>
          </cell>
          <cell r="G32">
            <v>0</v>
          </cell>
          <cell r="H32">
            <v>0</v>
          </cell>
          <cell r="I32">
            <v>0</v>
          </cell>
          <cell r="J32">
            <v>0</v>
          </cell>
          <cell r="K32">
            <v>0</v>
          </cell>
          <cell r="L32">
            <v>0</v>
          </cell>
          <cell r="M32">
            <v>0</v>
          </cell>
          <cell r="N32">
            <v>0</v>
          </cell>
          <cell r="O32">
            <v>0</v>
          </cell>
          <cell r="P32">
            <v>0</v>
          </cell>
          <cell r="Q32">
            <v>0</v>
          </cell>
        </row>
        <row r="33">
          <cell r="A33">
            <v>32102</v>
          </cell>
          <cell r="B33" t="str">
            <v>Hauling Revenue - Residential Recycling</v>
          </cell>
          <cell r="E33">
            <v>0</v>
          </cell>
          <cell r="F33">
            <v>0</v>
          </cell>
          <cell r="G33">
            <v>0</v>
          </cell>
          <cell r="H33">
            <v>0</v>
          </cell>
          <cell r="I33">
            <v>0</v>
          </cell>
          <cell r="J33">
            <v>0</v>
          </cell>
          <cell r="K33">
            <v>0</v>
          </cell>
          <cell r="L33">
            <v>0</v>
          </cell>
          <cell r="M33">
            <v>0</v>
          </cell>
          <cell r="N33">
            <v>0</v>
          </cell>
          <cell r="O33">
            <v>0</v>
          </cell>
          <cell r="P33">
            <v>0</v>
          </cell>
          <cell r="Q33">
            <v>0</v>
          </cell>
        </row>
        <row r="34">
          <cell r="A34">
            <v>32103</v>
          </cell>
          <cell r="B34" t="str">
            <v>Hauling Revenue - Residential Recycling</v>
          </cell>
          <cell r="E34">
            <v>0</v>
          </cell>
          <cell r="F34">
            <v>0</v>
          </cell>
          <cell r="G34">
            <v>0</v>
          </cell>
          <cell r="H34">
            <v>0</v>
          </cell>
          <cell r="I34">
            <v>0</v>
          </cell>
          <cell r="J34">
            <v>0</v>
          </cell>
          <cell r="K34">
            <v>0</v>
          </cell>
          <cell r="L34">
            <v>0</v>
          </cell>
          <cell r="M34">
            <v>0</v>
          </cell>
          <cell r="N34">
            <v>0</v>
          </cell>
          <cell r="O34">
            <v>0</v>
          </cell>
          <cell r="P34">
            <v>0</v>
          </cell>
          <cell r="Q34">
            <v>0</v>
          </cell>
        </row>
        <row r="35">
          <cell r="A35">
            <v>32109</v>
          </cell>
          <cell r="B35" t="str">
            <v>Hauling Revenue - Residential Recycling</v>
          </cell>
          <cell r="E35">
            <v>0</v>
          </cell>
          <cell r="F35">
            <v>0</v>
          </cell>
          <cell r="G35">
            <v>0</v>
          </cell>
          <cell r="H35">
            <v>0</v>
          </cell>
          <cell r="I35">
            <v>0</v>
          </cell>
          <cell r="J35">
            <v>0</v>
          </cell>
          <cell r="K35">
            <v>0</v>
          </cell>
          <cell r="L35">
            <v>0</v>
          </cell>
          <cell r="M35">
            <v>0</v>
          </cell>
          <cell r="N35">
            <v>0</v>
          </cell>
          <cell r="O35">
            <v>0</v>
          </cell>
          <cell r="P35">
            <v>0</v>
          </cell>
          <cell r="Q35">
            <v>0</v>
          </cell>
        </row>
        <row r="36">
          <cell r="A36">
            <v>32110</v>
          </cell>
          <cell r="B36" t="str">
            <v>Hauling Revenue - Residential Composting</v>
          </cell>
          <cell r="E36">
            <v>232014.97</v>
          </cell>
          <cell r="F36">
            <v>232365.45</v>
          </cell>
          <cell r="G36">
            <v>257766.36</v>
          </cell>
          <cell r="H36">
            <v>270150.08</v>
          </cell>
          <cell r="I36">
            <v>281923.53999999998</v>
          </cell>
          <cell r="J36">
            <v>287780.03999999998</v>
          </cell>
          <cell r="K36">
            <v>291816.17</v>
          </cell>
          <cell r="L36">
            <v>292493.43</v>
          </cell>
          <cell r="M36">
            <v>290035.87</v>
          </cell>
          <cell r="N36">
            <v>289167.18</v>
          </cell>
          <cell r="O36">
            <v>283845.96999999997</v>
          </cell>
          <cell r="P36">
            <v>275560.67</v>
          </cell>
          <cell r="Q36">
            <v>3284919.7300000004</v>
          </cell>
        </row>
        <row r="37">
          <cell r="A37">
            <v>32111</v>
          </cell>
          <cell r="B37" t="str">
            <v>Hauling Revenue - Residential Composting</v>
          </cell>
          <cell r="E37">
            <v>0</v>
          </cell>
          <cell r="F37">
            <v>0</v>
          </cell>
          <cell r="G37">
            <v>0</v>
          </cell>
          <cell r="H37">
            <v>0</v>
          </cell>
          <cell r="I37">
            <v>0</v>
          </cell>
          <cell r="J37">
            <v>0</v>
          </cell>
          <cell r="K37">
            <v>0</v>
          </cell>
          <cell r="L37">
            <v>0</v>
          </cell>
          <cell r="M37">
            <v>0</v>
          </cell>
          <cell r="N37">
            <v>0</v>
          </cell>
          <cell r="O37">
            <v>0</v>
          </cell>
          <cell r="P37">
            <v>0</v>
          </cell>
          <cell r="Q37">
            <v>0</v>
          </cell>
        </row>
        <row r="38">
          <cell r="A38">
            <v>32112</v>
          </cell>
          <cell r="B38" t="str">
            <v>Hauling Revenue - Residential Composting</v>
          </cell>
          <cell r="E38">
            <v>0</v>
          </cell>
          <cell r="F38">
            <v>0</v>
          </cell>
          <cell r="G38">
            <v>0</v>
          </cell>
          <cell r="H38">
            <v>0</v>
          </cell>
          <cell r="I38">
            <v>0</v>
          </cell>
          <cell r="J38">
            <v>0</v>
          </cell>
          <cell r="K38">
            <v>0</v>
          </cell>
          <cell r="L38">
            <v>0</v>
          </cell>
          <cell r="M38">
            <v>0</v>
          </cell>
          <cell r="N38">
            <v>0</v>
          </cell>
          <cell r="O38">
            <v>0</v>
          </cell>
          <cell r="P38">
            <v>0</v>
          </cell>
          <cell r="Q38">
            <v>0</v>
          </cell>
        </row>
        <row r="39">
          <cell r="A39">
            <v>32113</v>
          </cell>
          <cell r="B39" t="str">
            <v>Hauling Revenue - Residential Composting</v>
          </cell>
          <cell r="E39">
            <v>0</v>
          </cell>
          <cell r="F39">
            <v>0</v>
          </cell>
          <cell r="G39">
            <v>0</v>
          </cell>
          <cell r="H39">
            <v>0</v>
          </cell>
          <cell r="I39">
            <v>0</v>
          </cell>
          <cell r="J39">
            <v>0</v>
          </cell>
          <cell r="K39">
            <v>0</v>
          </cell>
          <cell r="L39">
            <v>0</v>
          </cell>
          <cell r="M39">
            <v>0</v>
          </cell>
          <cell r="N39">
            <v>0</v>
          </cell>
          <cell r="O39">
            <v>0</v>
          </cell>
          <cell r="P39">
            <v>0</v>
          </cell>
          <cell r="Q39">
            <v>0</v>
          </cell>
        </row>
        <row r="40">
          <cell r="A40">
            <v>32119</v>
          </cell>
          <cell r="B40" t="str">
            <v>Hauling Revenue - Residential Composting</v>
          </cell>
          <cell r="E40">
            <v>0</v>
          </cell>
          <cell r="F40">
            <v>0</v>
          </cell>
          <cell r="G40">
            <v>0</v>
          </cell>
          <cell r="H40">
            <v>0</v>
          </cell>
          <cell r="I40">
            <v>0</v>
          </cell>
          <cell r="J40">
            <v>0</v>
          </cell>
          <cell r="K40">
            <v>0</v>
          </cell>
          <cell r="L40">
            <v>0</v>
          </cell>
          <cell r="M40">
            <v>0</v>
          </cell>
          <cell r="N40">
            <v>0</v>
          </cell>
          <cell r="O40">
            <v>0</v>
          </cell>
          <cell r="P40">
            <v>0</v>
          </cell>
          <cell r="Q40">
            <v>0</v>
          </cell>
        </row>
        <row r="41">
          <cell r="A41">
            <v>33000</v>
          </cell>
          <cell r="B41" t="str">
            <v>Hauling Revenue - Commercial FEL</v>
          </cell>
          <cell r="E41">
            <v>785575.03</v>
          </cell>
          <cell r="F41">
            <v>787034.21</v>
          </cell>
          <cell r="G41">
            <v>790933.58</v>
          </cell>
          <cell r="H41">
            <v>778610.72</v>
          </cell>
          <cell r="I41">
            <v>780041.46</v>
          </cell>
          <cell r="J41">
            <v>778320.61</v>
          </cell>
          <cell r="K41">
            <v>768305.23</v>
          </cell>
          <cell r="L41">
            <v>774319.69</v>
          </cell>
          <cell r="M41">
            <v>801901.87</v>
          </cell>
          <cell r="N41">
            <v>774557.42</v>
          </cell>
          <cell r="O41">
            <v>791933.57</v>
          </cell>
          <cell r="P41">
            <v>766346.74</v>
          </cell>
          <cell r="Q41">
            <v>9377880.129999999</v>
          </cell>
        </row>
        <row r="42">
          <cell r="A42">
            <v>33001</v>
          </cell>
          <cell r="B42" t="str">
            <v>Hauling Revenue - Commercial FEL Extras</v>
          </cell>
          <cell r="E42">
            <v>39516.839999999997</v>
          </cell>
          <cell r="F42">
            <v>40932.36</v>
          </cell>
          <cell r="G42">
            <v>42606.080000000002</v>
          </cell>
          <cell r="H42">
            <v>42197.16</v>
          </cell>
          <cell r="I42">
            <v>43036.11</v>
          </cell>
          <cell r="J42">
            <v>44513.7</v>
          </cell>
          <cell r="K42">
            <v>47317.760000000002</v>
          </cell>
          <cell r="L42">
            <v>46590.51</v>
          </cell>
          <cell r="M42">
            <v>43401.91</v>
          </cell>
          <cell r="N42">
            <v>44637.59</v>
          </cell>
          <cell r="O42">
            <v>43797.96</v>
          </cell>
          <cell r="P42">
            <v>45382.02</v>
          </cell>
          <cell r="Q42">
            <v>523930.00000000006</v>
          </cell>
        </row>
        <row r="43">
          <cell r="A43">
            <v>33002</v>
          </cell>
          <cell r="B43" t="str">
            <v>Hauling Revenue - Commercial FEL Adjustm</v>
          </cell>
          <cell r="E43">
            <v>0</v>
          </cell>
          <cell r="F43">
            <v>0</v>
          </cell>
          <cell r="G43">
            <v>0</v>
          </cell>
          <cell r="H43">
            <v>0</v>
          </cell>
          <cell r="I43">
            <v>0</v>
          </cell>
          <cell r="J43">
            <v>0</v>
          </cell>
          <cell r="K43">
            <v>0</v>
          </cell>
          <cell r="L43">
            <v>0</v>
          </cell>
          <cell r="M43">
            <v>0</v>
          </cell>
          <cell r="N43">
            <v>0</v>
          </cell>
          <cell r="O43">
            <v>0</v>
          </cell>
          <cell r="P43">
            <v>0</v>
          </cell>
          <cell r="Q43">
            <v>0</v>
          </cell>
        </row>
        <row r="44">
          <cell r="A44">
            <v>33009</v>
          </cell>
          <cell r="B44" t="str">
            <v>Hauling Revenue - Commercial FEL Interco</v>
          </cell>
          <cell r="E44">
            <v>0</v>
          </cell>
          <cell r="F44">
            <v>0</v>
          </cell>
          <cell r="G44">
            <v>0</v>
          </cell>
          <cell r="H44">
            <v>0</v>
          </cell>
          <cell r="I44">
            <v>0</v>
          </cell>
          <cell r="J44">
            <v>0</v>
          </cell>
          <cell r="K44">
            <v>0</v>
          </cell>
          <cell r="L44">
            <v>0</v>
          </cell>
          <cell r="M44">
            <v>0</v>
          </cell>
          <cell r="N44">
            <v>0</v>
          </cell>
          <cell r="O44">
            <v>0</v>
          </cell>
          <cell r="P44">
            <v>0</v>
          </cell>
          <cell r="Q44">
            <v>0</v>
          </cell>
        </row>
        <row r="45">
          <cell r="A45">
            <v>33010</v>
          </cell>
          <cell r="B45" t="str">
            <v>Hauling Revenue - Commercial REL</v>
          </cell>
          <cell r="E45">
            <v>0</v>
          </cell>
          <cell r="F45">
            <v>0</v>
          </cell>
          <cell r="G45">
            <v>0</v>
          </cell>
          <cell r="H45">
            <v>0</v>
          </cell>
          <cell r="I45">
            <v>0</v>
          </cell>
          <cell r="J45">
            <v>0</v>
          </cell>
          <cell r="K45">
            <v>0</v>
          </cell>
          <cell r="L45">
            <v>0</v>
          </cell>
          <cell r="M45">
            <v>0</v>
          </cell>
          <cell r="N45">
            <v>0</v>
          </cell>
          <cell r="O45">
            <v>0</v>
          </cell>
          <cell r="P45">
            <v>0</v>
          </cell>
          <cell r="Q45">
            <v>0</v>
          </cell>
        </row>
        <row r="46">
          <cell r="A46">
            <v>33011</v>
          </cell>
          <cell r="B46" t="str">
            <v>Hauling Revenue - Commercial REL Extras</v>
          </cell>
          <cell r="E46">
            <v>0</v>
          </cell>
          <cell r="F46">
            <v>0</v>
          </cell>
          <cell r="G46">
            <v>0</v>
          </cell>
          <cell r="H46">
            <v>0</v>
          </cell>
          <cell r="I46">
            <v>0</v>
          </cell>
          <cell r="J46">
            <v>0</v>
          </cell>
          <cell r="K46">
            <v>0</v>
          </cell>
          <cell r="L46">
            <v>0</v>
          </cell>
          <cell r="M46">
            <v>0</v>
          </cell>
          <cell r="N46">
            <v>0</v>
          </cell>
          <cell r="O46">
            <v>0</v>
          </cell>
          <cell r="P46">
            <v>0</v>
          </cell>
          <cell r="Q46">
            <v>0</v>
          </cell>
        </row>
        <row r="47">
          <cell r="A47">
            <v>33012</v>
          </cell>
          <cell r="B47" t="str">
            <v>Hauling Revenue - Commercial REL Adjustm</v>
          </cell>
          <cell r="E47">
            <v>0</v>
          </cell>
          <cell r="F47">
            <v>0</v>
          </cell>
          <cell r="G47">
            <v>0</v>
          </cell>
          <cell r="H47">
            <v>0</v>
          </cell>
          <cell r="I47">
            <v>0</v>
          </cell>
          <cell r="J47">
            <v>0</v>
          </cell>
          <cell r="K47">
            <v>0</v>
          </cell>
          <cell r="L47">
            <v>0</v>
          </cell>
          <cell r="M47">
            <v>0</v>
          </cell>
          <cell r="N47">
            <v>0</v>
          </cell>
          <cell r="O47">
            <v>0</v>
          </cell>
          <cell r="P47">
            <v>0</v>
          </cell>
          <cell r="Q47">
            <v>0</v>
          </cell>
        </row>
        <row r="48">
          <cell r="A48">
            <v>33019</v>
          </cell>
          <cell r="B48" t="str">
            <v>Hauling Revenue - Commercial REL Interco</v>
          </cell>
          <cell r="E48">
            <v>0</v>
          </cell>
          <cell r="F48">
            <v>0</v>
          </cell>
          <cell r="G48">
            <v>0</v>
          </cell>
          <cell r="H48">
            <v>0</v>
          </cell>
          <cell r="I48">
            <v>0</v>
          </cell>
          <cell r="J48">
            <v>0</v>
          </cell>
          <cell r="K48">
            <v>0</v>
          </cell>
          <cell r="L48">
            <v>0</v>
          </cell>
          <cell r="M48">
            <v>0</v>
          </cell>
          <cell r="N48">
            <v>0</v>
          </cell>
          <cell r="O48">
            <v>0</v>
          </cell>
          <cell r="P48">
            <v>0</v>
          </cell>
          <cell r="Q48">
            <v>0</v>
          </cell>
        </row>
        <row r="49">
          <cell r="A49">
            <v>33020</v>
          </cell>
          <cell r="B49" t="str">
            <v>Hauling Revenue - Commercial Recycling F</v>
          </cell>
          <cell r="E49">
            <v>119520.55</v>
          </cell>
          <cell r="F49">
            <v>122687.61</v>
          </cell>
          <cell r="G49">
            <v>123043.3</v>
          </cell>
          <cell r="H49">
            <v>123772.17</v>
          </cell>
          <cell r="I49">
            <v>125625.36</v>
          </cell>
          <cell r="J49">
            <v>127061.96</v>
          </cell>
          <cell r="K49">
            <v>116074.3</v>
          </cell>
          <cell r="L49">
            <v>111337.44</v>
          </cell>
          <cell r="M49">
            <v>128400.61</v>
          </cell>
          <cell r="N49">
            <v>133541.20000000001</v>
          </cell>
          <cell r="O49">
            <v>129324.87</v>
          </cell>
          <cell r="P49">
            <v>130696.08</v>
          </cell>
          <cell r="Q49">
            <v>1491085.4500000002</v>
          </cell>
        </row>
        <row r="50">
          <cell r="A50">
            <v>33021</v>
          </cell>
          <cell r="B50" t="str">
            <v>Hauling Revenue - Commercial Recycling F</v>
          </cell>
          <cell r="E50">
            <v>0</v>
          </cell>
          <cell r="F50">
            <v>0</v>
          </cell>
          <cell r="G50">
            <v>0</v>
          </cell>
          <cell r="H50">
            <v>0</v>
          </cell>
          <cell r="I50">
            <v>0</v>
          </cell>
          <cell r="J50">
            <v>0</v>
          </cell>
          <cell r="K50">
            <v>0</v>
          </cell>
          <cell r="L50">
            <v>0</v>
          </cell>
          <cell r="M50">
            <v>0</v>
          </cell>
          <cell r="N50">
            <v>0</v>
          </cell>
          <cell r="O50">
            <v>0</v>
          </cell>
          <cell r="P50">
            <v>0</v>
          </cell>
          <cell r="Q50">
            <v>0</v>
          </cell>
        </row>
        <row r="51">
          <cell r="A51">
            <v>33022</v>
          </cell>
          <cell r="B51" t="str">
            <v>Hauling Revenue - Commercial Recycling F</v>
          </cell>
          <cell r="E51">
            <v>0</v>
          </cell>
          <cell r="F51">
            <v>0</v>
          </cell>
          <cell r="G51">
            <v>0</v>
          </cell>
          <cell r="H51">
            <v>0</v>
          </cell>
          <cell r="I51">
            <v>0</v>
          </cell>
          <cell r="J51">
            <v>0</v>
          </cell>
          <cell r="K51">
            <v>0</v>
          </cell>
          <cell r="L51">
            <v>0</v>
          </cell>
          <cell r="M51">
            <v>0</v>
          </cell>
          <cell r="N51">
            <v>0</v>
          </cell>
          <cell r="O51">
            <v>0</v>
          </cell>
          <cell r="P51">
            <v>0</v>
          </cell>
          <cell r="Q51">
            <v>0</v>
          </cell>
        </row>
        <row r="52">
          <cell r="A52">
            <v>33029</v>
          </cell>
          <cell r="B52" t="str">
            <v>Hauling Revenue - Commercial Recycling F</v>
          </cell>
          <cell r="E52">
            <v>0</v>
          </cell>
          <cell r="F52">
            <v>0</v>
          </cell>
          <cell r="G52">
            <v>0</v>
          </cell>
          <cell r="H52">
            <v>0</v>
          </cell>
          <cell r="I52">
            <v>0</v>
          </cell>
          <cell r="J52">
            <v>0</v>
          </cell>
          <cell r="K52">
            <v>0</v>
          </cell>
          <cell r="L52">
            <v>0</v>
          </cell>
          <cell r="M52">
            <v>0</v>
          </cell>
          <cell r="N52">
            <v>0</v>
          </cell>
          <cell r="O52">
            <v>0</v>
          </cell>
          <cell r="P52">
            <v>0</v>
          </cell>
          <cell r="Q52">
            <v>0</v>
          </cell>
        </row>
        <row r="53">
          <cell r="A53">
            <v>33030</v>
          </cell>
          <cell r="B53" t="str">
            <v>Hauling Revenue - Commercial Recycling R</v>
          </cell>
          <cell r="E53">
            <v>0</v>
          </cell>
          <cell r="F53">
            <v>0</v>
          </cell>
          <cell r="G53">
            <v>0</v>
          </cell>
          <cell r="H53">
            <v>0</v>
          </cell>
          <cell r="I53">
            <v>0</v>
          </cell>
          <cell r="J53">
            <v>0</v>
          </cell>
          <cell r="K53">
            <v>0</v>
          </cell>
          <cell r="L53">
            <v>0</v>
          </cell>
          <cell r="M53">
            <v>0</v>
          </cell>
          <cell r="N53">
            <v>0</v>
          </cell>
          <cell r="O53">
            <v>0</v>
          </cell>
          <cell r="P53">
            <v>0</v>
          </cell>
          <cell r="Q53">
            <v>0</v>
          </cell>
        </row>
        <row r="54">
          <cell r="A54">
            <v>33031</v>
          </cell>
          <cell r="B54" t="str">
            <v>Hauling Revenue - Commercial Recycling R</v>
          </cell>
          <cell r="E54">
            <v>0</v>
          </cell>
          <cell r="F54">
            <v>0</v>
          </cell>
          <cell r="G54">
            <v>0</v>
          </cell>
          <cell r="H54">
            <v>0</v>
          </cell>
          <cell r="I54">
            <v>0</v>
          </cell>
          <cell r="J54">
            <v>0</v>
          </cell>
          <cell r="K54">
            <v>0</v>
          </cell>
          <cell r="L54">
            <v>0</v>
          </cell>
          <cell r="M54">
            <v>0</v>
          </cell>
          <cell r="N54">
            <v>0</v>
          </cell>
          <cell r="O54">
            <v>0</v>
          </cell>
          <cell r="P54">
            <v>0</v>
          </cell>
          <cell r="Q54">
            <v>0</v>
          </cell>
        </row>
        <row r="55">
          <cell r="A55">
            <v>33032</v>
          </cell>
          <cell r="B55" t="str">
            <v>Hauling Revenue - Commercial Recycling R</v>
          </cell>
          <cell r="E55">
            <v>0</v>
          </cell>
          <cell r="F55">
            <v>0</v>
          </cell>
          <cell r="G55">
            <v>0</v>
          </cell>
          <cell r="H55">
            <v>0</v>
          </cell>
          <cell r="I55">
            <v>0</v>
          </cell>
          <cell r="J55">
            <v>0</v>
          </cell>
          <cell r="K55">
            <v>0</v>
          </cell>
          <cell r="L55">
            <v>0</v>
          </cell>
          <cell r="M55">
            <v>0</v>
          </cell>
          <cell r="N55">
            <v>0</v>
          </cell>
          <cell r="O55">
            <v>0</v>
          </cell>
          <cell r="P55">
            <v>0</v>
          </cell>
          <cell r="Q55">
            <v>0</v>
          </cell>
        </row>
        <row r="56">
          <cell r="A56">
            <v>33039</v>
          </cell>
          <cell r="B56" t="str">
            <v>Hauling Revenue - Commercial Recycling R</v>
          </cell>
          <cell r="E56">
            <v>0</v>
          </cell>
          <cell r="F56">
            <v>0</v>
          </cell>
          <cell r="G56">
            <v>0</v>
          </cell>
          <cell r="H56">
            <v>0</v>
          </cell>
          <cell r="I56">
            <v>0</v>
          </cell>
          <cell r="J56">
            <v>0</v>
          </cell>
          <cell r="K56">
            <v>0</v>
          </cell>
          <cell r="L56">
            <v>0</v>
          </cell>
          <cell r="M56">
            <v>0</v>
          </cell>
          <cell r="N56">
            <v>0</v>
          </cell>
          <cell r="O56">
            <v>0</v>
          </cell>
          <cell r="P56">
            <v>0</v>
          </cell>
          <cell r="Q56">
            <v>0</v>
          </cell>
        </row>
        <row r="57">
          <cell r="A57">
            <v>33500</v>
          </cell>
          <cell r="B57" t="str">
            <v>Portable Toilet Revenue</v>
          </cell>
          <cell r="E57">
            <v>0</v>
          </cell>
          <cell r="F57">
            <v>0</v>
          </cell>
          <cell r="G57">
            <v>0</v>
          </cell>
          <cell r="H57">
            <v>0</v>
          </cell>
          <cell r="I57">
            <v>0</v>
          </cell>
          <cell r="J57">
            <v>0</v>
          </cell>
          <cell r="K57">
            <v>0</v>
          </cell>
          <cell r="L57">
            <v>0</v>
          </cell>
          <cell r="M57">
            <v>0</v>
          </cell>
          <cell r="N57">
            <v>0</v>
          </cell>
          <cell r="O57">
            <v>0</v>
          </cell>
          <cell r="P57">
            <v>0</v>
          </cell>
          <cell r="Q57">
            <v>0</v>
          </cell>
        </row>
        <row r="58">
          <cell r="A58">
            <v>33501</v>
          </cell>
          <cell r="B58" t="str">
            <v>Portable Toilet Extras</v>
          </cell>
          <cell r="E58">
            <v>0</v>
          </cell>
          <cell r="F58">
            <v>0</v>
          </cell>
          <cell r="G58">
            <v>0</v>
          </cell>
          <cell r="H58">
            <v>0</v>
          </cell>
          <cell r="I58">
            <v>0</v>
          </cell>
          <cell r="J58">
            <v>0</v>
          </cell>
          <cell r="K58">
            <v>0</v>
          </cell>
          <cell r="L58">
            <v>0</v>
          </cell>
          <cell r="M58">
            <v>0</v>
          </cell>
          <cell r="N58">
            <v>0</v>
          </cell>
          <cell r="O58">
            <v>0</v>
          </cell>
          <cell r="P58">
            <v>0</v>
          </cell>
          <cell r="Q58">
            <v>0</v>
          </cell>
        </row>
        <row r="59">
          <cell r="A59">
            <v>33502</v>
          </cell>
          <cell r="B59" t="str">
            <v>Portable Toilet Adjustments</v>
          </cell>
          <cell r="E59">
            <v>0</v>
          </cell>
          <cell r="F59">
            <v>0</v>
          </cell>
          <cell r="G59">
            <v>0</v>
          </cell>
          <cell r="H59">
            <v>0</v>
          </cell>
          <cell r="I59">
            <v>0</v>
          </cell>
          <cell r="J59">
            <v>0</v>
          </cell>
          <cell r="K59">
            <v>0</v>
          </cell>
          <cell r="L59">
            <v>0</v>
          </cell>
          <cell r="M59">
            <v>0</v>
          </cell>
          <cell r="N59">
            <v>0</v>
          </cell>
          <cell r="O59">
            <v>0</v>
          </cell>
          <cell r="P59">
            <v>0</v>
          </cell>
          <cell r="Q59">
            <v>0</v>
          </cell>
        </row>
        <row r="60">
          <cell r="A60">
            <v>33509</v>
          </cell>
          <cell r="B60" t="str">
            <v>Portable Toilet Intercompany</v>
          </cell>
          <cell r="E60">
            <v>0</v>
          </cell>
          <cell r="F60">
            <v>0</v>
          </cell>
          <cell r="G60">
            <v>0</v>
          </cell>
          <cell r="H60">
            <v>0</v>
          </cell>
          <cell r="I60">
            <v>0</v>
          </cell>
          <cell r="J60">
            <v>0</v>
          </cell>
          <cell r="K60">
            <v>0</v>
          </cell>
          <cell r="L60">
            <v>0</v>
          </cell>
          <cell r="M60">
            <v>0</v>
          </cell>
          <cell r="N60">
            <v>0</v>
          </cell>
          <cell r="O60">
            <v>0</v>
          </cell>
          <cell r="P60">
            <v>0</v>
          </cell>
          <cell r="Q60">
            <v>0</v>
          </cell>
        </row>
        <row r="61">
          <cell r="A61" t="str">
            <v>Total Hauling</v>
          </cell>
          <cell r="E61">
            <v>2764673.9499999997</v>
          </cell>
          <cell r="F61">
            <v>2732997.1599999997</v>
          </cell>
          <cell r="G61">
            <v>2835849.13</v>
          </cell>
          <cell r="H61">
            <v>2834323.0100000002</v>
          </cell>
          <cell r="I61">
            <v>2846772.3099999996</v>
          </cell>
          <cell r="J61">
            <v>2910560.8800000004</v>
          </cell>
          <cell r="K61">
            <v>2892445.5999999996</v>
          </cell>
          <cell r="L61">
            <v>2894508.3399999994</v>
          </cell>
          <cell r="M61">
            <v>2922642.14</v>
          </cell>
          <cell r="N61">
            <v>2884456.3400000003</v>
          </cell>
          <cell r="O61">
            <v>2891560.59</v>
          </cell>
          <cell r="P61">
            <v>2879104.3000000003</v>
          </cell>
          <cell r="Q61">
            <v>34289893.75</v>
          </cell>
        </row>
        <row r="63">
          <cell r="A63" t="str">
            <v>Transfer</v>
          </cell>
        </row>
        <row r="64">
          <cell r="A64">
            <v>35000</v>
          </cell>
          <cell r="B64" t="str">
            <v>Transfer Station - Third Party</v>
          </cell>
          <cell r="E64">
            <v>0</v>
          </cell>
          <cell r="F64">
            <v>0</v>
          </cell>
          <cell r="G64">
            <v>0</v>
          </cell>
          <cell r="H64">
            <v>0</v>
          </cell>
          <cell r="I64">
            <v>0</v>
          </cell>
          <cell r="J64">
            <v>0</v>
          </cell>
          <cell r="K64">
            <v>0</v>
          </cell>
          <cell r="L64">
            <v>0</v>
          </cell>
          <cell r="M64">
            <v>0</v>
          </cell>
          <cell r="N64">
            <v>0</v>
          </cell>
          <cell r="O64">
            <v>0</v>
          </cell>
          <cell r="P64">
            <v>0</v>
          </cell>
          <cell r="Q64">
            <v>0</v>
          </cell>
        </row>
        <row r="65">
          <cell r="A65">
            <v>35001</v>
          </cell>
          <cell r="B65" t="str">
            <v>Transfer Station - Third Party Adjustmen</v>
          </cell>
          <cell r="E65">
            <v>0</v>
          </cell>
          <cell r="F65">
            <v>0</v>
          </cell>
          <cell r="G65">
            <v>0</v>
          </cell>
          <cell r="H65">
            <v>0</v>
          </cell>
          <cell r="I65">
            <v>0</v>
          </cell>
          <cell r="J65">
            <v>0</v>
          </cell>
          <cell r="K65">
            <v>0</v>
          </cell>
          <cell r="L65">
            <v>0</v>
          </cell>
          <cell r="M65">
            <v>0</v>
          </cell>
          <cell r="N65">
            <v>0</v>
          </cell>
          <cell r="O65">
            <v>0</v>
          </cell>
          <cell r="P65">
            <v>0</v>
          </cell>
          <cell r="Q65">
            <v>0</v>
          </cell>
        </row>
        <row r="66">
          <cell r="A66">
            <v>35009</v>
          </cell>
          <cell r="B66" t="str">
            <v>Transfer Station - Intercompany</v>
          </cell>
          <cell r="E66">
            <v>0</v>
          </cell>
          <cell r="F66">
            <v>0</v>
          </cell>
          <cell r="G66">
            <v>0</v>
          </cell>
          <cell r="H66">
            <v>0</v>
          </cell>
          <cell r="I66">
            <v>0</v>
          </cell>
          <cell r="J66">
            <v>0</v>
          </cell>
          <cell r="K66">
            <v>0</v>
          </cell>
          <cell r="L66">
            <v>0</v>
          </cell>
          <cell r="M66">
            <v>0</v>
          </cell>
          <cell r="N66">
            <v>0</v>
          </cell>
          <cell r="O66">
            <v>0</v>
          </cell>
          <cell r="P66">
            <v>0</v>
          </cell>
          <cell r="Q66">
            <v>0</v>
          </cell>
        </row>
        <row r="67">
          <cell r="A67">
            <v>35500</v>
          </cell>
          <cell r="B67" t="str">
            <v>MRF Processing Charge</v>
          </cell>
          <cell r="E67">
            <v>0</v>
          </cell>
          <cell r="F67">
            <v>0</v>
          </cell>
          <cell r="G67">
            <v>0</v>
          </cell>
          <cell r="H67">
            <v>0</v>
          </cell>
          <cell r="I67">
            <v>0</v>
          </cell>
          <cell r="J67">
            <v>0</v>
          </cell>
          <cell r="K67">
            <v>0</v>
          </cell>
          <cell r="L67">
            <v>0</v>
          </cell>
          <cell r="M67">
            <v>0</v>
          </cell>
          <cell r="N67">
            <v>0</v>
          </cell>
          <cell r="O67">
            <v>0</v>
          </cell>
          <cell r="P67">
            <v>0</v>
          </cell>
          <cell r="Q67">
            <v>0</v>
          </cell>
        </row>
        <row r="68">
          <cell r="A68">
            <v>35501</v>
          </cell>
          <cell r="B68" t="str">
            <v>MRF Processing Charge Adjustments</v>
          </cell>
          <cell r="E68">
            <v>0</v>
          </cell>
          <cell r="F68">
            <v>0</v>
          </cell>
          <cell r="G68">
            <v>0</v>
          </cell>
          <cell r="H68">
            <v>0</v>
          </cell>
          <cell r="I68">
            <v>0</v>
          </cell>
          <cell r="J68">
            <v>0</v>
          </cell>
          <cell r="K68">
            <v>0</v>
          </cell>
          <cell r="L68">
            <v>0</v>
          </cell>
          <cell r="M68">
            <v>0</v>
          </cell>
          <cell r="N68">
            <v>0</v>
          </cell>
          <cell r="O68">
            <v>0</v>
          </cell>
          <cell r="P68">
            <v>0</v>
          </cell>
          <cell r="Q68">
            <v>0</v>
          </cell>
        </row>
        <row r="69">
          <cell r="A69">
            <v>35509</v>
          </cell>
          <cell r="B69" t="str">
            <v>MRF Processing Charge Intercompany</v>
          </cell>
          <cell r="E69">
            <v>0</v>
          </cell>
          <cell r="F69">
            <v>0</v>
          </cell>
          <cell r="G69">
            <v>0</v>
          </cell>
          <cell r="H69">
            <v>0</v>
          </cell>
          <cell r="I69">
            <v>0</v>
          </cell>
          <cell r="J69">
            <v>0</v>
          </cell>
          <cell r="K69">
            <v>0</v>
          </cell>
          <cell r="L69">
            <v>0</v>
          </cell>
          <cell r="M69">
            <v>0</v>
          </cell>
          <cell r="N69">
            <v>0</v>
          </cell>
          <cell r="O69">
            <v>0</v>
          </cell>
          <cell r="P69">
            <v>0</v>
          </cell>
          <cell r="Q69">
            <v>0</v>
          </cell>
        </row>
        <row r="70">
          <cell r="A70" t="str">
            <v>Total Transfer</v>
          </cell>
          <cell r="E70">
            <v>0</v>
          </cell>
          <cell r="F70">
            <v>0</v>
          </cell>
          <cell r="G70">
            <v>0</v>
          </cell>
          <cell r="H70">
            <v>0</v>
          </cell>
          <cell r="I70">
            <v>0</v>
          </cell>
          <cell r="J70">
            <v>0</v>
          </cell>
          <cell r="K70">
            <v>0</v>
          </cell>
          <cell r="L70">
            <v>0</v>
          </cell>
          <cell r="M70">
            <v>0</v>
          </cell>
          <cell r="N70">
            <v>0</v>
          </cell>
          <cell r="O70">
            <v>0</v>
          </cell>
          <cell r="P70">
            <v>0</v>
          </cell>
          <cell r="Q70">
            <v>0</v>
          </cell>
        </row>
        <row r="72">
          <cell r="A72" t="str">
            <v>MRF</v>
          </cell>
        </row>
        <row r="73">
          <cell r="A73">
            <v>35510</v>
          </cell>
          <cell r="B73" t="str">
            <v>Proceeds - OCC</v>
          </cell>
          <cell r="E73">
            <v>0</v>
          </cell>
          <cell r="F73">
            <v>0</v>
          </cell>
          <cell r="G73">
            <v>0</v>
          </cell>
          <cell r="H73">
            <v>0</v>
          </cell>
          <cell r="I73">
            <v>0</v>
          </cell>
          <cell r="J73">
            <v>0</v>
          </cell>
          <cell r="K73">
            <v>0</v>
          </cell>
          <cell r="L73">
            <v>0</v>
          </cell>
          <cell r="M73">
            <v>0</v>
          </cell>
          <cell r="N73">
            <v>0</v>
          </cell>
          <cell r="O73">
            <v>0</v>
          </cell>
          <cell r="P73">
            <v>0</v>
          </cell>
          <cell r="Q73">
            <v>0</v>
          </cell>
        </row>
        <row r="74">
          <cell r="A74">
            <v>35511</v>
          </cell>
          <cell r="B74" t="str">
            <v>Proceeds - ONP</v>
          </cell>
          <cell r="E74">
            <v>0</v>
          </cell>
          <cell r="F74">
            <v>0</v>
          </cell>
          <cell r="G74">
            <v>0</v>
          </cell>
          <cell r="H74">
            <v>0</v>
          </cell>
          <cell r="I74">
            <v>0</v>
          </cell>
          <cell r="J74">
            <v>0</v>
          </cell>
          <cell r="K74">
            <v>0</v>
          </cell>
          <cell r="L74">
            <v>0</v>
          </cell>
          <cell r="M74">
            <v>0</v>
          </cell>
          <cell r="N74">
            <v>0</v>
          </cell>
          <cell r="O74">
            <v>0</v>
          </cell>
          <cell r="P74">
            <v>0</v>
          </cell>
          <cell r="Q74">
            <v>0</v>
          </cell>
        </row>
        <row r="75">
          <cell r="A75">
            <v>35512</v>
          </cell>
          <cell r="B75" t="str">
            <v>Proceeds - Other Paper</v>
          </cell>
          <cell r="E75">
            <v>0</v>
          </cell>
          <cell r="F75">
            <v>0</v>
          </cell>
          <cell r="G75">
            <v>0</v>
          </cell>
          <cell r="H75">
            <v>0</v>
          </cell>
          <cell r="I75">
            <v>0</v>
          </cell>
          <cell r="J75">
            <v>0</v>
          </cell>
          <cell r="K75">
            <v>0</v>
          </cell>
          <cell r="L75">
            <v>0</v>
          </cell>
          <cell r="M75">
            <v>0</v>
          </cell>
          <cell r="N75">
            <v>0</v>
          </cell>
          <cell r="O75">
            <v>0</v>
          </cell>
          <cell r="P75">
            <v>0</v>
          </cell>
          <cell r="Q75">
            <v>0</v>
          </cell>
        </row>
        <row r="76">
          <cell r="A76">
            <v>35513</v>
          </cell>
          <cell r="B76" t="str">
            <v>Proceeds - Aluminum</v>
          </cell>
          <cell r="E76">
            <v>0</v>
          </cell>
          <cell r="F76">
            <v>0</v>
          </cell>
          <cell r="G76">
            <v>0</v>
          </cell>
          <cell r="H76">
            <v>0</v>
          </cell>
          <cell r="I76">
            <v>0</v>
          </cell>
          <cell r="J76">
            <v>0</v>
          </cell>
          <cell r="K76">
            <v>0</v>
          </cell>
          <cell r="L76">
            <v>0</v>
          </cell>
          <cell r="M76">
            <v>0</v>
          </cell>
          <cell r="N76">
            <v>0</v>
          </cell>
          <cell r="O76">
            <v>0</v>
          </cell>
          <cell r="P76">
            <v>0</v>
          </cell>
          <cell r="Q76">
            <v>0</v>
          </cell>
        </row>
        <row r="77">
          <cell r="A77">
            <v>35514</v>
          </cell>
          <cell r="B77" t="str">
            <v>Proceeds - Metal</v>
          </cell>
          <cell r="E77">
            <v>745.55</v>
          </cell>
          <cell r="F77">
            <v>533.20000000000005</v>
          </cell>
          <cell r="G77">
            <v>3342.9</v>
          </cell>
          <cell r="H77">
            <v>13178.15</v>
          </cell>
          <cell r="I77">
            <v>5247</v>
          </cell>
          <cell r="J77">
            <v>16966.05</v>
          </cell>
          <cell r="K77">
            <v>7984.5</v>
          </cell>
          <cell r="L77">
            <v>1463.55</v>
          </cell>
          <cell r="M77">
            <v>-1454.1</v>
          </cell>
          <cell r="N77">
            <v>1425.6</v>
          </cell>
          <cell r="O77">
            <v>1051.75</v>
          </cell>
          <cell r="P77">
            <v>1088</v>
          </cell>
          <cell r="Q77">
            <v>51572.15</v>
          </cell>
        </row>
        <row r="78">
          <cell r="A78">
            <v>35515</v>
          </cell>
          <cell r="B78" t="str">
            <v>Proceeds - Glass</v>
          </cell>
          <cell r="E78">
            <v>0</v>
          </cell>
          <cell r="F78">
            <v>0</v>
          </cell>
          <cell r="G78">
            <v>0</v>
          </cell>
          <cell r="H78">
            <v>0</v>
          </cell>
          <cell r="I78">
            <v>0</v>
          </cell>
          <cell r="J78">
            <v>0</v>
          </cell>
          <cell r="K78">
            <v>0</v>
          </cell>
          <cell r="L78">
            <v>0</v>
          </cell>
          <cell r="M78">
            <v>0</v>
          </cell>
          <cell r="N78">
            <v>0</v>
          </cell>
          <cell r="O78">
            <v>0</v>
          </cell>
          <cell r="P78">
            <v>0</v>
          </cell>
          <cell r="Q78">
            <v>0</v>
          </cell>
        </row>
        <row r="79">
          <cell r="A79">
            <v>35516</v>
          </cell>
          <cell r="B79" t="str">
            <v>Proceeds - Plastic</v>
          </cell>
          <cell r="E79">
            <v>387</v>
          </cell>
          <cell r="F79">
            <v>318.60000000000002</v>
          </cell>
          <cell r="G79">
            <v>0</v>
          </cell>
          <cell r="H79">
            <v>331.2</v>
          </cell>
          <cell r="I79">
            <v>0</v>
          </cell>
          <cell r="J79">
            <v>412.2</v>
          </cell>
          <cell r="K79">
            <v>644.4</v>
          </cell>
          <cell r="L79">
            <v>0</v>
          </cell>
          <cell r="M79">
            <v>0</v>
          </cell>
          <cell r="N79">
            <v>-644.4</v>
          </cell>
          <cell r="O79">
            <v>652</v>
          </cell>
          <cell r="P79">
            <v>0</v>
          </cell>
          <cell r="Q79">
            <v>2101</v>
          </cell>
        </row>
        <row r="80">
          <cell r="A80">
            <v>35517</v>
          </cell>
          <cell r="B80" t="str">
            <v>Proceeds - Other Recyclables</v>
          </cell>
          <cell r="E80">
            <v>0</v>
          </cell>
          <cell r="F80">
            <v>0</v>
          </cell>
          <cell r="G80">
            <v>0</v>
          </cell>
          <cell r="H80">
            <v>0</v>
          </cell>
          <cell r="I80">
            <v>0</v>
          </cell>
          <cell r="J80">
            <v>0</v>
          </cell>
          <cell r="K80">
            <v>0</v>
          </cell>
          <cell r="L80">
            <v>0</v>
          </cell>
          <cell r="M80">
            <v>0</v>
          </cell>
          <cell r="N80">
            <v>0</v>
          </cell>
          <cell r="O80">
            <v>0</v>
          </cell>
          <cell r="P80">
            <v>0</v>
          </cell>
          <cell r="Q80">
            <v>0</v>
          </cell>
        </row>
        <row r="81">
          <cell r="A81">
            <v>35518</v>
          </cell>
          <cell r="B81" t="str">
            <v>Proceeds - Commingled</v>
          </cell>
          <cell r="E81">
            <v>0</v>
          </cell>
          <cell r="F81">
            <v>0</v>
          </cell>
          <cell r="G81">
            <v>0</v>
          </cell>
          <cell r="H81">
            <v>0</v>
          </cell>
          <cell r="I81">
            <v>0</v>
          </cell>
          <cell r="J81">
            <v>0</v>
          </cell>
          <cell r="K81">
            <v>0</v>
          </cell>
          <cell r="L81">
            <v>0</v>
          </cell>
          <cell r="M81">
            <v>0</v>
          </cell>
          <cell r="N81">
            <v>0</v>
          </cell>
          <cell r="O81">
            <v>0</v>
          </cell>
          <cell r="P81">
            <v>0</v>
          </cell>
          <cell r="Q81">
            <v>0</v>
          </cell>
        </row>
        <row r="82">
          <cell r="A82">
            <v>35519</v>
          </cell>
          <cell r="B82" t="str">
            <v>Proceeds - Intercompany Material Sales</v>
          </cell>
          <cell r="E82">
            <v>65030.879999999997</v>
          </cell>
          <cell r="F82">
            <v>76173.81</v>
          </cell>
          <cell r="G82">
            <v>70361.429999999993</v>
          </cell>
          <cell r="H82">
            <v>74831.539999999994</v>
          </cell>
          <cell r="I82">
            <v>73578.62</v>
          </cell>
          <cell r="J82">
            <v>75531.38</v>
          </cell>
          <cell r="K82">
            <v>73771.45</v>
          </cell>
          <cell r="L82">
            <v>57407.56</v>
          </cell>
          <cell r="M82">
            <v>68624.86</v>
          </cell>
          <cell r="N82">
            <v>71603.88</v>
          </cell>
          <cell r="O82">
            <v>84200.36</v>
          </cell>
          <cell r="P82">
            <v>95665.68</v>
          </cell>
          <cell r="Q82">
            <v>886781.45</v>
          </cell>
        </row>
        <row r="83">
          <cell r="A83">
            <v>35520</v>
          </cell>
          <cell r="B83" t="str">
            <v>Support - OCC</v>
          </cell>
          <cell r="E83">
            <v>0</v>
          </cell>
          <cell r="F83">
            <v>0</v>
          </cell>
          <cell r="G83">
            <v>0</v>
          </cell>
          <cell r="H83">
            <v>0</v>
          </cell>
          <cell r="I83">
            <v>0</v>
          </cell>
          <cell r="J83">
            <v>0</v>
          </cell>
          <cell r="K83">
            <v>0</v>
          </cell>
          <cell r="L83">
            <v>0</v>
          </cell>
          <cell r="M83">
            <v>0</v>
          </cell>
          <cell r="N83">
            <v>0</v>
          </cell>
          <cell r="O83">
            <v>0</v>
          </cell>
          <cell r="P83">
            <v>0</v>
          </cell>
          <cell r="Q83">
            <v>0</v>
          </cell>
        </row>
        <row r="84">
          <cell r="A84">
            <v>35521</v>
          </cell>
          <cell r="B84" t="str">
            <v>Support - ONP</v>
          </cell>
          <cell r="E84">
            <v>0</v>
          </cell>
          <cell r="F84">
            <v>0</v>
          </cell>
          <cell r="G84">
            <v>0</v>
          </cell>
          <cell r="H84">
            <v>0</v>
          </cell>
          <cell r="I84">
            <v>0</v>
          </cell>
          <cell r="J84">
            <v>0</v>
          </cell>
          <cell r="K84">
            <v>0</v>
          </cell>
          <cell r="L84">
            <v>0</v>
          </cell>
          <cell r="M84">
            <v>0</v>
          </cell>
          <cell r="N84">
            <v>0</v>
          </cell>
          <cell r="O84">
            <v>0</v>
          </cell>
          <cell r="P84">
            <v>0</v>
          </cell>
          <cell r="Q84">
            <v>0</v>
          </cell>
        </row>
        <row r="85">
          <cell r="A85">
            <v>35522</v>
          </cell>
          <cell r="B85" t="str">
            <v>Support - Other Paper</v>
          </cell>
          <cell r="E85">
            <v>0</v>
          </cell>
          <cell r="F85">
            <v>0</v>
          </cell>
          <cell r="G85">
            <v>0</v>
          </cell>
          <cell r="H85">
            <v>0</v>
          </cell>
          <cell r="I85">
            <v>0</v>
          </cell>
          <cell r="J85">
            <v>0</v>
          </cell>
          <cell r="K85">
            <v>0</v>
          </cell>
          <cell r="L85">
            <v>0</v>
          </cell>
          <cell r="M85">
            <v>0</v>
          </cell>
          <cell r="N85">
            <v>0</v>
          </cell>
          <cell r="O85">
            <v>0</v>
          </cell>
          <cell r="P85">
            <v>0</v>
          </cell>
          <cell r="Q85">
            <v>0</v>
          </cell>
        </row>
        <row r="86">
          <cell r="A86">
            <v>35523</v>
          </cell>
          <cell r="B86" t="str">
            <v>Support - Aluminum</v>
          </cell>
          <cell r="E86">
            <v>0</v>
          </cell>
          <cell r="F86">
            <v>0</v>
          </cell>
          <cell r="G86">
            <v>0</v>
          </cell>
          <cell r="H86">
            <v>0</v>
          </cell>
          <cell r="I86">
            <v>0</v>
          </cell>
          <cell r="J86">
            <v>0</v>
          </cell>
          <cell r="K86">
            <v>0</v>
          </cell>
          <cell r="L86">
            <v>0</v>
          </cell>
          <cell r="M86">
            <v>0</v>
          </cell>
          <cell r="N86">
            <v>0</v>
          </cell>
          <cell r="O86">
            <v>0</v>
          </cell>
          <cell r="P86">
            <v>0</v>
          </cell>
          <cell r="Q86">
            <v>0</v>
          </cell>
        </row>
        <row r="87">
          <cell r="A87">
            <v>35524</v>
          </cell>
          <cell r="B87" t="str">
            <v>Support - Metal</v>
          </cell>
          <cell r="E87">
            <v>0</v>
          </cell>
          <cell r="F87">
            <v>0</v>
          </cell>
          <cell r="G87">
            <v>0</v>
          </cell>
          <cell r="H87">
            <v>0</v>
          </cell>
          <cell r="I87">
            <v>0</v>
          </cell>
          <cell r="J87">
            <v>0</v>
          </cell>
          <cell r="K87">
            <v>0</v>
          </cell>
          <cell r="L87">
            <v>0</v>
          </cell>
          <cell r="M87">
            <v>0</v>
          </cell>
          <cell r="N87">
            <v>0</v>
          </cell>
          <cell r="O87">
            <v>0</v>
          </cell>
          <cell r="P87">
            <v>0</v>
          </cell>
          <cell r="Q87">
            <v>0</v>
          </cell>
        </row>
        <row r="88">
          <cell r="A88">
            <v>35525</v>
          </cell>
          <cell r="B88" t="str">
            <v>Support - Glass</v>
          </cell>
          <cell r="E88">
            <v>0</v>
          </cell>
          <cell r="F88">
            <v>0</v>
          </cell>
          <cell r="G88">
            <v>0</v>
          </cell>
          <cell r="H88">
            <v>0</v>
          </cell>
          <cell r="I88">
            <v>0</v>
          </cell>
          <cell r="J88">
            <v>0</v>
          </cell>
          <cell r="K88">
            <v>0</v>
          </cell>
          <cell r="L88">
            <v>0</v>
          </cell>
          <cell r="M88">
            <v>0</v>
          </cell>
          <cell r="N88">
            <v>0</v>
          </cell>
          <cell r="O88">
            <v>0</v>
          </cell>
          <cell r="P88">
            <v>0</v>
          </cell>
          <cell r="Q88">
            <v>0</v>
          </cell>
        </row>
        <row r="89">
          <cell r="A89">
            <v>35526</v>
          </cell>
          <cell r="B89" t="str">
            <v>Support - Plastic</v>
          </cell>
          <cell r="E89">
            <v>0</v>
          </cell>
          <cell r="F89">
            <v>0</v>
          </cell>
          <cell r="G89">
            <v>0</v>
          </cell>
          <cell r="H89">
            <v>0</v>
          </cell>
          <cell r="I89">
            <v>0</v>
          </cell>
          <cell r="J89">
            <v>0</v>
          </cell>
          <cell r="K89">
            <v>0</v>
          </cell>
          <cell r="L89">
            <v>0</v>
          </cell>
          <cell r="M89">
            <v>0</v>
          </cell>
          <cell r="N89">
            <v>0</v>
          </cell>
          <cell r="O89">
            <v>0</v>
          </cell>
          <cell r="P89">
            <v>0</v>
          </cell>
          <cell r="Q89">
            <v>0</v>
          </cell>
        </row>
        <row r="90">
          <cell r="A90">
            <v>35527</v>
          </cell>
          <cell r="B90" t="str">
            <v>Support - Other Recyclables</v>
          </cell>
          <cell r="E90">
            <v>0</v>
          </cell>
          <cell r="F90">
            <v>0</v>
          </cell>
          <cell r="G90">
            <v>0</v>
          </cell>
          <cell r="H90">
            <v>0</v>
          </cell>
          <cell r="I90">
            <v>0</v>
          </cell>
          <cell r="J90">
            <v>0</v>
          </cell>
          <cell r="K90">
            <v>0</v>
          </cell>
          <cell r="L90">
            <v>0</v>
          </cell>
          <cell r="M90">
            <v>0</v>
          </cell>
          <cell r="N90">
            <v>0</v>
          </cell>
          <cell r="O90">
            <v>0</v>
          </cell>
          <cell r="P90">
            <v>0</v>
          </cell>
          <cell r="Q90">
            <v>0</v>
          </cell>
        </row>
        <row r="91">
          <cell r="A91">
            <v>35529</v>
          </cell>
          <cell r="B91" t="str">
            <v>Support - Intercompany Material Sales</v>
          </cell>
          <cell r="E91">
            <v>0</v>
          </cell>
          <cell r="F91">
            <v>0</v>
          </cell>
          <cell r="G91">
            <v>0</v>
          </cell>
          <cell r="H91">
            <v>0</v>
          </cell>
          <cell r="I91">
            <v>0</v>
          </cell>
          <cell r="J91">
            <v>0</v>
          </cell>
          <cell r="K91">
            <v>0</v>
          </cell>
          <cell r="L91">
            <v>0</v>
          </cell>
          <cell r="M91">
            <v>0</v>
          </cell>
          <cell r="N91">
            <v>0</v>
          </cell>
          <cell r="O91">
            <v>0</v>
          </cell>
          <cell r="P91">
            <v>0</v>
          </cell>
          <cell r="Q91">
            <v>0</v>
          </cell>
        </row>
        <row r="92">
          <cell r="A92">
            <v>35551</v>
          </cell>
          <cell r="B92" t="str">
            <v>Proceeds - Compost</v>
          </cell>
          <cell r="E92">
            <v>0</v>
          </cell>
          <cell r="F92">
            <v>0</v>
          </cell>
          <cell r="G92">
            <v>0</v>
          </cell>
          <cell r="H92">
            <v>0</v>
          </cell>
          <cell r="I92">
            <v>0</v>
          </cell>
          <cell r="J92">
            <v>0</v>
          </cell>
          <cell r="K92">
            <v>0</v>
          </cell>
          <cell r="L92">
            <v>0</v>
          </cell>
          <cell r="M92">
            <v>0</v>
          </cell>
          <cell r="N92">
            <v>0</v>
          </cell>
          <cell r="O92">
            <v>0</v>
          </cell>
          <cell r="P92">
            <v>0</v>
          </cell>
          <cell r="Q92">
            <v>0</v>
          </cell>
        </row>
        <row r="93">
          <cell r="A93">
            <v>35552</v>
          </cell>
          <cell r="B93" t="str">
            <v>Proceeds - Fuel</v>
          </cell>
          <cell r="E93">
            <v>0</v>
          </cell>
          <cell r="F93">
            <v>0</v>
          </cell>
          <cell r="G93">
            <v>0</v>
          </cell>
          <cell r="H93">
            <v>0</v>
          </cell>
          <cell r="I93">
            <v>0</v>
          </cell>
          <cell r="J93">
            <v>0</v>
          </cell>
          <cell r="K93">
            <v>0</v>
          </cell>
          <cell r="L93">
            <v>0</v>
          </cell>
          <cell r="M93">
            <v>0</v>
          </cell>
          <cell r="N93">
            <v>0</v>
          </cell>
          <cell r="O93">
            <v>0</v>
          </cell>
          <cell r="P93">
            <v>0</v>
          </cell>
          <cell r="Q93">
            <v>0</v>
          </cell>
        </row>
        <row r="94">
          <cell r="A94">
            <v>35553</v>
          </cell>
          <cell r="B94" t="str">
            <v>Proceeds - Landscape Materials</v>
          </cell>
          <cell r="E94">
            <v>0</v>
          </cell>
          <cell r="F94">
            <v>0</v>
          </cell>
          <cell r="G94">
            <v>0</v>
          </cell>
          <cell r="H94">
            <v>0</v>
          </cell>
          <cell r="I94">
            <v>0</v>
          </cell>
          <cell r="J94">
            <v>0</v>
          </cell>
          <cell r="K94">
            <v>0</v>
          </cell>
          <cell r="L94">
            <v>0</v>
          </cell>
          <cell r="M94">
            <v>0</v>
          </cell>
          <cell r="N94">
            <v>0</v>
          </cell>
          <cell r="O94">
            <v>0</v>
          </cell>
          <cell r="P94">
            <v>0</v>
          </cell>
          <cell r="Q94">
            <v>0</v>
          </cell>
        </row>
        <row r="95">
          <cell r="A95" t="str">
            <v>Total MRF</v>
          </cell>
          <cell r="E95">
            <v>66163.429999999993</v>
          </cell>
          <cell r="F95">
            <v>77025.61</v>
          </cell>
          <cell r="G95">
            <v>73704.329999999987</v>
          </cell>
          <cell r="H95">
            <v>88340.89</v>
          </cell>
          <cell r="I95">
            <v>78825.62</v>
          </cell>
          <cell r="J95">
            <v>92909.63</v>
          </cell>
          <cell r="K95">
            <v>82400.349999999991</v>
          </cell>
          <cell r="L95">
            <v>58871.11</v>
          </cell>
          <cell r="M95">
            <v>67170.759999999995</v>
          </cell>
          <cell r="N95">
            <v>72385.08</v>
          </cell>
          <cell r="O95">
            <v>85904.11</v>
          </cell>
          <cell r="P95">
            <v>96753.68</v>
          </cell>
          <cell r="Q95">
            <v>940454.6</v>
          </cell>
        </row>
        <row r="97">
          <cell r="A97" t="str">
            <v>Landfill</v>
          </cell>
        </row>
        <row r="98">
          <cell r="A98">
            <v>36000</v>
          </cell>
          <cell r="B98" t="str">
            <v>Landfill Revenue - MSW</v>
          </cell>
          <cell r="E98">
            <v>0</v>
          </cell>
          <cell r="F98">
            <v>0</v>
          </cell>
          <cell r="G98">
            <v>0</v>
          </cell>
          <cell r="H98">
            <v>0</v>
          </cell>
          <cell r="I98">
            <v>0</v>
          </cell>
          <cell r="J98">
            <v>0</v>
          </cell>
          <cell r="K98">
            <v>0</v>
          </cell>
          <cell r="L98">
            <v>0</v>
          </cell>
          <cell r="M98">
            <v>0</v>
          </cell>
          <cell r="N98">
            <v>0</v>
          </cell>
          <cell r="O98">
            <v>0</v>
          </cell>
          <cell r="P98">
            <v>0</v>
          </cell>
          <cell r="Q98">
            <v>0</v>
          </cell>
        </row>
        <row r="99">
          <cell r="A99">
            <v>36001</v>
          </cell>
          <cell r="B99" t="str">
            <v>Landfill Revenue - MSW Adjustments</v>
          </cell>
          <cell r="E99">
            <v>0</v>
          </cell>
          <cell r="F99">
            <v>0</v>
          </cell>
          <cell r="G99">
            <v>0</v>
          </cell>
          <cell r="H99">
            <v>0</v>
          </cell>
          <cell r="I99">
            <v>0</v>
          </cell>
          <cell r="J99">
            <v>0</v>
          </cell>
          <cell r="K99">
            <v>0</v>
          </cell>
          <cell r="L99">
            <v>0</v>
          </cell>
          <cell r="M99">
            <v>0</v>
          </cell>
          <cell r="N99">
            <v>0</v>
          </cell>
          <cell r="O99">
            <v>0</v>
          </cell>
          <cell r="P99">
            <v>0</v>
          </cell>
          <cell r="Q99">
            <v>0</v>
          </cell>
        </row>
        <row r="100">
          <cell r="A100">
            <v>36002</v>
          </cell>
          <cell r="B100" t="str">
            <v>Landfill Revenue - Extras</v>
          </cell>
          <cell r="E100">
            <v>0</v>
          </cell>
          <cell r="F100">
            <v>0</v>
          </cell>
          <cell r="G100">
            <v>0</v>
          </cell>
          <cell r="H100">
            <v>0</v>
          </cell>
          <cell r="I100">
            <v>0</v>
          </cell>
          <cell r="J100">
            <v>0</v>
          </cell>
          <cell r="K100">
            <v>0</v>
          </cell>
          <cell r="L100">
            <v>0</v>
          </cell>
          <cell r="M100">
            <v>0</v>
          </cell>
          <cell r="N100">
            <v>0</v>
          </cell>
          <cell r="O100">
            <v>0</v>
          </cell>
          <cell r="P100">
            <v>0</v>
          </cell>
          <cell r="Q100">
            <v>0</v>
          </cell>
        </row>
        <row r="101">
          <cell r="A101">
            <v>36009</v>
          </cell>
          <cell r="B101" t="str">
            <v>Landfill Revenue - MSW Intercompany</v>
          </cell>
          <cell r="E101">
            <v>0</v>
          </cell>
          <cell r="F101">
            <v>0</v>
          </cell>
          <cell r="G101">
            <v>0</v>
          </cell>
          <cell r="H101">
            <v>0</v>
          </cell>
          <cell r="I101">
            <v>0</v>
          </cell>
          <cell r="J101">
            <v>0</v>
          </cell>
          <cell r="K101">
            <v>0</v>
          </cell>
          <cell r="L101">
            <v>0</v>
          </cell>
          <cell r="M101">
            <v>0</v>
          </cell>
          <cell r="N101">
            <v>0</v>
          </cell>
          <cell r="O101">
            <v>0</v>
          </cell>
          <cell r="P101">
            <v>0</v>
          </cell>
          <cell r="Q101">
            <v>0</v>
          </cell>
        </row>
        <row r="102">
          <cell r="A102">
            <v>36010</v>
          </cell>
          <cell r="B102" t="str">
            <v>Landfill Revenue - C&amp;D</v>
          </cell>
          <cell r="E102">
            <v>0</v>
          </cell>
          <cell r="F102">
            <v>0</v>
          </cell>
          <cell r="G102">
            <v>0</v>
          </cell>
          <cell r="H102">
            <v>0</v>
          </cell>
          <cell r="I102">
            <v>0</v>
          </cell>
          <cell r="J102">
            <v>0</v>
          </cell>
          <cell r="K102">
            <v>0</v>
          </cell>
          <cell r="L102">
            <v>0</v>
          </cell>
          <cell r="M102">
            <v>0</v>
          </cell>
          <cell r="N102">
            <v>0</v>
          </cell>
          <cell r="O102">
            <v>0</v>
          </cell>
          <cell r="P102">
            <v>0</v>
          </cell>
          <cell r="Q102">
            <v>0</v>
          </cell>
        </row>
        <row r="103">
          <cell r="A103">
            <v>36011</v>
          </cell>
          <cell r="B103" t="str">
            <v>Landfill Revenue - C&amp;D Adjustments</v>
          </cell>
          <cell r="E103">
            <v>0</v>
          </cell>
          <cell r="F103">
            <v>0</v>
          </cell>
          <cell r="G103">
            <v>0</v>
          </cell>
          <cell r="H103">
            <v>0</v>
          </cell>
          <cell r="I103">
            <v>0</v>
          </cell>
          <cell r="J103">
            <v>0</v>
          </cell>
          <cell r="K103">
            <v>0</v>
          </cell>
          <cell r="L103">
            <v>0</v>
          </cell>
          <cell r="M103">
            <v>0</v>
          </cell>
          <cell r="N103">
            <v>0</v>
          </cell>
          <cell r="O103">
            <v>0</v>
          </cell>
          <cell r="P103">
            <v>0</v>
          </cell>
          <cell r="Q103">
            <v>0</v>
          </cell>
        </row>
        <row r="104">
          <cell r="A104">
            <v>36019</v>
          </cell>
          <cell r="B104" t="str">
            <v>Landfill Revenue - C&amp;D Intercompany</v>
          </cell>
          <cell r="E104">
            <v>0</v>
          </cell>
          <cell r="F104">
            <v>0</v>
          </cell>
          <cell r="G104">
            <v>0</v>
          </cell>
          <cell r="H104">
            <v>0</v>
          </cell>
          <cell r="I104">
            <v>0</v>
          </cell>
          <cell r="J104">
            <v>0</v>
          </cell>
          <cell r="K104">
            <v>0</v>
          </cell>
          <cell r="L104">
            <v>0</v>
          </cell>
          <cell r="M104">
            <v>0</v>
          </cell>
          <cell r="N104">
            <v>0</v>
          </cell>
          <cell r="O104">
            <v>0</v>
          </cell>
          <cell r="P104">
            <v>0</v>
          </cell>
          <cell r="Q104">
            <v>0</v>
          </cell>
        </row>
        <row r="105">
          <cell r="A105">
            <v>36020</v>
          </cell>
          <cell r="B105" t="str">
            <v>Landfill Revenue - Special Waste</v>
          </cell>
          <cell r="E105">
            <v>0</v>
          </cell>
          <cell r="F105">
            <v>0</v>
          </cell>
          <cell r="G105">
            <v>0</v>
          </cell>
          <cell r="H105">
            <v>0</v>
          </cell>
          <cell r="I105">
            <v>0</v>
          </cell>
          <cell r="J105">
            <v>0</v>
          </cell>
          <cell r="K105">
            <v>0</v>
          </cell>
          <cell r="L105">
            <v>0</v>
          </cell>
          <cell r="M105">
            <v>0</v>
          </cell>
          <cell r="N105">
            <v>0</v>
          </cell>
          <cell r="O105">
            <v>0</v>
          </cell>
          <cell r="P105">
            <v>0</v>
          </cell>
          <cell r="Q105">
            <v>0</v>
          </cell>
        </row>
        <row r="106">
          <cell r="A106">
            <v>36021</v>
          </cell>
          <cell r="B106" t="str">
            <v>Landfill Revenue - Special Waste Adjustm</v>
          </cell>
          <cell r="E106">
            <v>0</v>
          </cell>
          <cell r="F106">
            <v>0</v>
          </cell>
          <cell r="G106">
            <v>0</v>
          </cell>
          <cell r="H106">
            <v>0</v>
          </cell>
          <cell r="I106">
            <v>0</v>
          </cell>
          <cell r="J106">
            <v>0</v>
          </cell>
          <cell r="K106">
            <v>0</v>
          </cell>
          <cell r="L106">
            <v>0</v>
          </cell>
          <cell r="M106">
            <v>0</v>
          </cell>
          <cell r="N106">
            <v>0</v>
          </cell>
          <cell r="O106">
            <v>0</v>
          </cell>
          <cell r="P106">
            <v>0</v>
          </cell>
          <cell r="Q106">
            <v>0</v>
          </cell>
        </row>
        <row r="107">
          <cell r="A107">
            <v>36029</v>
          </cell>
          <cell r="B107" t="str">
            <v>Landfill Revenue - Special Waste Interco</v>
          </cell>
          <cell r="E107">
            <v>0</v>
          </cell>
          <cell r="F107">
            <v>0</v>
          </cell>
          <cell r="G107">
            <v>0</v>
          </cell>
          <cell r="H107">
            <v>0</v>
          </cell>
          <cell r="I107">
            <v>0</v>
          </cell>
          <cell r="J107">
            <v>0</v>
          </cell>
          <cell r="K107">
            <v>0</v>
          </cell>
          <cell r="L107">
            <v>0</v>
          </cell>
          <cell r="M107">
            <v>0</v>
          </cell>
          <cell r="N107">
            <v>0</v>
          </cell>
          <cell r="O107">
            <v>0</v>
          </cell>
          <cell r="P107">
            <v>0</v>
          </cell>
          <cell r="Q107">
            <v>0</v>
          </cell>
        </row>
        <row r="108">
          <cell r="A108">
            <v>36030</v>
          </cell>
          <cell r="B108" t="str">
            <v>Landfill Revenue - Asbestos</v>
          </cell>
          <cell r="E108">
            <v>0</v>
          </cell>
          <cell r="F108">
            <v>0</v>
          </cell>
          <cell r="G108">
            <v>0</v>
          </cell>
          <cell r="H108">
            <v>0</v>
          </cell>
          <cell r="I108">
            <v>0</v>
          </cell>
          <cell r="J108">
            <v>0</v>
          </cell>
          <cell r="K108">
            <v>0</v>
          </cell>
          <cell r="L108">
            <v>0</v>
          </cell>
          <cell r="M108">
            <v>0</v>
          </cell>
          <cell r="N108">
            <v>0</v>
          </cell>
          <cell r="O108">
            <v>0</v>
          </cell>
          <cell r="P108">
            <v>0</v>
          </cell>
          <cell r="Q108">
            <v>0</v>
          </cell>
        </row>
        <row r="109">
          <cell r="A109">
            <v>36031</v>
          </cell>
          <cell r="B109" t="str">
            <v>Landfill Revenue - Asbestos Adjustments</v>
          </cell>
          <cell r="E109">
            <v>0</v>
          </cell>
          <cell r="F109">
            <v>0</v>
          </cell>
          <cell r="G109">
            <v>0</v>
          </cell>
          <cell r="H109">
            <v>0</v>
          </cell>
          <cell r="I109">
            <v>0</v>
          </cell>
          <cell r="J109">
            <v>0</v>
          </cell>
          <cell r="K109">
            <v>0</v>
          </cell>
          <cell r="L109">
            <v>0</v>
          </cell>
          <cell r="M109">
            <v>0</v>
          </cell>
          <cell r="N109">
            <v>0</v>
          </cell>
          <cell r="O109">
            <v>0</v>
          </cell>
          <cell r="P109">
            <v>0</v>
          </cell>
          <cell r="Q109">
            <v>0</v>
          </cell>
        </row>
        <row r="110">
          <cell r="A110">
            <v>36039</v>
          </cell>
          <cell r="B110" t="str">
            <v>Landfill Revenue - Asbestos Intercompany</v>
          </cell>
          <cell r="E110">
            <v>0</v>
          </cell>
          <cell r="F110">
            <v>0</v>
          </cell>
          <cell r="G110">
            <v>0</v>
          </cell>
          <cell r="H110">
            <v>0</v>
          </cell>
          <cell r="I110">
            <v>0</v>
          </cell>
          <cell r="J110">
            <v>0</v>
          </cell>
          <cell r="K110">
            <v>0</v>
          </cell>
          <cell r="L110">
            <v>0</v>
          </cell>
          <cell r="M110">
            <v>0</v>
          </cell>
          <cell r="N110">
            <v>0</v>
          </cell>
          <cell r="O110">
            <v>0</v>
          </cell>
          <cell r="P110">
            <v>0</v>
          </cell>
          <cell r="Q110">
            <v>0</v>
          </cell>
        </row>
        <row r="111">
          <cell r="A111">
            <v>36040</v>
          </cell>
          <cell r="B111" t="str">
            <v>Landfill Revenue - Contaminated Soil</v>
          </cell>
          <cell r="E111">
            <v>0</v>
          </cell>
          <cell r="F111">
            <v>0</v>
          </cell>
          <cell r="G111">
            <v>0</v>
          </cell>
          <cell r="H111">
            <v>0</v>
          </cell>
          <cell r="I111">
            <v>0</v>
          </cell>
          <cell r="J111">
            <v>0</v>
          </cell>
          <cell r="K111">
            <v>0</v>
          </cell>
          <cell r="L111">
            <v>0</v>
          </cell>
          <cell r="M111">
            <v>0</v>
          </cell>
          <cell r="N111">
            <v>0</v>
          </cell>
          <cell r="O111">
            <v>0</v>
          </cell>
          <cell r="P111">
            <v>0</v>
          </cell>
          <cell r="Q111">
            <v>0</v>
          </cell>
        </row>
        <row r="112">
          <cell r="A112">
            <v>36041</v>
          </cell>
          <cell r="B112" t="str">
            <v>Landfill Revenue - Contaminated Soil Adj</v>
          </cell>
          <cell r="E112">
            <v>0</v>
          </cell>
          <cell r="F112">
            <v>0</v>
          </cell>
          <cell r="G112">
            <v>0</v>
          </cell>
          <cell r="H112">
            <v>0</v>
          </cell>
          <cell r="I112">
            <v>0</v>
          </cell>
          <cell r="J112">
            <v>0</v>
          </cell>
          <cell r="K112">
            <v>0</v>
          </cell>
          <cell r="L112">
            <v>0</v>
          </cell>
          <cell r="M112">
            <v>0</v>
          </cell>
          <cell r="N112">
            <v>0</v>
          </cell>
          <cell r="O112">
            <v>0</v>
          </cell>
          <cell r="P112">
            <v>0</v>
          </cell>
          <cell r="Q112">
            <v>0</v>
          </cell>
        </row>
        <row r="113">
          <cell r="A113">
            <v>36049</v>
          </cell>
          <cell r="B113" t="str">
            <v>Landfill Revenue - Contaminated Soil Int</v>
          </cell>
          <cell r="E113">
            <v>0</v>
          </cell>
          <cell r="F113">
            <v>0</v>
          </cell>
          <cell r="G113">
            <v>0</v>
          </cell>
          <cell r="H113">
            <v>0</v>
          </cell>
          <cell r="I113">
            <v>0</v>
          </cell>
          <cell r="J113">
            <v>0</v>
          </cell>
          <cell r="K113">
            <v>0</v>
          </cell>
          <cell r="L113">
            <v>0</v>
          </cell>
          <cell r="M113">
            <v>0</v>
          </cell>
          <cell r="N113">
            <v>0</v>
          </cell>
          <cell r="O113">
            <v>0</v>
          </cell>
          <cell r="P113">
            <v>0</v>
          </cell>
          <cell r="Q113">
            <v>0</v>
          </cell>
        </row>
        <row r="114">
          <cell r="A114">
            <v>36050</v>
          </cell>
          <cell r="B114" t="str">
            <v>Landfill Revenue - Yard Waste</v>
          </cell>
          <cell r="E114">
            <v>0</v>
          </cell>
          <cell r="F114">
            <v>0</v>
          </cell>
          <cell r="G114">
            <v>0</v>
          </cell>
          <cell r="H114">
            <v>0</v>
          </cell>
          <cell r="I114">
            <v>0</v>
          </cell>
          <cell r="J114">
            <v>0</v>
          </cell>
          <cell r="K114">
            <v>0</v>
          </cell>
          <cell r="L114">
            <v>0</v>
          </cell>
          <cell r="M114">
            <v>0</v>
          </cell>
          <cell r="N114">
            <v>0</v>
          </cell>
          <cell r="O114">
            <v>0</v>
          </cell>
          <cell r="P114">
            <v>0</v>
          </cell>
          <cell r="Q114">
            <v>0</v>
          </cell>
        </row>
        <row r="115">
          <cell r="A115">
            <v>36051</v>
          </cell>
          <cell r="B115" t="str">
            <v>Landfill Revenue - Yard Waste Adjustment</v>
          </cell>
          <cell r="E115">
            <v>0</v>
          </cell>
          <cell r="F115">
            <v>0</v>
          </cell>
          <cell r="G115">
            <v>0</v>
          </cell>
          <cell r="H115">
            <v>0</v>
          </cell>
          <cell r="I115">
            <v>0</v>
          </cell>
          <cell r="J115">
            <v>0</v>
          </cell>
          <cell r="K115">
            <v>0</v>
          </cell>
          <cell r="L115">
            <v>0</v>
          </cell>
          <cell r="M115">
            <v>0</v>
          </cell>
          <cell r="N115">
            <v>0</v>
          </cell>
          <cell r="O115">
            <v>0</v>
          </cell>
          <cell r="P115">
            <v>0</v>
          </cell>
          <cell r="Q115">
            <v>0</v>
          </cell>
        </row>
        <row r="116">
          <cell r="A116">
            <v>36059</v>
          </cell>
          <cell r="B116" t="str">
            <v>Landfill Revenue - Yard Waste Intercompa</v>
          </cell>
          <cell r="E116">
            <v>0</v>
          </cell>
          <cell r="F116">
            <v>0</v>
          </cell>
          <cell r="G116">
            <v>0</v>
          </cell>
          <cell r="H116">
            <v>0</v>
          </cell>
          <cell r="I116">
            <v>0</v>
          </cell>
          <cell r="J116">
            <v>0</v>
          </cell>
          <cell r="K116">
            <v>0</v>
          </cell>
          <cell r="L116">
            <v>0</v>
          </cell>
          <cell r="M116">
            <v>0</v>
          </cell>
          <cell r="N116">
            <v>0</v>
          </cell>
          <cell r="O116">
            <v>0</v>
          </cell>
          <cell r="P116">
            <v>0</v>
          </cell>
          <cell r="Q116">
            <v>0</v>
          </cell>
        </row>
        <row r="117">
          <cell r="A117">
            <v>36090</v>
          </cell>
          <cell r="B117" t="str">
            <v>Landfill Pass Through Revenue</v>
          </cell>
          <cell r="E117">
            <v>0</v>
          </cell>
          <cell r="F117">
            <v>0</v>
          </cell>
          <cell r="G117">
            <v>0</v>
          </cell>
          <cell r="H117">
            <v>0</v>
          </cell>
          <cell r="I117">
            <v>0</v>
          </cell>
          <cell r="J117">
            <v>0</v>
          </cell>
          <cell r="K117">
            <v>0</v>
          </cell>
          <cell r="L117">
            <v>0</v>
          </cell>
          <cell r="M117">
            <v>0</v>
          </cell>
          <cell r="N117">
            <v>0</v>
          </cell>
          <cell r="O117">
            <v>0</v>
          </cell>
          <cell r="P117">
            <v>0</v>
          </cell>
          <cell r="Q117">
            <v>0</v>
          </cell>
        </row>
        <row r="118">
          <cell r="A118">
            <v>36099</v>
          </cell>
          <cell r="B118" t="str">
            <v>Landfill Pass Through Revenue Intercompany</v>
          </cell>
          <cell r="E118">
            <v>0</v>
          </cell>
          <cell r="F118">
            <v>0</v>
          </cell>
          <cell r="G118">
            <v>0</v>
          </cell>
          <cell r="H118">
            <v>0</v>
          </cell>
          <cell r="I118">
            <v>0</v>
          </cell>
          <cell r="J118">
            <v>0</v>
          </cell>
          <cell r="K118">
            <v>0</v>
          </cell>
          <cell r="L118">
            <v>0</v>
          </cell>
          <cell r="M118">
            <v>0</v>
          </cell>
          <cell r="N118">
            <v>0</v>
          </cell>
          <cell r="O118">
            <v>0</v>
          </cell>
          <cell r="P118">
            <v>0</v>
          </cell>
          <cell r="Q118">
            <v>0</v>
          </cell>
        </row>
        <row r="119">
          <cell r="A119">
            <v>36301</v>
          </cell>
          <cell r="B119" t="str">
            <v>E&amp;P Liquids - Non Count Waste</v>
          </cell>
          <cell r="E119">
            <v>0</v>
          </cell>
          <cell r="F119">
            <v>0</v>
          </cell>
          <cell r="G119">
            <v>0</v>
          </cell>
          <cell r="H119">
            <v>0</v>
          </cell>
          <cell r="I119">
            <v>0</v>
          </cell>
          <cell r="J119">
            <v>0</v>
          </cell>
          <cell r="K119">
            <v>0</v>
          </cell>
          <cell r="L119">
            <v>0</v>
          </cell>
          <cell r="M119">
            <v>0</v>
          </cell>
          <cell r="N119">
            <v>0</v>
          </cell>
          <cell r="O119">
            <v>0</v>
          </cell>
          <cell r="P119">
            <v>0</v>
          </cell>
          <cell r="Q119">
            <v>0</v>
          </cell>
        </row>
        <row r="120">
          <cell r="A120">
            <v>36309</v>
          </cell>
          <cell r="B120" t="str">
            <v>E&amp;P Liquids - Non Count Waste Intercompany</v>
          </cell>
          <cell r="E120">
            <v>0</v>
          </cell>
          <cell r="F120">
            <v>0</v>
          </cell>
          <cell r="G120">
            <v>0</v>
          </cell>
          <cell r="H120">
            <v>0</v>
          </cell>
          <cell r="I120">
            <v>0</v>
          </cell>
          <cell r="J120">
            <v>0</v>
          </cell>
          <cell r="K120">
            <v>0</v>
          </cell>
          <cell r="L120">
            <v>0</v>
          </cell>
          <cell r="M120">
            <v>0</v>
          </cell>
          <cell r="N120">
            <v>0</v>
          </cell>
          <cell r="O120">
            <v>0</v>
          </cell>
          <cell r="P120">
            <v>0</v>
          </cell>
          <cell r="Q120">
            <v>0</v>
          </cell>
        </row>
        <row r="121">
          <cell r="A121">
            <v>36311</v>
          </cell>
          <cell r="B121" t="str">
            <v>E&amp;P Liquids - Count Waste</v>
          </cell>
          <cell r="E121">
            <v>0</v>
          </cell>
          <cell r="F121">
            <v>0</v>
          </cell>
          <cell r="G121">
            <v>0</v>
          </cell>
          <cell r="H121">
            <v>0</v>
          </cell>
          <cell r="I121">
            <v>0</v>
          </cell>
          <cell r="J121">
            <v>0</v>
          </cell>
          <cell r="K121">
            <v>0</v>
          </cell>
          <cell r="L121">
            <v>0</v>
          </cell>
          <cell r="M121">
            <v>0</v>
          </cell>
          <cell r="N121">
            <v>0</v>
          </cell>
          <cell r="O121">
            <v>0</v>
          </cell>
          <cell r="P121">
            <v>0</v>
          </cell>
          <cell r="Q121">
            <v>0</v>
          </cell>
        </row>
        <row r="122">
          <cell r="A122">
            <v>36319</v>
          </cell>
          <cell r="B122" t="str">
            <v>E&amp;P Liquids - Count Waste Intercompany</v>
          </cell>
          <cell r="E122">
            <v>0</v>
          </cell>
          <cell r="F122">
            <v>0</v>
          </cell>
          <cell r="G122">
            <v>0</v>
          </cell>
          <cell r="H122">
            <v>0</v>
          </cell>
          <cell r="I122">
            <v>0</v>
          </cell>
          <cell r="J122">
            <v>0</v>
          </cell>
          <cell r="K122">
            <v>0</v>
          </cell>
          <cell r="L122">
            <v>0</v>
          </cell>
          <cell r="M122">
            <v>0</v>
          </cell>
          <cell r="N122">
            <v>0</v>
          </cell>
          <cell r="O122">
            <v>0</v>
          </cell>
          <cell r="P122">
            <v>0</v>
          </cell>
          <cell r="Q122">
            <v>0</v>
          </cell>
        </row>
        <row r="123">
          <cell r="A123">
            <v>36321</v>
          </cell>
          <cell r="B123" t="str">
            <v>Other Liquids - Non E&amp;P</v>
          </cell>
          <cell r="E123">
            <v>0</v>
          </cell>
          <cell r="F123">
            <v>0</v>
          </cell>
          <cell r="G123">
            <v>0</v>
          </cell>
          <cell r="H123">
            <v>0</v>
          </cell>
          <cell r="I123">
            <v>0</v>
          </cell>
          <cell r="J123">
            <v>0</v>
          </cell>
          <cell r="K123">
            <v>0</v>
          </cell>
          <cell r="L123">
            <v>0</v>
          </cell>
          <cell r="M123">
            <v>0</v>
          </cell>
          <cell r="N123">
            <v>0</v>
          </cell>
          <cell r="O123">
            <v>0</v>
          </cell>
          <cell r="P123">
            <v>0</v>
          </cell>
          <cell r="Q123">
            <v>0</v>
          </cell>
        </row>
        <row r="124">
          <cell r="A124">
            <v>36329</v>
          </cell>
          <cell r="B124" t="str">
            <v>Other Liquids - Non E&amp;P Intercompany</v>
          </cell>
          <cell r="E124">
            <v>0</v>
          </cell>
          <cell r="F124">
            <v>0</v>
          </cell>
          <cell r="G124">
            <v>0</v>
          </cell>
          <cell r="H124">
            <v>0</v>
          </cell>
          <cell r="I124">
            <v>0</v>
          </cell>
          <cell r="J124">
            <v>0</v>
          </cell>
          <cell r="K124">
            <v>0</v>
          </cell>
          <cell r="L124">
            <v>0</v>
          </cell>
          <cell r="M124">
            <v>0</v>
          </cell>
          <cell r="N124">
            <v>0</v>
          </cell>
          <cell r="O124">
            <v>0</v>
          </cell>
          <cell r="P124">
            <v>0</v>
          </cell>
          <cell r="Q124">
            <v>0</v>
          </cell>
        </row>
        <row r="125">
          <cell r="A125">
            <v>36331</v>
          </cell>
          <cell r="B125" t="str">
            <v>E&amp;P Solids - Count Waste</v>
          </cell>
          <cell r="E125">
            <v>0</v>
          </cell>
          <cell r="F125">
            <v>0</v>
          </cell>
          <cell r="G125">
            <v>0</v>
          </cell>
          <cell r="H125">
            <v>0</v>
          </cell>
          <cell r="I125">
            <v>0</v>
          </cell>
          <cell r="J125">
            <v>0</v>
          </cell>
          <cell r="K125">
            <v>0</v>
          </cell>
          <cell r="L125">
            <v>0</v>
          </cell>
          <cell r="M125">
            <v>0</v>
          </cell>
          <cell r="N125">
            <v>0</v>
          </cell>
          <cell r="O125">
            <v>0</v>
          </cell>
          <cell r="P125">
            <v>0</v>
          </cell>
          <cell r="Q125">
            <v>0</v>
          </cell>
        </row>
        <row r="126">
          <cell r="A126">
            <v>36339</v>
          </cell>
          <cell r="B126" t="str">
            <v>E&amp;P Solids - Count Waste Intercompany</v>
          </cell>
          <cell r="E126">
            <v>0</v>
          </cell>
          <cell r="F126">
            <v>0</v>
          </cell>
          <cell r="G126">
            <v>0</v>
          </cell>
          <cell r="H126">
            <v>0</v>
          </cell>
          <cell r="I126">
            <v>0</v>
          </cell>
          <cell r="J126">
            <v>0</v>
          </cell>
          <cell r="K126">
            <v>0</v>
          </cell>
          <cell r="L126">
            <v>0</v>
          </cell>
          <cell r="M126">
            <v>0</v>
          </cell>
          <cell r="N126">
            <v>0</v>
          </cell>
          <cell r="O126">
            <v>0</v>
          </cell>
          <cell r="P126">
            <v>0</v>
          </cell>
          <cell r="Q126">
            <v>0</v>
          </cell>
        </row>
        <row r="127">
          <cell r="A127" t="str">
            <v>Total Landfill</v>
          </cell>
          <cell r="E127">
            <v>0</v>
          </cell>
          <cell r="F127">
            <v>0</v>
          </cell>
          <cell r="G127">
            <v>0</v>
          </cell>
          <cell r="H127">
            <v>0</v>
          </cell>
          <cell r="I127">
            <v>0</v>
          </cell>
          <cell r="J127">
            <v>0</v>
          </cell>
          <cell r="K127">
            <v>0</v>
          </cell>
          <cell r="L127">
            <v>0</v>
          </cell>
          <cell r="M127">
            <v>0</v>
          </cell>
          <cell r="N127">
            <v>0</v>
          </cell>
          <cell r="O127">
            <v>0</v>
          </cell>
          <cell r="P127">
            <v>0</v>
          </cell>
          <cell r="Q127">
            <v>0</v>
          </cell>
        </row>
        <row r="129">
          <cell r="A129" t="str">
            <v>Intermodal</v>
          </cell>
        </row>
        <row r="130">
          <cell r="A130">
            <v>36101</v>
          </cell>
          <cell r="B130" t="str">
            <v>Rail Drayage Revenue</v>
          </cell>
          <cell r="E130">
            <v>0</v>
          </cell>
          <cell r="F130">
            <v>0</v>
          </cell>
          <cell r="G130">
            <v>0</v>
          </cell>
          <cell r="H130">
            <v>0</v>
          </cell>
          <cell r="I130">
            <v>0</v>
          </cell>
          <cell r="J130">
            <v>0</v>
          </cell>
          <cell r="K130">
            <v>0</v>
          </cell>
          <cell r="L130">
            <v>0</v>
          </cell>
          <cell r="M130">
            <v>0</v>
          </cell>
          <cell r="N130">
            <v>0</v>
          </cell>
          <cell r="O130">
            <v>0</v>
          </cell>
          <cell r="P130">
            <v>0</v>
          </cell>
          <cell r="Q130">
            <v>0</v>
          </cell>
        </row>
        <row r="131">
          <cell r="A131">
            <v>36109</v>
          </cell>
          <cell r="B131" t="str">
            <v>Rail Drayage Revenue - Intercompany</v>
          </cell>
          <cell r="E131">
            <v>0</v>
          </cell>
          <cell r="F131">
            <v>0</v>
          </cell>
          <cell r="G131">
            <v>0</v>
          </cell>
          <cell r="H131">
            <v>0</v>
          </cell>
          <cell r="I131">
            <v>0</v>
          </cell>
          <cell r="J131">
            <v>0</v>
          </cell>
          <cell r="K131">
            <v>0</v>
          </cell>
          <cell r="L131">
            <v>0</v>
          </cell>
          <cell r="M131">
            <v>0</v>
          </cell>
          <cell r="N131">
            <v>0</v>
          </cell>
          <cell r="O131">
            <v>0</v>
          </cell>
          <cell r="P131">
            <v>0</v>
          </cell>
          <cell r="Q131">
            <v>0</v>
          </cell>
        </row>
        <row r="132">
          <cell r="A132">
            <v>36111</v>
          </cell>
          <cell r="B132" t="str">
            <v>Truck Drayage Revenue</v>
          </cell>
          <cell r="E132">
            <v>0</v>
          </cell>
          <cell r="F132">
            <v>0</v>
          </cell>
          <cell r="G132">
            <v>0</v>
          </cell>
          <cell r="H132">
            <v>0</v>
          </cell>
          <cell r="I132">
            <v>0</v>
          </cell>
          <cell r="J132">
            <v>0</v>
          </cell>
          <cell r="K132">
            <v>0</v>
          </cell>
          <cell r="L132">
            <v>0</v>
          </cell>
          <cell r="M132">
            <v>0</v>
          </cell>
          <cell r="N132">
            <v>0</v>
          </cell>
          <cell r="O132">
            <v>0</v>
          </cell>
          <cell r="P132">
            <v>0</v>
          </cell>
          <cell r="Q132">
            <v>0</v>
          </cell>
        </row>
        <row r="133">
          <cell r="A133">
            <v>36119</v>
          </cell>
          <cell r="B133" t="str">
            <v>Truck Drayage Revenue - Intercompany</v>
          </cell>
          <cell r="E133">
            <v>0</v>
          </cell>
          <cell r="F133">
            <v>0</v>
          </cell>
          <cell r="G133">
            <v>0</v>
          </cell>
          <cell r="H133">
            <v>0</v>
          </cell>
          <cell r="I133">
            <v>0</v>
          </cell>
          <cell r="J133">
            <v>0</v>
          </cell>
          <cell r="K133">
            <v>0</v>
          </cell>
          <cell r="L133">
            <v>0</v>
          </cell>
          <cell r="M133">
            <v>0</v>
          </cell>
          <cell r="N133">
            <v>0</v>
          </cell>
          <cell r="O133">
            <v>0</v>
          </cell>
          <cell r="P133">
            <v>0</v>
          </cell>
          <cell r="Q133">
            <v>0</v>
          </cell>
        </row>
        <row r="134">
          <cell r="A134">
            <v>36121</v>
          </cell>
          <cell r="B134" t="str">
            <v>Barge Drayage Revenue</v>
          </cell>
          <cell r="E134">
            <v>0</v>
          </cell>
          <cell r="F134">
            <v>0</v>
          </cell>
          <cell r="G134">
            <v>0</v>
          </cell>
          <cell r="H134">
            <v>0</v>
          </cell>
          <cell r="I134">
            <v>0</v>
          </cell>
          <cell r="J134">
            <v>0</v>
          </cell>
          <cell r="K134">
            <v>0</v>
          </cell>
          <cell r="L134">
            <v>0</v>
          </cell>
          <cell r="M134">
            <v>0</v>
          </cell>
          <cell r="N134">
            <v>0</v>
          </cell>
          <cell r="O134">
            <v>0</v>
          </cell>
          <cell r="P134">
            <v>0</v>
          </cell>
          <cell r="Q134">
            <v>0</v>
          </cell>
        </row>
        <row r="135">
          <cell r="A135">
            <v>36131</v>
          </cell>
          <cell r="B135" t="str">
            <v>Service Labor Revenue</v>
          </cell>
          <cell r="E135">
            <v>0</v>
          </cell>
          <cell r="F135">
            <v>0</v>
          </cell>
          <cell r="G135">
            <v>0</v>
          </cell>
          <cell r="H135">
            <v>0</v>
          </cell>
          <cell r="I135">
            <v>0</v>
          </cell>
          <cell r="J135">
            <v>0</v>
          </cell>
          <cell r="K135">
            <v>0</v>
          </cell>
          <cell r="L135">
            <v>0</v>
          </cell>
          <cell r="M135">
            <v>0</v>
          </cell>
          <cell r="N135">
            <v>0</v>
          </cell>
          <cell r="O135">
            <v>0</v>
          </cell>
          <cell r="P135">
            <v>0</v>
          </cell>
          <cell r="Q135">
            <v>0</v>
          </cell>
        </row>
        <row r="136">
          <cell r="A136">
            <v>36141</v>
          </cell>
          <cell r="B136" t="str">
            <v>Refrigeration Labor Revenue</v>
          </cell>
          <cell r="E136">
            <v>0</v>
          </cell>
          <cell r="F136">
            <v>0</v>
          </cell>
          <cell r="G136">
            <v>0</v>
          </cell>
          <cell r="H136">
            <v>0</v>
          </cell>
          <cell r="I136">
            <v>0</v>
          </cell>
          <cell r="J136">
            <v>0</v>
          </cell>
          <cell r="K136">
            <v>0</v>
          </cell>
          <cell r="L136">
            <v>0</v>
          </cell>
          <cell r="M136">
            <v>0</v>
          </cell>
          <cell r="N136">
            <v>0</v>
          </cell>
          <cell r="O136">
            <v>0</v>
          </cell>
          <cell r="P136">
            <v>0</v>
          </cell>
          <cell r="Q136">
            <v>0</v>
          </cell>
        </row>
        <row r="137">
          <cell r="A137">
            <v>36145</v>
          </cell>
          <cell r="B137" t="str">
            <v>Parts Revenue</v>
          </cell>
          <cell r="E137">
            <v>0</v>
          </cell>
          <cell r="F137">
            <v>0</v>
          </cell>
          <cell r="G137">
            <v>0</v>
          </cell>
          <cell r="H137">
            <v>0</v>
          </cell>
          <cell r="I137">
            <v>0</v>
          </cell>
          <cell r="J137">
            <v>0</v>
          </cell>
          <cell r="K137">
            <v>0</v>
          </cell>
          <cell r="L137">
            <v>0</v>
          </cell>
          <cell r="M137">
            <v>0</v>
          </cell>
          <cell r="N137">
            <v>0</v>
          </cell>
          <cell r="O137">
            <v>0</v>
          </cell>
          <cell r="P137">
            <v>0</v>
          </cell>
          <cell r="Q137">
            <v>0</v>
          </cell>
        </row>
        <row r="138">
          <cell r="A138">
            <v>36151</v>
          </cell>
          <cell r="B138" t="str">
            <v>Container Sales Revenue</v>
          </cell>
          <cell r="E138">
            <v>0</v>
          </cell>
          <cell r="F138">
            <v>0</v>
          </cell>
          <cell r="G138">
            <v>0</v>
          </cell>
          <cell r="H138">
            <v>0</v>
          </cell>
          <cell r="I138">
            <v>0</v>
          </cell>
          <cell r="J138">
            <v>0</v>
          </cell>
          <cell r="K138">
            <v>0</v>
          </cell>
          <cell r="L138">
            <v>0</v>
          </cell>
          <cell r="M138">
            <v>0</v>
          </cell>
          <cell r="N138">
            <v>0</v>
          </cell>
          <cell r="O138">
            <v>0</v>
          </cell>
          <cell r="P138">
            <v>0</v>
          </cell>
          <cell r="Q138">
            <v>0</v>
          </cell>
        </row>
        <row r="139">
          <cell r="A139">
            <v>36161</v>
          </cell>
          <cell r="B139" t="str">
            <v>Container Rental Revenue</v>
          </cell>
          <cell r="E139">
            <v>0</v>
          </cell>
          <cell r="F139">
            <v>0</v>
          </cell>
          <cell r="G139">
            <v>0</v>
          </cell>
          <cell r="H139">
            <v>0</v>
          </cell>
          <cell r="I139">
            <v>0</v>
          </cell>
          <cell r="J139">
            <v>0</v>
          </cell>
          <cell r="K139">
            <v>0</v>
          </cell>
          <cell r="L139">
            <v>0</v>
          </cell>
          <cell r="M139">
            <v>0</v>
          </cell>
          <cell r="N139">
            <v>0</v>
          </cell>
          <cell r="O139">
            <v>0</v>
          </cell>
          <cell r="P139">
            <v>0</v>
          </cell>
          <cell r="Q139">
            <v>0</v>
          </cell>
        </row>
        <row r="140">
          <cell r="A140">
            <v>36171</v>
          </cell>
          <cell r="B140" t="str">
            <v>Intermodal Revenue</v>
          </cell>
          <cell r="E140">
            <v>0</v>
          </cell>
          <cell r="F140">
            <v>0</v>
          </cell>
          <cell r="G140">
            <v>0</v>
          </cell>
          <cell r="H140">
            <v>0</v>
          </cell>
          <cell r="I140">
            <v>0</v>
          </cell>
          <cell r="J140">
            <v>0</v>
          </cell>
          <cell r="K140">
            <v>0</v>
          </cell>
          <cell r="L140">
            <v>0</v>
          </cell>
          <cell r="M140">
            <v>0</v>
          </cell>
          <cell r="N140">
            <v>0</v>
          </cell>
          <cell r="O140">
            <v>0</v>
          </cell>
          <cell r="P140">
            <v>0</v>
          </cell>
          <cell r="Q140">
            <v>0</v>
          </cell>
        </row>
        <row r="141">
          <cell r="A141">
            <v>36181</v>
          </cell>
          <cell r="B141" t="str">
            <v>Chassis Lease Revenue</v>
          </cell>
          <cell r="E141">
            <v>0</v>
          </cell>
          <cell r="F141">
            <v>0</v>
          </cell>
          <cell r="G141">
            <v>0</v>
          </cell>
          <cell r="H141">
            <v>0</v>
          </cell>
          <cell r="I141">
            <v>0</v>
          </cell>
          <cell r="J141">
            <v>0</v>
          </cell>
          <cell r="K141">
            <v>0</v>
          </cell>
          <cell r="L141">
            <v>0</v>
          </cell>
          <cell r="M141">
            <v>0</v>
          </cell>
          <cell r="N141">
            <v>0</v>
          </cell>
          <cell r="O141">
            <v>0</v>
          </cell>
          <cell r="P141">
            <v>0</v>
          </cell>
          <cell r="Q141">
            <v>0</v>
          </cell>
        </row>
        <row r="142">
          <cell r="A142">
            <v>36191</v>
          </cell>
          <cell r="B142" t="str">
            <v>Interchanges Revenue</v>
          </cell>
          <cell r="E142">
            <v>0</v>
          </cell>
          <cell r="F142">
            <v>0</v>
          </cell>
          <cell r="G142">
            <v>0</v>
          </cell>
          <cell r="H142">
            <v>0</v>
          </cell>
          <cell r="I142">
            <v>0</v>
          </cell>
          <cell r="J142">
            <v>0</v>
          </cell>
          <cell r="K142">
            <v>0</v>
          </cell>
          <cell r="L142">
            <v>0</v>
          </cell>
          <cell r="M142">
            <v>0</v>
          </cell>
          <cell r="N142">
            <v>0</v>
          </cell>
          <cell r="O142">
            <v>0</v>
          </cell>
          <cell r="P142">
            <v>0</v>
          </cell>
          <cell r="Q142">
            <v>0</v>
          </cell>
        </row>
        <row r="143">
          <cell r="A143">
            <v>36201</v>
          </cell>
          <cell r="B143" t="str">
            <v>Storage Revenue</v>
          </cell>
          <cell r="E143">
            <v>0</v>
          </cell>
          <cell r="F143">
            <v>0</v>
          </cell>
          <cell r="G143">
            <v>0</v>
          </cell>
          <cell r="H143">
            <v>0</v>
          </cell>
          <cell r="I143">
            <v>0</v>
          </cell>
          <cell r="J143">
            <v>0</v>
          </cell>
          <cell r="K143">
            <v>0</v>
          </cell>
          <cell r="L143">
            <v>0</v>
          </cell>
          <cell r="M143">
            <v>0</v>
          </cell>
          <cell r="N143">
            <v>0</v>
          </cell>
          <cell r="O143">
            <v>0</v>
          </cell>
          <cell r="P143">
            <v>0</v>
          </cell>
          <cell r="Q143">
            <v>0</v>
          </cell>
        </row>
        <row r="144">
          <cell r="A144">
            <v>36211</v>
          </cell>
          <cell r="B144" t="str">
            <v>Empty Lifts Revenue</v>
          </cell>
          <cell r="E144">
            <v>0</v>
          </cell>
          <cell r="F144">
            <v>0</v>
          </cell>
          <cell r="G144">
            <v>0</v>
          </cell>
          <cell r="H144">
            <v>0</v>
          </cell>
          <cell r="I144">
            <v>0</v>
          </cell>
          <cell r="J144">
            <v>0</v>
          </cell>
          <cell r="K144">
            <v>0</v>
          </cell>
          <cell r="L144">
            <v>0</v>
          </cell>
          <cell r="M144">
            <v>0</v>
          </cell>
          <cell r="N144">
            <v>0</v>
          </cell>
          <cell r="O144">
            <v>0</v>
          </cell>
          <cell r="P144">
            <v>0</v>
          </cell>
          <cell r="Q144">
            <v>0</v>
          </cell>
        </row>
        <row r="145">
          <cell r="A145">
            <v>36221</v>
          </cell>
          <cell r="B145" t="str">
            <v>Load Lifts Revenue</v>
          </cell>
          <cell r="E145">
            <v>0</v>
          </cell>
          <cell r="F145">
            <v>0</v>
          </cell>
          <cell r="G145">
            <v>0</v>
          </cell>
          <cell r="H145">
            <v>0</v>
          </cell>
          <cell r="I145">
            <v>0</v>
          </cell>
          <cell r="J145">
            <v>0</v>
          </cell>
          <cell r="K145">
            <v>0</v>
          </cell>
          <cell r="L145">
            <v>0</v>
          </cell>
          <cell r="M145">
            <v>0</v>
          </cell>
          <cell r="N145">
            <v>0</v>
          </cell>
          <cell r="O145">
            <v>0</v>
          </cell>
          <cell r="P145">
            <v>0</v>
          </cell>
          <cell r="Q145">
            <v>0</v>
          </cell>
        </row>
        <row r="146">
          <cell r="A146" t="str">
            <v>Total Intermodal</v>
          </cell>
          <cell r="E146">
            <v>0</v>
          </cell>
          <cell r="F146">
            <v>0</v>
          </cell>
          <cell r="G146">
            <v>0</v>
          </cell>
          <cell r="H146">
            <v>0</v>
          </cell>
          <cell r="I146">
            <v>0</v>
          </cell>
          <cell r="J146">
            <v>0</v>
          </cell>
          <cell r="K146">
            <v>0</v>
          </cell>
          <cell r="L146">
            <v>0</v>
          </cell>
          <cell r="M146">
            <v>0</v>
          </cell>
          <cell r="N146">
            <v>0</v>
          </cell>
          <cell r="O146">
            <v>0</v>
          </cell>
          <cell r="P146">
            <v>0</v>
          </cell>
          <cell r="Q146">
            <v>0</v>
          </cell>
        </row>
        <row r="148">
          <cell r="A148" t="str">
            <v>Other Revenue</v>
          </cell>
        </row>
        <row r="149">
          <cell r="A149">
            <v>37001</v>
          </cell>
          <cell r="B149" t="str">
            <v>Sale of Equipment</v>
          </cell>
          <cell r="E149">
            <v>0</v>
          </cell>
          <cell r="F149">
            <v>0</v>
          </cell>
          <cell r="G149">
            <v>0</v>
          </cell>
          <cell r="H149">
            <v>0</v>
          </cell>
          <cell r="I149">
            <v>0</v>
          </cell>
          <cell r="J149">
            <v>0</v>
          </cell>
          <cell r="K149">
            <v>0</v>
          </cell>
          <cell r="L149">
            <v>0</v>
          </cell>
          <cell r="M149">
            <v>0</v>
          </cell>
          <cell r="N149">
            <v>0</v>
          </cell>
          <cell r="O149">
            <v>0</v>
          </cell>
          <cell r="P149">
            <v>0</v>
          </cell>
          <cell r="Q149">
            <v>0</v>
          </cell>
        </row>
        <row r="150">
          <cell r="A150">
            <v>37010</v>
          </cell>
          <cell r="B150" t="str">
            <v>Tire Processing Revenue</v>
          </cell>
          <cell r="E150">
            <v>0</v>
          </cell>
          <cell r="F150">
            <v>0</v>
          </cell>
          <cell r="G150">
            <v>0</v>
          </cell>
          <cell r="H150">
            <v>0</v>
          </cell>
          <cell r="I150">
            <v>0</v>
          </cell>
          <cell r="J150">
            <v>0</v>
          </cell>
          <cell r="K150">
            <v>0</v>
          </cell>
          <cell r="L150">
            <v>0</v>
          </cell>
          <cell r="M150">
            <v>0</v>
          </cell>
          <cell r="N150">
            <v>0</v>
          </cell>
          <cell r="O150">
            <v>0</v>
          </cell>
          <cell r="P150">
            <v>0</v>
          </cell>
          <cell r="Q150">
            <v>0</v>
          </cell>
        </row>
        <row r="151">
          <cell r="A151">
            <v>37019</v>
          </cell>
          <cell r="B151" t="str">
            <v>Tire Processing Revenue - Intercompany</v>
          </cell>
          <cell r="E151">
            <v>0</v>
          </cell>
          <cell r="F151">
            <v>0</v>
          </cell>
          <cell r="G151">
            <v>0</v>
          </cell>
          <cell r="H151">
            <v>0</v>
          </cell>
          <cell r="I151">
            <v>0</v>
          </cell>
          <cell r="J151">
            <v>0</v>
          </cell>
          <cell r="K151">
            <v>0</v>
          </cell>
          <cell r="L151">
            <v>0</v>
          </cell>
          <cell r="M151">
            <v>0</v>
          </cell>
          <cell r="N151">
            <v>0</v>
          </cell>
          <cell r="O151">
            <v>0</v>
          </cell>
          <cell r="P151">
            <v>0</v>
          </cell>
          <cell r="Q151">
            <v>0</v>
          </cell>
        </row>
        <row r="152">
          <cell r="A152">
            <v>38000</v>
          </cell>
          <cell r="B152" t="str">
            <v>Corporate Other Revenue</v>
          </cell>
          <cell r="E152">
            <v>8589.2099999999991</v>
          </cell>
          <cell r="F152">
            <v>1694.09</v>
          </cell>
          <cell r="G152">
            <v>4218.3599999999997</v>
          </cell>
          <cell r="H152">
            <v>1373.97</v>
          </cell>
          <cell r="I152">
            <v>5262.72</v>
          </cell>
          <cell r="J152">
            <v>1769.91</v>
          </cell>
          <cell r="K152">
            <v>5502.45</v>
          </cell>
          <cell r="L152">
            <v>1702.72</v>
          </cell>
          <cell r="M152">
            <v>5805.85</v>
          </cell>
          <cell r="N152">
            <v>2208.19</v>
          </cell>
          <cell r="O152">
            <v>5752.25</v>
          </cell>
          <cell r="P152">
            <v>3433.24</v>
          </cell>
          <cell r="Q152">
            <v>47312.959999999999</v>
          </cell>
        </row>
        <row r="153">
          <cell r="A153">
            <v>38001</v>
          </cell>
          <cell r="B153" t="str">
            <v>P-Card Rebate Revenue</v>
          </cell>
          <cell r="E153">
            <v>0</v>
          </cell>
          <cell r="F153">
            <v>0</v>
          </cell>
          <cell r="G153">
            <v>0</v>
          </cell>
          <cell r="H153">
            <v>0</v>
          </cell>
          <cell r="I153">
            <v>0</v>
          </cell>
          <cell r="J153">
            <v>0</v>
          </cell>
          <cell r="K153">
            <v>0</v>
          </cell>
          <cell r="L153">
            <v>0</v>
          </cell>
          <cell r="M153">
            <v>0</v>
          </cell>
          <cell r="N153">
            <v>0</v>
          </cell>
          <cell r="O153">
            <v>0</v>
          </cell>
          <cell r="P153">
            <v>0</v>
          </cell>
          <cell r="Q153">
            <v>0</v>
          </cell>
        </row>
        <row r="154">
          <cell r="A154" t="str">
            <v>Total Other Revenue</v>
          </cell>
          <cell r="E154">
            <v>8589.2099999999991</v>
          </cell>
          <cell r="F154">
            <v>1694.09</v>
          </cell>
          <cell r="G154">
            <v>4218.3599999999997</v>
          </cell>
          <cell r="H154">
            <v>1373.97</v>
          </cell>
          <cell r="I154">
            <v>5262.72</v>
          </cell>
          <cell r="J154">
            <v>1769.91</v>
          </cell>
          <cell r="K154">
            <v>5502.45</v>
          </cell>
          <cell r="L154">
            <v>1702.72</v>
          </cell>
          <cell r="M154">
            <v>5805.85</v>
          </cell>
          <cell r="N154">
            <v>2208.19</v>
          </cell>
          <cell r="O154">
            <v>5752.25</v>
          </cell>
          <cell r="P154">
            <v>3433.24</v>
          </cell>
          <cell r="Q154">
            <v>47312.959999999999</v>
          </cell>
        </row>
        <row r="156">
          <cell r="A156" t="str">
            <v>Total Revenue</v>
          </cell>
          <cell r="E156">
            <v>2839426.59</v>
          </cell>
          <cell r="F156">
            <v>2811716.86</v>
          </cell>
          <cell r="G156">
            <v>2913771.82</v>
          </cell>
          <cell r="H156">
            <v>2924037.87</v>
          </cell>
          <cell r="I156">
            <v>2930860.6499999994</v>
          </cell>
          <cell r="J156">
            <v>3005240.4200000004</v>
          </cell>
          <cell r="K156">
            <v>2980348.3999999994</v>
          </cell>
          <cell r="L156">
            <v>2955082.1699999995</v>
          </cell>
          <cell r="M156">
            <v>2995618.75</v>
          </cell>
          <cell r="N156">
            <v>2959049.6100000003</v>
          </cell>
          <cell r="O156">
            <v>2983216.9499999997</v>
          </cell>
          <cell r="P156">
            <v>2979291.22</v>
          </cell>
          <cell r="Q156">
            <v>35277661.310000002</v>
          </cell>
        </row>
        <row r="158">
          <cell r="A158" t="str">
            <v>Revenue Reductions</v>
          </cell>
        </row>
        <row r="159">
          <cell r="A159" t="str">
            <v>Disposal</v>
          </cell>
        </row>
        <row r="160">
          <cell r="A160">
            <v>40101</v>
          </cell>
          <cell r="B160" t="str">
            <v>Disposal Landfill</v>
          </cell>
          <cell r="E160">
            <v>23350.03</v>
          </cell>
          <cell r="F160">
            <v>26834.720000000001</v>
          </cell>
          <cell r="G160">
            <v>42381.84</v>
          </cell>
          <cell r="H160">
            <v>36707.01</v>
          </cell>
          <cell r="I160">
            <v>39327.86</v>
          </cell>
          <cell r="J160">
            <v>44813.91</v>
          </cell>
          <cell r="K160">
            <v>45601.91</v>
          </cell>
          <cell r="L160">
            <v>42594.05</v>
          </cell>
          <cell r="M160">
            <v>39719.949999999997</v>
          </cell>
          <cell r="N160">
            <v>37160.81</v>
          </cell>
          <cell r="O160">
            <v>33518.03</v>
          </cell>
          <cell r="P160">
            <v>28405.79</v>
          </cell>
          <cell r="Q160">
            <v>440415.91</v>
          </cell>
        </row>
        <row r="161">
          <cell r="A161">
            <v>40109</v>
          </cell>
          <cell r="B161" t="str">
            <v>Disposal Landfill Intercompany</v>
          </cell>
          <cell r="E161">
            <v>194.6</v>
          </cell>
          <cell r="F161">
            <v>327.96</v>
          </cell>
          <cell r="G161">
            <v>99.4</v>
          </cell>
          <cell r="H161">
            <v>8930.7999999999993</v>
          </cell>
          <cell r="I161">
            <v>8418</v>
          </cell>
          <cell r="J161">
            <v>10225</v>
          </cell>
          <cell r="K161">
            <v>9550</v>
          </cell>
          <cell r="L161">
            <v>8953</v>
          </cell>
          <cell r="M161">
            <v>8660</v>
          </cell>
          <cell r="N161">
            <v>8485</v>
          </cell>
          <cell r="O161">
            <v>8205</v>
          </cell>
          <cell r="P161">
            <v>8111.2</v>
          </cell>
          <cell r="Q161">
            <v>80159.959999999992</v>
          </cell>
        </row>
        <row r="162">
          <cell r="A162">
            <v>40121</v>
          </cell>
          <cell r="B162" t="str">
            <v>Disposal Incineration</v>
          </cell>
          <cell r="E162">
            <v>0</v>
          </cell>
          <cell r="F162">
            <v>0</v>
          </cell>
          <cell r="G162">
            <v>0</v>
          </cell>
          <cell r="H162">
            <v>0</v>
          </cell>
          <cell r="I162">
            <v>0</v>
          </cell>
          <cell r="J162">
            <v>0</v>
          </cell>
          <cell r="K162">
            <v>0</v>
          </cell>
          <cell r="L162">
            <v>0</v>
          </cell>
          <cell r="M162">
            <v>0</v>
          </cell>
          <cell r="N162">
            <v>0</v>
          </cell>
          <cell r="O162">
            <v>0</v>
          </cell>
          <cell r="P162">
            <v>0</v>
          </cell>
          <cell r="Q162">
            <v>0</v>
          </cell>
        </row>
        <row r="163">
          <cell r="A163">
            <v>40122</v>
          </cell>
          <cell r="B163" t="str">
            <v>Disposal Other</v>
          </cell>
          <cell r="E163">
            <v>0</v>
          </cell>
          <cell r="F163">
            <v>0</v>
          </cell>
          <cell r="G163">
            <v>0</v>
          </cell>
          <cell r="H163">
            <v>0</v>
          </cell>
          <cell r="I163">
            <v>0</v>
          </cell>
          <cell r="J163">
            <v>0</v>
          </cell>
          <cell r="K163">
            <v>0</v>
          </cell>
          <cell r="L163">
            <v>0</v>
          </cell>
          <cell r="M163">
            <v>0</v>
          </cell>
          <cell r="N163">
            <v>0</v>
          </cell>
          <cell r="O163">
            <v>0</v>
          </cell>
          <cell r="P163">
            <v>0</v>
          </cell>
          <cell r="Q163">
            <v>0</v>
          </cell>
        </row>
        <row r="164">
          <cell r="A164">
            <v>40129</v>
          </cell>
          <cell r="B164" t="str">
            <v>Disposal Other</v>
          </cell>
          <cell r="E164">
            <v>0</v>
          </cell>
          <cell r="F164">
            <v>0</v>
          </cell>
          <cell r="G164">
            <v>0</v>
          </cell>
          <cell r="H164">
            <v>0</v>
          </cell>
          <cell r="I164">
            <v>0</v>
          </cell>
          <cell r="J164">
            <v>0</v>
          </cell>
          <cell r="K164">
            <v>0</v>
          </cell>
          <cell r="L164">
            <v>0</v>
          </cell>
          <cell r="M164">
            <v>0</v>
          </cell>
          <cell r="N164">
            <v>0</v>
          </cell>
          <cell r="O164">
            <v>0</v>
          </cell>
          <cell r="P164">
            <v>0</v>
          </cell>
          <cell r="Q164">
            <v>0</v>
          </cell>
        </row>
        <row r="165">
          <cell r="A165">
            <v>40131</v>
          </cell>
          <cell r="B165" t="str">
            <v>Disposal Transfer</v>
          </cell>
          <cell r="E165">
            <v>4652.22</v>
          </cell>
          <cell r="F165">
            <v>5422.23</v>
          </cell>
          <cell r="G165">
            <v>6556.26</v>
          </cell>
          <cell r="H165">
            <v>5248.01</v>
          </cell>
          <cell r="I165">
            <v>6285.68</v>
          </cell>
          <cell r="J165">
            <v>5271.25</v>
          </cell>
          <cell r="K165">
            <v>2375.48</v>
          </cell>
          <cell r="L165">
            <v>2345.9499999999998</v>
          </cell>
          <cell r="M165">
            <v>4253.9399999999996</v>
          </cell>
          <cell r="N165">
            <v>5654.19</v>
          </cell>
          <cell r="O165">
            <v>5131.53</v>
          </cell>
          <cell r="P165">
            <v>5010.78</v>
          </cell>
          <cell r="Q165">
            <v>58207.520000000004</v>
          </cell>
        </row>
        <row r="166">
          <cell r="A166">
            <v>40139</v>
          </cell>
          <cell r="B166" t="str">
            <v>Disposal Transfer Intercompany</v>
          </cell>
          <cell r="E166">
            <v>593825.03</v>
          </cell>
          <cell r="F166">
            <v>547142.99</v>
          </cell>
          <cell r="G166">
            <v>630810.36</v>
          </cell>
          <cell r="H166">
            <v>605643.42000000004</v>
          </cell>
          <cell r="I166">
            <v>594549.89</v>
          </cell>
          <cell r="J166">
            <v>658860.29</v>
          </cell>
          <cell r="K166">
            <v>621190.5</v>
          </cell>
          <cell r="L166">
            <v>619548.27</v>
          </cell>
          <cell r="M166">
            <v>634021.85</v>
          </cell>
          <cell r="N166">
            <v>591478.38</v>
          </cell>
          <cell r="O166">
            <v>635582.61</v>
          </cell>
          <cell r="P166">
            <v>652795.86</v>
          </cell>
          <cell r="Q166">
            <v>7385449.4500000002</v>
          </cell>
        </row>
        <row r="167">
          <cell r="A167" t="str">
            <v>Total Disposal</v>
          </cell>
          <cell r="E167">
            <v>622021.88</v>
          </cell>
          <cell r="F167">
            <v>579727.9</v>
          </cell>
          <cell r="G167">
            <v>679847.86</v>
          </cell>
          <cell r="H167">
            <v>656529.24</v>
          </cell>
          <cell r="I167">
            <v>648581.43000000005</v>
          </cell>
          <cell r="J167">
            <v>719170.45000000007</v>
          </cell>
          <cell r="K167">
            <v>678717.89</v>
          </cell>
          <cell r="L167">
            <v>673441.27</v>
          </cell>
          <cell r="M167">
            <v>686655.74</v>
          </cell>
          <cell r="N167">
            <v>642778.38</v>
          </cell>
          <cell r="O167">
            <v>682437.16999999993</v>
          </cell>
          <cell r="P167">
            <v>694323.63</v>
          </cell>
          <cell r="Q167">
            <v>7964232.8399999999</v>
          </cell>
        </row>
        <row r="169">
          <cell r="A169" t="str">
            <v>MRF Processing</v>
          </cell>
        </row>
        <row r="170">
          <cell r="A170">
            <v>40861</v>
          </cell>
          <cell r="B170" t="str">
            <v>Processing Fees MRF</v>
          </cell>
          <cell r="E170">
            <v>0</v>
          </cell>
          <cell r="F170">
            <v>0</v>
          </cell>
          <cell r="G170">
            <v>0</v>
          </cell>
          <cell r="H170">
            <v>0</v>
          </cell>
          <cell r="I170">
            <v>0</v>
          </cell>
          <cell r="J170">
            <v>0</v>
          </cell>
          <cell r="K170">
            <v>0</v>
          </cell>
          <cell r="L170">
            <v>0</v>
          </cell>
          <cell r="M170">
            <v>0</v>
          </cell>
          <cell r="N170">
            <v>0</v>
          </cell>
          <cell r="O170">
            <v>0</v>
          </cell>
          <cell r="P170">
            <v>0</v>
          </cell>
          <cell r="Q170">
            <v>0</v>
          </cell>
        </row>
        <row r="171">
          <cell r="A171">
            <v>40869</v>
          </cell>
          <cell r="B171" t="str">
            <v>Processing Fees MRF Intercompany</v>
          </cell>
          <cell r="E171">
            <v>0</v>
          </cell>
          <cell r="F171">
            <v>0</v>
          </cell>
          <cell r="G171">
            <v>0</v>
          </cell>
          <cell r="H171">
            <v>0</v>
          </cell>
          <cell r="I171">
            <v>0</v>
          </cell>
          <cell r="J171">
            <v>0</v>
          </cell>
          <cell r="K171">
            <v>0</v>
          </cell>
          <cell r="L171">
            <v>0</v>
          </cell>
          <cell r="M171">
            <v>0</v>
          </cell>
          <cell r="N171">
            <v>0</v>
          </cell>
          <cell r="O171">
            <v>0</v>
          </cell>
          <cell r="P171">
            <v>0</v>
          </cell>
          <cell r="Q171">
            <v>0</v>
          </cell>
        </row>
        <row r="172">
          <cell r="A172" t="str">
            <v>Total MRF Processing</v>
          </cell>
          <cell r="E172">
            <v>0</v>
          </cell>
          <cell r="F172">
            <v>0</v>
          </cell>
          <cell r="G172">
            <v>0</v>
          </cell>
          <cell r="H172">
            <v>0</v>
          </cell>
          <cell r="I172">
            <v>0</v>
          </cell>
          <cell r="J172">
            <v>0</v>
          </cell>
          <cell r="K172">
            <v>0</v>
          </cell>
          <cell r="L172">
            <v>0</v>
          </cell>
          <cell r="M172">
            <v>0</v>
          </cell>
          <cell r="N172">
            <v>0</v>
          </cell>
          <cell r="O172">
            <v>0</v>
          </cell>
          <cell r="P172">
            <v>0</v>
          </cell>
          <cell r="Q172">
            <v>0</v>
          </cell>
        </row>
        <row r="174">
          <cell r="A174" t="str">
            <v>Brokerage, Rebates and Taxes</v>
          </cell>
        </row>
        <row r="175">
          <cell r="A175">
            <v>41121</v>
          </cell>
          <cell r="B175" t="str">
            <v>Brokerage Cost</v>
          </cell>
          <cell r="E175">
            <v>0</v>
          </cell>
          <cell r="F175">
            <v>0</v>
          </cell>
          <cell r="G175">
            <v>0</v>
          </cell>
          <cell r="H175">
            <v>178.39</v>
          </cell>
          <cell r="I175">
            <v>0</v>
          </cell>
          <cell r="J175">
            <v>0</v>
          </cell>
          <cell r="K175">
            <v>0</v>
          </cell>
          <cell r="L175">
            <v>0</v>
          </cell>
          <cell r="M175">
            <v>0</v>
          </cell>
          <cell r="N175">
            <v>0</v>
          </cell>
          <cell r="O175">
            <v>0</v>
          </cell>
          <cell r="P175">
            <v>0</v>
          </cell>
          <cell r="Q175">
            <v>178.39</v>
          </cell>
        </row>
        <row r="176">
          <cell r="A176">
            <v>41129</v>
          </cell>
          <cell r="B176" t="str">
            <v>Brokerage Cost Intercompany</v>
          </cell>
          <cell r="E176">
            <v>0</v>
          </cell>
          <cell r="F176">
            <v>0</v>
          </cell>
          <cell r="G176">
            <v>0</v>
          </cell>
          <cell r="H176">
            <v>0</v>
          </cell>
          <cell r="I176">
            <v>0</v>
          </cell>
          <cell r="J176">
            <v>0</v>
          </cell>
          <cell r="K176">
            <v>0</v>
          </cell>
          <cell r="L176">
            <v>0</v>
          </cell>
          <cell r="M176">
            <v>0</v>
          </cell>
          <cell r="N176">
            <v>0</v>
          </cell>
          <cell r="O176">
            <v>0</v>
          </cell>
          <cell r="P176">
            <v>0</v>
          </cell>
          <cell r="Q176">
            <v>0</v>
          </cell>
        </row>
        <row r="177">
          <cell r="A177">
            <v>41131</v>
          </cell>
          <cell r="B177" t="str">
            <v>Rail Drayage Expenses</v>
          </cell>
          <cell r="E177">
            <v>0</v>
          </cell>
          <cell r="F177">
            <v>0</v>
          </cell>
          <cell r="G177">
            <v>0</v>
          </cell>
          <cell r="H177">
            <v>0</v>
          </cell>
          <cell r="I177">
            <v>0</v>
          </cell>
          <cell r="J177">
            <v>0</v>
          </cell>
          <cell r="K177">
            <v>0</v>
          </cell>
          <cell r="L177">
            <v>0</v>
          </cell>
          <cell r="M177">
            <v>0</v>
          </cell>
          <cell r="N177">
            <v>0</v>
          </cell>
          <cell r="O177">
            <v>0</v>
          </cell>
          <cell r="P177">
            <v>0</v>
          </cell>
          <cell r="Q177">
            <v>0</v>
          </cell>
        </row>
        <row r="178">
          <cell r="A178">
            <v>41135</v>
          </cell>
          <cell r="B178" t="str">
            <v>Resale Parts - Cost of Goods Sold</v>
          </cell>
          <cell r="E178">
            <v>0</v>
          </cell>
          <cell r="F178">
            <v>0</v>
          </cell>
          <cell r="G178">
            <v>0</v>
          </cell>
          <cell r="H178">
            <v>0</v>
          </cell>
          <cell r="I178">
            <v>0</v>
          </cell>
          <cell r="J178">
            <v>0</v>
          </cell>
          <cell r="K178">
            <v>0</v>
          </cell>
          <cell r="L178">
            <v>0</v>
          </cell>
          <cell r="M178">
            <v>0</v>
          </cell>
          <cell r="N178">
            <v>0</v>
          </cell>
          <cell r="O178">
            <v>0</v>
          </cell>
          <cell r="P178">
            <v>0</v>
          </cell>
          <cell r="Q178">
            <v>0</v>
          </cell>
        </row>
        <row r="179">
          <cell r="A179">
            <v>41139</v>
          </cell>
          <cell r="B179" t="str">
            <v>Rail Drayage Expenses - Intercompany</v>
          </cell>
          <cell r="E179">
            <v>0</v>
          </cell>
          <cell r="F179">
            <v>0</v>
          </cell>
          <cell r="G179">
            <v>0</v>
          </cell>
          <cell r="H179">
            <v>0</v>
          </cell>
          <cell r="I179">
            <v>0</v>
          </cell>
          <cell r="J179">
            <v>0</v>
          </cell>
          <cell r="K179">
            <v>0</v>
          </cell>
          <cell r="L179">
            <v>0</v>
          </cell>
          <cell r="M179">
            <v>0</v>
          </cell>
          <cell r="N179">
            <v>0</v>
          </cell>
          <cell r="O179">
            <v>0</v>
          </cell>
          <cell r="P179">
            <v>0</v>
          </cell>
          <cell r="Q179">
            <v>0</v>
          </cell>
        </row>
        <row r="180">
          <cell r="A180">
            <v>41141</v>
          </cell>
          <cell r="B180" t="str">
            <v>Truck Drayage Expenses</v>
          </cell>
          <cell r="E180">
            <v>0</v>
          </cell>
          <cell r="F180">
            <v>0</v>
          </cell>
          <cell r="G180">
            <v>0</v>
          </cell>
          <cell r="H180">
            <v>0</v>
          </cell>
          <cell r="I180">
            <v>0</v>
          </cell>
          <cell r="J180">
            <v>0</v>
          </cell>
          <cell r="K180">
            <v>0</v>
          </cell>
          <cell r="L180">
            <v>0</v>
          </cell>
          <cell r="M180">
            <v>0</v>
          </cell>
          <cell r="N180">
            <v>0</v>
          </cell>
          <cell r="O180">
            <v>0</v>
          </cell>
          <cell r="P180">
            <v>0</v>
          </cell>
          <cell r="Q180">
            <v>0</v>
          </cell>
        </row>
        <row r="181">
          <cell r="A181">
            <v>41149</v>
          </cell>
          <cell r="B181" t="str">
            <v>Truck Drayage Expenses - Intercompany</v>
          </cell>
          <cell r="E181">
            <v>0</v>
          </cell>
          <cell r="F181">
            <v>0</v>
          </cell>
          <cell r="G181">
            <v>0</v>
          </cell>
          <cell r="H181">
            <v>0</v>
          </cell>
          <cell r="I181">
            <v>0</v>
          </cell>
          <cell r="J181">
            <v>0</v>
          </cell>
          <cell r="K181">
            <v>0</v>
          </cell>
          <cell r="L181">
            <v>0</v>
          </cell>
          <cell r="M181">
            <v>0</v>
          </cell>
          <cell r="N181">
            <v>0</v>
          </cell>
          <cell r="O181">
            <v>0</v>
          </cell>
          <cell r="P181">
            <v>0</v>
          </cell>
          <cell r="Q181">
            <v>0</v>
          </cell>
        </row>
        <row r="182">
          <cell r="A182">
            <v>41151</v>
          </cell>
          <cell r="B182" t="str">
            <v>Intermodal Expenses</v>
          </cell>
          <cell r="E182">
            <v>0</v>
          </cell>
          <cell r="F182">
            <v>0</v>
          </cell>
          <cell r="G182">
            <v>0</v>
          </cell>
          <cell r="H182">
            <v>0</v>
          </cell>
          <cell r="I182">
            <v>0</v>
          </cell>
          <cell r="J182">
            <v>0</v>
          </cell>
          <cell r="K182">
            <v>0</v>
          </cell>
          <cell r="L182">
            <v>0</v>
          </cell>
          <cell r="M182">
            <v>0</v>
          </cell>
          <cell r="N182">
            <v>0</v>
          </cell>
          <cell r="O182">
            <v>0</v>
          </cell>
          <cell r="P182">
            <v>0</v>
          </cell>
          <cell r="Q182">
            <v>0</v>
          </cell>
        </row>
        <row r="183">
          <cell r="A183">
            <v>41201</v>
          </cell>
          <cell r="B183" t="str">
            <v>Rebates and Revenue Sharing</v>
          </cell>
          <cell r="E183">
            <v>521936.87</v>
          </cell>
          <cell r="F183">
            <v>516837.5</v>
          </cell>
          <cell r="G183">
            <v>526589.43999999994</v>
          </cell>
          <cell r="H183">
            <v>507133.7</v>
          </cell>
          <cell r="I183">
            <v>514778.73</v>
          </cell>
          <cell r="J183">
            <v>520529.95</v>
          </cell>
          <cell r="K183">
            <v>523325.23</v>
          </cell>
          <cell r="L183">
            <v>525169.91</v>
          </cell>
          <cell r="M183">
            <v>526242.24</v>
          </cell>
          <cell r="N183">
            <v>522492.7</v>
          </cell>
          <cell r="O183">
            <v>519798.37</v>
          </cell>
          <cell r="P183">
            <v>519523.19</v>
          </cell>
          <cell r="Q183">
            <v>6244357.830000001</v>
          </cell>
        </row>
        <row r="184">
          <cell r="A184">
            <v>43001</v>
          </cell>
          <cell r="B184" t="str">
            <v>Taxes and Pass Thru Fees</v>
          </cell>
          <cell r="E184">
            <v>41543.1</v>
          </cell>
          <cell r="F184">
            <v>40952.97</v>
          </cell>
          <cell r="G184">
            <v>42462.54</v>
          </cell>
          <cell r="H184">
            <v>45489.33</v>
          </cell>
          <cell r="I184">
            <v>48581.71</v>
          </cell>
          <cell r="J184">
            <v>53321.59</v>
          </cell>
          <cell r="K184">
            <v>51875.89</v>
          </cell>
          <cell r="L184">
            <v>52096.88</v>
          </cell>
          <cell r="M184">
            <v>52109.83</v>
          </cell>
          <cell r="N184">
            <v>51665.29</v>
          </cell>
          <cell r="O184">
            <v>51559.19</v>
          </cell>
          <cell r="P184">
            <v>51703.040000000001</v>
          </cell>
          <cell r="Q184">
            <v>583361.3600000001</v>
          </cell>
        </row>
        <row r="185">
          <cell r="A185">
            <v>43002</v>
          </cell>
          <cell r="B185" t="str">
            <v>WUTC Taxes</v>
          </cell>
          <cell r="E185">
            <v>0</v>
          </cell>
          <cell r="F185">
            <v>0</v>
          </cell>
          <cell r="G185">
            <v>0</v>
          </cell>
          <cell r="H185">
            <v>0</v>
          </cell>
          <cell r="I185">
            <v>0</v>
          </cell>
          <cell r="J185">
            <v>0</v>
          </cell>
          <cell r="K185">
            <v>0</v>
          </cell>
          <cell r="L185">
            <v>0</v>
          </cell>
          <cell r="M185">
            <v>0</v>
          </cell>
          <cell r="N185">
            <v>0</v>
          </cell>
          <cell r="O185">
            <v>0</v>
          </cell>
          <cell r="P185">
            <v>0</v>
          </cell>
          <cell r="Q185">
            <v>0</v>
          </cell>
        </row>
        <row r="186">
          <cell r="A186">
            <v>43090</v>
          </cell>
          <cell r="B186" t="str">
            <v>Pass Through Expenses</v>
          </cell>
          <cell r="E186">
            <v>0</v>
          </cell>
          <cell r="F186">
            <v>0</v>
          </cell>
          <cell r="G186">
            <v>0</v>
          </cell>
          <cell r="H186">
            <v>0</v>
          </cell>
          <cell r="I186">
            <v>0</v>
          </cell>
          <cell r="J186">
            <v>0</v>
          </cell>
          <cell r="K186">
            <v>0</v>
          </cell>
          <cell r="L186">
            <v>0</v>
          </cell>
          <cell r="M186">
            <v>0</v>
          </cell>
          <cell r="N186">
            <v>0</v>
          </cell>
          <cell r="O186">
            <v>0</v>
          </cell>
          <cell r="P186">
            <v>0</v>
          </cell>
          <cell r="Q186">
            <v>0</v>
          </cell>
        </row>
        <row r="187">
          <cell r="A187">
            <v>43099</v>
          </cell>
          <cell r="B187" t="str">
            <v>Pass Through Expenses Intercompany</v>
          </cell>
          <cell r="E187">
            <v>0</v>
          </cell>
          <cell r="F187">
            <v>0</v>
          </cell>
          <cell r="G187">
            <v>0</v>
          </cell>
          <cell r="H187">
            <v>0</v>
          </cell>
          <cell r="I187">
            <v>0</v>
          </cell>
          <cell r="J187">
            <v>0</v>
          </cell>
          <cell r="K187">
            <v>0</v>
          </cell>
          <cell r="L187">
            <v>0</v>
          </cell>
          <cell r="M187">
            <v>0</v>
          </cell>
          <cell r="N187">
            <v>0</v>
          </cell>
          <cell r="O187">
            <v>0</v>
          </cell>
          <cell r="P187">
            <v>0</v>
          </cell>
          <cell r="Q187">
            <v>0</v>
          </cell>
        </row>
        <row r="188">
          <cell r="A188" t="str">
            <v>Total Brokerage, Rebates and Taxes</v>
          </cell>
          <cell r="E188">
            <v>563479.97</v>
          </cell>
          <cell r="F188">
            <v>557790.47</v>
          </cell>
          <cell r="G188">
            <v>569051.98</v>
          </cell>
          <cell r="H188">
            <v>552801.42000000004</v>
          </cell>
          <cell r="I188">
            <v>563360.43999999994</v>
          </cell>
          <cell r="J188">
            <v>573851.54</v>
          </cell>
          <cell r="K188">
            <v>575201.12</v>
          </cell>
          <cell r="L188">
            <v>577266.79</v>
          </cell>
          <cell r="M188">
            <v>578352.06999999995</v>
          </cell>
          <cell r="N188">
            <v>574157.99</v>
          </cell>
          <cell r="O188">
            <v>571357.56000000006</v>
          </cell>
          <cell r="P188">
            <v>571226.23</v>
          </cell>
          <cell r="Q188">
            <v>6827897.580000001</v>
          </cell>
        </row>
        <row r="190">
          <cell r="A190" t="str">
            <v>Recycling Materials Expense</v>
          </cell>
        </row>
        <row r="191">
          <cell r="A191">
            <v>44161</v>
          </cell>
          <cell r="B191" t="str">
            <v>Cost of Materials - OCC</v>
          </cell>
          <cell r="E191">
            <v>2426.64</v>
          </cell>
          <cell r="F191">
            <v>2389.0700000000002</v>
          </cell>
          <cell r="G191">
            <v>2400.6</v>
          </cell>
          <cell r="H191">
            <v>2445.6799999999998</v>
          </cell>
          <cell r="I191">
            <v>2403.29</v>
          </cell>
          <cell r="J191">
            <v>2402.11</v>
          </cell>
          <cell r="K191">
            <v>437.67</v>
          </cell>
          <cell r="L191">
            <v>1356.93</v>
          </cell>
          <cell r="M191">
            <v>2409.56</v>
          </cell>
          <cell r="N191">
            <v>2530.52</v>
          </cell>
          <cell r="O191">
            <v>2633.11</v>
          </cell>
          <cell r="P191">
            <v>2651.26</v>
          </cell>
          <cell r="Q191">
            <v>26486.440000000002</v>
          </cell>
        </row>
        <row r="192">
          <cell r="A192">
            <v>44162</v>
          </cell>
          <cell r="B192" t="str">
            <v>Cost of Materials - ONP</v>
          </cell>
          <cell r="E192">
            <v>0</v>
          </cell>
          <cell r="F192">
            <v>0</v>
          </cell>
          <cell r="G192">
            <v>0</v>
          </cell>
          <cell r="H192">
            <v>0</v>
          </cell>
          <cell r="I192">
            <v>0</v>
          </cell>
          <cell r="J192">
            <v>0</v>
          </cell>
          <cell r="K192">
            <v>0</v>
          </cell>
          <cell r="L192">
            <v>0</v>
          </cell>
          <cell r="M192">
            <v>0</v>
          </cell>
          <cell r="N192">
            <v>0</v>
          </cell>
          <cell r="O192">
            <v>0</v>
          </cell>
          <cell r="P192">
            <v>0</v>
          </cell>
          <cell r="Q192">
            <v>0</v>
          </cell>
        </row>
        <row r="193">
          <cell r="A193">
            <v>44163</v>
          </cell>
          <cell r="B193" t="str">
            <v>Cost of Materials - Other Paper</v>
          </cell>
          <cell r="E193">
            <v>0</v>
          </cell>
          <cell r="F193">
            <v>0</v>
          </cell>
          <cell r="G193">
            <v>0</v>
          </cell>
          <cell r="H193">
            <v>0</v>
          </cell>
          <cell r="I193">
            <v>0</v>
          </cell>
          <cell r="J193">
            <v>0</v>
          </cell>
          <cell r="K193">
            <v>0</v>
          </cell>
          <cell r="L193">
            <v>0</v>
          </cell>
          <cell r="M193">
            <v>0</v>
          </cell>
          <cell r="N193">
            <v>0</v>
          </cell>
          <cell r="O193">
            <v>0</v>
          </cell>
          <cell r="P193">
            <v>0</v>
          </cell>
          <cell r="Q193">
            <v>0</v>
          </cell>
        </row>
        <row r="194">
          <cell r="A194">
            <v>44164</v>
          </cell>
          <cell r="B194" t="str">
            <v>Cost of Materials - Aluminum</v>
          </cell>
          <cell r="E194">
            <v>0</v>
          </cell>
          <cell r="F194">
            <v>0</v>
          </cell>
          <cell r="G194">
            <v>0</v>
          </cell>
          <cell r="H194">
            <v>0</v>
          </cell>
          <cell r="I194">
            <v>0</v>
          </cell>
          <cell r="J194">
            <v>0</v>
          </cell>
          <cell r="K194">
            <v>0</v>
          </cell>
          <cell r="L194">
            <v>0</v>
          </cell>
          <cell r="M194">
            <v>0</v>
          </cell>
          <cell r="N194">
            <v>0</v>
          </cell>
          <cell r="O194">
            <v>0</v>
          </cell>
          <cell r="P194">
            <v>0</v>
          </cell>
          <cell r="Q194">
            <v>0</v>
          </cell>
        </row>
        <row r="195">
          <cell r="A195">
            <v>44165</v>
          </cell>
          <cell r="B195" t="str">
            <v>Cost of Materials - Metal</v>
          </cell>
          <cell r="E195">
            <v>0</v>
          </cell>
          <cell r="F195">
            <v>0</v>
          </cell>
          <cell r="G195">
            <v>0</v>
          </cell>
          <cell r="H195">
            <v>0</v>
          </cell>
          <cell r="I195">
            <v>0</v>
          </cell>
          <cell r="J195">
            <v>0</v>
          </cell>
          <cell r="K195">
            <v>0</v>
          </cell>
          <cell r="L195">
            <v>0</v>
          </cell>
          <cell r="M195">
            <v>0</v>
          </cell>
          <cell r="N195">
            <v>0</v>
          </cell>
          <cell r="O195">
            <v>0</v>
          </cell>
          <cell r="P195">
            <v>0</v>
          </cell>
          <cell r="Q195">
            <v>0</v>
          </cell>
        </row>
        <row r="196">
          <cell r="A196">
            <v>44166</v>
          </cell>
          <cell r="B196" t="str">
            <v>Cost of Materials - Glass</v>
          </cell>
          <cell r="E196">
            <v>0</v>
          </cell>
          <cell r="F196">
            <v>0</v>
          </cell>
          <cell r="G196">
            <v>0</v>
          </cell>
          <cell r="H196">
            <v>0</v>
          </cell>
          <cell r="I196">
            <v>0</v>
          </cell>
          <cell r="J196">
            <v>0</v>
          </cell>
          <cell r="K196">
            <v>0</v>
          </cell>
          <cell r="L196">
            <v>0</v>
          </cell>
          <cell r="M196">
            <v>0</v>
          </cell>
          <cell r="N196">
            <v>0</v>
          </cell>
          <cell r="O196">
            <v>0</v>
          </cell>
          <cell r="P196">
            <v>0</v>
          </cell>
          <cell r="Q196">
            <v>0</v>
          </cell>
        </row>
        <row r="197">
          <cell r="A197">
            <v>44167</v>
          </cell>
          <cell r="B197" t="str">
            <v>Cost of Materials - Plastic</v>
          </cell>
          <cell r="E197">
            <v>0</v>
          </cell>
          <cell r="F197">
            <v>0</v>
          </cell>
          <cell r="G197">
            <v>0</v>
          </cell>
          <cell r="H197">
            <v>0</v>
          </cell>
          <cell r="I197">
            <v>0</v>
          </cell>
          <cell r="J197">
            <v>0</v>
          </cell>
          <cell r="K197">
            <v>0</v>
          </cell>
          <cell r="L197">
            <v>0</v>
          </cell>
          <cell r="M197">
            <v>0</v>
          </cell>
          <cell r="N197">
            <v>0</v>
          </cell>
          <cell r="O197">
            <v>0</v>
          </cell>
          <cell r="P197">
            <v>0</v>
          </cell>
          <cell r="Q197">
            <v>0</v>
          </cell>
        </row>
        <row r="198">
          <cell r="A198">
            <v>44168</v>
          </cell>
          <cell r="B198" t="str">
            <v>Cost of Materials - Other Recyclables</v>
          </cell>
          <cell r="E198">
            <v>0</v>
          </cell>
          <cell r="F198">
            <v>8</v>
          </cell>
          <cell r="G198">
            <v>8</v>
          </cell>
          <cell r="H198">
            <v>0</v>
          </cell>
          <cell r="I198">
            <v>8</v>
          </cell>
          <cell r="J198">
            <v>0</v>
          </cell>
          <cell r="K198">
            <v>8</v>
          </cell>
          <cell r="L198">
            <v>7</v>
          </cell>
          <cell r="M198">
            <v>0</v>
          </cell>
          <cell r="N198">
            <v>7</v>
          </cell>
          <cell r="O198">
            <v>15</v>
          </cell>
          <cell r="P198">
            <v>8</v>
          </cell>
          <cell r="Q198">
            <v>69</v>
          </cell>
        </row>
        <row r="199">
          <cell r="A199">
            <v>44169</v>
          </cell>
          <cell r="B199" t="str">
            <v>Cost of Materials - Intercompany</v>
          </cell>
          <cell r="E199">
            <v>1793.25</v>
          </cell>
          <cell r="F199">
            <v>1711</v>
          </cell>
          <cell r="G199">
            <v>2209.37</v>
          </cell>
          <cell r="H199">
            <v>2644.25</v>
          </cell>
          <cell r="I199">
            <v>3170</v>
          </cell>
          <cell r="J199">
            <v>2275.25</v>
          </cell>
          <cell r="K199">
            <v>1660.5</v>
          </cell>
          <cell r="L199">
            <v>2033.7</v>
          </cell>
          <cell r="M199">
            <v>1648</v>
          </cell>
          <cell r="N199">
            <v>2091.5500000000002</v>
          </cell>
          <cell r="O199">
            <v>2223.8000000000002</v>
          </cell>
          <cell r="P199">
            <v>2182.25</v>
          </cell>
          <cell r="Q199">
            <v>25642.92</v>
          </cell>
        </row>
        <row r="200">
          <cell r="A200">
            <v>44261</v>
          </cell>
          <cell r="B200" t="str">
            <v>Cost of Materials - Organics</v>
          </cell>
          <cell r="E200">
            <v>0</v>
          </cell>
          <cell r="F200">
            <v>0</v>
          </cell>
          <cell r="G200">
            <v>0</v>
          </cell>
          <cell r="H200">
            <v>0</v>
          </cell>
          <cell r="I200">
            <v>0</v>
          </cell>
          <cell r="J200">
            <v>0</v>
          </cell>
          <cell r="K200">
            <v>0</v>
          </cell>
          <cell r="L200">
            <v>0</v>
          </cell>
          <cell r="M200">
            <v>0</v>
          </cell>
          <cell r="N200">
            <v>0</v>
          </cell>
          <cell r="O200">
            <v>0</v>
          </cell>
          <cell r="P200">
            <v>0</v>
          </cell>
          <cell r="Q200">
            <v>0</v>
          </cell>
        </row>
        <row r="201">
          <cell r="A201">
            <v>44262</v>
          </cell>
          <cell r="B201" t="str">
            <v>Cost of Materials - Clean Wood</v>
          </cell>
          <cell r="E201">
            <v>0</v>
          </cell>
          <cell r="F201">
            <v>0</v>
          </cell>
          <cell r="G201">
            <v>0</v>
          </cell>
          <cell r="H201">
            <v>0</v>
          </cell>
          <cell r="I201">
            <v>0</v>
          </cell>
          <cell r="J201">
            <v>0</v>
          </cell>
          <cell r="K201">
            <v>0</v>
          </cell>
          <cell r="L201">
            <v>0</v>
          </cell>
          <cell r="M201">
            <v>0</v>
          </cell>
          <cell r="N201">
            <v>0</v>
          </cell>
          <cell r="O201">
            <v>0</v>
          </cell>
          <cell r="P201">
            <v>0</v>
          </cell>
          <cell r="Q201">
            <v>0</v>
          </cell>
        </row>
        <row r="202">
          <cell r="A202">
            <v>44263</v>
          </cell>
          <cell r="B202" t="str">
            <v>Cost of Materials - Landscaping Materials</v>
          </cell>
          <cell r="E202">
            <v>0</v>
          </cell>
          <cell r="F202">
            <v>0</v>
          </cell>
          <cell r="G202">
            <v>0</v>
          </cell>
          <cell r="H202">
            <v>0</v>
          </cell>
          <cell r="I202">
            <v>0</v>
          </cell>
          <cell r="J202">
            <v>0</v>
          </cell>
          <cell r="K202">
            <v>0</v>
          </cell>
          <cell r="L202">
            <v>0</v>
          </cell>
          <cell r="M202">
            <v>0</v>
          </cell>
          <cell r="N202">
            <v>0</v>
          </cell>
          <cell r="O202">
            <v>0</v>
          </cell>
          <cell r="P202">
            <v>0</v>
          </cell>
          <cell r="Q202">
            <v>0</v>
          </cell>
        </row>
        <row r="203">
          <cell r="A203" t="str">
            <v>Total Recycling Materials Expense</v>
          </cell>
          <cell r="E203">
            <v>4219.8899999999994</v>
          </cell>
          <cell r="F203">
            <v>4108.07</v>
          </cell>
          <cell r="G203">
            <v>4617.9699999999993</v>
          </cell>
          <cell r="H203">
            <v>5089.93</v>
          </cell>
          <cell r="I203">
            <v>5581.29</v>
          </cell>
          <cell r="J203">
            <v>4677.3600000000006</v>
          </cell>
          <cell r="K203">
            <v>2106.17</v>
          </cell>
          <cell r="L203">
            <v>3397.63</v>
          </cell>
          <cell r="M203">
            <v>4057.56</v>
          </cell>
          <cell r="N203">
            <v>4629.07</v>
          </cell>
          <cell r="O203">
            <v>4871.91</v>
          </cell>
          <cell r="P203">
            <v>4841.51</v>
          </cell>
          <cell r="Q203">
            <v>52198.36</v>
          </cell>
        </row>
        <row r="205">
          <cell r="A205" t="str">
            <v>Other Expense</v>
          </cell>
        </row>
        <row r="206">
          <cell r="A206">
            <v>47000</v>
          </cell>
          <cell r="B206" t="str">
            <v>Cost of Containers Sold</v>
          </cell>
          <cell r="E206">
            <v>0</v>
          </cell>
          <cell r="F206">
            <v>0</v>
          </cell>
          <cell r="G206">
            <v>0</v>
          </cell>
          <cell r="H206">
            <v>0</v>
          </cell>
          <cell r="I206">
            <v>0</v>
          </cell>
          <cell r="J206">
            <v>0</v>
          </cell>
          <cell r="K206">
            <v>0</v>
          </cell>
          <cell r="L206">
            <v>0</v>
          </cell>
          <cell r="M206">
            <v>0</v>
          </cell>
          <cell r="N206">
            <v>0</v>
          </cell>
          <cell r="O206">
            <v>0</v>
          </cell>
          <cell r="P206">
            <v>0</v>
          </cell>
          <cell r="Q206">
            <v>0</v>
          </cell>
        </row>
        <row r="207">
          <cell r="A207">
            <v>47001</v>
          </cell>
          <cell r="B207" t="str">
            <v>Cost of Equipment Sold</v>
          </cell>
          <cell r="E207">
            <v>0</v>
          </cell>
          <cell r="F207">
            <v>0</v>
          </cell>
          <cell r="G207">
            <v>0</v>
          </cell>
          <cell r="H207">
            <v>0</v>
          </cell>
          <cell r="I207">
            <v>0</v>
          </cell>
          <cell r="J207">
            <v>0</v>
          </cell>
          <cell r="K207">
            <v>0</v>
          </cell>
          <cell r="L207">
            <v>0</v>
          </cell>
          <cell r="M207">
            <v>0</v>
          </cell>
          <cell r="N207">
            <v>0</v>
          </cell>
          <cell r="O207">
            <v>0</v>
          </cell>
          <cell r="P207">
            <v>0</v>
          </cell>
          <cell r="Q207">
            <v>0</v>
          </cell>
        </row>
        <row r="208">
          <cell r="A208">
            <v>47010</v>
          </cell>
          <cell r="B208" t="str">
            <v>Tire Processing Expenses</v>
          </cell>
          <cell r="E208">
            <v>0</v>
          </cell>
          <cell r="F208">
            <v>0</v>
          </cell>
          <cell r="G208">
            <v>0</v>
          </cell>
          <cell r="H208">
            <v>205.8</v>
          </cell>
          <cell r="I208">
            <v>0</v>
          </cell>
          <cell r="J208">
            <v>0</v>
          </cell>
          <cell r="K208">
            <v>0</v>
          </cell>
          <cell r="L208">
            <v>0</v>
          </cell>
          <cell r="M208">
            <v>0</v>
          </cell>
          <cell r="N208">
            <v>0</v>
          </cell>
          <cell r="O208">
            <v>0</v>
          </cell>
          <cell r="P208">
            <v>0</v>
          </cell>
          <cell r="Q208">
            <v>205.8</v>
          </cell>
        </row>
        <row r="209">
          <cell r="A209">
            <v>47019</v>
          </cell>
          <cell r="B209" t="str">
            <v>Tire Processing Expenses - Intercompany</v>
          </cell>
          <cell r="E209">
            <v>0</v>
          </cell>
          <cell r="F209">
            <v>0</v>
          </cell>
          <cell r="G209">
            <v>0</v>
          </cell>
          <cell r="H209">
            <v>0</v>
          </cell>
          <cell r="I209">
            <v>0</v>
          </cell>
          <cell r="J209">
            <v>0</v>
          </cell>
          <cell r="K209">
            <v>0</v>
          </cell>
          <cell r="L209">
            <v>0</v>
          </cell>
          <cell r="M209">
            <v>0</v>
          </cell>
          <cell r="N209">
            <v>0</v>
          </cell>
          <cell r="O209">
            <v>0</v>
          </cell>
          <cell r="P209">
            <v>0</v>
          </cell>
          <cell r="Q209">
            <v>0</v>
          </cell>
        </row>
        <row r="210">
          <cell r="A210" t="str">
            <v>Total Other Expense</v>
          </cell>
          <cell r="E210">
            <v>0</v>
          </cell>
          <cell r="F210">
            <v>0</v>
          </cell>
          <cell r="G210">
            <v>0</v>
          </cell>
          <cell r="H210">
            <v>205.8</v>
          </cell>
          <cell r="I210">
            <v>0</v>
          </cell>
          <cell r="J210">
            <v>0</v>
          </cell>
          <cell r="K210">
            <v>0</v>
          </cell>
          <cell r="L210">
            <v>0</v>
          </cell>
          <cell r="M210">
            <v>0</v>
          </cell>
          <cell r="N210">
            <v>0</v>
          </cell>
          <cell r="O210">
            <v>0</v>
          </cell>
          <cell r="P210">
            <v>0</v>
          </cell>
          <cell r="Q210">
            <v>205.8</v>
          </cell>
        </row>
        <row r="212">
          <cell r="A212" t="str">
            <v>Total Revenue Reductions</v>
          </cell>
          <cell r="E212">
            <v>1189721.74</v>
          </cell>
          <cell r="F212">
            <v>1141626.44</v>
          </cell>
          <cell r="G212">
            <v>1253517.81</v>
          </cell>
          <cell r="H212">
            <v>1214626.3900000001</v>
          </cell>
          <cell r="I212">
            <v>1217523.1600000001</v>
          </cell>
          <cell r="J212">
            <v>1297699.3500000001</v>
          </cell>
          <cell r="K212">
            <v>1256025.1800000002</v>
          </cell>
          <cell r="L212">
            <v>1254105.69</v>
          </cell>
          <cell r="M212">
            <v>1269065.3700000001</v>
          </cell>
          <cell r="N212">
            <v>1221565.4399999999</v>
          </cell>
          <cell r="O212">
            <v>1258666.6400000001</v>
          </cell>
          <cell r="P212">
            <v>1270391.3700000001</v>
          </cell>
          <cell r="Q212">
            <v>14844534.580000002</v>
          </cell>
        </row>
        <row r="214">
          <cell r="A214" t="str">
            <v>Net Revenue</v>
          </cell>
          <cell r="E214">
            <v>1649704.8499999999</v>
          </cell>
          <cell r="F214">
            <v>1670090.42</v>
          </cell>
          <cell r="G214">
            <v>1660254.0099999998</v>
          </cell>
          <cell r="H214">
            <v>1709411.48</v>
          </cell>
          <cell r="I214">
            <v>1713337.4899999993</v>
          </cell>
          <cell r="J214">
            <v>1707541.0700000003</v>
          </cell>
          <cell r="K214">
            <v>1724323.2199999993</v>
          </cell>
          <cell r="L214">
            <v>1700976.4799999995</v>
          </cell>
          <cell r="M214">
            <v>1726553.38</v>
          </cell>
          <cell r="N214">
            <v>1737484.1700000004</v>
          </cell>
          <cell r="O214">
            <v>1724550.3099999996</v>
          </cell>
          <cell r="P214">
            <v>1708899.85</v>
          </cell>
          <cell r="Q214">
            <v>20433126.73</v>
          </cell>
        </row>
        <row r="216">
          <cell r="A216" t="str">
            <v>Cost of Operations</v>
          </cell>
        </row>
        <row r="217">
          <cell r="A217" t="str">
            <v>Labor</v>
          </cell>
        </row>
        <row r="218">
          <cell r="A218">
            <v>50010</v>
          </cell>
          <cell r="B218" t="str">
            <v>Salaries</v>
          </cell>
          <cell r="E218">
            <v>0</v>
          </cell>
          <cell r="F218">
            <v>0</v>
          </cell>
          <cell r="G218">
            <v>0</v>
          </cell>
          <cell r="H218">
            <v>0</v>
          </cell>
          <cell r="I218">
            <v>0</v>
          </cell>
          <cell r="J218">
            <v>0</v>
          </cell>
          <cell r="K218">
            <v>0</v>
          </cell>
          <cell r="L218">
            <v>0</v>
          </cell>
          <cell r="M218">
            <v>0</v>
          </cell>
          <cell r="N218">
            <v>0</v>
          </cell>
          <cell r="O218">
            <v>0</v>
          </cell>
          <cell r="P218">
            <v>0</v>
          </cell>
          <cell r="Q218">
            <v>0</v>
          </cell>
        </row>
        <row r="219">
          <cell r="A219">
            <v>50020</v>
          </cell>
          <cell r="B219" t="str">
            <v>Wages Regular</v>
          </cell>
          <cell r="E219">
            <v>164883.42000000001</v>
          </cell>
          <cell r="F219">
            <v>163593.57</v>
          </cell>
          <cell r="G219">
            <v>188109.33</v>
          </cell>
          <cell r="H219">
            <v>179849.71</v>
          </cell>
          <cell r="I219">
            <v>172347.9</v>
          </cell>
          <cell r="J219">
            <v>187859.47</v>
          </cell>
          <cell r="K219">
            <v>178348.24</v>
          </cell>
          <cell r="L219">
            <v>182091.36</v>
          </cell>
          <cell r="M219">
            <v>176392.37000000002</v>
          </cell>
          <cell r="N219">
            <v>178231.65999999997</v>
          </cell>
          <cell r="O219">
            <v>171402.89</v>
          </cell>
          <cell r="P219">
            <v>200565.78999999998</v>
          </cell>
          <cell r="Q219">
            <v>2143675.71</v>
          </cell>
        </row>
        <row r="220">
          <cell r="A220">
            <v>50025</v>
          </cell>
          <cell r="B220" t="str">
            <v>Wages O.T.</v>
          </cell>
          <cell r="E220">
            <v>32984.839999999997</v>
          </cell>
          <cell r="F220">
            <v>9544.4</v>
          </cell>
          <cell r="G220">
            <v>22471.78</v>
          </cell>
          <cell r="H220">
            <v>31363.030000000002</v>
          </cell>
          <cell r="I220">
            <v>49805.09</v>
          </cell>
          <cell r="J220">
            <v>35207.21</v>
          </cell>
          <cell r="K220">
            <v>36825.21</v>
          </cell>
          <cell r="L220">
            <v>33200.26</v>
          </cell>
          <cell r="M220">
            <v>40758.67</v>
          </cell>
          <cell r="N220">
            <v>31022.81</v>
          </cell>
          <cell r="O220">
            <v>51285.26</v>
          </cell>
          <cell r="P220">
            <v>33854.409999999996</v>
          </cell>
          <cell r="Q220">
            <v>408322.97</v>
          </cell>
        </row>
        <row r="221">
          <cell r="A221">
            <v>50035</v>
          </cell>
          <cell r="B221" t="str">
            <v>Safety Bonuses</v>
          </cell>
          <cell r="E221">
            <v>4800</v>
          </cell>
          <cell r="F221">
            <v>4800</v>
          </cell>
          <cell r="G221">
            <v>4800</v>
          </cell>
          <cell r="H221">
            <v>4800</v>
          </cell>
          <cell r="I221">
            <v>5550</v>
          </cell>
          <cell r="J221">
            <v>5550</v>
          </cell>
          <cell r="K221">
            <v>5550</v>
          </cell>
          <cell r="L221">
            <v>5550</v>
          </cell>
          <cell r="M221">
            <v>3500</v>
          </cell>
          <cell r="N221">
            <v>3500</v>
          </cell>
          <cell r="O221">
            <v>4800</v>
          </cell>
          <cell r="P221">
            <v>-8000</v>
          </cell>
          <cell r="Q221">
            <v>45200</v>
          </cell>
        </row>
        <row r="222">
          <cell r="A222">
            <v>50036</v>
          </cell>
          <cell r="B222" t="str">
            <v>Other Bonus/Commission - Non-Safety</v>
          </cell>
          <cell r="E222">
            <v>0</v>
          </cell>
          <cell r="F222">
            <v>0</v>
          </cell>
          <cell r="G222">
            <v>0</v>
          </cell>
          <cell r="H222">
            <v>0</v>
          </cell>
          <cell r="I222">
            <v>0</v>
          </cell>
          <cell r="J222">
            <v>0</v>
          </cell>
          <cell r="K222">
            <v>0</v>
          </cell>
          <cell r="L222">
            <v>0</v>
          </cell>
          <cell r="M222">
            <v>0</v>
          </cell>
          <cell r="N222">
            <v>0</v>
          </cell>
          <cell r="O222">
            <v>0</v>
          </cell>
          <cell r="P222">
            <v>0</v>
          </cell>
          <cell r="Q222">
            <v>0</v>
          </cell>
        </row>
        <row r="223">
          <cell r="A223">
            <v>50045</v>
          </cell>
          <cell r="B223" t="str">
            <v>Contract Labor</v>
          </cell>
          <cell r="E223">
            <v>0</v>
          </cell>
          <cell r="F223">
            <v>0</v>
          </cell>
          <cell r="G223">
            <v>0</v>
          </cell>
          <cell r="H223">
            <v>0</v>
          </cell>
          <cell r="I223">
            <v>0</v>
          </cell>
          <cell r="J223">
            <v>0</v>
          </cell>
          <cell r="K223">
            <v>4788.33</v>
          </cell>
          <cell r="L223">
            <v>3663.38</v>
          </cell>
          <cell r="M223">
            <v>2786.12</v>
          </cell>
          <cell r="N223">
            <v>7835.02</v>
          </cell>
          <cell r="O223">
            <v>2360.66</v>
          </cell>
          <cell r="P223">
            <v>120.48</v>
          </cell>
          <cell r="Q223">
            <v>21553.989999999998</v>
          </cell>
        </row>
        <row r="224">
          <cell r="A224">
            <v>50050</v>
          </cell>
          <cell r="B224" t="str">
            <v>Payroll Taxes</v>
          </cell>
          <cell r="E224">
            <v>25189.960000000003</v>
          </cell>
          <cell r="F224">
            <v>18251.73</v>
          </cell>
          <cell r="G224">
            <v>20679.02</v>
          </cell>
          <cell r="H224">
            <v>21039.350000000002</v>
          </cell>
          <cell r="I224">
            <v>21060.63</v>
          </cell>
          <cell r="J224">
            <v>22770.019999999997</v>
          </cell>
          <cell r="K224">
            <v>23082.989999999998</v>
          </cell>
          <cell r="L224">
            <v>21413.860000000004</v>
          </cell>
          <cell r="M224">
            <v>22297.15</v>
          </cell>
          <cell r="N224">
            <v>19721.989999999998</v>
          </cell>
          <cell r="O224">
            <v>24041.16</v>
          </cell>
          <cell r="P224">
            <v>17044.59</v>
          </cell>
          <cell r="Q224">
            <v>256592.45</v>
          </cell>
        </row>
        <row r="225">
          <cell r="A225">
            <v>50060</v>
          </cell>
          <cell r="B225" t="str">
            <v>Group Insurance</v>
          </cell>
          <cell r="E225">
            <v>-52</v>
          </cell>
          <cell r="F225">
            <v>52</v>
          </cell>
          <cell r="G225">
            <v>400</v>
          </cell>
          <cell r="H225">
            <v>400</v>
          </cell>
          <cell r="I225">
            <v>400</v>
          </cell>
          <cell r="J225">
            <v>400</v>
          </cell>
          <cell r="K225">
            <v>400.77</v>
          </cell>
          <cell r="L225">
            <v>348</v>
          </cell>
          <cell r="M225">
            <v>400</v>
          </cell>
          <cell r="N225">
            <v>400</v>
          </cell>
          <cell r="O225">
            <v>1.54</v>
          </cell>
          <cell r="P225">
            <v>-913.13</v>
          </cell>
          <cell r="Q225">
            <v>2237.1799999999998</v>
          </cell>
        </row>
        <row r="226">
          <cell r="A226">
            <v>50065</v>
          </cell>
          <cell r="B226" t="str">
            <v>Vacation Pay</v>
          </cell>
          <cell r="E226">
            <v>19746.13</v>
          </cell>
          <cell r="F226">
            <v>10715.919999999998</v>
          </cell>
          <cell r="G226">
            <v>10164.220000000001</v>
          </cell>
          <cell r="H226">
            <v>13775.17</v>
          </cell>
          <cell r="I226">
            <v>12214.41</v>
          </cell>
          <cell r="J226">
            <v>9839.7799999999988</v>
          </cell>
          <cell r="K226">
            <v>16829.84</v>
          </cell>
          <cell r="L226">
            <v>10619.08</v>
          </cell>
          <cell r="M226">
            <v>20174.8</v>
          </cell>
          <cell r="N226">
            <v>7964.8900000000012</v>
          </cell>
          <cell r="O226">
            <v>28346.93</v>
          </cell>
          <cell r="P226">
            <v>21322.129999999997</v>
          </cell>
          <cell r="Q226">
            <v>181713.30000000002</v>
          </cell>
        </row>
        <row r="227">
          <cell r="A227">
            <v>50070</v>
          </cell>
          <cell r="B227" t="str">
            <v>Sick Pay</v>
          </cell>
          <cell r="E227">
            <v>0</v>
          </cell>
          <cell r="F227">
            <v>0</v>
          </cell>
          <cell r="G227">
            <v>0</v>
          </cell>
          <cell r="H227">
            <v>0</v>
          </cell>
          <cell r="I227">
            <v>0</v>
          </cell>
          <cell r="J227">
            <v>0</v>
          </cell>
          <cell r="K227">
            <v>0</v>
          </cell>
          <cell r="L227">
            <v>0</v>
          </cell>
          <cell r="M227">
            <v>0</v>
          </cell>
          <cell r="N227">
            <v>0</v>
          </cell>
          <cell r="O227">
            <v>0</v>
          </cell>
          <cell r="P227">
            <v>0</v>
          </cell>
          <cell r="Q227">
            <v>0</v>
          </cell>
        </row>
        <row r="228">
          <cell r="A228">
            <v>50086</v>
          </cell>
          <cell r="B228" t="str">
            <v>Safety and Training</v>
          </cell>
          <cell r="E228">
            <v>157.5</v>
          </cell>
          <cell r="F228">
            <v>172.5</v>
          </cell>
          <cell r="G228">
            <v>808.28</v>
          </cell>
          <cell r="H228">
            <v>-442.5</v>
          </cell>
          <cell r="I228">
            <v>965.32</v>
          </cell>
          <cell r="J228">
            <v>0</v>
          </cell>
          <cell r="K228">
            <v>0</v>
          </cell>
          <cell r="L228">
            <v>0</v>
          </cell>
          <cell r="M228">
            <v>25</v>
          </cell>
          <cell r="N228">
            <v>675</v>
          </cell>
          <cell r="O228">
            <v>0</v>
          </cell>
          <cell r="P228">
            <v>0</v>
          </cell>
          <cell r="Q228">
            <v>2361.1</v>
          </cell>
        </row>
        <row r="229">
          <cell r="A229">
            <v>50087</v>
          </cell>
          <cell r="B229" t="str">
            <v>Drug Testing</v>
          </cell>
          <cell r="E229">
            <v>60</v>
          </cell>
          <cell r="F229">
            <v>294</v>
          </cell>
          <cell r="G229">
            <v>180</v>
          </cell>
          <cell r="H229">
            <v>60</v>
          </cell>
          <cell r="I229">
            <v>180</v>
          </cell>
          <cell r="J229">
            <v>0</v>
          </cell>
          <cell r="K229">
            <v>660</v>
          </cell>
          <cell r="L229">
            <v>180</v>
          </cell>
          <cell r="M229">
            <v>480</v>
          </cell>
          <cell r="N229">
            <v>360</v>
          </cell>
          <cell r="O229">
            <v>180</v>
          </cell>
          <cell r="P229">
            <v>120</v>
          </cell>
          <cell r="Q229">
            <v>2754</v>
          </cell>
        </row>
        <row r="230">
          <cell r="A230">
            <v>50090</v>
          </cell>
          <cell r="B230" t="str">
            <v>Uniforms</v>
          </cell>
          <cell r="E230">
            <v>4074.6600000000003</v>
          </cell>
          <cell r="F230">
            <v>3623.04</v>
          </cell>
          <cell r="G230">
            <v>5198.9500000000007</v>
          </cell>
          <cell r="H230">
            <v>3689.49</v>
          </cell>
          <cell r="I230">
            <v>10448.56</v>
          </cell>
          <cell r="J230">
            <v>4504.9699999999993</v>
          </cell>
          <cell r="K230">
            <v>4758.2000000000007</v>
          </cell>
          <cell r="L230">
            <v>10818.759999999998</v>
          </cell>
          <cell r="M230">
            <v>4750.04</v>
          </cell>
          <cell r="N230">
            <v>7936.8100000000013</v>
          </cell>
          <cell r="O230">
            <v>4016.29</v>
          </cell>
          <cell r="P230">
            <v>3616.1000000000004</v>
          </cell>
          <cell r="Q230">
            <v>67435.87</v>
          </cell>
        </row>
        <row r="231">
          <cell r="A231">
            <v>50115</v>
          </cell>
          <cell r="B231" t="str">
            <v>Pension and Profit Sharing</v>
          </cell>
          <cell r="E231">
            <v>28983.06</v>
          </cell>
          <cell r="F231">
            <v>25738.78</v>
          </cell>
          <cell r="G231">
            <v>27512.51</v>
          </cell>
          <cell r="H231">
            <v>29149.510000000002</v>
          </cell>
          <cell r="I231">
            <v>28747.71</v>
          </cell>
          <cell r="J231">
            <v>30320.410000000003</v>
          </cell>
          <cell r="K231">
            <v>30592.95</v>
          </cell>
          <cell r="L231">
            <v>30361.019999999997</v>
          </cell>
          <cell r="M231">
            <v>30798.07</v>
          </cell>
          <cell r="N231">
            <v>28965.410000000003</v>
          </cell>
          <cell r="O231">
            <v>29195.13</v>
          </cell>
          <cell r="P231">
            <v>27681.32</v>
          </cell>
          <cell r="Q231">
            <v>348045.87999999995</v>
          </cell>
        </row>
        <row r="232">
          <cell r="A232">
            <v>50116</v>
          </cell>
          <cell r="B232" t="str">
            <v>Union Benefit Expense</v>
          </cell>
          <cell r="E232">
            <v>75002.37000000001</v>
          </cell>
          <cell r="F232">
            <v>76004.59</v>
          </cell>
          <cell r="G232">
            <v>72736.17</v>
          </cell>
          <cell r="H232">
            <v>70560.600000000006</v>
          </cell>
          <cell r="I232">
            <v>73715.539999999994</v>
          </cell>
          <cell r="J232">
            <v>76036.11</v>
          </cell>
          <cell r="K232">
            <v>76033.8</v>
          </cell>
          <cell r="L232">
            <v>76047.17</v>
          </cell>
          <cell r="M232">
            <v>75995.589999999982</v>
          </cell>
          <cell r="N232">
            <v>77106.5</v>
          </cell>
          <cell r="O232">
            <v>74405.170000000013</v>
          </cell>
          <cell r="P232">
            <v>74519.92</v>
          </cell>
          <cell r="Q232">
            <v>898163.53</v>
          </cell>
        </row>
        <row r="233">
          <cell r="A233">
            <v>50117</v>
          </cell>
          <cell r="B233" t="str">
            <v>Union Pension</v>
          </cell>
          <cell r="E233">
            <v>0</v>
          </cell>
          <cell r="F233">
            <v>0</v>
          </cell>
          <cell r="G233">
            <v>0</v>
          </cell>
          <cell r="H233">
            <v>0</v>
          </cell>
          <cell r="I233">
            <v>0</v>
          </cell>
          <cell r="J233">
            <v>0</v>
          </cell>
          <cell r="K233">
            <v>0</v>
          </cell>
          <cell r="L233">
            <v>0</v>
          </cell>
          <cell r="M233">
            <v>0</v>
          </cell>
          <cell r="N233">
            <v>0</v>
          </cell>
          <cell r="O233">
            <v>0</v>
          </cell>
          <cell r="P233">
            <v>0</v>
          </cell>
          <cell r="Q233">
            <v>0</v>
          </cell>
        </row>
        <row r="234">
          <cell r="A234">
            <v>50148</v>
          </cell>
          <cell r="B234" t="str">
            <v>Allocated Exp In - District</v>
          </cell>
          <cell r="E234">
            <v>0</v>
          </cell>
          <cell r="F234">
            <v>0</v>
          </cell>
          <cell r="G234">
            <v>0</v>
          </cell>
          <cell r="H234">
            <v>0</v>
          </cell>
          <cell r="I234">
            <v>0</v>
          </cell>
          <cell r="J234">
            <v>0</v>
          </cell>
          <cell r="K234">
            <v>0</v>
          </cell>
          <cell r="L234">
            <v>0</v>
          </cell>
          <cell r="M234">
            <v>0</v>
          </cell>
          <cell r="N234">
            <v>0</v>
          </cell>
          <cell r="O234">
            <v>0</v>
          </cell>
          <cell r="P234">
            <v>0</v>
          </cell>
          <cell r="Q234">
            <v>0</v>
          </cell>
        </row>
        <row r="235">
          <cell r="A235">
            <v>50149</v>
          </cell>
          <cell r="B235" t="str">
            <v>Allocated Exp In Out - District</v>
          </cell>
          <cell r="E235">
            <v>0</v>
          </cell>
          <cell r="F235">
            <v>0</v>
          </cell>
          <cell r="G235">
            <v>0</v>
          </cell>
          <cell r="H235">
            <v>0</v>
          </cell>
          <cell r="I235">
            <v>0</v>
          </cell>
          <cell r="J235">
            <v>0</v>
          </cell>
          <cell r="K235">
            <v>0</v>
          </cell>
          <cell r="L235">
            <v>0</v>
          </cell>
          <cell r="M235">
            <v>0</v>
          </cell>
          <cell r="N235">
            <v>0</v>
          </cell>
          <cell r="O235">
            <v>0</v>
          </cell>
          <cell r="P235">
            <v>0</v>
          </cell>
          <cell r="Q235">
            <v>0</v>
          </cell>
        </row>
        <row r="236">
          <cell r="A236">
            <v>50335</v>
          </cell>
          <cell r="B236" t="str">
            <v>Miscellaneous</v>
          </cell>
          <cell r="E236">
            <v>0</v>
          </cell>
          <cell r="F236">
            <v>0</v>
          </cell>
          <cell r="G236">
            <v>0</v>
          </cell>
          <cell r="H236">
            <v>0</v>
          </cell>
          <cell r="I236">
            <v>0</v>
          </cell>
          <cell r="J236">
            <v>0</v>
          </cell>
          <cell r="K236">
            <v>0</v>
          </cell>
          <cell r="L236">
            <v>0</v>
          </cell>
          <cell r="M236">
            <v>0</v>
          </cell>
          <cell r="N236">
            <v>0</v>
          </cell>
          <cell r="O236">
            <v>0</v>
          </cell>
          <cell r="P236">
            <v>0</v>
          </cell>
          <cell r="Q236">
            <v>0</v>
          </cell>
        </row>
        <row r="237">
          <cell r="A237">
            <v>50900</v>
          </cell>
          <cell r="B237" t="str">
            <v>Capitalized Costs</v>
          </cell>
          <cell r="E237">
            <v>0</v>
          </cell>
          <cell r="F237">
            <v>0</v>
          </cell>
          <cell r="G237">
            <v>0</v>
          </cell>
          <cell r="H237">
            <v>0</v>
          </cell>
          <cell r="I237">
            <v>0</v>
          </cell>
          <cell r="J237">
            <v>0</v>
          </cell>
          <cell r="K237">
            <v>0</v>
          </cell>
          <cell r="L237">
            <v>0</v>
          </cell>
          <cell r="M237">
            <v>0</v>
          </cell>
          <cell r="N237">
            <v>0</v>
          </cell>
          <cell r="O237">
            <v>0</v>
          </cell>
          <cell r="P237">
            <v>0</v>
          </cell>
          <cell r="Q237">
            <v>0</v>
          </cell>
        </row>
        <row r="238">
          <cell r="A238">
            <v>50998</v>
          </cell>
          <cell r="B238" t="str">
            <v>Allocation Out - District</v>
          </cell>
          <cell r="E238">
            <v>0</v>
          </cell>
          <cell r="F238">
            <v>0</v>
          </cell>
          <cell r="G238">
            <v>0</v>
          </cell>
          <cell r="H238">
            <v>0</v>
          </cell>
          <cell r="I238">
            <v>0</v>
          </cell>
          <cell r="J238">
            <v>0</v>
          </cell>
          <cell r="K238">
            <v>0</v>
          </cell>
          <cell r="L238">
            <v>0</v>
          </cell>
          <cell r="M238">
            <v>0</v>
          </cell>
          <cell r="N238">
            <v>0</v>
          </cell>
          <cell r="O238">
            <v>0</v>
          </cell>
          <cell r="P238">
            <v>0</v>
          </cell>
          <cell r="Q238">
            <v>0</v>
          </cell>
        </row>
        <row r="239">
          <cell r="A239">
            <v>50999</v>
          </cell>
          <cell r="B239" t="str">
            <v>Allocation Out - Out District</v>
          </cell>
          <cell r="E239">
            <v>0</v>
          </cell>
          <cell r="F239">
            <v>0</v>
          </cell>
          <cell r="G239">
            <v>0</v>
          </cell>
          <cell r="H239">
            <v>0</v>
          </cell>
          <cell r="I239">
            <v>0</v>
          </cell>
          <cell r="J239">
            <v>0</v>
          </cell>
          <cell r="K239">
            <v>0</v>
          </cell>
          <cell r="L239">
            <v>0</v>
          </cell>
          <cell r="M239">
            <v>0</v>
          </cell>
          <cell r="N239">
            <v>0</v>
          </cell>
          <cell r="O239">
            <v>0</v>
          </cell>
          <cell r="P239">
            <v>0</v>
          </cell>
          <cell r="Q239">
            <v>0</v>
          </cell>
        </row>
        <row r="240">
          <cell r="A240" t="str">
            <v>Total Labor</v>
          </cell>
          <cell r="E240">
            <v>355829.94</v>
          </cell>
          <cell r="F240">
            <v>312790.53000000003</v>
          </cell>
          <cell r="G240">
            <v>353060.25999999995</v>
          </cell>
          <cell r="H240">
            <v>354244.36</v>
          </cell>
          <cell r="I240">
            <v>375435.16</v>
          </cell>
          <cell r="J240">
            <v>372487.97</v>
          </cell>
          <cell r="K240">
            <v>377870.32999999996</v>
          </cell>
          <cell r="L240">
            <v>374292.89</v>
          </cell>
          <cell r="M240">
            <v>378357.81</v>
          </cell>
          <cell r="N240">
            <v>363720.08999999997</v>
          </cell>
          <cell r="O240">
            <v>390035.03</v>
          </cell>
          <cell r="P240">
            <v>369931.60999999993</v>
          </cell>
          <cell r="Q240">
            <v>4378055.9800000004</v>
          </cell>
        </row>
        <row r="242">
          <cell r="A242" t="str">
            <v>Truck Fixed Expenses</v>
          </cell>
        </row>
        <row r="243">
          <cell r="A243">
            <v>51148</v>
          </cell>
          <cell r="B243" t="str">
            <v>Allocation In - District</v>
          </cell>
          <cell r="E243">
            <v>0</v>
          </cell>
          <cell r="F243">
            <v>0</v>
          </cell>
          <cell r="G243">
            <v>0</v>
          </cell>
          <cell r="H243">
            <v>0</v>
          </cell>
          <cell r="I243">
            <v>0</v>
          </cell>
          <cell r="J243">
            <v>0</v>
          </cell>
          <cell r="K243">
            <v>0</v>
          </cell>
          <cell r="L243">
            <v>0</v>
          </cell>
          <cell r="M243">
            <v>0</v>
          </cell>
          <cell r="N243">
            <v>0</v>
          </cell>
          <cell r="O243">
            <v>0</v>
          </cell>
          <cell r="P243">
            <v>0</v>
          </cell>
          <cell r="Q243">
            <v>0</v>
          </cell>
        </row>
        <row r="244">
          <cell r="A244">
            <v>51149</v>
          </cell>
          <cell r="B244" t="str">
            <v>Allocation In - Out District</v>
          </cell>
          <cell r="E244">
            <v>0</v>
          </cell>
          <cell r="F244">
            <v>0</v>
          </cell>
          <cell r="G244">
            <v>0</v>
          </cell>
          <cell r="H244">
            <v>0</v>
          </cell>
          <cell r="I244">
            <v>0</v>
          </cell>
          <cell r="J244">
            <v>0</v>
          </cell>
          <cell r="K244">
            <v>0</v>
          </cell>
          <cell r="L244">
            <v>0</v>
          </cell>
          <cell r="M244">
            <v>0</v>
          </cell>
          <cell r="N244">
            <v>0</v>
          </cell>
          <cell r="O244">
            <v>0</v>
          </cell>
          <cell r="P244">
            <v>0</v>
          </cell>
          <cell r="Q244">
            <v>0</v>
          </cell>
        </row>
        <row r="245">
          <cell r="A245">
            <v>51175</v>
          </cell>
          <cell r="B245" t="str">
            <v>Equipment/Vehicle Rental</v>
          </cell>
          <cell r="E245">
            <v>0</v>
          </cell>
          <cell r="F245">
            <v>0</v>
          </cell>
          <cell r="G245">
            <v>0</v>
          </cell>
          <cell r="H245">
            <v>0</v>
          </cell>
          <cell r="I245">
            <v>0</v>
          </cell>
          <cell r="J245">
            <v>0</v>
          </cell>
          <cell r="K245">
            <v>0</v>
          </cell>
          <cell r="L245">
            <v>0</v>
          </cell>
          <cell r="M245">
            <v>0</v>
          </cell>
          <cell r="N245">
            <v>0</v>
          </cell>
          <cell r="O245">
            <v>0</v>
          </cell>
          <cell r="P245">
            <v>0</v>
          </cell>
          <cell r="Q245">
            <v>0</v>
          </cell>
        </row>
        <row r="246">
          <cell r="A246">
            <v>51275</v>
          </cell>
          <cell r="B246" t="str">
            <v>Property Taxes</v>
          </cell>
          <cell r="E246">
            <v>0</v>
          </cell>
          <cell r="F246">
            <v>0</v>
          </cell>
          <cell r="G246">
            <v>0</v>
          </cell>
          <cell r="H246">
            <v>0</v>
          </cell>
          <cell r="I246">
            <v>0</v>
          </cell>
          <cell r="J246">
            <v>0</v>
          </cell>
          <cell r="K246">
            <v>0</v>
          </cell>
          <cell r="L246">
            <v>0</v>
          </cell>
          <cell r="M246">
            <v>0</v>
          </cell>
          <cell r="N246">
            <v>0</v>
          </cell>
          <cell r="O246">
            <v>0</v>
          </cell>
          <cell r="P246">
            <v>0</v>
          </cell>
          <cell r="Q246">
            <v>0</v>
          </cell>
        </row>
        <row r="247">
          <cell r="A247">
            <v>51295</v>
          </cell>
          <cell r="B247" t="str">
            <v>Licenses</v>
          </cell>
          <cell r="E247">
            <v>7094.03</v>
          </cell>
          <cell r="F247">
            <v>5283.39</v>
          </cell>
          <cell r="G247">
            <v>6038.79</v>
          </cell>
          <cell r="H247">
            <v>6260.76</v>
          </cell>
          <cell r="I247">
            <v>7130.37</v>
          </cell>
          <cell r="J247">
            <v>6495.12</v>
          </cell>
          <cell r="K247">
            <v>7155.12</v>
          </cell>
          <cell r="L247">
            <v>8517.26</v>
          </cell>
          <cell r="M247">
            <v>6025.42</v>
          </cell>
          <cell r="N247">
            <v>6730.71</v>
          </cell>
          <cell r="O247">
            <v>6040.84</v>
          </cell>
          <cell r="P247">
            <v>7017.82</v>
          </cell>
          <cell r="Q247">
            <v>79789.63</v>
          </cell>
        </row>
        <row r="248">
          <cell r="A248">
            <v>51335</v>
          </cell>
          <cell r="B248" t="str">
            <v>Miscellaneous</v>
          </cell>
          <cell r="E248">
            <v>0</v>
          </cell>
          <cell r="F248">
            <v>0</v>
          </cell>
          <cell r="G248">
            <v>0</v>
          </cell>
          <cell r="H248">
            <v>0</v>
          </cell>
          <cell r="I248">
            <v>0</v>
          </cell>
          <cell r="J248">
            <v>0</v>
          </cell>
          <cell r="K248">
            <v>0</v>
          </cell>
          <cell r="L248">
            <v>0</v>
          </cell>
          <cell r="M248">
            <v>0</v>
          </cell>
          <cell r="N248">
            <v>0</v>
          </cell>
          <cell r="O248">
            <v>0</v>
          </cell>
          <cell r="P248">
            <v>0</v>
          </cell>
          <cell r="Q248">
            <v>0</v>
          </cell>
        </row>
        <row r="249">
          <cell r="A249">
            <v>51998</v>
          </cell>
          <cell r="B249" t="str">
            <v>Allocation Out - District</v>
          </cell>
          <cell r="E249">
            <v>0</v>
          </cell>
          <cell r="F249">
            <v>0</v>
          </cell>
          <cell r="G249">
            <v>0</v>
          </cell>
          <cell r="H249">
            <v>0</v>
          </cell>
          <cell r="I249">
            <v>0</v>
          </cell>
          <cell r="J249">
            <v>0</v>
          </cell>
          <cell r="K249">
            <v>0</v>
          </cell>
          <cell r="L249">
            <v>0</v>
          </cell>
          <cell r="M249">
            <v>0</v>
          </cell>
          <cell r="N249">
            <v>0</v>
          </cell>
          <cell r="O249">
            <v>0</v>
          </cell>
          <cell r="P249">
            <v>0</v>
          </cell>
          <cell r="Q249">
            <v>0</v>
          </cell>
        </row>
        <row r="250">
          <cell r="A250">
            <v>51999</v>
          </cell>
          <cell r="B250" t="str">
            <v>Allocation Out - Out District</v>
          </cell>
          <cell r="E250">
            <v>0</v>
          </cell>
          <cell r="F250">
            <v>0</v>
          </cell>
          <cell r="G250">
            <v>0</v>
          </cell>
          <cell r="H250">
            <v>0</v>
          </cell>
          <cell r="I250">
            <v>0</v>
          </cell>
          <cell r="J250">
            <v>0</v>
          </cell>
          <cell r="K250">
            <v>0</v>
          </cell>
          <cell r="L250">
            <v>0</v>
          </cell>
          <cell r="M250">
            <v>0</v>
          </cell>
          <cell r="N250">
            <v>0</v>
          </cell>
          <cell r="O250">
            <v>0</v>
          </cell>
          <cell r="P250">
            <v>0</v>
          </cell>
          <cell r="Q250">
            <v>0</v>
          </cell>
        </row>
        <row r="251">
          <cell r="A251" t="str">
            <v>Total Truck Fixed Expenses</v>
          </cell>
          <cell r="E251">
            <v>7094.03</v>
          </cell>
          <cell r="F251">
            <v>5283.39</v>
          </cell>
          <cell r="G251">
            <v>6038.79</v>
          </cell>
          <cell r="H251">
            <v>6260.76</v>
          </cell>
          <cell r="I251">
            <v>7130.37</v>
          </cell>
          <cell r="J251">
            <v>6495.12</v>
          </cell>
          <cell r="K251">
            <v>7155.12</v>
          </cell>
          <cell r="L251">
            <v>8517.26</v>
          </cell>
          <cell r="M251">
            <v>6025.42</v>
          </cell>
          <cell r="N251">
            <v>6730.71</v>
          </cell>
          <cell r="O251">
            <v>6040.84</v>
          </cell>
          <cell r="P251">
            <v>7017.82</v>
          </cell>
          <cell r="Q251">
            <v>79789.63</v>
          </cell>
        </row>
        <row r="253">
          <cell r="A253" t="str">
            <v>Truck Variable Expenses</v>
          </cell>
        </row>
        <row r="254">
          <cell r="A254">
            <v>52010</v>
          </cell>
          <cell r="B254" t="str">
            <v>Salaries</v>
          </cell>
          <cell r="E254">
            <v>0</v>
          </cell>
          <cell r="F254">
            <v>0</v>
          </cell>
          <cell r="G254">
            <v>0</v>
          </cell>
          <cell r="H254">
            <v>0</v>
          </cell>
          <cell r="I254">
            <v>0</v>
          </cell>
          <cell r="J254">
            <v>0</v>
          </cell>
          <cell r="K254">
            <v>0</v>
          </cell>
          <cell r="L254">
            <v>0</v>
          </cell>
          <cell r="M254">
            <v>0</v>
          </cell>
          <cell r="N254">
            <v>0</v>
          </cell>
          <cell r="O254">
            <v>0</v>
          </cell>
          <cell r="P254">
            <v>0</v>
          </cell>
          <cell r="Q254">
            <v>0</v>
          </cell>
        </row>
        <row r="255">
          <cell r="A255">
            <v>52020</v>
          </cell>
          <cell r="B255" t="str">
            <v>Wages Regular</v>
          </cell>
          <cell r="E255">
            <v>41831.43</v>
          </cell>
          <cell r="F255">
            <v>31547.360000000001</v>
          </cell>
          <cell r="G255">
            <v>41785.230000000003</v>
          </cell>
          <cell r="H255">
            <v>41270.26</v>
          </cell>
          <cell r="I255">
            <v>32339.71</v>
          </cell>
          <cell r="J255">
            <v>31241.200000000001</v>
          </cell>
          <cell r="K255">
            <v>37276.75</v>
          </cell>
          <cell r="L255">
            <v>38079.120000000003</v>
          </cell>
          <cell r="M255">
            <v>35899.410000000003</v>
          </cell>
          <cell r="N255">
            <v>39332.589999999997</v>
          </cell>
          <cell r="O255">
            <v>37890.239999999998</v>
          </cell>
          <cell r="P255">
            <v>44055.94</v>
          </cell>
          <cell r="Q255">
            <v>452549.24000000005</v>
          </cell>
        </row>
        <row r="256">
          <cell r="A256">
            <v>52025</v>
          </cell>
          <cell r="B256" t="str">
            <v>Wages O.T.</v>
          </cell>
          <cell r="E256">
            <v>7524.35</v>
          </cell>
          <cell r="F256">
            <v>4047.27</v>
          </cell>
          <cell r="G256">
            <v>4760.2299999999996</v>
          </cell>
          <cell r="H256">
            <v>4152.5200000000004</v>
          </cell>
          <cell r="I256">
            <v>5808.01</v>
          </cell>
          <cell r="J256">
            <v>4035.92</v>
          </cell>
          <cell r="K256">
            <v>11119.38</v>
          </cell>
          <cell r="L256">
            <v>2971.58</v>
          </cell>
          <cell r="M256">
            <v>6964.42</v>
          </cell>
          <cell r="N256">
            <v>4824.8500000000004</v>
          </cell>
          <cell r="O256">
            <v>7793.34</v>
          </cell>
          <cell r="P256">
            <v>5555.18</v>
          </cell>
          <cell r="Q256">
            <v>69557.049999999988</v>
          </cell>
        </row>
        <row r="257">
          <cell r="A257">
            <v>52035</v>
          </cell>
          <cell r="B257" t="str">
            <v>Safety Bonuses</v>
          </cell>
          <cell r="E257">
            <v>1250</v>
          </cell>
          <cell r="F257">
            <v>1250</v>
          </cell>
          <cell r="G257">
            <v>1250</v>
          </cell>
          <cell r="H257">
            <v>1250</v>
          </cell>
          <cell r="I257">
            <v>2000</v>
          </cell>
          <cell r="J257">
            <v>2000</v>
          </cell>
          <cell r="K257">
            <v>2000</v>
          </cell>
          <cell r="L257">
            <v>2000</v>
          </cell>
          <cell r="M257">
            <v>1000</v>
          </cell>
          <cell r="N257">
            <v>1000</v>
          </cell>
          <cell r="O257">
            <v>1200</v>
          </cell>
          <cell r="P257">
            <v>-2000</v>
          </cell>
          <cell r="Q257">
            <v>14200</v>
          </cell>
        </row>
        <row r="258">
          <cell r="A258">
            <v>52036</v>
          </cell>
          <cell r="B258" t="str">
            <v>Other Bonus/Commission - Non-Safety</v>
          </cell>
          <cell r="E258">
            <v>0</v>
          </cell>
          <cell r="F258">
            <v>0</v>
          </cell>
          <cell r="G258">
            <v>0</v>
          </cell>
          <cell r="H258">
            <v>0</v>
          </cell>
          <cell r="I258">
            <v>0</v>
          </cell>
          <cell r="J258">
            <v>0</v>
          </cell>
          <cell r="K258">
            <v>0</v>
          </cell>
          <cell r="L258">
            <v>0</v>
          </cell>
          <cell r="M258">
            <v>0</v>
          </cell>
          <cell r="N258">
            <v>0</v>
          </cell>
          <cell r="O258">
            <v>0</v>
          </cell>
          <cell r="P258">
            <v>0</v>
          </cell>
          <cell r="Q258">
            <v>0</v>
          </cell>
        </row>
        <row r="259">
          <cell r="A259">
            <v>52045</v>
          </cell>
          <cell r="B259" t="str">
            <v>Contract Labor</v>
          </cell>
          <cell r="E259">
            <v>0</v>
          </cell>
          <cell r="F259">
            <v>0</v>
          </cell>
          <cell r="G259">
            <v>0</v>
          </cell>
          <cell r="H259">
            <v>0</v>
          </cell>
          <cell r="I259">
            <v>0</v>
          </cell>
          <cell r="J259">
            <v>0</v>
          </cell>
          <cell r="K259">
            <v>0</v>
          </cell>
          <cell r="L259">
            <v>0</v>
          </cell>
          <cell r="M259">
            <v>0</v>
          </cell>
          <cell r="N259">
            <v>0</v>
          </cell>
          <cell r="O259">
            <v>0</v>
          </cell>
          <cell r="P259">
            <v>0</v>
          </cell>
          <cell r="Q259">
            <v>0</v>
          </cell>
        </row>
        <row r="260">
          <cell r="A260">
            <v>52050</v>
          </cell>
          <cell r="B260" t="str">
            <v>Payroll Taxes</v>
          </cell>
          <cell r="E260">
            <v>5936.87</v>
          </cell>
          <cell r="F260">
            <v>3515.19</v>
          </cell>
          <cell r="G260">
            <v>4535.6499999999996</v>
          </cell>
          <cell r="H260">
            <v>4653.75</v>
          </cell>
          <cell r="I260">
            <v>4561.24</v>
          </cell>
          <cell r="J260">
            <v>5119.2299999999996</v>
          </cell>
          <cell r="K260">
            <v>5503.32</v>
          </cell>
          <cell r="L260">
            <v>4465.1099999999997</v>
          </cell>
          <cell r="M260">
            <v>4260.3100000000004</v>
          </cell>
          <cell r="N260">
            <v>4002.25</v>
          </cell>
          <cell r="O260">
            <v>5640.4</v>
          </cell>
          <cell r="P260">
            <v>3070</v>
          </cell>
          <cell r="Q260">
            <v>55263.32</v>
          </cell>
        </row>
        <row r="261">
          <cell r="A261">
            <v>52060</v>
          </cell>
          <cell r="B261" t="str">
            <v>Group Insurance</v>
          </cell>
          <cell r="E261">
            <v>-159</v>
          </cell>
          <cell r="F261">
            <v>-159</v>
          </cell>
          <cell r="G261">
            <v>561.5</v>
          </cell>
          <cell r="H261">
            <v>720.5</v>
          </cell>
          <cell r="I261">
            <v>641</v>
          </cell>
          <cell r="J261">
            <v>641</v>
          </cell>
          <cell r="K261">
            <v>641</v>
          </cell>
          <cell r="L261">
            <v>641</v>
          </cell>
          <cell r="M261">
            <v>561.5</v>
          </cell>
          <cell r="N261">
            <v>720.5</v>
          </cell>
          <cell r="O261">
            <v>641</v>
          </cell>
          <cell r="P261">
            <v>511.58</v>
          </cell>
          <cell r="Q261">
            <v>5962.58</v>
          </cell>
        </row>
        <row r="262">
          <cell r="A262">
            <v>52065</v>
          </cell>
          <cell r="B262" t="str">
            <v>Vacation Pay</v>
          </cell>
          <cell r="E262">
            <v>5737.5</v>
          </cell>
          <cell r="F262">
            <v>2090.71</v>
          </cell>
          <cell r="G262">
            <v>1979.73</v>
          </cell>
          <cell r="H262">
            <v>3044.17</v>
          </cell>
          <cell r="I262">
            <v>1571.02</v>
          </cell>
          <cell r="J262">
            <v>4642.26</v>
          </cell>
          <cell r="K262">
            <v>3319.05</v>
          </cell>
          <cell r="L262">
            <v>1557.75</v>
          </cell>
          <cell r="M262">
            <v>5888.63</v>
          </cell>
          <cell r="N262">
            <v>2065.0500000000002</v>
          </cell>
          <cell r="O262">
            <v>3190.34</v>
          </cell>
          <cell r="P262">
            <v>2387</v>
          </cell>
          <cell r="Q262">
            <v>37473.21</v>
          </cell>
        </row>
        <row r="263">
          <cell r="A263">
            <v>52070</v>
          </cell>
          <cell r="B263" t="str">
            <v>Sick Pay</v>
          </cell>
          <cell r="E263">
            <v>0</v>
          </cell>
          <cell r="F263">
            <v>0</v>
          </cell>
          <cell r="G263">
            <v>111.2</v>
          </cell>
          <cell r="H263">
            <v>903.6</v>
          </cell>
          <cell r="I263">
            <v>-301.2</v>
          </cell>
          <cell r="J263">
            <v>114.8</v>
          </cell>
          <cell r="K263">
            <v>229.6</v>
          </cell>
          <cell r="L263">
            <v>-114.8</v>
          </cell>
          <cell r="M263">
            <v>0</v>
          </cell>
          <cell r="N263">
            <v>0</v>
          </cell>
          <cell r="O263">
            <v>0</v>
          </cell>
          <cell r="P263">
            <v>0</v>
          </cell>
          <cell r="Q263">
            <v>943.2</v>
          </cell>
        </row>
        <row r="264">
          <cell r="A264">
            <v>52086</v>
          </cell>
          <cell r="B264" t="str">
            <v>Safety and Training</v>
          </cell>
          <cell r="E264">
            <v>313.67</v>
          </cell>
          <cell r="F264">
            <v>337.9</v>
          </cell>
          <cell r="G264">
            <v>464.12</v>
          </cell>
          <cell r="H264">
            <v>898.81</v>
          </cell>
          <cell r="I264">
            <v>1000.19</v>
          </cell>
          <cell r="J264">
            <v>951.13</v>
          </cell>
          <cell r="K264">
            <v>348.03</v>
          </cell>
          <cell r="L264">
            <v>1085.5</v>
          </cell>
          <cell r="M264">
            <v>0</v>
          </cell>
          <cell r="N264">
            <v>252.45</v>
          </cell>
          <cell r="O264">
            <v>0</v>
          </cell>
          <cell r="P264">
            <v>1352.06</v>
          </cell>
          <cell r="Q264">
            <v>7003.8600000000006</v>
          </cell>
        </row>
        <row r="265">
          <cell r="A265">
            <v>52087</v>
          </cell>
          <cell r="B265" t="str">
            <v>Drug Screening</v>
          </cell>
          <cell r="E265">
            <v>0</v>
          </cell>
          <cell r="F265">
            <v>0</v>
          </cell>
          <cell r="G265">
            <v>0</v>
          </cell>
          <cell r="H265">
            <v>0</v>
          </cell>
          <cell r="I265">
            <v>0</v>
          </cell>
          <cell r="J265">
            <v>0</v>
          </cell>
          <cell r="K265">
            <v>0</v>
          </cell>
          <cell r="L265">
            <v>0</v>
          </cell>
          <cell r="M265">
            <v>0</v>
          </cell>
          <cell r="N265">
            <v>0</v>
          </cell>
          <cell r="O265">
            <v>0</v>
          </cell>
          <cell r="P265">
            <v>0</v>
          </cell>
          <cell r="Q265">
            <v>0</v>
          </cell>
        </row>
        <row r="266">
          <cell r="A266">
            <v>52090</v>
          </cell>
          <cell r="B266" t="str">
            <v>Uniforms</v>
          </cell>
          <cell r="E266">
            <v>300.83</v>
          </cell>
          <cell r="F266">
            <v>353.71</v>
          </cell>
          <cell r="G266">
            <v>389.7</v>
          </cell>
          <cell r="H266">
            <v>320.22000000000003</v>
          </cell>
          <cell r="I266">
            <v>296.99</v>
          </cell>
          <cell r="J266">
            <v>450.43</v>
          </cell>
          <cell r="K266">
            <v>428.66</v>
          </cell>
          <cell r="L266">
            <v>1034.03</v>
          </cell>
          <cell r="M266">
            <v>250.15</v>
          </cell>
          <cell r="N266">
            <v>3123.18</v>
          </cell>
          <cell r="O266">
            <v>276.32</v>
          </cell>
          <cell r="P266">
            <v>308.07</v>
          </cell>
          <cell r="Q266">
            <v>7532.2899999999991</v>
          </cell>
        </row>
        <row r="267">
          <cell r="A267">
            <v>52115</v>
          </cell>
          <cell r="B267" t="str">
            <v>Pension and Profit Sharing</v>
          </cell>
          <cell r="E267">
            <v>4010.46</v>
          </cell>
          <cell r="F267">
            <v>3565.56</v>
          </cell>
          <cell r="G267">
            <v>3834.74</v>
          </cell>
          <cell r="H267">
            <v>3873.02</v>
          </cell>
          <cell r="I267">
            <v>3977.37</v>
          </cell>
          <cell r="J267">
            <v>4220.3500000000004</v>
          </cell>
          <cell r="K267">
            <v>4228.8599999999997</v>
          </cell>
          <cell r="L267">
            <v>4197.5600000000004</v>
          </cell>
          <cell r="M267">
            <v>4257.6400000000003</v>
          </cell>
          <cell r="N267">
            <v>4035.58</v>
          </cell>
          <cell r="O267">
            <v>4052.24</v>
          </cell>
          <cell r="P267">
            <v>3832.52</v>
          </cell>
          <cell r="Q267">
            <v>48085.9</v>
          </cell>
        </row>
        <row r="268">
          <cell r="A268">
            <v>52116</v>
          </cell>
          <cell r="B268" t="str">
            <v>Union Benefit Expense</v>
          </cell>
          <cell r="E268">
            <v>11221.99</v>
          </cell>
          <cell r="F268">
            <v>11221.61</v>
          </cell>
          <cell r="G268">
            <v>8963.65</v>
          </cell>
          <cell r="H268">
            <v>10117.1</v>
          </cell>
          <cell r="I268">
            <v>10108.799999999999</v>
          </cell>
          <cell r="J268">
            <v>10108.799999999999</v>
          </cell>
          <cell r="K268">
            <v>10108.799999999999</v>
          </cell>
          <cell r="L268">
            <v>10108.799999999999</v>
          </cell>
          <cell r="M268">
            <v>10102.129999999999</v>
          </cell>
          <cell r="N268">
            <v>10118.73</v>
          </cell>
          <cell r="O268">
            <v>8978.93</v>
          </cell>
          <cell r="P268">
            <v>9916.0499999999993</v>
          </cell>
          <cell r="Q268">
            <v>121075.39</v>
          </cell>
        </row>
        <row r="269">
          <cell r="A269">
            <v>52117</v>
          </cell>
          <cell r="B269" t="str">
            <v>Union Pension</v>
          </cell>
          <cell r="E269">
            <v>0</v>
          </cell>
          <cell r="F269">
            <v>0</v>
          </cell>
          <cell r="G269">
            <v>0</v>
          </cell>
          <cell r="H269">
            <v>0</v>
          </cell>
          <cell r="I269">
            <v>0</v>
          </cell>
          <cell r="J269">
            <v>0</v>
          </cell>
          <cell r="K269">
            <v>0</v>
          </cell>
          <cell r="L269">
            <v>0</v>
          </cell>
          <cell r="M269">
            <v>0</v>
          </cell>
          <cell r="N269">
            <v>0</v>
          </cell>
          <cell r="O269">
            <v>0</v>
          </cell>
          <cell r="P269">
            <v>0</v>
          </cell>
          <cell r="Q269">
            <v>0</v>
          </cell>
        </row>
        <row r="270">
          <cell r="A270">
            <v>52120</v>
          </cell>
          <cell r="B270" t="str">
            <v>Parts and Materials</v>
          </cell>
          <cell r="E270">
            <v>41193.56</v>
          </cell>
          <cell r="F270">
            <v>42024.94</v>
          </cell>
          <cell r="G270">
            <v>38734.660000000003</v>
          </cell>
          <cell r="H270">
            <v>21757.73</v>
          </cell>
          <cell r="I270">
            <v>38676.519999999997</v>
          </cell>
          <cell r="J270">
            <v>21919.95</v>
          </cell>
          <cell r="K270">
            <v>34237.410000000003</v>
          </cell>
          <cell r="L270">
            <v>36723.200000000004</v>
          </cell>
          <cell r="M270">
            <v>30874.03</v>
          </cell>
          <cell r="N270">
            <v>23554.1</v>
          </cell>
          <cell r="O270">
            <v>38660.959999999999</v>
          </cell>
          <cell r="P270">
            <v>71007.829999999987</v>
          </cell>
          <cell r="Q270">
            <v>439364.89</v>
          </cell>
        </row>
        <row r="271">
          <cell r="A271">
            <v>52125</v>
          </cell>
          <cell r="B271" t="str">
            <v>Operating Supplies</v>
          </cell>
          <cell r="E271">
            <v>450.54</v>
          </cell>
          <cell r="F271">
            <v>864.08</v>
          </cell>
          <cell r="G271">
            <v>1556.99</v>
          </cell>
          <cell r="H271">
            <v>537.54</v>
          </cell>
          <cell r="I271">
            <v>1099.93</v>
          </cell>
          <cell r="J271">
            <v>712.27</v>
          </cell>
          <cell r="K271">
            <v>5197.97</v>
          </cell>
          <cell r="L271">
            <v>-137.46</v>
          </cell>
          <cell r="M271">
            <v>1851.48</v>
          </cell>
          <cell r="N271">
            <v>2157.91</v>
          </cell>
          <cell r="O271">
            <v>2427.54</v>
          </cell>
          <cell r="P271">
            <v>1259.3</v>
          </cell>
          <cell r="Q271">
            <v>17978.09</v>
          </cell>
        </row>
        <row r="272">
          <cell r="A272">
            <v>52135</v>
          </cell>
          <cell r="B272" t="str">
            <v>Equipment and Maint Repair</v>
          </cell>
          <cell r="E272">
            <v>1311.54</v>
          </cell>
          <cell r="F272">
            <v>0</v>
          </cell>
          <cell r="G272">
            <v>1331.95</v>
          </cell>
          <cell r="H272">
            <v>2045.95</v>
          </cell>
          <cell r="I272">
            <v>0</v>
          </cell>
          <cell r="J272">
            <v>829.81</v>
          </cell>
          <cell r="K272">
            <v>0</v>
          </cell>
          <cell r="L272">
            <v>606.65</v>
          </cell>
          <cell r="M272">
            <v>0</v>
          </cell>
          <cell r="N272">
            <v>19.89</v>
          </cell>
          <cell r="O272">
            <v>0</v>
          </cell>
          <cell r="P272">
            <v>4997.33</v>
          </cell>
          <cell r="Q272">
            <v>11143.119999999999</v>
          </cell>
        </row>
        <row r="273">
          <cell r="A273">
            <v>52140</v>
          </cell>
          <cell r="B273" t="str">
            <v>Tires</v>
          </cell>
          <cell r="E273">
            <v>10747.01</v>
          </cell>
          <cell r="F273">
            <v>20260.900000000001</v>
          </cell>
          <cell r="G273">
            <v>12967.76</v>
          </cell>
          <cell r="H273">
            <v>15725.04</v>
          </cell>
          <cell r="I273">
            <v>18198.22</v>
          </cell>
          <cell r="J273">
            <v>22108.07</v>
          </cell>
          <cell r="K273">
            <v>15799.4</v>
          </cell>
          <cell r="L273">
            <v>23775.3</v>
          </cell>
          <cell r="M273">
            <v>38329.33</v>
          </cell>
          <cell r="N273">
            <v>6596.26</v>
          </cell>
          <cell r="O273">
            <v>14714.42</v>
          </cell>
          <cell r="P273">
            <v>23906.22</v>
          </cell>
          <cell r="Q273">
            <v>223127.93</v>
          </cell>
        </row>
        <row r="274">
          <cell r="A274">
            <v>52142</v>
          </cell>
          <cell r="B274" t="str">
            <v>Fuel Expense</v>
          </cell>
          <cell r="E274">
            <v>90672.87</v>
          </cell>
          <cell r="F274">
            <v>84188.88</v>
          </cell>
          <cell r="G274">
            <v>96017.58</v>
          </cell>
          <cell r="H274">
            <v>104369.3</v>
          </cell>
          <cell r="I274">
            <v>97844</v>
          </cell>
          <cell r="J274">
            <v>100692.82</v>
          </cell>
          <cell r="K274">
            <v>101529.68</v>
          </cell>
          <cell r="L274">
            <v>100169.49</v>
          </cell>
          <cell r="M274">
            <v>104198.62999999999</v>
          </cell>
          <cell r="N274">
            <v>102536.13</v>
          </cell>
          <cell r="O274">
            <v>101351.78</v>
          </cell>
          <cell r="P274">
            <v>108470.82</v>
          </cell>
          <cell r="Q274">
            <v>1192041.98</v>
          </cell>
        </row>
        <row r="275">
          <cell r="A275">
            <v>52143</v>
          </cell>
          <cell r="B275" t="str">
            <v>Transmontagne Fuel</v>
          </cell>
          <cell r="E275">
            <v>0</v>
          </cell>
          <cell r="F275">
            <v>0</v>
          </cell>
          <cell r="G275">
            <v>0</v>
          </cell>
          <cell r="H275">
            <v>0</v>
          </cell>
          <cell r="I275">
            <v>0</v>
          </cell>
          <cell r="J275">
            <v>0</v>
          </cell>
          <cell r="K275">
            <v>0</v>
          </cell>
          <cell r="L275">
            <v>0</v>
          </cell>
          <cell r="M275">
            <v>0</v>
          </cell>
          <cell r="N275">
            <v>0</v>
          </cell>
          <cell r="O275">
            <v>0</v>
          </cell>
          <cell r="P275">
            <v>0</v>
          </cell>
          <cell r="Q275">
            <v>0</v>
          </cell>
        </row>
        <row r="276">
          <cell r="A276">
            <v>52144</v>
          </cell>
          <cell r="B276" t="str">
            <v>Urea Expense</v>
          </cell>
          <cell r="E276">
            <v>0</v>
          </cell>
          <cell r="F276">
            <v>0</v>
          </cell>
          <cell r="G276">
            <v>0</v>
          </cell>
          <cell r="H276">
            <v>0</v>
          </cell>
          <cell r="I276">
            <v>0</v>
          </cell>
          <cell r="J276">
            <v>0</v>
          </cell>
          <cell r="K276">
            <v>0</v>
          </cell>
          <cell r="L276">
            <v>0</v>
          </cell>
          <cell r="M276">
            <v>0</v>
          </cell>
          <cell r="N276">
            <v>0</v>
          </cell>
          <cell r="O276">
            <v>0</v>
          </cell>
          <cell r="P276">
            <v>0</v>
          </cell>
          <cell r="Q276">
            <v>0</v>
          </cell>
        </row>
        <row r="277">
          <cell r="A277">
            <v>52146</v>
          </cell>
          <cell r="B277" t="str">
            <v>Oil and Grease</v>
          </cell>
          <cell r="E277">
            <v>1875.42</v>
          </cell>
          <cell r="F277">
            <v>3140.6</v>
          </cell>
          <cell r="G277">
            <v>5599.47</v>
          </cell>
          <cell r="H277">
            <v>2698.4</v>
          </cell>
          <cell r="I277">
            <v>3948.29</v>
          </cell>
          <cell r="J277">
            <v>2749.6</v>
          </cell>
          <cell r="K277">
            <v>7146.81</v>
          </cell>
          <cell r="L277">
            <v>2889.82</v>
          </cell>
          <cell r="M277">
            <v>9639.18</v>
          </cell>
          <cell r="N277">
            <v>6672.23</v>
          </cell>
          <cell r="O277">
            <v>11463.27</v>
          </cell>
          <cell r="P277">
            <v>-1288.0899999999999</v>
          </cell>
          <cell r="Q277">
            <v>56535</v>
          </cell>
        </row>
        <row r="278">
          <cell r="A278">
            <v>52147</v>
          </cell>
          <cell r="B278" t="str">
            <v>Outside Repairs</v>
          </cell>
          <cell r="E278">
            <v>8076.3899999999994</v>
          </cell>
          <cell r="F278">
            <v>4057.67</v>
          </cell>
          <cell r="G278">
            <v>2887.37</v>
          </cell>
          <cell r="H278">
            <v>4718.95</v>
          </cell>
          <cell r="I278">
            <v>7256.5</v>
          </cell>
          <cell r="J278">
            <v>4191.84</v>
          </cell>
          <cell r="K278">
            <v>8112.14</v>
          </cell>
          <cell r="L278">
            <v>5106.9299999999994</v>
          </cell>
          <cell r="M278">
            <v>11697.4</v>
          </cell>
          <cell r="N278">
            <v>2871.95</v>
          </cell>
          <cell r="O278">
            <v>2463.9499999999998</v>
          </cell>
          <cell r="P278">
            <v>2818.3500000000004</v>
          </cell>
          <cell r="Q278">
            <v>64259.439999999995</v>
          </cell>
        </row>
        <row r="279">
          <cell r="A279">
            <v>52148</v>
          </cell>
          <cell r="B279" t="str">
            <v>Allocated Exp In - District</v>
          </cell>
          <cell r="E279">
            <v>0</v>
          </cell>
          <cell r="F279">
            <v>0</v>
          </cell>
          <cell r="G279">
            <v>0</v>
          </cell>
          <cell r="H279">
            <v>0</v>
          </cell>
          <cell r="I279">
            <v>0</v>
          </cell>
          <cell r="J279">
            <v>0</v>
          </cell>
          <cell r="K279">
            <v>0</v>
          </cell>
          <cell r="L279">
            <v>0</v>
          </cell>
          <cell r="M279">
            <v>0</v>
          </cell>
          <cell r="N279">
            <v>0</v>
          </cell>
          <cell r="O279">
            <v>0</v>
          </cell>
          <cell r="P279">
            <v>0</v>
          </cell>
          <cell r="Q279">
            <v>0</v>
          </cell>
        </row>
        <row r="280">
          <cell r="A280">
            <v>52149</v>
          </cell>
          <cell r="B280" t="str">
            <v>Allocated Exp In Out - District</v>
          </cell>
          <cell r="E280">
            <v>0</v>
          </cell>
          <cell r="F280">
            <v>0</v>
          </cell>
          <cell r="G280">
            <v>0</v>
          </cell>
          <cell r="H280">
            <v>0</v>
          </cell>
          <cell r="I280">
            <v>0</v>
          </cell>
          <cell r="J280">
            <v>0</v>
          </cell>
          <cell r="K280">
            <v>0</v>
          </cell>
          <cell r="L280">
            <v>0</v>
          </cell>
          <cell r="M280">
            <v>0</v>
          </cell>
          <cell r="N280">
            <v>0</v>
          </cell>
          <cell r="O280">
            <v>0</v>
          </cell>
          <cell r="P280">
            <v>0</v>
          </cell>
          <cell r="Q280">
            <v>0</v>
          </cell>
        </row>
        <row r="281">
          <cell r="A281">
            <v>52150</v>
          </cell>
          <cell r="B281" t="str">
            <v>Utilities</v>
          </cell>
          <cell r="E281">
            <v>3181.16</v>
          </cell>
          <cell r="F281">
            <v>2292.6799999999998</v>
          </cell>
          <cell r="G281">
            <v>2139.2399999999998</v>
          </cell>
          <cell r="H281">
            <v>1852.79</v>
          </cell>
          <cell r="I281">
            <v>1236.6600000000001</v>
          </cell>
          <cell r="J281">
            <v>1066.23</v>
          </cell>
          <cell r="K281">
            <v>890.6</v>
          </cell>
          <cell r="L281">
            <v>864.21</v>
          </cell>
          <cell r="M281">
            <v>875.77</v>
          </cell>
          <cell r="N281">
            <v>889.61</v>
          </cell>
          <cell r="O281">
            <v>1635.02</v>
          </cell>
          <cell r="P281">
            <v>2991.91</v>
          </cell>
          <cell r="Q281">
            <v>19915.88</v>
          </cell>
        </row>
        <row r="282">
          <cell r="A282">
            <v>52165</v>
          </cell>
          <cell r="B282" t="str">
            <v>Communications</v>
          </cell>
          <cell r="E282">
            <v>1324.81</v>
          </cell>
          <cell r="F282">
            <v>1312.75</v>
          </cell>
          <cell r="G282">
            <v>1300.6099999999999</v>
          </cell>
          <cell r="H282">
            <v>1324.91</v>
          </cell>
          <cell r="I282">
            <v>1652.06</v>
          </cell>
          <cell r="J282">
            <v>1336.3</v>
          </cell>
          <cell r="K282">
            <v>1291.19</v>
          </cell>
          <cell r="L282">
            <v>1252.44</v>
          </cell>
          <cell r="M282">
            <v>1871.82</v>
          </cell>
          <cell r="N282">
            <v>1105.6099999999999</v>
          </cell>
          <cell r="O282">
            <v>1351.41</v>
          </cell>
          <cell r="P282">
            <v>1424.14</v>
          </cell>
          <cell r="Q282">
            <v>16548.05</v>
          </cell>
        </row>
        <row r="283">
          <cell r="A283">
            <v>52170</v>
          </cell>
          <cell r="B283" t="str">
            <v>Real Estate Rentals</v>
          </cell>
          <cell r="E283">
            <v>0</v>
          </cell>
          <cell r="F283">
            <v>0</v>
          </cell>
          <cell r="G283">
            <v>0</v>
          </cell>
          <cell r="H283">
            <v>0</v>
          </cell>
          <cell r="I283">
            <v>0</v>
          </cell>
          <cell r="J283">
            <v>0</v>
          </cell>
          <cell r="K283">
            <v>0</v>
          </cell>
          <cell r="L283">
            <v>0</v>
          </cell>
          <cell r="M283">
            <v>0</v>
          </cell>
          <cell r="N283">
            <v>0</v>
          </cell>
          <cell r="O283">
            <v>0</v>
          </cell>
          <cell r="P283">
            <v>0</v>
          </cell>
          <cell r="Q283">
            <v>0</v>
          </cell>
        </row>
        <row r="284">
          <cell r="A284">
            <v>52172</v>
          </cell>
          <cell r="B284" t="str">
            <v>Chassis Lease Expense</v>
          </cell>
          <cell r="E284">
            <v>0</v>
          </cell>
          <cell r="F284">
            <v>0</v>
          </cell>
          <cell r="G284">
            <v>0</v>
          </cell>
          <cell r="H284">
            <v>0</v>
          </cell>
          <cell r="I284">
            <v>0</v>
          </cell>
          <cell r="J284">
            <v>0</v>
          </cell>
          <cell r="K284">
            <v>0</v>
          </cell>
          <cell r="L284">
            <v>0</v>
          </cell>
          <cell r="M284">
            <v>0</v>
          </cell>
          <cell r="N284">
            <v>0</v>
          </cell>
          <cell r="O284">
            <v>0</v>
          </cell>
          <cell r="P284">
            <v>0</v>
          </cell>
          <cell r="Q284">
            <v>0</v>
          </cell>
        </row>
        <row r="285">
          <cell r="A285">
            <v>52175</v>
          </cell>
          <cell r="B285" t="str">
            <v>Equip/Vehicle Rental</v>
          </cell>
          <cell r="E285">
            <v>230.74</v>
          </cell>
          <cell r="F285">
            <v>0</v>
          </cell>
          <cell r="G285">
            <v>0</v>
          </cell>
          <cell r="H285">
            <v>0</v>
          </cell>
          <cell r="I285">
            <v>0</v>
          </cell>
          <cell r="J285">
            <v>0</v>
          </cell>
          <cell r="K285">
            <v>0</v>
          </cell>
          <cell r="L285">
            <v>0</v>
          </cell>
          <cell r="M285">
            <v>0</v>
          </cell>
          <cell r="N285">
            <v>0</v>
          </cell>
          <cell r="O285">
            <v>0</v>
          </cell>
          <cell r="P285">
            <v>0</v>
          </cell>
          <cell r="Q285">
            <v>230.74</v>
          </cell>
        </row>
        <row r="286">
          <cell r="A286">
            <v>52181</v>
          </cell>
          <cell r="B286" t="str">
            <v>Freight</v>
          </cell>
          <cell r="E286">
            <v>0</v>
          </cell>
          <cell r="F286">
            <v>0</v>
          </cell>
          <cell r="G286">
            <v>0</v>
          </cell>
          <cell r="H286">
            <v>16.23</v>
          </cell>
          <cell r="I286">
            <v>369.59000000000003</v>
          </cell>
          <cell r="J286">
            <v>0</v>
          </cell>
          <cell r="K286">
            <v>0</v>
          </cell>
          <cell r="L286">
            <v>95.38</v>
          </cell>
          <cell r="M286">
            <v>0</v>
          </cell>
          <cell r="N286">
            <v>0</v>
          </cell>
          <cell r="O286">
            <v>0</v>
          </cell>
          <cell r="P286">
            <v>103.97</v>
          </cell>
          <cell r="Q286">
            <v>585.17000000000007</v>
          </cell>
        </row>
        <row r="287">
          <cell r="A287">
            <v>52182</v>
          </cell>
          <cell r="B287" t="str">
            <v>Towing Expense</v>
          </cell>
          <cell r="E287">
            <v>455.28</v>
          </cell>
          <cell r="F287">
            <v>428.18</v>
          </cell>
          <cell r="G287">
            <v>195.12</v>
          </cell>
          <cell r="H287">
            <v>627.72</v>
          </cell>
          <cell r="I287">
            <v>1626</v>
          </cell>
          <cell r="J287">
            <v>0</v>
          </cell>
          <cell r="K287">
            <v>569.1</v>
          </cell>
          <cell r="L287">
            <v>0</v>
          </cell>
          <cell r="M287">
            <v>238.48</v>
          </cell>
          <cell r="N287">
            <v>0</v>
          </cell>
          <cell r="O287">
            <v>661.24</v>
          </cell>
          <cell r="P287">
            <v>514.9</v>
          </cell>
          <cell r="Q287">
            <v>5316.0199999999995</v>
          </cell>
        </row>
        <row r="288">
          <cell r="A288">
            <v>52185</v>
          </cell>
          <cell r="B288" t="str">
            <v>Travel</v>
          </cell>
          <cell r="E288">
            <v>0</v>
          </cell>
          <cell r="F288">
            <v>0</v>
          </cell>
          <cell r="G288">
            <v>0</v>
          </cell>
          <cell r="H288">
            <v>0</v>
          </cell>
          <cell r="I288">
            <v>0</v>
          </cell>
          <cell r="J288">
            <v>0</v>
          </cell>
          <cell r="K288">
            <v>0</v>
          </cell>
          <cell r="L288">
            <v>0</v>
          </cell>
          <cell r="M288">
            <v>0</v>
          </cell>
          <cell r="N288">
            <v>0</v>
          </cell>
          <cell r="O288">
            <v>0</v>
          </cell>
          <cell r="P288">
            <v>0</v>
          </cell>
          <cell r="Q288">
            <v>0</v>
          </cell>
        </row>
        <row r="289">
          <cell r="A289">
            <v>52200</v>
          </cell>
          <cell r="B289" t="str">
            <v>Office Supply and Equip</v>
          </cell>
          <cell r="E289">
            <v>302.27999999999997</v>
          </cell>
          <cell r="F289">
            <v>504.92</v>
          </cell>
          <cell r="G289">
            <v>245.31</v>
          </cell>
          <cell r="H289">
            <v>1615.6</v>
          </cell>
          <cell r="I289">
            <v>152.86000000000001</v>
          </cell>
          <cell r="J289">
            <v>155.44</v>
          </cell>
          <cell r="K289">
            <v>66.27</v>
          </cell>
          <cell r="L289">
            <v>678.01</v>
          </cell>
          <cell r="M289">
            <v>154.47999999999999</v>
          </cell>
          <cell r="N289">
            <v>1193.94</v>
          </cell>
          <cell r="O289">
            <v>147.13</v>
          </cell>
          <cell r="P289">
            <v>809.46</v>
          </cell>
          <cell r="Q289">
            <v>6025.7</v>
          </cell>
        </row>
        <row r="290">
          <cell r="A290">
            <v>52275</v>
          </cell>
          <cell r="B290" t="str">
            <v>Property Taxes</v>
          </cell>
          <cell r="E290">
            <v>0</v>
          </cell>
          <cell r="F290">
            <v>0</v>
          </cell>
          <cell r="G290">
            <v>0</v>
          </cell>
          <cell r="H290">
            <v>0</v>
          </cell>
          <cell r="I290">
            <v>0</v>
          </cell>
          <cell r="J290">
            <v>0</v>
          </cell>
          <cell r="K290">
            <v>0</v>
          </cell>
          <cell r="L290">
            <v>0</v>
          </cell>
          <cell r="M290">
            <v>0</v>
          </cell>
          <cell r="N290">
            <v>0</v>
          </cell>
          <cell r="O290">
            <v>0</v>
          </cell>
          <cell r="P290">
            <v>0</v>
          </cell>
          <cell r="Q290">
            <v>0</v>
          </cell>
        </row>
        <row r="291">
          <cell r="A291">
            <v>52335</v>
          </cell>
          <cell r="B291" t="str">
            <v>Miscellaneous</v>
          </cell>
          <cell r="E291">
            <v>27</v>
          </cell>
          <cell r="F291">
            <v>0</v>
          </cell>
          <cell r="G291">
            <v>13.5</v>
          </cell>
          <cell r="H291">
            <v>0</v>
          </cell>
          <cell r="I291">
            <v>0</v>
          </cell>
          <cell r="J291">
            <v>0</v>
          </cell>
          <cell r="K291">
            <v>0</v>
          </cell>
          <cell r="L291">
            <v>0</v>
          </cell>
          <cell r="M291">
            <v>0</v>
          </cell>
          <cell r="N291">
            <v>0</v>
          </cell>
          <cell r="O291">
            <v>0</v>
          </cell>
          <cell r="P291">
            <v>0</v>
          </cell>
          <cell r="Q291">
            <v>40.5</v>
          </cell>
        </row>
        <row r="292">
          <cell r="A292">
            <v>52900</v>
          </cell>
          <cell r="B292" t="str">
            <v>Capitalized Costs</v>
          </cell>
          <cell r="E292">
            <v>0</v>
          </cell>
          <cell r="F292">
            <v>0</v>
          </cell>
          <cell r="G292">
            <v>0</v>
          </cell>
          <cell r="H292">
            <v>0</v>
          </cell>
          <cell r="I292">
            <v>0</v>
          </cell>
          <cell r="J292">
            <v>0</v>
          </cell>
          <cell r="K292">
            <v>0</v>
          </cell>
          <cell r="L292">
            <v>0</v>
          </cell>
          <cell r="M292">
            <v>0</v>
          </cell>
          <cell r="N292">
            <v>0</v>
          </cell>
          <cell r="O292">
            <v>0</v>
          </cell>
          <cell r="P292">
            <v>0</v>
          </cell>
          <cell r="Q292">
            <v>0</v>
          </cell>
        </row>
        <row r="293">
          <cell r="A293">
            <v>52901</v>
          </cell>
          <cell r="B293" t="str">
            <v>Costs Awaiting Capitilization</v>
          </cell>
          <cell r="E293">
            <v>0</v>
          </cell>
          <cell r="F293">
            <v>0</v>
          </cell>
          <cell r="G293">
            <v>0</v>
          </cell>
          <cell r="H293">
            <v>0</v>
          </cell>
          <cell r="I293">
            <v>0</v>
          </cell>
          <cell r="J293">
            <v>0</v>
          </cell>
          <cell r="K293">
            <v>0</v>
          </cell>
          <cell r="L293">
            <v>0</v>
          </cell>
          <cell r="M293">
            <v>0</v>
          </cell>
          <cell r="N293">
            <v>0</v>
          </cell>
          <cell r="O293">
            <v>0</v>
          </cell>
          <cell r="P293">
            <v>0</v>
          </cell>
          <cell r="Q293">
            <v>0</v>
          </cell>
        </row>
        <row r="294">
          <cell r="A294">
            <v>52998</v>
          </cell>
          <cell r="B294" t="str">
            <v>Allocation Out - District</v>
          </cell>
          <cell r="E294">
            <v>0</v>
          </cell>
          <cell r="F294">
            <v>0</v>
          </cell>
          <cell r="G294">
            <v>0</v>
          </cell>
          <cell r="H294">
            <v>0</v>
          </cell>
          <cell r="I294">
            <v>0</v>
          </cell>
          <cell r="J294">
            <v>0</v>
          </cell>
          <cell r="K294">
            <v>0</v>
          </cell>
          <cell r="L294">
            <v>0</v>
          </cell>
          <cell r="M294">
            <v>0</v>
          </cell>
          <cell r="N294">
            <v>0</v>
          </cell>
          <cell r="O294">
            <v>0</v>
          </cell>
          <cell r="P294">
            <v>0</v>
          </cell>
          <cell r="Q294">
            <v>0</v>
          </cell>
        </row>
        <row r="295">
          <cell r="A295">
            <v>52999</v>
          </cell>
          <cell r="B295" t="str">
            <v>Allocation Out - Out District</v>
          </cell>
          <cell r="E295">
            <v>-8839.42</v>
          </cell>
          <cell r="F295">
            <v>-11223.85</v>
          </cell>
          <cell r="G295">
            <v>-12345.57</v>
          </cell>
          <cell r="H295">
            <v>-17818.71</v>
          </cell>
          <cell r="I295">
            <v>-8260.7000000000007</v>
          </cell>
          <cell r="J295">
            <v>-18104.939999999999</v>
          </cell>
          <cell r="K295">
            <v>-8429.56</v>
          </cell>
          <cell r="L295">
            <v>-12829.3</v>
          </cell>
          <cell r="M295">
            <v>-6149.56</v>
          </cell>
          <cell r="N295">
            <v>-5808.26</v>
          </cell>
          <cell r="O295">
            <v>-5947.92</v>
          </cell>
          <cell r="P295">
            <v>-45343.87</v>
          </cell>
          <cell r="Q295">
            <v>-161101.66</v>
          </cell>
        </row>
        <row r="296">
          <cell r="A296" t="str">
            <v>Total Truck Variable</v>
          </cell>
          <cell r="E296">
            <v>228977.27999999997</v>
          </cell>
          <cell r="F296">
            <v>205622.06000000003</v>
          </cell>
          <cell r="G296">
            <v>219279.73999999996</v>
          </cell>
          <cell r="H296">
            <v>210675.40000000005</v>
          </cell>
          <cell r="I296">
            <v>225803.05999999997</v>
          </cell>
          <cell r="J296">
            <v>201182.51</v>
          </cell>
          <cell r="K296">
            <v>241614.46</v>
          </cell>
          <cell r="L296">
            <v>225220.32000000004</v>
          </cell>
          <cell r="M296">
            <v>262765.23</v>
          </cell>
          <cell r="N296">
            <v>211264.55</v>
          </cell>
          <cell r="O296">
            <v>238591.60999999996</v>
          </cell>
          <cell r="P296">
            <v>240660.66999999993</v>
          </cell>
          <cell r="Q296">
            <v>2711656.8899999997</v>
          </cell>
        </row>
        <row r="298">
          <cell r="A298" t="str">
            <v>Container</v>
          </cell>
        </row>
        <row r="299">
          <cell r="A299">
            <v>54148</v>
          </cell>
          <cell r="B299" t="str">
            <v>Allocation In - District</v>
          </cell>
          <cell r="E299">
            <v>0</v>
          </cell>
          <cell r="F299">
            <v>0</v>
          </cell>
          <cell r="G299">
            <v>0</v>
          </cell>
          <cell r="H299">
            <v>0</v>
          </cell>
          <cell r="I299">
            <v>0</v>
          </cell>
          <cell r="J299">
            <v>0</v>
          </cell>
          <cell r="K299">
            <v>0</v>
          </cell>
          <cell r="L299">
            <v>0</v>
          </cell>
          <cell r="M299">
            <v>0</v>
          </cell>
          <cell r="N299">
            <v>0</v>
          </cell>
          <cell r="O299">
            <v>0</v>
          </cell>
          <cell r="P299">
            <v>0</v>
          </cell>
          <cell r="Q299">
            <v>0</v>
          </cell>
        </row>
        <row r="300">
          <cell r="A300">
            <v>54149</v>
          </cell>
          <cell r="B300" t="str">
            <v>Allocation In - Out District</v>
          </cell>
          <cell r="E300">
            <v>0</v>
          </cell>
          <cell r="F300">
            <v>0</v>
          </cell>
          <cell r="G300">
            <v>0</v>
          </cell>
          <cell r="H300">
            <v>0</v>
          </cell>
          <cell r="I300">
            <v>0</v>
          </cell>
          <cell r="J300">
            <v>0</v>
          </cell>
          <cell r="K300">
            <v>0</v>
          </cell>
          <cell r="L300">
            <v>0</v>
          </cell>
          <cell r="M300">
            <v>0</v>
          </cell>
          <cell r="N300">
            <v>0</v>
          </cell>
          <cell r="O300">
            <v>0</v>
          </cell>
          <cell r="P300">
            <v>0</v>
          </cell>
          <cell r="Q300">
            <v>0</v>
          </cell>
        </row>
        <row r="301">
          <cell r="A301">
            <v>54175</v>
          </cell>
          <cell r="B301" t="str">
            <v>Equipment/Vehicle Rental</v>
          </cell>
          <cell r="E301">
            <v>0</v>
          </cell>
          <cell r="F301">
            <v>0</v>
          </cell>
          <cell r="G301">
            <v>0</v>
          </cell>
          <cell r="H301">
            <v>0</v>
          </cell>
          <cell r="I301">
            <v>0</v>
          </cell>
          <cell r="J301">
            <v>0</v>
          </cell>
          <cell r="K301">
            <v>0</v>
          </cell>
          <cell r="L301">
            <v>0</v>
          </cell>
          <cell r="M301">
            <v>0</v>
          </cell>
          <cell r="N301">
            <v>0</v>
          </cell>
          <cell r="O301">
            <v>0</v>
          </cell>
          <cell r="P301">
            <v>0</v>
          </cell>
          <cell r="Q301">
            <v>0</v>
          </cell>
        </row>
        <row r="302">
          <cell r="A302">
            <v>54275</v>
          </cell>
          <cell r="B302" t="str">
            <v>Property Taxes</v>
          </cell>
          <cell r="E302">
            <v>0</v>
          </cell>
          <cell r="F302">
            <v>0</v>
          </cell>
          <cell r="G302">
            <v>0</v>
          </cell>
          <cell r="H302">
            <v>0</v>
          </cell>
          <cell r="I302">
            <v>0</v>
          </cell>
          <cell r="J302">
            <v>0</v>
          </cell>
          <cell r="K302">
            <v>0</v>
          </cell>
          <cell r="L302">
            <v>0</v>
          </cell>
          <cell r="M302">
            <v>0</v>
          </cell>
          <cell r="N302">
            <v>0</v>
          </cell>
          <cell r="O302">
            <v>0</v>
          </cell>
          <cell r="P302">
            <v>0</v>
          </cell>
          <cell r="Q302">
            <v>0</v>
          </cell>
        </row>
        <row r="303">
          <cell r="A303">
            <v>54335</v>
          </cell>
          <cell r="B303" t="str">
            <v>Miscellaneous</v>
          </cell>
          <cell r="E303">
            <v>0</v>
          </cell>
          <cell r="F303">
            <v>0</v>
          </cell>
          <cell r="G303">
            <v>0</v>
          </cell>
          <cell r="H303">
            <v>0</v>
          </cell>
          <cell r="I303">
            <v>0</v>
          </cell>
          <cell r="J303">
            <v>0</v>
          </cell>
          <cell r="K303">
            <v>0</v>
          </cell>
          <cell r="L303">
            <v>0</v>
          </cell>
          <cell r="M303">
            <v>0</v>
          </cell>
          <cell r="N303">
            <v>0</v>
          </cell>
          <cell r="O303">
            <v>0</v>
          </cell>
          <cell r="P303">
            <v>0</v>
          </cell>
          <cell r="Q303">
            <v>0</v>
          </cell>
        </row>
        <row r="304">
          <cell r="A304">
            <v>54998</v>
          </cell>
          <cell r="B304" t="str">
            <v>Allocation Out - District</v>
          </cell>
          <cell r="E304">
            <v>0</v>
          </cell>
          <cell r="F304">
            <v>0</v>
          </cell>
          <cell r="G304">
            <v>0</v>
          </cell>
          <cell r="H304">
            <v>0</v>
          </cell>
          <cell r="I304">
            <v>0</v>
          </cell>
          <cell r="J304">
            <v>0</v>
          </cell>
          <cell r="K304">
            <v>0</v>
          </cell>
          <cell r="L304">
            <v>0</v>
          </cell>
          <cell r="M304">
            <v>0</v>
          </cell>
          <cell r="N304">
            <v>0</v>
          </cell>
          <cell r="O304">
            <v>0</v>
          </cell>
          <cell r="P304">
            <v>0</v>
          </cell>
          <cell r="Q304">
            <v>0</v>
          </cell>
        </row>
        <row r="305">
          <cell r="A305">
            <v>54999</v>
          </cell>
          <cell r="B305" t="str">
            <v>Allocation Out - Out District</v>
          </cell>
          <cell r="E305">
            <v>0</v>
          </cell>
          <cell r="F305">
            <v>0</v>
          </cell>
          <cell r="G305">
            <v>0</v>
          </cell>
          <cell r="H305">
            <v>0</v>
          </cell>
          <cell r="I305">
            <v>0</v>
          </cell>
          <cell r="J305">
            <v>0</v>
          </cell>
          <cell r="K305">
            <v>0</v>
          </cell>
          <cell r="L305">
            <v>0</v>
          </cell>
          <cell r="M305">
            <v>0</v>
          </cell>
          <cell r="N305">
            <v>0</v>
          </cell>
          <cell r="O305">
            <v>0</v>
          </cell>
          <cell r="P305">
            <v>0</v>
          </cell>
          <cell r="Q305">
            <v>0</v>
          </cell>
        </row>
        <row r="306">
          <cell r="A306">
            <v>55010</v>
          </cell>
          <cell r="B306" t="str">
            <v>Salaries</v>
          </cell>
          <cell r="E306">
            <v>0</v>
          </cell>
          <cell r="F306">
            <v>0</v>
          </cell>
          <cell r="G306">
            <v>0</v>
          </cell>
          <cell r="H306">
            <v>0</v>
          </cell>
          <cell r="I306">
            <v>0</v>
          </cell>
          <cell r="J306">
            <v>0</v>
          </cell>
          <cell r="K306">
            <v>0</v>
          </cell>
          <cell r="L306">
            <v>0</v>
          </cell>
          <cell r="M306">
            <v>0</v>
          </cell>
          <cell r="N306">
            <v>0</v>
          </cell>
          <cell r="O306">
            <v>0</v>
          </cell>
          <cell r="P306">
            <v>0</v>
          </cell>
          <cell r="Q306">
            <v>0</v>
          </cell>
        </row>
        <row r="307">
          <cell r="A307">
            <v>55020</v>
          </cell>
          <cell r="B307" t="str">
            <v>Wages Regular</v>
          </cell>
          <cell r="E307">
            <v>4237.87</v>
          </cell>
          <cell r="F307">
            <v>3645.1</v>
          </cell>
          <cell r="G307">
            <v>5053.71</v>
          </cell>
          <cell r="H307">
            <v>3782.98</v>
          </cell>
          <cell r="I307">
            <v>4116.55</v>
          </cell>
          <cell r="J307">
            <v>4866.5600000000004</v>
          </cell>
          <cell r="K307">
            <v>3450.41</v>
          </cell>
          <cell r="L307">
            <v>-895.79</v>
          </cell>
          <cell r="M307">
            <v>2790.36</v>
          </cell>
          <cell r="N307">
            <v>2211.17</v>
          </cell>
          <cell r="O307">
            <v>1382.48</v>
          </cell>
          <cell r="P307">
            <v>2606.41</v>
          </cell>
          <cell r="Q307">
            <v>37247.81</v>
          </cell>
        </row>
        <row r="308">
          <cell r="A308">
            <v>55025</v>
          </cell>
          <cell r="B308" t="str">
            <v>Wages O.T.</v>
          </cell>
          <cell r="E308">
            <v>207.52</v>
          </cell>
          <cell r="F308">
            <v>12.82</v>
          </cell>
          <cell r="G308">
            <v>38.619999999999997</v>
          </cell>
          <cell r="H308">
            <v>37.99</v>
          </cell>
          <cell r="I308">
            <v>485</v>
          </cell>
          <cell r="J308">
            <v>319.70999999999998</v>
          </cell>
          <cell r="K308">
            <v>215.61</v>
          </cell>
          <cell r="L308">
            <v>-99.64</v>
          </cell>
          <cell r="M308">
            <v>16.27</v>
          </cell>
          <cell r="N308">
            <v>59.9</v>
          </cell>
          <cell r="O308">
            <v>192.29</v>
          </cell>
          <cell r="P308">
            <v>-41.94</v>
          </cell>
          <cell r="Q308">
            <v>1444.1499999999999</v>
          </cell>
        </row>
        <row r="309">
          <cell r="A309">
            <v>55035</v>
          </cell>
          <cell r="B309" t="str">
            <v>Safety Bonuses</v>
          </cell>
          <cell r="E309">
            <v>0</v>
          </cell>
          <cell r="F309">
            <v>0</v>
          </cell>
          <cell r="G309">
            <v>0</v>
          </cell>
          <cell r="H309">
            <v>0</v>
          </cell>
          <cell r="I309">
            <v>0</v>
          </cell>
          <cell r="J309">
            <v>0</v>
          </cell>
          <cell r="K309">
            <v>0</v>
          </cell>
          <cell r="L309">
            <v>0</v>
          </cell>
          <cell r="M309">
            <v>0</v>
          </cell>
          <cell r="N309">
            <v>0</v>
          </cell>
          <cell r="O309">
            <v>0</v>
          </cell>
          <cell r="P309">
            <v>0</v>
          </cell>
          <cell r="Q309">
            <v>0</v>
          </cell>
        </row>
        <row r="310">
          <cell r="A310">
            <v>55036</v>
          </cell>
          <cell r="B310" t="str">
            <v>Other Bonus/Commission - Non-Safety</v>
          </cell>
          <cell r="E310">
            <v>0</v>
          </cell>
          <cell r="F310">
            <v>0</v>
          </cell>
          <cell r="G310">
            <v>0</v>
          </cell>
          <cell r="H310">
            <v>0</v>
          </cell>
          <cell r="I310">
            <v>0</v>
          </cell>
          <cell r="J310">
            <v>0</v>
          </cell>
          <cell r="K310">
            <v>0</v>
          </cell>
          <cell r="L310">
            <v>0</v>
          </cell>
          <cell r="M310">
            <v>0</v>
          </cell>
          <cell r="N310">
            <v>0</v>
          </cell>
          <cell r="O310">
            <v>0</v>
          </cell>
          <cell r="P310">
            <v>0</v>
          </cell>
          <cell r="Q310">
            <v>0</v>
          </cell>
        </row>
        <row r="311">
          <cell r="A311">
            <v>55045</v>
          </cell>
          <cell r="B311" t="str">
            <v>Contract Labor</v>
          </cell>
          <cell r="E311">
            <v>0</v>
          </cell>
          <cell r="F311">
            <v>0</v>
          </cell>
          <cell r="G311">
            <v>0</v>
          </cell>
          <cell r="H311">
            <v>0</v>
          </cell>
          <cell r="I311">
            <v>0</v>
          </cell>
          <cell r="J311">
            <v>0</v>
          </cell>
          <cell r="K311">
            <v>0</v>
          </cell>
          <cell r="L311">
            <v>0</v>
          </cell>
          <cell r="M311">
            <v>0</v>
          </cell>
          <cell r="N311">
            <v>0</v>
          </cell>
          <cell r="O311">
            <v>0</v>
          </cell>
          <cell r="P311">
            <v>0</v>
          </cell>
          <cell r="Q311">
            <v>0</v>
          </cell>
        </row>
        <row r="312">
          <cell r="A312">
            <v>55050</v>
          </cell>
          <cell r="B312" t="str">
            <v>Payroll Taxes</v>
          </cell>
          <cell r="E312">
            <v>526.11</v>
          </cell>
          <cell r="F312">
            <v>376.89</v>
          </cell>
          <cell r="G312">
            <v>487.16</v>
          </cell>
          <cell r="H312">
            <v>433.36</v>
          </cell>
          <cell r="I312">
            <v>441.95</v>
          </cell>
          <cell r="J312">
            <v>479.57</v>
          </cell>
          <cell r="K312">
            <v>386.21</v>
          </cell>
          <cell r="L312">
            <v>296.14999999999998</v>
          </cell>
          <cell r="M312">
            <v>200.44</v>
          </cell>
          <cell r="N312">
            <v>209.02</v>
          </cell>
          <cell r="O312">
            <v>287.25</v>
          </cell>
          <cell r="P312">
            <v>160.52000000000001</v>
          </cell>
          <cell r="Q312">
            <v>4284.630000000001</v>
          </cell>
        </row>
        <row r="313">
          <cell r="A313">
            <v>55060</v>
          </cell>
          <cell r="B313" t="str">
            <v>Group Insurance</v>
          </cell>
          <cell r="E313">
            <v>592</v>
          </cell>
          <cell r="F313">
            <v>592</v>
          </cell>
          <cell r="G313">
            <v>488</v>
          </cell>
          <cell r="H313">
            <v>696</v>
          </cell>
          <cell r="I313">
            <v>592</v>
          </cell>
          <cell r="J313">
            <v>592</v>
          </cell>
          <cell r="K313">
            <v>592</v>
          </cell>
          <cell r="L313">
            <v>592</v>
          </cell>
          <cell r="M313">
            <v>589</v>
          </cell>
          <cell r="N313">
            <v>693</v>
          </cell>
          <cell r="O313">
            <v>641</v>
          </cell>
          <cell r="P313">
            <v>641</v>
          </cell>
          <cell r="Q313">
            <v>7300</v>
          </cell>
        </row>
        <row r="314">
          <cell r="A314">
            <v>55065</v>
          </cell>
          <cell r="B314" t="str">
            <v>Vacation Pay</v>
          </cell>
          <cell r="E314">
            <v>1530.51</v>
          </cell>
          <cell r="F314">
            <v>299.68</v>
          </cell>
          <cell r="G314">
            <v>-333.52</v>
          </cell>
          <cell r="H314">
            <v>791.16</v>
          </cell>
          <cell r="I314">
            <v>342.62</v>
          </cell>
          <cell r="J314">
            <v>95.96</v>
          </cell>
          <cell r="K314">
            <v>412.42</v>
          </cell>
          <cell r="L314">
            <v>663.21</v>
          </cell>
          <cell r="M314">
            <v>-476.38</v>
          </cell>
          <cell r="N314">
            <v>100.96</v>
          </cell>
          <cell r="O314">
            <v>-21.16</v>
          </cell>
          <cell r="P314">
            <v>202.89</v>
          </cell>
          <cell r="Q314">
            <v>3608.35</v>
          </cell>
        </row>
        <row r="315">
          <cell r="A315">
            <v>55070</v>
          </cell>
          <cell r="B315" t="str">
            <v>Sick Pay</v>
          </cell>
          <cell r="E315">
            <v>0</v>
          </cell>
          <cell r="F315">
            <v>106.8</v>
          </cell>
          <cell r="G315">
            <v>0</v>
          </cell>
          <cell r="H315">
            <v>207</v>
          </cell>
          <cell r="I315">
            <v>107.64</v>
          </cell>
          <cell r="J315">
            <v>-66.239999999999995</v>
          </cell>
          <cell r="K315">
            <v>386.4</v>
          </cell>
          <cell r="L315">
            <v>0</v>
          </cell>
          <cell r="M315">
            <v>0</v>
          </cell>
          <cell r="N315">
            <v>0</v>
          </cell>
          <cell r="O315">
            <v>1048.8</v>
          </cell>
          <cell r="P315">
            <v>-386.4</v>
          </cell>
          <cell r="Q315">
            <v>1404</v>
          </cell>
        </row>
        <row r="316">
          <cell r="A316">
            <v>55086</v>
          </cell>
          <cell r="B316" t="str">
            <v>Safety and Training</v>
          </cell>
          <cell r="E316">
            <v>0</v>
          </cell>
          <cell r="F316">
            <v>0</v>
          </cell>
          <cell r="G316">
            <v>0</v>
          </cell>
          <cell r="H316">
            <v>102.92</v>
          </cell>
          <cell r="I316">
            <v>87.01</v>
          </cell>
          <cell r="J316">
            <v>0</v>
          </cell>
          <cell r="K316">
            <v>0</v>
          </cell>
          <cell r="L316">
            <v>0</v>
          </cell>
          <cell r="M316">
            <v>0</v>
          </cell>
          <cell r="N316">
            <v>25</v>
          </cell>
          <cell r="O316">
            <v>0</v>
          </cell>
          <cell r="P316">
            <v>0</v>
          </cell>
          <cell r="Q316">
            <v>214.93</v>
          </cell>
        </row>
        <row r="317">
          <cell r="A317">
            <v>55090</v>
          </cell>
          <cell r="B317" t="str">
            <v>Uniforms</v>
          </cell>
          <cell r="E317">
            <v>150.38</v>
          </cell>
          <cell r="F317">
            <v>176.83</v>
          </cell>
          <cell r="G317">
            <v>194.81</v>
          </cell>
          <cell r="H317">
            <v>160.08000000000001</v>
          </cell>
          <cell r="I317">
            <v>148.47</v>
          </cell>
          <cell r="J317">
            <v>225.16</v>
          </cell>
          <cell r="K317">
            <v>214.31</v>
          </cell>
          <cell r="L317">
            <v>616.44000000000005</v>
          </cell>
          <cell r="M317">
            <v>125.04</v>
          </cell>
          <cell r="N317">
            <v>178.98</v>
          </cell>
          <cell r="O317">
            <v>138.13999999999999</v>
          </cell>
          <cell r="P317">
            <v>154.04</v>
          </cell>
          <cell r="Q317">
            <v>2482.6799999999998</v>
          </cell>
        </row>
        <row r="318">
          <cell r="A318">
            <v>55115</v>
          </cell>
          <cell r="B318" t="str">
            <v>Pension and Profit Sharing</v>
          </cell>
          <cell r="E318">
            <v>0</v>
          </cell>
          <cell r="F318">
            <v>0</v>
          </cell>
          <cell r="G318">
            <v>0</v>
          </cell>
          <cell r="H318">
            <v>0</v>
          </cell>
          <cell r="I318">
            <v>0</v>
          </cell>
          <cell r="J318">
            <v>0</v>
          </cell>
          <cell r="K318">
            <v>0</v>
          </cell>
          <cell r="L318">
            <v>0</v>
          </cell>
          <cell r="M318">
            <v>0</v>
          </cell>
          <cell r="N318">
            <v>0</v>
          </cell>
          <cell r="O318">
            <v>0</v>
          </cell>
          <cell r="P318">
            <v>0</v>
          </cell>
          <cell r="Q318">
            <v>0</v>
          </cell>
        </row>
        <row r="319">
          <cell r="A319">
            <v>55116</v>
          </cell>
          <cell r="B319" t="str">
            <v>Union Benefit Expense</v>
          </cell>
          <cell r="E319">
            <v>0</v>
          </cell>
          <cell r="F319">
            <v>0</v>
          </cell>
          <cell r="G319">
            <v>0</v>
          </cell>
          <cell r="H319">
            <v>0</v>
          </cell>
          <cell r="I319">
            <v>0</v>
          </cell>
          <cell r="J319">
            <v>0</v>
          </cell>
          <cell r="K319">
            <v>0</v>
          </cell>
          <cell r="L319">
            <v>0</v>
          </cell>
          <cell r="M319">
            <v>0</v>
          </cell>
          <cell r="N319">
            <v>0</v>
          </cell>
          <cell r="O319">
            <v>0</v>
          </cell>
          <cell r="P319">
            <v>0</v>
          </cell>
          <cell r="Q319">
            <v>0</v>
          </cell>
        </row>
        <row r="320">
          <cell r="A320">
            <v>55117</v>
          </cell>
          <cell r="B320" t="str">
            <v>Union Pension</v>
          </cell>
          <cell r="E320">
            <v>0</v>
          </cell>
          <cell r="F320">
            <v>0</v>
          </cell>
          <cell r="G320">
            <v>0</v>
          </cell>
          <cell r="H320">
            <v>0</v>
          </cell>
          <cell r="I320">
            <v>0</v>
          </cell>
          <cell r="J320">
            <v>0</v>
          </cell>
          <cell r="K320">
            <v>0</v>
          </cell>
          <cell r="L320">
            <v>0</v>
          </cell>
          <cell r="M320">
            <v>0</v>
          </cell>
          <cell r="N320">
            <v>0</v>
          </cell>
          <cell r="O320">
            <v>0</v>
          </cell>
          <cell r="P320">
            <v>0</v>
          </cell>
          <cell r="Q320">
            <v>0</v>
          </cell>
        </row>
        <row r="321">
          <cell r="A321">
            <v>55120</v>
          </cell>
          <cell r="B321" t="str">
            <v>Parts and Materials</v>
          </cell>
          <cell r="E321">
            <v>8487.7999999999993</v>
          </cell>
          <cell r="F321">
            <v>7446.84</v>
          </cell>
          <cell r="G321">
            <v>15850.27</v>
          </cell>
          <cell r="H321">
            <v>18201.75</v>
          </cell>
          <cell r="I321">
            <v>9184.14</v>
          </cell>
          <cell r="J321">
            <v>13165.81</v>
          </cell>
          <cell r="K321">
            <v>11588.02</v>
          </cell>
          <cell r="L321">
            <v>15366.43</v>
          </cell>
          <cell r="M321">
            <v>-29929.23</v>
          </cell>
          <cell r="N321">
            <v>8572.4699999999993</v>
          </cell>
          <cell r="O321">
            <v>2939.21</v>
          </cell>
          <cell r="P321">
            <v>7744.74</v>
          </cell>
          <cell r="Q321">
            <v>88618.250000000015</v>
          </cell>
        </row>
        <row r="322">
          <cell r="A322">
            <v>55125</v>
          </cell>
          <cell r="B322" t="str">
            <v>Operating Supplies</v>
          </cell>
          <cell r="E322">
            <v>625.29999999999995</v>
          </cell>
          <cell r="F322">
            <v>287.99</v>
          </cell>
          <cell r="G322">
            <v>0</v>
          </cell>
          <cell r="H322">
            <v>809.74</v>
          </cell>
          <cell r="I322">
            <v>404.7</v>
          </cell>
          <cell r="J322">
            <v>0</v>
          </cell>
          <cell r="K322">
            <v>0</v>
          </cell>
          <cell r="L322">
            <v>0</v>
          </cell>
          <cell r="M322">
            <v>0</v>
          </cell>
          <cell r="N322">
            <v>0</v>
          </cell>
          <cell r="O322">
            <v>64.819999999999993</v>
          </cell>
          <cell r="P322">
            <v>0</v>
          </cell>
          <cell r="Q322">
            <v>2192.5500000000002</v>
          </cell>
        </row>
        <row r="323">
          <cell r="A323">
            <v>55135</v>
          </cell>
          <cell r="B323" t="str">
            <v>Equipment and Maint Repair</v>
          </cell>
          <cell r="E323">
            <v>0</v>
          </cell>
          <cell r="F323">
            <v>321.35000000000002</v>
          </cell>
          <cell r="G323">
            <v>309.18</v>
          </cell>
          <cell r="H323">
            <v>826.48</v>
          </cell>
          <cell r="I323">
            <v>87.89</v>
          </cell>
          <cell r="J323">
            <v>0</v>
          </cell>
          <cell r="K323">
            <v>0</v>
          </cell>
          <cell r="L323">
            <v>0</v>
          </cell>
          <cell r="M323">
            <v>531.54999999999995</v>
          </cell>
          <cell r="N323">
            <v>172.24</v>
          </cell>
          <cell r="O323">
            <v>0</v>
          </cell>
          <cell r="P323">
            <v>250.34</v>
          </cell>
          <cell r="Q323">
            <v>2499.0299999999997</v>
          </cell>
        </row>
        <row r="324">
          <cell r="A324">
            <v>55140</v>
          </cell>
          <cell r="B324" t="str">
            <v>Tires</v>
          </cell>
          <cell r="E324">
            <v>0</v>
          </cell>
          <cell r="F324">
            <v>0</v>
          </cell>
          <cell r="G324">
            <v>0</v>
          </cell>
          <cell r="H324">
            <v>0</v>
          </cell>
          <cell r="I324">
            <v>0</v>
          </cell>
          <cell r="J324">
            <v>0</v>
          </cell>
          <cell r="K324">
            <v>0</v>
          </cell>
          <cell r="L324">
            <v>0</v>
          </cell>
          <cell r="M324">
            <v>0</v>
          </cell>
          <cell r="N324">
            <v>0</v>
          </cell>
          <cell r="O324">
            <v>0</v>
          </cell>
          <cell r="P324">
            <v>0</v>
          </cell>
          <cell r="Q324">
            <v>0</v>
          </cell>
        </row>
        <row r="325">
          <cell r="A325">
            <v>55142</v>
          </cell>
          <cell r="B325" t="str">
            <v>Fuel Expense</v>
          </cell>
          <cell r="E325">
            <v>0</v>
          </cell>
          <cell r="F325">
            <v>0</v>
          </cell>
          <cell r="G325">
            <v>0</v>
          </cell>
          <cell r="H325">
            <v>0</v>
          </cell>
          <cell r="I325">
            <v>0</v>
          </cell>
          <cell r="J325">
            <v>0</v>
          </cell>
          <cell r="K325">
            <v>0</v>
          </cell>
          <cell r="L325">
            <v>0</v>
          </cell>
          <cell r="M325">
            <v>0</v>
          </cell>
          <cell r="N325">
            <v>0</v>
          </cell>
          <cell r="O325">
            <v>0</v>
          </cell>
          <cell r="P325">
            <v>0</v>
          </cell>
          <cell r="Q325">
            <v>0</v>
          </cell>
        </row>
        <row r="326">
          <cell r="A326">
            <v>55143</v>
          </cell>
          <cell r="B326" t="str">
            <v>Corporate Medical Waste Supplies</v>
          </cell>
          <cell r="E326">
            <v>0</v>
          </cell>
          <cell r="F326">
            <v>0</v>
          </cell>
          <cell r="G326">
            <v>0</v>
          </cell>
          <cell r="H326">
            <v>0</v>
          </cell>
          <cell r="I326">
            <v>0</v>
          </cell>
          <cell r="J326">
            <v>0</v>
          </cell>
          <cell r="K326">
            <v>0</v>
          </cell>
          <cell r="L326">
            <v>0</v>
          </cell>
          <cell r="M326">
            <v>0</v>
          </cell>
          <cell r="N326">
            <v>0</v>
          </cell>
          <cell r="O326">
            <v>0</v>
          </cell>
          <cell r="P326">
            <v>0</v>
          </cell>
          <cell r="Q326">
            <v>0</v>
          </cell>
        </row>
        <row r="327">
          <cell r="A327">
            <v>55146</v>
          </cell>
          <cell r="B327" t="str">
            <v>Oil and Grease</v>
          </cell>
          <cell r="E327">
            <v>0</v>
          </cell>
          <cell r="F327">
            <v>0</v>
          </cell>
          <cell r="G327">
            <v>0</v>
          </cell>
          <cell r="H327">
            <v>0</v>
          </cell>
          <cell r="I327">
            <v>0</v>
          </cell>
          <cell r="J327">
            <v>0</v>
          </cell>
          <cell r="K327">
            <v>0</v>
          </cell>
          <cell r="L327">
            <v>0</v>
          </cell>
          <cell r="M327">
            <v>0</v>
          </cell>
          <cell r="N327">
            <v>0</v>
          </cell>
          <cell r="O327">
            <v>0</v>
          </cell>
          <cell r="P327">
            <v>0</v>
          </cell>
          <cell r="Q327">
            <v>0</v>
          </cell>
        </row>
        <row r="328">
          <cell r="A328">
            <v>55147</v>
          </cell>
          <cell r="B328" t="str">
            <v>Outside Repairs</v>
          </cell>
          <cell r="E328">
            <v>0</v>
          </cell>
          <cell r="F328">
            <v>292.57</v>
          </cell>
          <cell r="G328">
            <v>0</v>
          </cell>
          <cell r="H328">
            <v>0</v>
          </cell>
          <cell r="I328">
            <v>0</v>
          </cell>
          <cell r="J328">
            <v>0</v>
          </cell>
          <cell r="K328">
            <v>0</v>
          </cell>
          <cell r="L328">
            <v>0</v>
          </cell>
          <cell r="M328">
            <v>0</v>
          </cell>
          <cell r="N328">
            <v>0</v>
          </cell>
          <cell r="O328">
            <v>0</v>
          </cell>
          <cell r="P328">
            <v>0</v>
          </cell>
          <cell r="Q328">
            <v>292.57</v>
          </cell>
        </row>
        <row r="329">
          <cell r="A329">
            <v>55148</v>
          </cell>
          <cell r="B329" t="str">
            <v>Allocated Exp In - District</v>
          </cell>
          <cell r="E329">
            <v>0</v>
          </cell>
          <cell r="F329">
            <v>116.52</v>
          </cell>
          <cell r="G329">
            <v>0</v>
          </cell>
          <cell r="H329">
            <v>0</v>
          </cell>
          <cell r="I329">
            <v>0</v>
          </cell>
          <cell r="J329">
            <v>0</v>
          </cell>
          <cell r="K329">
            <v>0</v>
          </cell>
          <cell r="L329">
            <v>0</v>
          </cell>
          <cell r="M329">
            <v>0</v>
          </cell>
          <cell r="N329">
            <v>0</v>
          </cell>
          <cell r="O329">
            <v>0</v>
          </cell>
          <cell r="P329">
            <v>0</v>
          </cell>
          <cell r="Q329">
            <v>116.52</v>
          </cell>
        </row>
        <row r="330">
          <cell r="A330">
            <v>55149</v>
          </cell>
          <cell r="B330" t="str">
            <v>Allocated Exp In Out - District</v>
          </cell>
          <cell r="E330">
            <v>0</v>
          </cell>
          <cell r="F330">
            <v>0</v>
          </cell>
          <cell r="G330">
            <v>0</v>
          </cell>
          <cell r="H330">
            <v>0</v>
          </cell>
          <cell r="I330">
            <v>0</v>
          </cell>
          <cell r="J330">
            <v>0</v>
          </cell>
          <cell r="K330">
            <v>0</v>
          </cell>
          <cell r="L330">
            <v>0</v>
          </cell>
          <cell r="M330">
            <v>0</v>
          </cell>
          <cell r="N330">
            <v>0</v>
          </cell>
          <cell r="O330">
            <v>0</v>
          </cell>
          <cell r="P330">
            <v>0</v>
          </cell>
          <cell r="Q330">
            <v>0</v>
          </cell>
        </row>
        <row r="331">
          <cell r="A331">
            <v>55150</v>
          </cell>
          <cell r="B331" t="str">
            <v>Utilities</v>
          </cell>
          <cell r="E331">
            <v>437.73</v>
          </cell>
          <cell r="F331">
            <v>510</v>
          </cell>
          <cell r="G331">
            <v>480.44</v>
          </cell>
          <cell r="H331">
            <v>460.73</v>
          </cell>
          <cell r="I331">
            <v>398.31</v>
          </cell>
          <cell r="J331">
            <v>372.03</v>
          </cell>
          <cell r="K331">
            <v>329.33</v>
          </cell>
          <cell r="L331">
            <v>0</v>
          </cell>
          <cell r="M331">
            <v>370.51</v>
          </cell>
          <cell r="N331">
            <v>344.08</v>
          </cell>
          <cell r="O331">
            <v>368.05</v>
          </cell>
          <cell r="P331">
            <v>368.05</v>
          </cell>
          <cell r="Q331">
            <v>4439.26</v>
          </cell>
        </row>
        <row r="332">
          <cell r="A332">
            <v>55181</v>
          </cell>
          <cell r="B332" t="str">
            <v>Freight</v>
          </cell>
          <cell r="E332">
            <v>0</v>
          </cell>
          <cell r="F332">
            <v>0</v>
          </cell>
          <cell r="G332">
            <v>0</v>
          </cell>
          <cell r="H332">
            <v>0</v>
          </cell>
          <cell r="I332">
            <v>0</v>
          </cell>
          <cell r="J332">
            <v>0</v>
          </cell>
          <cell r="K332">
            <v>0</v>
          </cell>
          <cell r="L332">
            <v>0</v>
          </cell>
          <cell r="M332">
            <v>0</v>
          </cell>
          <cell r="N332">
            <v>0</v>
          </cell>
          <cell r="O332">
            <v>0</v>
          </cell>
          <cell r="P332">
            <v>0</v>
          </cell>
          <cell r="Q332">
            <v>0</v>
          </cell>
        </row>
        <row r="333">
          <cell r="A333">
            <v>55335</v>
          </cell>
          <cell r="B333" t="str">
            <v>Miscellaneous</v>
          </cell>
          <cell r="E333">
            <v>0</v>
          </cell>
          <cell r="F333">
            <v>0</v>
          </cell>
          <cell r="G333">
            <v>0</v>
          </cell>
          <cell r="H333">
            <v>0</v>
          </cell>
          <cell r="I333">
            <v>0</v>
          </cell>
          <cell r="J333">
            <v>0</v>
          </cell>
          <cell r="K333">
            <v>0</v>
          </cell>
          <cell r="L333">
            <v>0</v>
          </cell>
          <cell r="M333">
            <v>0</v>
          </cell>
          <cell r="N333">
            <v>0</v>
          </cell>
          <cell r="O333">
            <v>0</v>
          </cell>
          <cell r="P333">
            <v>0</v>
          </cell>
          <cell r="Q333">
            <v>0</v>
          </cell>
        </row>
        <row r="334">
          <cell r="A334">
            <v>55900</v>
          </cell>
          <cell r="B334" t="str">
            <v>Capitalized Costs</v>
          </cell>
          <cell r="E334">
            <v>0</v>
          </cell>
          <cell r="F334">
            <v>0</v>
          </cell>
          <cell r="G334">
            <v>0</v>
          </cell>
          <cell r="H334">
            <v>0</v>
          </cell>
          <cell r="I334">
            <v>0</v>
          </cell>
          <cell r="J334">
            <v>0</v>
          </cell>
          <cell r="K334">
            <v>0</v>
          </cell>
          <cell r="L334">
            <v>0</v>
          </cell>
          <cell r="M334">
            <v>0</v>
          </cell>
          <cell r="N334">
            <v>0</v>
          </cell>
          <cell r="O334">
            <v>0</v>
          </cell>
          <cell r="P334">
            <v>0</v>
          </cell>
          <cell r="Q334">
            <v>0</v>
          </cell>
        </row>
        <row r="335">
          <cell r="A335">
            <v>55998</v>
          </cell>
          <cell r="B335" t="str">
            <v>Allocation Out - District</v>
          </cell>
          <cell r="E335">
            <v>0</v>
          </cell>
          <cell r="F335">
            <v>0</v>
          </cell>
          <cell r="G335">
            <v>0</v>
          </cell>
          <cell r="H335">
            <v>0</v>
          </cell>
          <cell r="I335">
            <v>0</v>
          </cell>
          <cell r="J335">
            <v>0</v>
          </cell>
          <cell r="K335">
            <v>0</v>
          </cell>
          <cell r="L335">
            <v>0</v>
          </cell>
          <cell r="M335">
            <v>0</v>
          </cell>
          <cell r="N335">
            <v>0</v>
          </cell>
          <cell r="O335">
            <v>0</v>
          </cell>
          <cell r="P335">
            <v>0</v>
          </cell>
          <cell r="Q335">
            <v>0</v>
          </cell>
        </row>
        <row r="336">
          <cell r="A336">
            <v>55999</v>
          </cell>
          <cell r="B336" t="str">
            <v>Allocation Out - Out District</v>
          </cell>
          <cell r="E336">
            <v>-3211.72</v>
          </cell>
          <cell r="F336">
            <v>-1377.44</v>
          </cell>
          <cell r="G336">
            <v>-15514.36</v>
          </cell>
          <cell r="H336">
            <v>-20245.62</v>
          </cell>
          <cell r="I336">
            <v>-8044.68</v>
          </cell>
          <cell r="J336">
            <v>-1309.6400000000001</v>
          </cell>
          <cell r="K336">
            <v>-416.83</v>
          </cell>
          <cell r="L336">
            <v>-3864.87</v>
          </cell>
          <cell r="M336">
            <v>-3105</v>
          </cell>
          <cell r="N336">
            <v>-3070</v>
          </cell>
          <cell r="O336">
            <v>-7561.32</v>
          </cell>
          <cell r="P336">
            <v>-4472.33</v>
          </cell>
          <cell r="Q336">
            <v>-72193.810000000012</v>
          </cell>
        </row>
        <row r="337">
          <cell r="A337" t="str">
            <v>Total Container</v>
          </cell>
          <cell r="E337">
            <v>13583.499999999998</v>
          </cell>
          <cell r="F337">
            <v>12807.949999999999</v>
          </cell>
          <cell r="G337">
            <v>7054.3099999999977</v>
          </cell>
          <cell r="H337">
            <v>6264.57</v>
          </cell>
          <cell r="I337">
            <v>8351.6000000000022</v>
          </cell>
          <cell r="J337">
            <v>18740.919999999998</v>
          </cell>
          <cell r="K337">
            <v>17157.88</v>
          </cell>
          <cell r="L337">
            <v>12673.93</v>
          </cell>
          <cell r="M337">
            <v>-28887.440000000002</v>
          </cell>
          <cell r="N337">
            <v>9496.82</v>
          </cell>
          <cell r="O337">
            <v>-520.4399999999996</v>
          </cell>
          <cell r="P337">
            <v>7227.3199999999979</v>
          </cell>
          <cell r="Q337">
            <v>83950.92</v>
          </cell>
        </row>
        <row r="339">
          <cell r="A339" t="str">
            <v>Supervisor</v>
          </cell>
        </row>
        <row r="340">
          <cell r="A340">
            <v>56010</v>
          </cell>
          <cell r="B340" t="str">
            <v>Salaries</v>
          </cell>
          <cell r="E340">
            <v>8076.93</v>
          </cell>
          <cell r="F340">
            <v>7692.32</v>
          </cell>
          <cell r="G340">
            <v>8846.17</v>
          </cell>
          <cell r="H340">
            <v>8461.56</v>
          </cell>
          <cell r="I340">
            <v>8176.05</v>
          </cell>
          <cell r="J340">
            <v>8565.3799999999992</v>
          </cell>
          <cell r="K340">
            <v>8565.39</v>
          </cell>
          <cell r="L340">
            <v>8565.39</v>
          </cell>
          <cell r="M340">
            <v>8565.39</v>
          </cell>
          <cell r="N340">
            <v>8176.07</v>
          </cell>
          <cell r="O340">
            <v>8565.39</v>
          </cell>
          <cell r="P340">
            <v>8954.7199999999993</v>
          </cell>
          <cell r="Q340">
            <v>101210.76</v>
          </cell>
        </row>
        <row r="341">
          <cell r="A341">
            <v>56020</v>
          </cell>
          <cell r="B341" t="str">
            <v>Wages Regular</v>
          </cell>
          <cell r="E341">
            <v>2832.84</v>
          </cell>
          <cell r="F341">
            <v>5053.68</v>
          </cell>
          <cell r="G341">
            <v>4774.8999999999996</v>
          </cell>
          <cell r="H341">
            <v>4762.42</v>
          </cell>
          <cell r="I341">
            <v>2680.17</v>
          </cell>
          <cell r="J341">
            <v>3378.56</v>
          </cell>
          <cell r="K341">
            <v>5325.53</v>
          </cell>
          <cell r="L341">
            <v>3835.06</v>
          </cell>
          <cell r="M341">
            <v>4435.92</v>
          </cell>
          <cell r="N341">
            <v>4522.72</v>
          </cell>
          <cell r="O341">
            <v>4731.6499999999996</v>
          </cell>
          <cell r="P341">
            <v>4844.54</v>
          </cell>
          <cell r="Q341">
            <v>51177.990000000005</v>
          </cell>
        </row>
        <row r="342">
          <cell r="A342">
            <v>56025</v>
          </cell>
          <cell r="B342" t="str">
            <v>Wages O.T.</v>
          </cell>
          <cell r="E342">
            <v>274.88</v>
          </cell>
          <cell r="F342">
            <v>259.24</v>
          </cell>
          <cell r="G342">
            <v>649.44000000000005</v>
          </cell>
          <cell r="H342">
            <v>504.21</v>
          </cell>
          <cell r="I342">
            <v>341.07</v>
          </cell>
          <cell r="J342">
            <v>196.68</v>
          </cell>
          <cell r="K342">
            <v>716.35</v>
          </cell>
          <cell r="L342">
            <v>71.97</v>
          </cell>
          <cell r="M342">
            <v>716.15</v>
          </cell>
          <cell r="N342">
            <v>388.74</v>
          </cell>
          <cell r="O342">
            <v>560.69000000000005</v>
          </cell>
          <cell r="P342">
            <v>692.62</v>
          </cell>
          <cell r="Q342">
            <v>5372.04</v>
          </cell>
        </row>
        <row r="343">
          <cell r="A343">
            <v>56035</v>
          </cell>
          <cell r="B343" t="str">
            <v>Safety Bonuses</v>
          </cell>
          <cell r="E343">
            <v>0</v>
          </cell>
          <cell r="F343">
            <v>0</v>
          </cell>
          <cell r="G343">
            <v>0</v>
          </cell>
          <cell r="H343">
            <v>0</v>
          </cell>
          <cell r="I343">
            <v>0</v>
          </cell>
          <cell r="J343">
            <v>0</v>
          </cell>
          <cell r="K343">
            <v>0</v>
          </cell>
          <cell r="L343">
            <v>0</v>
          </cell>
          <cell r="M343">
            <v>0</v>
          </cell>
          <cell r="N343">
            <v>0</v>
          </cell>
          <cell r="O343">
            <v>0</v>
          </cell>
          <cell r="P343">
            <v>0</v>
          </cell>
          <cell r="Q343">
            <v>0</v>
          </cell>
        </row>
        <row r="344">
          <cell r="A344">
            <v>56036</v>
          </cell>
          <cell r="B344" t="str">
            <v>Other Bonus/Commission - Non-Safety</v>
          </cell>
          <cell r="E344">
            <v>0</v>
          </cell>
          <cell r="F344">
            <v>0</v>
          </cell>
          <cell r="G344">
            <v>0</v>
          </cell>
          <cell r="H344">
            <v>0</v>
          </cell>
          <cell r="I344">
            <v>0</v>
          </cell>
          <cell r="J344">
            <v>0</v>
          </cell>
          <cell r="K344">
            <v>0</v>
          </cell>
          <cell r="L344">
            <v>0</v>
          </cell>
          <cell r="M344">
            <v>0</v>
          </cell>
          <cell r="N344">
            <v>0</v>
          </cell>
          <cell r="O344">
            <v>0</v>
          </cell>
          <cell r="P344">
            <v>0</v>
          </cell>
          <cell r="Q344">
            <v>0</v>
          </cell>
        </row>
        <row r="345">
          <cell r="A345">
            <v>56037</v>
          </cell>
          <cell r="B345" t="str">
            <v>Termination Pay</v>
          </cell>
          <cell r="E345">
            <v>0</v>
          </cell>
          <cell r="F345">
            <v>0</v>
          </cell>
          <cell r="G345">
            <v>0</v>
          </cell>
          <cell r="H345">
            <v>0</v>
          </cell>
          <cell r="I345">
            <v>0</v>
          </cell>
          <cell r="J345">
            <v>0</v>
          </cell>
          <cell r="K345">
            <v>0</v>
          </cell>
          <cell r="L345">
            <v>0</v>
          </cell>
          <cell r="M345">
            <v>0</v>
          </cell>
          <cell r="N345">
            <v>0</v>
          </cell>
          <cell r="O345">
            <v>0</v>
          </cell>
          <cell r="P345">
            <v>0</v>
          </cell>
          <cell r="Q345">
            <v>0</v>
          </cell>
        </row>
        <row r="346">
          <cell r="A346">
            <v>56045</v>
          </cell>
          <cell r="B346" t="str">
            <v>Contract Labor</v>
          </cell>
          <cell r="E346">
            <v>0</v>
          </cell>
          <cell r="F346">
            <v>0</v>
          </cell>
          <cell r="G346">
            <v>0</v>
          </cell>
          <cell r="H346">
            <v>0</v>
          </cell>
          <cell r="I346">
            <v>2127.6</v>
          </cell>
          <cell r="J346">
            <v>283.68</v>
          </cell>
          <cell r="K346">
            <v>0</v>
          </cell>
          <cell r="L346">
            <v>0</v>
          </cell>
          <cell r="M346">
            <v>0</v>
          </cell>
          <cell r="N346">
            <v>0</v>
          </cell>
          <cell r="O346">
            <v>0</v>
          </cell>
          <cell r="P346">
            <v>0</v>
          </cell>
          <cell r="Q346">
            <v>2411.2799999999997</v>
          </cell>
        </row>
        <row r="347">
          <cell r="A347">
            <v>56050</v>
          </cell>
          <cell r="B347" t="str">
            <v>Payroll Taxes</v>
          </cell>
          <cell r="E347">
            <v>1457.13</v>
          </cell>
          <cell r="F347">
            <v>1086.04</v>
          </cell>
          <cell r="G347">
            <v>1432.76</v>
          </cell>
          <cell r="H347">
            <v>1237.58</v>
          </cell>
          <cell r="I347">
            <v>1015.69</v>
          </cell>
          <cell r="J347">
            <v>1252.47</v>
          </cell>
          <cell r="K347">
            <v>1534.22</v>
          </cell>
          <cell r="L347">
            <v>1138.26</v>
          </cell>
          <cell r="M347">
            <v>1122.4100000000001</v>
          </cell>
          <cell r="N347">
            <v>1083.83</v>
          </cell>
          <cell r="O347">
            <v>1262.81</v>
          </cell>
          <cell r="P347">
            <v>1237.03</v>
          </cell>
          <cell r="Q347">
            <v>14860.230000000001</v>
          </cell>
        </row>
        <row r="348">
          <cell r="A348">
            <v>56060</v>
          </cell>
          <cell r="B348" t="str">
            <v>Group Insurance</v>
          </cell>
          <cell r="E348">
            <v>2260</v>
          </cell>
          <cell r="F348">
            <v>2260</v>
          </cell>
          <cell r="G348">
            <v>2015</v>
          </cell>
          <cell r="H348">
            <v>2505</v>
          </cell>
          <cell r="I348">
            <v>2286.75</v>
          </cell>
          <cell r="J348">
            <v>2260</v>
          </cell>
          <cell r="K348">
            <v>2233.2399999999998</v>
          </cell>
          <cell r="L348">
            <v>2260</v>
          </cell>
          <cell r="M348">
            <v>2015</v>
          </cell>
          <cell r="N348">
            <v>2505</v>
          </cell>
          <cell r="O348">
            <v>2260</v>
          </cell>
          <cell r="P348">
            <v>2260</v>
          </cell>
          <cell r="Q348">
            <v>27119.989999999998</v>
          </cell>
        </row>
        <row r="349">
          <cell r="A349">
            <v>56065</v>
          </cell>
          <cell r="B349" t="str">
            <v>Vacation Pay</v>
          </cell>
          <cell r="E349">
            <v>1525.21</v>
          </cell>
          <cell r="F349">
            <v>-107.25</v>
          </cell>
          <cell r="G349">
            <v>686</v>
          </cell>
          <cell r="H349">
            <v>651.78</v>
          </cell>
          <cell r="I349">
            <v>5006.99</v>
          </cell>
          <cell r="J349">
            <v>-77.53</v>
          </cell>
          <cell r="K349">
            <v>1031.8800000000001</v>
          </cell>
          <cell r="L349">
            <v>1229.18</v>
          </cell>
          <cell r="M349">
            <v>-193.57</v>
          </cell>
          <cell r="N349">
            <v>1097.0899999999999</v>
          </cell>
          <cell r="O349">
            <v>647.59</v>
          </cell>
          <cell r="P349">
            <v>92.16</v>
          </cell>
          <cell r="Q349">
            <v>11589.53</v>
          </cell>
        </row>
        <row r="350">
          <cell r="A350">
            <v>56070</v>
          </cell>
          <cell r="B350" t="str">
            <v>Sick Pay</v>
          </cell>
          <cell r="E350">
            <v>197.6</v>
          </cell>
          <cell r="F350">
            <v>-54.84</v>
          </cell>
          <cell r="G350">
            <v>58.3</v>
          </cell>
          <cell r="H350">
            <v>30.87</v>
          </cell>
          <cell r="I350">
            <v>0</v>
          </cell>
          <cell r="J350">
            <v>421.35</v>
          </cell>
          <cell r="K350">
            <v>0</v>
          </cell>
          <cell r="L350">
            <v>0</v>
          </cell>
          <cell r="M350">
            <v>371.67</v>
          </cell>
          <cell r="N350">
            <v>-106.19</v>
          </cell>
          <cell r="O350">
            <v>333.34</v>
          </cell>
          <cell r="P350">
            <v>-137.26</v>
          </cell>
          <cell r="Q350">
            <v>1114.8399999999999</v>
          </cell>
        </row>
        <row r="351">
          <cell r="A351">
            <v>56086</v>
          </cell>
          <cell r="B351" t="str">
            <v>Safety and Training</v>
          </cell>
          <cell r="E351">
            <v>259.02</v>
          </cell>
          <cell r="F351">
            <v>48.7</v>
          </cell>
          <cell r="G351">
            <v>93.68</v>
          </cell>
          <cell r="H351">
            <v>64.45</v>
          </cell>
          <cell r="I351">
            <v>0</v>
          </cell>
          <cell r="J351">
            <v>194.76</v>
          </cell>
          <cell r="K351">
            <v>1077.77</v>
          </cell>
          <cell r="L351">
            <v>241.93</v>
          </cell>
          <cell r="M351">
            <v>798.35</v>
          </cell>
          <cell r="N351">
            <v>821.91</v>
          </cell>
          <cell r="O351">
            <v>200.16</v>
          </cell>
          <cell r="P351">
            <v>135.97999999999999</v>
          </cell>
          <cell r="Q351">
            <v>3936.7099999999996</v>
          </cell>
        </row>
        <row r="352">
          <cell r="A352">
            <v>56090</v>
          </cell>
          <cell r="B352" t="str">
            <v>Uniforms</v>
          </cell>
          <cell r="E352">
            <v>1795.66</v>
          </cell>
          <cell r="F352">
            <v>143.75</v>
          </cell>
          <cell r="G352">
            <v>1117.68</v>
          </cell>
          <cell r="H352">
            <v>663</v>
          </cell>
          <cell r="I352">
            <v>503.29</v>
          </cell>
          <cell r="J352">
            <v>889.18</v>
          </cell>
          <cell r="K352">
            <v>1081.28</v>
          </cell>
          <cell r="L352">
            <v>680.36</v>
          </cell>
          <cell r="M352">
            <v>906.86</v>
          </cell>
          <cell r="N352">
            <v>144.98000000000002</v>
          </cell>
          <cell r="O352">
            <v>1093.78</v>
          </cell>
          <cell r="P352">
            <v>477.8</v>
          </cell>
          <cell r="Q352">
            <v>9497.619999999999</v>
          </cell>
        </row>
        <row r="353">
          <cell r="A353">
            <v>56095</v>
          </cell>
          <cell r="B353" t="str">
            <v>Empl &amp; Commun Activ</v>
          </cell>
          <cell r="E353">
            <v>727.54</v>
          </cell>
          <cell r="F353">
            <v>-266.95</v>
          </cell>
          <cell r="G353">
            <v>0</v>
          </cell>
          <cell r="H353">
            <v>92.48</v>
          </cell>
          <cell r="I353">
            <v>485.76</v>
          </cell>
          <cell r="J353">
            <v>463.36</v>
          </cell>
          <cell r="K353">
            <v>0</v>
          </cell>
          <cell r="L353">
            <v>0</v>
          </cell>
          <cell r="M353">
            <v>293.06</v>
          </cell>
          <cell r="N353">
            <v>28.73</v>
          </cell>
          <cell r="O353">
            <v>-181.04</v>
          </cell>
          <cell r="P353">
            <v>0</v>
          </cell>
          <cell r="Q353">
            <v>1642.94</v>
          </cell>
        </row>
        <row r="354">
          <cell r="A354">
            <v>56105</v>
          </cell>
          <cell r="B354" t="str">
            <v>Employee Relocation</v>
          </cell>
          <cell r="E354">
            <v>0</v>
          </cell>
          <cell r="F354">
            <v>0</v>
          </cell>
          <cell r="G354">
            <v>0</v>
          </cell>
          <cell r="H354">
            <v>0</v>
          </cell>
          <cell r="I354">
            <v>0</v>
          </cell>
          <cell r="J354">
            <v>0</v>
          </cell>
          <cell r="K354">
            <v>0</v>
          </cell>
          <cell r="L354">
            <v>0</v>
          </cell>
          <cell r="M354">
            <v>0</v>
          </cell>
          <cell r="N354">
            <v>0</v>
          </cell>
          <cell r="O354">
            <v>0</v>
          </cell>
          <cell r="P354">
            <v>0</v>
          </cell>
          <cell r="Q354">
            <v>0</v>
          </cell>
        </row>
        <row r="355">
          <cell r="A355">
            <v>56108</v>
          </cell>
          <cell r="B355" t="str">
            <v>School Tuition</v>
          </cell>
          <cell r="E355">
            <v>0</v>
          </cell>
          <cell r="F355">
            <v>0</v>
          </cell>
          <cell r="G355">
            <v>0</v>
          </cell>
          <cell r="H355">
            <v>0</v>
          </cell>
          <cell r="I355">
            <v>0</v>
          </cell>
          <cell r="J355">
            <v>0</v>
          </cell>
          <cell r="K355">
            <v>0</v>
          </cell>
          <cell r="L355">
            <v>0</v>
          </cell>
          <cell r="M355">
            <v>0</v>
          </cell>
          <cell r="N355">
            <v>0</v>
          </cell>
          <cell r="O355">
            <v>0</v>
          </cell>
          <cell r="P355">
            <v>0</v>
          </cell>
          <cell r="Q355">
            <v>0</v>
          </cell>
        </row>
        <row r="356">
          <cell r="A356">
            <v>56115</v>
          </cell>
          <cell r="B356" t="str">
            <v>Pension and Profit Sharing</v>
          </cell>
          <cell r="E356">
            <v>226.28</v>
          </cell>
          <cell r="F356">
            <v>217.62</v>
          </cell>
          <cell r="G356">
            <v>333.09</v>
          </cell>
          <cell r="H356">
            <v>220.44</v>
          </cell>
          <cell r="I356">
            <v>189.47</v>
          </cell>
          <cell r="J356">
            <v>211.84</v>
          </cell>
          <cell r="K356">
            <v>270.73</v>
          </cell>
          <cell r="L356">
            <v>224.38</v>
          </cell>
          <cell r="M356">
            <v>228.09</v>
          </cell>
          <cell r="N356">
            <v>329.68</v>
          </cell>
          <cell r="O356">
            <v>224.86</v>
          </cell>
          <cell r="P356">
            <v>246.21</v>
          </cell>
          <cell r="Q356">
            <v>2922.69</v>
          </cell>
        </row>
        <row r="357">
          <cell r="A357">
            <v>56116</v>
          </cell>
          <cell r="B357" t="str">
            <v>Union Benefit Expense</v>
          </cell>
          <cell r="E357">
            <v>0</v>
          </cell>
          <cell r="F357">
            <v>0</v>
          </cell>
          <cell r="G357">
            <v>0</v>
          </cell>
          <cell r="H357">
            <v>0</v>
          </cell>
          <cell r="I357">
            <v>0</v>
          </cell>
          <cell r="J357">
            <v>0</v>
          </cell>
          <cell r="K357">
            <v>0</v>
          </cell>
          <cell r="L357">
            <v>0</v>
          </cell>
          <cell r="M357">
            <v>0</v>
          </cell>
          <cell r="N357">
            <v>0</v>
          </cell>
          <cell r="O357">
            <v>0</v>
          </cell>
          <cell r="P357">
            <v>0</v>
          </cell>
          <cell r="Q357">
            <v>0</v>
          </cell>
        </row>
        <row r="358">
          <cell r="A358">
            <v>56117</v>
          </cell>
          <cell r="B358" t="str">
            <v>Union Pension</v>
          </cell>
          <cell r="E358">
            <v>0</v>
          </cell>
          <cell r="F358">
            <v>0</v>
          </cell>
          <cell r="G358">
            <v>0</v>
          </cell>
          <cell r="H358">
            <v>0</v>
          </cell>
          <cell r="I358">
            <v>0</v>
          </cell>
          <cell r="J358">
            <v>0</v>
          </cell>
          <cell r="K358">
            <v>0</v>
          </cell>
          <cell r="L358">
            <v>0</v>
          </cell>
          <cell r="M358">
            <v>0</v>
          </cell>
          <cell r="N358">
            <v>0</v>
          </cell>
          <cell r="O358">
            <v>0</v>
          </cell>
          <cell r="P358">
            <v>0</v>
          </cell>
          <cell r="Q358">
            <v>0</v>
          </cell>
        </row>
        <row r="359">
          <cell r="A359">
            <v>56125</v>
          </cell>
          <cell r="B359" t="str">
            <v>Operating Supplies</v>
          </cell>
          <cell r="E359">
            <v>1415.21</v>
          </cell>
          <cell r="F359">
            <v>1483.02</v>
          </cell>
          <cell r="G359">
            <v>1740.94</v>
          </cell>
          <cell r="H359">
            <v>445.37</v>
          </cell>
          <cell r="I359">
            <v>804.72</v>
          </cell>
          <cell r="J359">
            <v>164.82</v>
          </cell>
          <cell r="K359">
            <v>658.52</v>
          </cell>
          <cell r="L359">
            <v>1100.71</v>
          </cell>
          <cell r="M359">
            <v>1250.03</v>
          </cell>
          <cell r="N359">
            <v>1674.36</v>
          </cell>
          <cell r="O359">
            <v>765.8</v>
          </cell>
          <cell r="P359">
            <v>382.82</v>
          </cell>
          <cell r="Q359">
            <v>11886.32</v>
          </cell>
        </row>
        <row r="360">
          <cell r="A360">
            <v>56140</v>
          </cell>
          <cell r="B360" t="str">
            <v>Tires</v>
          </cell>
          <cell r="E360">
            <v>0</v>
          </cell>
          <cell r="F360">
            <v>0</v>
          </cell>
          <cell r="G360">
            <v>0</v>
          </cell>
          <cell r="H360">
            <v>0</v>
          </cell>
          <cell r="I360">
            <v>0</v>
          </cell>
          <cell r="J360">
            <v>0</v>
          </cell>
          <cell r="K360">
            <v>0</v>
          </cell>
          <cell r="L360">
            <v>0</v>
          </cell>
          <cell r="M360">
            <v>0</v>
          </cell>
          <cell r="N360">
            <v>0</v>
          </cell>
          <cell r="O360">
            <v>0</v>
          </cell>
          <cell r="P360">
            <v>0</v>
          </cell>
          <cell r="Q360">
            <v>0</v>
          </cell>
        </row>
        <row r="361">
          <cell r="A361">
            <v>56142</v>
          </cell>
          <cell r="B361" t="str">
            <v>Fuel Expense</v>
          </cell>
          <cell r="E361">
            <v>0</v>
          </cell>
          <cell r="F361">
            <v>0</v>
          </cell>
          <cell r="G361">
            <v>0</v>
          </cell>
          <cell r="H361">
            <v>0</v>
          </cell>
          <cell r="I361">
            <v>0</v>
          </cell>
          <cell r="J361">
            <v>0</v>
          </cell>
          <cell r="K361">
            <v>0</v>
          </cell>
          <cell r="L361">
            <v>0</v>
          </cell>
          <cell r="M361">
            <v>0</v>
          </cell>
          <cell r="N361">
            <v>0</v>
          </cell>
          <cell r="O361">
            <v>0</v>
          </cell>
          <cell r="P361">
            <v>20</v>
          </cell>
          <cell r="Q361">
            <v>20</v>
          </cell>
        </row>
        <row r="362">
          <cell r="A362">
            <v>56148</v>
          </cell>
          <cell r="B362" t="str">
            <v>Allocated Exp In - District</v>
          </cell>
          <cell r="E362">
            <v>0</v>
          </cell>
          <cell r="F362">
            <v>0</v>
          </cell>
          <cell r="G362">
            <v>0</v>
          </cell>
          <cell r="H362">
            <v>0</v>
          </cell>
          <cell r="I362">
            <v>0</v>
          </cell>
          <cell r="J362">
            <v>0</v>
          </cell>
          <cell r="K362">
            <v>0</v>
          </cell>
          <cell r="L362">
            <v>0</v>
          </cell>
          <cell r="M362">
            <v>0</v>
          </cell>
          <cell r="N362">
            <v>0</v>
          </cell>
          <cell r="O362">
            <v>0</v>
          </cell>
          <cell r="P362">
            <v>0</v>
          </cell>
          <cell r="Q362">
            <v>0</v>
          </cell>
        </row>
        <row r="363">
          <cell r="A363">
            <v>56149</v>
          </cell>
          <cell r="B363" t="str">
            <v>Allocated Exp In Out - District</v>
          </cell>
          <cell r="E363">
            <v>0</v>
          </cell>
          <cell r="F363">
            <v>0</v>
          </cell>
          <cell r="G363">
            <v>0</v>
          </cell>
          <cell r="H363">
            <v>0</v>
          </cell>
          <cell r="I363">
            <v>0</v>
          </cell>
          <cell r="J363">
            <v>0</v>
          </cell>
          <cell r="K363">
            <v>0</v>
          </cell>
          <cell r="L363">
            <v>0</v>
          </cell>
          <cell r="M363">
            <v>0</v>
          </cell>
          <cell r="N363">
            <v>0</v>
          </cell>
          <cell r="O363">
            <v>0</v>
          </cell>
          <cell r="P363">
            <v>0</v>
          </cell>
          <cell r="Q363">
            <v>0</v>
          </cell>
        </row>
        <row r="364">
          <cell r="A364">
            <v>56165</v>
          </cell>
          <cell r="B364" t="str">
            <v>Communications</v>
          </cell>
          <cell r="E364">
            <v>4606.6000000000004</v>
          </cell>
          <cell r="F364">
            <v>4350.2299999999996</v>
          </cell>
          <cell r="G364">
            <v>4615.41</v>
          </cell>
          <cell r="H364">
            <v>1003.34</v>
          </cell>
          <cell r="I364">
            <v>7555.03</v>
          </cell>
          <cell r="J364">
            <v>4491</v>
          </cell>
          <cell r="K364">
            <v>4590.99</v>
          </cell>
          <cell r="L364">
            <v>470.11</v>
          </cell>
          <cell r="M364">
            <v>4254.96</v>
          </cell>
          <cell r="N364">
            <v>4208.18</v>
          </cell>
          <cell r="O364">
            <v>512.84</v>
          </cell>
          <cell r="P364">
            <v>4070.45</v>
          </cell>
          <cell r="Q364">
            <v>44729.139999999992</v>
          </cell>
        </row>
        <row r="365">
          <cell r="A365">
            <v>56200</v>
          </cell>
          <cell r="B365" t="str">
            <v>Travel</v>
          </cell>
          <cell r="E365">
            <v>0</v>
          </cell>
          <cell r="F365">
            <v>69</v>
          </cell>
          <cell r="G365">
            <v>98.25</v>
          </cell>
          <cell r="H365">
            <v>52.88</v>
          </cell>
          <cell r="I365">
            <v>0</v>
          </cell>
          <cell r="J365">
            <v>0</v>
          </cell>
          <cell r="K365">
            <v>0</v>
          </cell>
          <cell r="L365">
            <v>0</v>
          </cell>
          <cell r="M365">
            <v>0</v>
          </cell>
          <cell r="N365">
            <v>5.62</v>
          </cell>
          <cell r="O365">
            <v>0</v>
          </cell>
          <cell r="P365">
            <v>0</v>
          </cell>
          <cell r="Q365">
            <v>225.75</v>
          </cell>
        </row>
        <row r="366">
          <cell r="A366">
            <v>56201</v>
          </cell>
          <cell r="B366" t="str">
            <v>Meal and Entertainment</v>
          </cell>
          <cell r="E366">
            <v>0</v>
          </cell>
          <cell r="F366">
            <v>0</v>
          </cell>
          <cell r="G366">
            <v>0</v>
          </cell>
          <cell r="H366">
            <v>0</v>
          </cell>
          <cell r="I366">
            <v>0</v>
          </cell>
          <cell r="J366">
            <v>103.1</v>
          </cell>
          <cell r="K366">
            <v>0</v>
          </cell>
          <cell r="L366">
            <v>0</v>
          </cell>
          <cell r="M366">
            <v>0</v>
          </cell>
          <cell r="N366">
            <v>44.52</v>
          </cell>
          <cell r="O366">
            <v>90.55</v>
          </cell>
          <cell r="P366">
            <v>110.62</v>
          </cell>
          <cell r="Q366">
            <v>348.79</v>
          </cell>
        </row>
        <row r="367">
          <cell r="A367">
            <v>56210</v>
          </cell>
          <cell r="B367" t="str">
            <v>Office Supply and Equip</v>
          </cell>
          <cell r="E367">
            <v>907.9</v>
          </cell>
          <cell r="F367">
            <v>1266.8599999999999</v>
          </cell>
          <cell r="G367">
            <v>1175.05</v>
          </cell>
          <cell r="H367">
            <v>2018.74</v>
          </cell>
          <cell r="I367">
            <v>1340.75</v>
          </cell>
          <cell r="J367">
            <v>1056.72</v>
          </cell>
          <cell r="K367">
            <v>1348.09</v>
          </cell>
          <cell r="L367">
            <v>2224.39</v>
          </cell>
          <cell r="M367">
            <v>1094.46</v>
          </cell>
          <cell r="N367">
            <v>1045.8699999999999</v>
          </cell>
          <cell r="O367">
            <v>1613.32</v>
          </cell>
          <cell r="P367">
            <v>1365.17</v>
          </cell>
          <cell r="Q367">
            <v>16457.32</v>
          </cell>
        </row>
        <row r="368">
          <cell r="A368">
            <v>56335</v>
          </cell>
          <cell r="B368" t="str">
            <v>Miscellaneous</v>
          </cell>
          <cell r="E368">
            <v>0</v>
          </cell>
          <cell r="F368">
            <v>0</v>
          </cell>
          <cell r="G368">
            <v>0</v>
          </cell>
          <cell r="H368">
            <v>0</v>
          </cell>
          <cell r="I368">
            <v>0</v>
          </cell>
          <cell r="J368">
            <v>0</v>
          </cell>
          <cell r="K368">
            <v>0</v>
          </cell>
          <cell r="L368">
            <v>0</v>
          </cell>
          <cell r="M368">
            <v>0</v>
          </cell>
          <cell r="N368">
            <v>0</v>
          </cell>
          <cell r="O368">
            <v>0</v>
          </cell>
          <cell r="P368">
            <v>0</v>
          </cell>
          <cell r="Q368">
            <v>0</v>
          </cell>
        </row>
        <row r="369">
          <cell r="A369">
            <v>56998</v>
          </cell>
          <cell r="B369" t="str">
            <v>Allocation Out - District</v>
          </cell>
          <cell r="E369">
            <v>0</v>
          </cell>
          <cell r="F369">
            <v>0</v>
          </cell>
          <cell r="G369">
            <v>0</v>
          </cell>
          <cell r="H369">
            <v>0</v>
          </cell>
          <cell r="I369">
            <v>0</v>
          </cell>
          <cell r="J369">
            <v>0</v>
          </cell>
          <cell r="K369">
            <v>0</v>
          </cell>
          <cell r="L369">
            <v>0</v>
          </cell>
          <cell r="M369">
            <v>0</v>
          </cell>
          <cell r="N369">
            <v>0</v>
          </cell>
          <cell r="O369">
            <v>0</v>
          </cell>
          <cell r="P369">
            <v>0</v>
          </cell>
          <cell r="Q369">
            <v>0</v>
          </cell>
        </row>
        <row r="370">
          <cell r="A370">
            <v>56999</v>
          </cell>
          <cell r="B370" t="str">
            <v>Allocation Out - Out District</v>
          </cell>
          <cell r="E370">
            <v>0</v>
          </cell>
          <cell r="F370">
            <v>0</v>
          </cell>
          <cell r="G370">
            <v>0</v>
          </cell>
          <cell r="H370">
            <v>0</v>
          </cell>
          <cell r="I370">
            <v>0</v>
          </cell>
          <cell r="J370">
            <v>0</v>
          </cell>
          <cell r="K370">
            <v>0</v>
          </cell>
          <cell r="L370">
            <v>0</v>
          </cell>
          <cell r="M370">
            <v>0</v>
          </cell>
          <cell r="N370">
            <v>0</v>
          </cell>
          <cell r="O370">
            <v>0</v>
          </cell>
          <cell r="P370">
            <v>0</v>
          </cell>
          <cell r="Q370">
            <v>0</v>
          </cell>
        </row>
        <row r="371">
          <cell r="A371" t="str">
            <v>Total Supervisor</v>
          </cell>
          <cell r="E371">
            <v>26562.799999999996</v>
          </cell>
          <cell r="F371">
            <v>23501.42</v>
          </cell>
          <cell r="G371">
            <v>27636.67</v>
          </cell>
          <cell r="H371">
            <v>22714.119999999995</v>
          </cell>
          <cell r="I371">
            <v>32513.34</v>
          </cell>
          <cell r="J371">
            <v>23855.37</v>
          </cell>
          <cell r="K371">
            <v>28433.989999999994</v>
          </cell>
          <cell r="L371">
            <v>22041.739999999998</v>
          </cell>
          <cell r="M371">
            <v>25858.779999999995</v>
          </cell>
          <cell r="N371">
            <v>25971.11</v>
          </cell>
          <cell r="O371">
            <v>22681.739999999998</v>
          </cell>
          <cell r="P371">
            <v>24752.86</v>
          </cell>
          <cell r="Q371">
            <v>306523.94</v>
          </cell>
        </row>
        <row r="373">
          <cell r="A373" t="str">
            <v>Other Operating Expense</v>
          </cell>
        </row>
        <row r="374">
          <cell r="A374">
            <v>46020</v>
          </cell>
          <cell r="B374" t="str">
            <v>Post Closure Amortization</v>
          </cell>
          <cell r="E374">
            <v>0</v>
          </cell>
          <cell r="F374">
            <v>0</v>
          </cell>
          <cell r="G374">
            <v>0</v>
          </cell>
          <cell r="H374">
            <v>0</v>
          </cell>
          <cell r="I374">
            <v>0</v>
          </cell>
          <cell r="J374">
            <v>0</v>
          </cell>
          <cell r="K374">
            <v>0</v>
          </cell>
          <cell r="L374">
            <v>0</v>
          </cell>
          <cell r="M374">
            <v>0</v>
          </cell>
          <cell r="N374">
            <v>0</v>
          </cell>
          <cell r="O374">
            <v>0</v>
          </cell>
          <cell r="P374">
            <v>0</v>
          </cell>
          <cell r="Q374">
            <v>0</v>
          </cell>
        </row>
        <row r="375">
          <cell r="A375">
            <v>57051</v>
          </cell>
          <cell r="B375" t="str">
            <v>AA Premiums</v>
          </cell>
          <cell r="E375">
            <v>0</v>
          </cell>
          <cell r="F375">
            <v>0</v>
          </cell>
          <cell r="G375">
            <v>0</v>
          </cell>
          <cell r="H375">
            <v>0</v>
          </cell>
          <cell r="I375">
            <v>0</v>
          </cell>
          <cell r="J375">
            <v>0</v>
          </cell>
          <cell r="K375">
            <v>0</v>
          </cell>
          <cell r="L375">
            <v>0</v>
          </cell>
          <cell r="M375">
            <v>0</v>
          </cell>
          <cell r="N375">
            <v>0</v>
          </cell>
          <cell r="O375">
            <v>0</v>
          </cell>
          <cell r="P375">
            <v>0</v>
          </cell>
          <cell r="Q375">
            <v>0</v>
          </cell>
        </row>
        <row r="376">
          <cell r="A376">
            <v>57125</v>
          </cell>
          <cell r="B376" t="str">
            <v>Operating Supplies</v>
          </cell>
          <cell r="E376">
            <v>0</v>
          </cell>
          <cell r="F376">
            <v>0</v>
          </cell>
          <cell r="G376">
            <v>0</v>
          </cell>
          <cell r="H376">
            <v>427.66</v>
          </cell>
          <cell r="I376">
            <v>0</v>
          </cell>
          <cell r="J376">
            <v>0</v>
          </cell>
          <cell r="K376">
            <v>0</v>
          </cell>
          <cell r="L376">
            <v>0</v>
          </cell>
          <cell r="M376">
            <v>0</v>
          </cell>
          <cell r="N376">
            <v>224.45</v>
          </cell>
          <cell r="O376">
            <v>3002.92</v>
          </cell>
          <cell r="P376">
            <v>0</v>
          </cell>
          <cell r="Q376">
            <v>3655.03</v>
          </cell>
        </row>
        <row r="377">
          <cell r="A377">
            <v>57147</v>
          </cell>
          <cell r="B377" t="str">
            <v>Bldg &amp; Property</v>
          </cell>
          <cell r="E377">
            <v>8063.84</v>
          </cell>
          <cell r="F377">
            <v>8169.88</v>
          </cell>
          <cell r="G377">
            <v>6041.82</v>
          </cell>
          <cell r="H377">
            <v>6588.54</v>
          </cell>
          <cell r="I377">
            <v>4365.71</v>
          </cell>
          <cell r="J377">
            <v>4713.99</v>
          </cell>
          <cell r="K377">
            <v>10806.84</v>
          </cell>
          <cell r="L377">
            <v>9251.0400000000009</v>
          </cell>
          <cell r="M377">
            <v>6193.48</v>
          </cell>
          <cell r="N377">
            <v>8759.64</v>
          </cell>
          <cell r="O377">
            <v>5195.24</v>
          </cell>
          <cell r="P377">
            <v>16632.82</v>
          </cell>
          <cell r="Q377">
            <v>94782.84</v>
          </cell>
        </row>
        <row r="378">
          <cell r="A378">
            <v>57148</v>
          </cell>
          <cell r="B378" t="str">
            <v>Allocated In - District</v>
          </cell>
          <cell r="E378">
            <v>0</v>
          </cell>
          <cell r="F378">
            <v>0</v>
          </cell>
          <cell r="G378">
            <v>0</v>
          </cell>
          <cell r="H378">
            <v>0</v>
          </cell>
          <cell r="I378">
            <v>0</v>
          </cell>
          <cell r="J378">
            <v>0</v>
          </cell>
          <cell r="K378">
            <v>0</v>
          </cell>
          <cell r="L378">
            <v>0</v>
          </cell>
          <cell r="M378">
            <v>0</v>
          </cell>
          <cell r="N378">
            <v>0</v>
          </cell>
          <cell r="O378">
            <v>0</v>
          </cell>
          <cell r="P378">
            <v>0</v>
          </cell>
          <cell r="Q378">
            <v>0</v>
          </cell>
        </row>
        <row r="379">
          <cell r="A379">
            <v>57149</v>
          </cell>
          <cell r="B379" t="str">
            <v>Allocated In - Out District</v>
          </cell>
          <cell r="E379">
            <v>0</v>
          </cell>
          <cell r="F379">
            <v>0</v>
          </cell>
          <cell r="G379">
            <v>0</v>
          </cell>
          <cell r="H379">
            <v>0</v>
          </cell>
          <cell r="I379">
            <v>0</v>
          </cell>
          <cell r="J379">
            <v>0</v>
          </cell>
          <cell r="K379">
            <v>0</v>
          </cell>
          <cell r="L379">
            <v>0</v>
          </cell>
          <cell r="M379">
            <v>0</v>
          </cell>
          <cell r="N379">
            <v>0</v>
          </cell>
          <cell r="O379">
            <v>0</v>
          </cell>
          <cell r="P379">
            <v>0</v>
          </cell>
          <cell r="Q379">
            <v>0</v>
          </cell>
        </row>
        <row r="380">
          <cell r="A380">
            <v>57150</v>
          </cell>
          <cell r="B380" t="str">
            <v>Utilities</v>
          </cell>
          <cell r="E380">
            <v>1384.3</v>
          </cell>
          <cell r="F380">
            <v>289.72000000000003</v>
          </cell>
          <cell r="G380">
            <v>352.8</v>
          </cell>
          <cell r="H380">
            <v>250.3</v>
          </cell>
          <cell r="I380">
            <v>272.69</v>
          </cell>
          <cell r="J380">
            <v>171.46</v>
          </cell>
          <cell r="K380">
            <v>268.27</v>
          </cell>
          <cell r="L380">
            <v>157.77000000000001</v>
          </cell>
          <cell r="M380">
            <v>921.26</v>
          </cell>
          <cell r="N380">
            <v>178.68</v>
          </cell>
          <cell r="O380">
            <v>1625.08</v>
          </cell>
          <cell r="P380">
            <v>312.62</v>
          </cell>
          <cell r="Q380">
            <v>6184.95</v>
          </cell>
        </row>
        <row r="381">
          <cell r="A381">
            <v>57165</v>
          </cell>
          <cell r="B381" t="str">
            <v>Communications</v>
          </cell>
          <cell r="E381">
            <v>0</v>
          </cell>
          <cell r="F381">
            <v>0</v>
          </cell>
          <cell r="G381">
            <v>0</v>
          </cell>
          <cell r="H381">
            <v>0</v>
          </cell>
          <cell r="I381">
            <v>0</v>
          </cell>
          <cell r="J381">
            <v>0</v>
          </cell>
          <cell r="K381">
            <v>0</v>
          </cell>
          <cell r="L381">
            <v>0</v>
          </cell>
          <cell r="M381">
            <v>0</v>
          </cell>
          <cell r="N381">
            <v>0</v>
          </cell>
          <cell r="O381">
            <v>0</v>
          </cell>
          <cell r="P381">
            <v>0</v>
          </cell>
          <cell r="Q381">
            <v>0</v>
          </cell>
        </row>
        <row r="382">
          <cell r="A382">
            <v>57166</v>
          </cell>
          <cell r="B382" t="str">
            <v>Leachate Treatment</v>
          </cell>
          <cell r="E382">
            <v>0</v>
          </cell>
          <cell r="F382">
            <v>0</v>
          </cell>
          <cell r="G382">
            <v>0</v>
          </cell>
          <cell r="H382">
            <v>0</v>
          </cell>
          <cell r="I382">
            <v>0</v>
          </cell>
          <cell r="J382">
            <v>0</v>
          </cell>
          <cell r="K382">
            <v>0</v>
          </cell>
          <cell r="L382">
            <v>0</v>
          </cell>
          <cell r="M382">
            <v>0</v>
          </cell>
          <cell r="N382">
            <v>0</v>
          </cell>
          <cell r="O382">
            <v>0</v>
          </cell>
          <cell r="P382">
            <v>0</v>
          </cell>
          <cell r="Q382">
            <v>0</v>
          </cell>
        </row>
        <row r="383">
          <cell r="A383">
            <v>57170</v>
          </cell>
          <cell r="B383" t="str">
            <v>Real Estate Rentals</v>
          </cell>
          <cell r="E383">
            <v>17643.07</v>
          </cell>
          <cell r="F383">
            <v>17035.48</v>
          </cell>
          <cell r="G383">
            <v>17673.07</v>
          </cell>
          <cell r="H383">
            <v>17402.849999999999</v>
          </cell>
          <cell r="I383">
            <v>17402.849999999999</v>
          </cell>
          <cell r="J383">
            <v>17402.849999999999</v>
          </cell>
          <cell r="K383">
            <v>17402.849999999999</v>
          </cell>
          <cell r="L383">
            <v>17402.849999999999</v>
          </cell>
          <cell r="M383">
            <v>18791.8</v>
          </cell>
          <cell r="N383">
            <v>17402.849999999999</v>
          </cell>
          <cell r="O383">
            <v>18791.8</v>
          </cell>
          <cell r="P383">
            <v>2852.62</v>
          </cell>
          <cell r="Q383">
            <v>197204.94</v>
          </cell>
        </row>
        <row r="384">
          <cell r="A384">
            <v>57175</v>
          </cell>
          <cell r="B384" t="str">
            <v>Equipment Vehicle Rental</v>
          </cell>
          <cell r="E384">
            <v>328.66</v>
          </cell>
          <cell r="F384">
            <v>0</v>
          </cell>
          <cell r="G384">
            <v>0</v>
          </cell>
          <cell r="H384">
            <v>0</v>
          </cell>
          <cell r="I384">
            <v>0</v>
          </cell>
          <cell r="J384">
            <v>0</v>
          </cell>
          <cell r="K384">
            <v>0</v>
          </cell>
          <cell r="L384">
            <v>0</v>
          </cell>
          <cell r="M384">
            <v>0</v>
          </cell>
          <cell r="N384">
            <v>0</v>
          </cell>
          <cell r="O384">
            <v>2091.2399999999998</v>
          </cell>
          <cell r="P384">
            <v>397.36</v>
          </cell>
          <cell r="Q384">
            <v>2817.2599999999998</v>
          </cell>
        </row>
        <row r="385">
          <cell r="A385">
            <v>57185</v>
          </cell>
          <cell r="B385" t="str">
            <v>Postage</v>
          </cell>
          <cell r="E385">
            <v>0</v>
          </cell>
          <cell r="F385">
            <v>0</v>
          </cell>
          <cell r="G385">
            <v>0</v>
          </cell>
          <cell r="H385">
            <v>0</v>
          </cell>
          <cell r="I385">
            <v>0</v>
          </cell>
          <cell r="J385">
            <v>0</v>
          </cell>
          <cell r="K385">
            <v>0</v>
          </cell>
          <cell r="L385">
            <v>0</v>
          </cell>
          <cell r="M385">
            <v>0</v>
          </cell>
          <cell r="N385">
            <v>0</v>
          </cell>
          <cell r="O385">
            <v>0</v>
          </cell>
          <cell r="P385">
            <v>0</v>
          </cell>
          <cell r="Q385">
            <v>0</v>
          </cell>
        </row>
        <row r="386">
          <cell r="A386">
            <v>57252</v>
          </cell>
          <cell r="B386" t="str">
            <v>Subcontract Expense</v>
          </cell>
          <cell r="E386">
            <v>0</v>
          </cell>
          <cell r="F386">
            <v>0</v>
          </cell>
          <cell r="G386">
            <v>0</v>
          </cell>
          <cell r="H386">
            <v>0</v>
          </cell>
          <cell r="I386">
            <v>0</v>
          </cell>
          <cell r="J386">
            <v>0</v>
          </cell>
          <cell r="K386">
            <v>0</v>
          </cell>
          <cell r="L386">
            <v>0</v>
          </cell>
          <cell r="M386">
            <v>0</v>
          </cell>
          <cell r="N386">
            <v>0</v>
          </cell>
          <cell r="O386">
            <v>0</v>
          </cell>
          <cell r="P386">
            <v>0</v>
          </cell>
          <cell r="Q386">
            <v>0</v>
          </cell>
        </row>
        <row r="387">
          <cell r="A387">
            <v>57254</v>
          </cell>
          <cell r="B387" t="str">
            <v>Drive Cam Fees</v>
          </cell>
          <cell r="E387">
            <v>5737.5</v>
          </cell>
          <cell r="F387">
            <v>5737.5</v>
          </cell>
          <cell r="G387">
            <v>5737.5</v>
          </cell>
          <cell r="H387">
            <v>5737.5</v>
          </cell>
          <cell r="I387">
            <v>3780</v>
          </cell>
          <cell r="J387">
            <v>3780</v>
          </cell>
          <cell r="K387">
            <v>3780</v>
          </cell>
          <cell r="L387">
            <v>3780</v>
          </cell>
          <cell r="M387">
            <v>3780</v>
          </cell>
          <cell r="N387">
            <v>3780</v>
          </cell>
          <cell r="O387">
            <v>3780</v>
          </cell>
          <cell r="P387">
            <v>3780</v>
          </cell>
          <cell r="Q387">
            <v>53190</v>
          </cell>
        </row>
        <row r="388">
          <cell r="A388">
            <v>57255</v>
          </cell>
          <cell r="B388" t="str">
            <v>Other Prof Fees</v>
          </cell>
          <cell r="E388">
            <v>0</v>
          </cell>
          <cell r="F388">
            <v>0</v>
          </cell>
          <cell r="G388">
            <v>13.5</v>
          </cell>
          <cell r="H388">
            <v>13.5</v>
          </cell>
          <cell r="I388">
            <v>13.5</v>
          </cell>
          <cell r="J388">
            <v>13.5</v>
          </cell>
          <cell r="K388">
            <v>0</v>
          </cell>
          <cell r="L388">
            <v>13.5</v>
          </cell>
          <cell r="M388">
            <v>13.5</v>
          </cell>
          <cell r="N388">
            <v>13.5</v>
          </cell>
          <cell r="O388">
            <v>13.5</v>
          </cell>
          <cell r="P388">
            <v>0</v>
          </cell>
          <cell r="Q388">
            <v>108</v>
          </cell>
        </row>
        <row r="389">
          <cell r="A389">
            <v>57256</v>
          </cell>
          <cell r="B389" t="str">
            <v>Laboratory Fees</v>
          </cell>
          <cell r="E389">
            <v>0</v>
          </cell>
          <cell r="F389">
            <v>0</v>
          </cell>
          <cell r="G389">
            <v>0</v>
          </cell>
          <cell r="H389">
            <v>0</v>
          </cell>
          <cell r="I389">
            <v>0</v>
          </cell>
          <cell r="J389">
            <v>0</v>
          </cell>
          <cell r="K389">
            <v>0</v>
          </cell>
          <cell r="L389">
            <v>0</v>
          </cell>
          <cell r="M389">
            <v>0</v>
          </cell>
          <cell r="N389">
            <v>0</v>
          </cell>
          <cell r="O389">
            <v>0</v>
          </cell>
          <cell r="P389">
            <v>0</v>
          </cell>
          <cell r="Q389">
            <v>0</v>
          </cell>
        </row>
        <row r="390">
          <cell r="A390">
            <v>57257</v>
          </cell>
          <cell r="B390" t="str">
            <v>Engineering Fees</v>
          </cell>
          <cell r="E390">
            <v>0</v>
          </cell>
          <cell r="F390">
            <v>0</v>
          </cell>
          <cell r="G390">
            <v>0</v>
          </cell>
          <cell r="H390">
            <v>0</v>
          </cell>
          <cell r="I390">
            <v>0</v>
          </cell>
          <cell r="J390">
            <v>54300.08</v>
          </cell>
          <cell r="K390">
            <v>3763.13</v>
          </cell>
          <cell r="L390">
            <v>4344.38</v>
          </cell>
          <cell r="M390">
            <v>0</v>
          </cell>
          <cell r="N390">
            <v>0</v>
          </cell>
          <cell r="O390">
            <v>0</v>
          </cell>
          <cell r="P390">
            <v>0</v>
          </cell>
          <cell r="Q390">
            <v>62407.59</v>
          </cell>
        </row>
        <row r="391">
          <cell r="A391">
            <v>57275</v>
          </cell>
          <cell r="B391" t="str">
            <v>Property Taxes</v>
          </cell>
          <cell r="E391">
            <v>648.66999999999996</v>
          </cell>
          <cell r="F391">
            <v>748.26</v>
          </cell>
          <cell r="G391">
            <v>748.26</v>
          </cell>
          <cell r="H391">
            <v>931.59</v>
          </cell>
          <cell r="I391">
            <v>931.59</v>
          </cell>
          <cell r="J391">
            <v>931.61</v>
          </cell>
          <cell r="K391">
            <v>676.33</v>
          </cell>
          <cell r="L391">
            <v>676.33</v>
          </cell>
          <cell r="M391">
            <v>676.33</v>
          </cell>
          <cell r="N391">
            <v>676.33</v>
          </cell>
          <cell r="O391">
            <v>676.33</v>
          </cell>
          <cell r="P391">
            <v>676.33</v>
          </cell>
          <cell r="Q391">
            <v>8997.9599999999991</v>
          </cell>
        </row>
        <row r="392">
          <cell r="A392">
            <v>57280</v>
          </cell>
          <cell r="B392" t="str">
            <v>Other Taxes</v>
          </cell>
          <cell r="E392">
            <v>0</v>
          </cell>
          <cell r="F392">
            <v>0</v>
          </cell>
          <cell r="G392">
            <v>0</v>
          </cell>
          <cell r="H392">
            <v>0</v>
          </cell>
          <cell r="I392">
            <v>0</v>
          </cell>
          <cell r="J392">
            <v>0</v>
          </cell>
          <cell r="K392">
            <v>0</v>
          </cell>
          <cell r="L392">
            <v>0</v>
          </cell>
          <cell r="M392">
            <v>0</v>
          </cell>
          <cell r="N392">
            <v>0</v>
          </cell>
          <cell r="O392">
            <v>0</v>
          </cell>
          <cell r="P392">
            <v>0</v>
          </cell>
          <cell r="Q392">
            <v>0</v>
          </cell>
        </row>
        <row r="393">
          <cell r="A393">
            <v>57324</v>
          </cell>
          <cell r="B393" t="str">
            <v>Penalties and Violations</v>
          </cell>
          <cell r="E393">
            <v>0</v>
          </cell>
          <cell r="F393">
            <v>0</v>
          </cell>
          <cell r="G393">
            <v>0</v>
          </cell>
          <cell r="H393">
            <v>0</v>
          </cell>
          <cell r="I393">
            <v>0</v>
          </cell>
          <cell r="J393">
            <v>0</v>
          </cell>
          <cell r="K393">
            <v>0</v>
          </cell>
          <cell r="L393">
            <v>0</v>
          </cell>
          <cell r="M393">
            <v>0</v>
          </cell>
          <cell r="N393">
            <v>266.95</v>
          </cell>
          <cell r="O393">
            <v>266.95</v>
          </cell>
          <cell r="P393">
            <v>0</v>
          </cell>
          <cell r="Q393">
            <v>533.9</v>
          </cell>
        </row>
        <row r="394">
          <cell r="A394">
            <v>57335</v>
          </cell>
          <cell r="B394" t="str">
            <v>Miscellaneous</v>
          </cell>
          <cell r="E394">
            <v>0</v>
          </cell>
          <cell r="F394">
            <v>0</v>
          </cell>
          <cell r="G394">
            <v>0</v>
          </cell>
          <cell r="H394">
            <v>0</v>
          </cell>
          <cell r="I394">
            <v>0</v>
          </cell>
          <cell r="J394">
            <v>-33322.47</v>
          </cell>
          <cell r="K394">
            <v>33322.47</v>
          </cell>
          <cell r="L394">
            <v>0</v>
          </cell>
          <cell r="M394">
            <v>0</v>
          </cell>
          <cell r="N394">
            <v>0</v>
          </cell>
          <cell r="O394">
            <v>0</v>
          </cell>
          <cell r="P394">
            <v>0</v>
          </cell>
          <cell r="Q394">
            <v>0</v>
          </cell>
        </row>
        <row r="395">
          <cell r="A395">
            <v>57345</v>
          </cell>
          <cell r="B395" t="str">
            <v>Secruity Services</v>
          </cell>
          <cell r="E395">
            <v>187.5</v>
          </cell>
          <cell r="F395">
            <v>187.5</v>
          </cell>
          <cell r="G395">
            <v>187.5</v>
          </cell>
          <cell r="H395">
            <v>187.5</v>
          </cell>
          <cell r="I395">
            <v>187.5</v>
          </cell>
          <cell r="J395">
            <v>187.5</v>
          </cell>
          <cell r="K395">
            <v>187.5</v>
          </cell>
          <cell r="L395">
            <v>187.5</v>
          </cell>
          <cell r="M395">
            <v>187.5</v>
          </cell>
          <cell r="N395">
            <v>187.5</v>
          </cell>
          <cell r="O395">
            <v>187.5</v>
          </cell>
          <cell r="P395">
            <v>250</v>
          </cell>
          <cell r="Q395">
            <v>2312.5</v>
          </cell>
        </row>
        <row r="396">
          <cell r="A396">
            <v>57353</v>
          </cell>
          <cell r="B396" t="str">
            <v>Monitoring and Maint</v>
          </cell>
          <cell r="E396">
            <v>0</v>
          </cell>
          <cell r="F396">
            <v>0</v>
          </cell>
          <cell r="G396">
            <v>0</v>
          </cell>
          <cell r="H396">
            <v>0</v>
          </cell>
          <cell r="I396">
            <v>0</v>
          </cell>
          <cell r="J396">
            <v>0</v>
          </cell>
          <cell r="K396">
            <v>0</v>
          </cell>
          <cell r="L396">
            <v>0</v>
          </cell>
          <cell r="M396">
            <v>0</v>
          </cell>
          <cell r="N396">
            <v>0</v>
          </cell>
          <cell r="O396">
            <v>0</v>
          </cell>
          <cell r="P396">
            <v>0</v>
          </cell>
          <cell r="Q396">
            <v>0</v>
          </cell>
        </row>
        <row r="397">
          <cell r="A397">
            <v>57356</v>
          </cell>
          <cell r="B397" t="str">
            <v>Cover Cost</v>
          </cell>
          <cell r="E397">
            <v>0</v>
          </cell>
          <cell r="F397">
            <v>0</v>
          </cell>
          <cell r="G397">
            <v>0</v>
          </cell>
          <cell r="H397">
            <v>0</v>
          </cell>
          <cell r="I397">
            <v>0</v>
          </cell>
          <cell r="J397">
            <v>0</v>
          </cell>
          <cell r="K397">
            <v>0</v>
          </cell>
          <cell r="L397">
            <v>0</v>
          </cell>
          <cell r="M397">
            <v>0</v>
          </cell>
          <cell r="N397">
            <v>0</v>
          </cell>
          <cell r="O397">
            <v>0</v>
          </cell>
          <cell r="P397">
            <v>0</v>
          </cell>
          <cell r="Q397">
            <v>0</v>
          </cell>
        </row>
        <row r="398">
          <cell r="A398">
            <v>57357</v>
          </cell>
          <cell r="B398" t="str">
            <v>Permits</v>
          </cell>
          <cell r="E398">
            <v>65</v>
          </cell>
          <cell r="F398">
            <v>0</v>
          </cell>
          <cell r="G398">
            <v>132.5</v>
          </cell>
          <cell r="H398">
            <v>0</v>
          </cell>
          <cell r="I398">
            <v>0</v>
          </cell>
          <cell r="J398">
            <v>132.5</v>
          </cell>
          <cell r="K398">
            <v>0</v>
          </cell>
          <cell r="L398">
            <v>0</v>
          </cell>
          <cell r="M398">
            <v>132.5</v>
          </cell>
          <cell r="N398">
            <v>1975</v>
          </cell>
          <cell r="O398">
            <v>0</v>
          </cell>
          <cell r="P398">
            <v>132.5</v>
          </cell>
          <cell r="Q398">
            <v>2570</v>
          </cell>
        </row>
        <row r="399">
          <cell r="A399">
            <v>57360</v>
          </cell>
          <cell r="B399" t="str">
            <v>Royalties</v>
          </cell>
          <cell r="E399">
            <v>0</v>
          </cell>
          <cell r="F399">
            <v>0</v>
          </cell>
          <cell r="G399">
            <v>0</v>
          </cell>
          <cell r="H399">
            <v>0</v>
          </cell>
          <cell r="I399">
            <v>0</v>
          </cell>
          <cell r="J399">
            <v>0</v>
          </cell>
          <cell r="K399">
            <v>0</v>
          </cell>
          <cell r="L399">
            <v>0</v>
          </cell>
          <cell r="M399">
            <v>0</v>
          </cell>
          <cell r="N399">
            <v>0</v>
          </cell>
          <cell r="O399">
            <v>0</v>
          </cell>
          <cell r="P399">
            <v>0</v>
          </cell>
          <cell r="Q399">
            <v>0</v>
          </cell>
        </row>
        <row r="400">
          <cell r="A400">
            <v>57370</v>
          </cell>
          <cell r="B400" t="str">
            <v>Bonds Expense</v>
          </cell>
          <cell r="E400">
            <v>4619.28</v>
          </cell>
          <cell r="F400">
            <v>6292.28</v>
          </cell>
          <cell r="G400">
            <v>6547.28</v>
          </cell>
          <cell r="H400">
            <v>5761.53</v>
          </cell>
          <cell r="I400">
            <v>5761.53</v>
          </cell>
          <cell r="J400">
            <v>5761.53</v>
          </cell>
          <cell r="K400">
            <v>5761.49</v>
          </cell>
          <cell r="L400">
            <v>5761.53</v>
          </cell>
          <cell r="M400">
            <v>5761.53</v>
          </cell>
          <cell r="N400">
            <v>5761.53</v>
          </cell>
          <cell r="O400">
            <v>6186.53</v>
          </cell>
          <cell r="P400">
            <v>4741.53</v>
          </cell>
          <cell r="Q400">
            <v>68717.569999999992</v>
          </cell>
        </row>
        <row r="401">
          <cell r="A401">
            <v>57900</v>
          </cell>
          <cell r="B401" t="str">
            <v>Capitalized Costs</v>
          </cell>
          <cell r="E401">
            <v>0</v>
          </cell>
          <cell r="F401">
            <v>0</v>
          </cell>
          <cell r="G401">
            <v>0</v>
          </cell>
          <cell r="H401">
            <v>0</v>
          </cell>
          <cell r="I401">
            <v>0</v>
          </cell>
          <cell r="J401">
            <v>0</v>
          </cell>
          <cell r="K401">
            <v>0</v>
          </cell>
          <cell r="L401">
            <v>0</v>
          </cell>
          <cell r="M401">
            <v>0</v>
          </cell>
          <cell r="N401">
            <v>0</v>
          </cell>
          <cell r="O401">
            <v>0</v>
          </cell>
          <cell r="P401">
            <v>0</v>
          </cell>
          <cell r="Q401">
            <v>0</v>
          </cell>
        </row>
        <row r="402">
          <cell r="A402">
            <v>57998</v>
          </cell>
          <cell r="B402" t="str">
            <v>Allocation Out - District</v>
          </cell>
          <cell r="E402">
            <v>0</v>
          </cell>
          <cell r="F402">
            <v>0</v>
          </cell>
          <cell r="G402">
            <v>0</v>
          </cell>
          <cell r="H402">
            <v>0</v>
          </cell>
          <cell r="I402">
            <v>0</v>
          </cell>
          <cell r="J402">
            <v>0</v>
          </cell>
          <cell r="K402">
            <v>0</v>
          </cell>
          <cell r="L402">
            <v>0</v>
          </cell>
          <cell r="M402">
            <v>0</v>
          </cell>
          <cell r="N402">
            <v>0</v>
          </cell>
          <cell r="O402">
            <v>0</v>
          </cell>
          <cell r="P402">
            <v>0</v>
          </cell>
          <cell r="Q402">
            <v>0</v>
          </cell>
        </row>
        <row r="403">
          <cell r="A403">
            <v>57999</v>
          </cell>
          <cell r="B403" t="str">
            <v>Allocation Out - Out District</v>
          </cell>
          <cell r="E403">
            <v>0</v>
          </cell>
          <cell r="F403">
            <v>0</v>
          </cell>
          <cell r="G403">
            <v>0</v>
          </cell>
          <cell r="H403">
            <v>0</v>
          </cell>
          <cell r="I403">
            <v>0</v>
          </cell>
          <cell r="J403">
            <v>0</v>
          </cell>
          <cell r="K403">
            <v>0</v>
          </cell>
          <cell r="L403">
            <v>0</v>
          </cell>
          <cell r="M403">
            <v>0</v>
          </cell>
          <cell r="N403">
            <v>0</v>
          </cell>
          <cell r="O403">
            <v>0</v>
          </cell>
          <cell r="P403">
            <v>0</v>
          </cell>
          <cell r="Q403">
            <v>0</v>
          </cell>
        </row>
        <row r="404">
          <cell r="A404">
            <v>70265</v>
          </cell>
          <cell r="B404" t="str">
            <v>Amortization of Long Term Contracts</v>
          </cell>
          <cell r="E404">
            <v>0</v>
          </cell>
          <cell r="F404">
            <v>0</v>
          </cell>
          <cell r="G404">
            <v>0</v>
          </cell>
          <cell r="H404">
            <v>0</v>
          </cell>
          <cell r="I404">
            <v>0</v>
          </cell>
          <cell r="J404">
            <v>0</v>
          </cell>
          <cell r="K404">
            <v>0</v>
          </cell>
          <cell r="L404">
            <v>0</v>
          </cell>
          <cell r="M404">
            <v>0</v>
          </cell>
          <cell r="N404">
            <v>0</v>
          </cell>
          <cell r="O404">
            <v>0</v>
          </cell>
          <cell r="P404">
            <v>0</v>
          </cell>
          <cell r="Q404">
            <v>0</v>
          </cell>
        </row>
        <row r="405">
          <cell r="A405">
            <v>80050</v>
          </cell>
          <cell r="B405" t="str">
            <v>Interest Expense Closure/Post Closure</v>
          </cell>
          <cell r="E405">
            <v>0</v>
          </cell>
          <cell r="F405">
            <v>0</v>
          </cell>
          <cell r="G405">
            <v>0</v>
          </cell>
          <cell r="H405">
            <v>0</v>
          </cell>
          <cell r="I405">
            <v>0</v>
          </cell>
          <cell r="J405">
            <v>0</v>
          </cell>
          <cell r="K405">
            <v>0</v>
          </cell>
          <cell r="L405">
            <v>0</v>
          </cell>
          <cell r="M405">
            <v>0</v>
          </cell>
          <cell r="N405">
            <v>0</v>
          </cell>
          <cell r="O405">
            <v>0</v>
          </cell>
          <cell r="P405">
            <v>0</v>
          </cell>
          <cell r="Q405">
            <v>0</v>
          </cell>
        </row>
        <row r="406">
          <cell r="A406" t="str">
            <v>Total Other Operating Expense</v>
          </cell>
          <cell r="E406">
            <v>38677.819999999992</v>
          </cell>
          <cell r="F406">
            <v>38460.620000000003</v>
          </cell>
          <cell r="G406">
            <v>37434.229999999996</v>
          </cell>
          <cell r="H406">
            <v>37300.97</v>
          </cell>
          <cell r="I406">
            <v>32715.37</v>
          </cell>
          <cell r="J406">
            <v>54072.55</v>
          </cell>
          <cell r="K406">
            <v>75968.88</v>
          </cell>
          <cell r="L406">
            <v>41574.9</v>
          </cell>
          <cell r="M406">
            <v>36457.9</v>
          </cell>
          <cell r="N406">
            <v>39226.43</v>
          </cell>
          <cell r="O406">
            <v>41817.089999999997</v>
          </cell>
          <cell r="P406">
            <v>29775.78</v>
          </cell>
          <cell r="Q406">
            <v>503482.54000000004</v>
          </cell>
        </row>
        <row r="408">
          <cell r="A408" t="str">
            <v>Insurance</v>
          </cell>
        </row>
        <row r="409">
          <cell r="A409">
            <v>59148</v>
          </cell>
          <cell r="B409" t="str">
            <v>Allocation In - District</v>
          </cell>
          <cell r="E409">
            <v>0</v>
          </cell>
          <cell r="F409">
            <v>0</v>
          </cell>
          <cell r="G409">
            <v>0</v>
          </cell>
          <cell r="H409">
            <v>0</v>
          </cell>
          <cell r="I409">
            <v>0</v>
          </cell>
          <cell r="J409">
            <v>0</v>
          </cell>
          <cell r="K409">
            <v>0</v>
          </cell>
          <cell r="L409">
            <v>0</v>
          </cell>
          <cell r="M409">
            <v>0</v>
          </cell>
          <cell r="N409">
            <v>0</v>
          </cell>
          <cell r="O409">
            <v>0</v>
          </cell>
          <cell r="P409">
            <v>0</v>
          </cell>
          <cell r="Q409">
            <v>0</v>
          </cell>
        </row>
        <row r="410">
          <cell r="A410">
            <v>59149</v>
          </cell>
          <cell r="B410" t="str">
            <v>Allocation In - Out District</v>
          </cell>
          <cell r="E410">
            <v>0</v>
          </cell>
          <cell r="F410">
            <v>0</v>
          </cell>
          <cell r="G410">
            <v>0</v>
          </cell>
          <cell r="H410">
            <v>0</v>
          </cell>
          <cell r="I410">
            <v>0</v>
          </cell>
          <cell r="J410">
            <v>0</v>
          </cell>
          <cell r="K410">
            <v>0</v>
          </cell>
          <cell r="L410">
            <v>0</v>
          </cell>
          <cell r="M410">
            <v>0</v>
          </cell>
          <cell r="N410">
            <v>0</v>
          </cell>
          <cell r="O410">
            <v>0</v>
          </cell>
          <cell r="P410">
            <v>0</v>
          </cell>
          <cell r="Q410">
            <v>0</v>
          </cell>
        </row>
        <row r="411">
          <cell r="A411">
            <v>59271</v>
          </cell>
          <cell r="B411" t="str">
            <v>Property and Liability Insurance</v>
          </cell>
          <cell r="E411">
            <v>0</v>
          </cell>
          <cell r="F411">
            <v>0</v>
          </cell>
          <cell r="G411">
            <v>0</v>
          </cell>
          <cell r="H411">
            <v>0</v>
          </cell>
          <cell r="I411">
            <v>0</v>
          </cell>
          <cell r="J411">
            <v>0</v>
          </cell>
          <cell r="K411">
            <v>0</v>
          </cell>
          <cell r="L411">
            <v>0</v>
          </cell>
          <cell r="M411">
            <v>0</v>
          </cell>
          <cell r="N411">
            <v>0</v>
          </cell>
          <cell r="O411">
            <v>0</v>
          </cell>
          <cell r="P411">
            <v>0</v>
          </cell>
          <cell r="Q411">
            <v>0</v>
          </cell>
        </row>
        <row r="412">
          <cell r="A412">
            <v>59326</v>
          </cell>
          <cell r="B412" t="str">
            <v>Deductible - Current</v>
          </cell>
          <cell r="E412">
            <v>0</v>
          </cell>
          <cell r="F412">
            <v>0</v>
          </cell>
          <cell r="G412">
            <v>0</v>
          </cell>
          <cell r="H412">
            <v>0</v>
          </cell>
          <cell r="I412">
            <v>0</v>
          </cell>
          <cell r="J412">
            <v>0</v>
          </cell>
          <cell r="K412">
            <v>0</v>
          </cell>
          <cell r="L412">
            <v>0</v>
          </cell>
          <cell r="M412">
            <v>0</v>
          </cell>
          <cell r="N412">
            <v>0</v>
          </cell>
          <cell r="O412">
            <v>0</v>
          </cell>
          <cell r="P412">
            <v>0</v>
          </cell>
          <cell r="Q412">
            <v>0</v>
          </cell>
        </row>
        <row r="413">
          <cell r="A413">
            <v>59327</v>
          </cell>
          <cell r="B413" t="str">
            <v>Deductible - Damage</v>
          </cell>
          <cell r="E413">
            <v>0</v>
          </cell>
          <cell r="F413">
            <v>0</v>
          </cell>
          <cell r="G413">
            <v>0</v>
          </cell>
          <cell r="H413">
            <v>0</v>
          </cell>
          <cell r="I413">
            <v>0</v>
          </cell>
          <cell r="J413">
            <v>0</v>
          </cell>
          <cell r="K413">
            <v>0</v>
          </cell>
          <cell r="L413">
            <v>0</v>
          </cell>
          <cell r="M413">
            <v>0</v>
          </cell>
          <cell r="N413">
            <v>0</v>
          </cell>
          <cell r="O413">
            <v>0</v>
          </cell>
          <cell r="P413">
            <v>0</v>
          </cell>
          <cell r="Q413">
            <v>0</v>
          </cell>
        </row>
        <row r="414">
          <cell r="A414">
            <v>59328</v>
          </cell>
          <cell r="B414" t="str">
            <v>Claim Recoveries</v>
          </cell>
          <cell r="E414">
            <v>0</v>
          </cell>
          <cell r="F414">
            <v>0</v>
          </cell>
          <cell r="G414">
            <v>0</v>
          </cell>
          <cell r="H414">
            <v>0</v>
          </cell>
          <cell r="I414">
            <v>0</v>
          </cell>
          <cell r="J414">
            <v>0</v>
          </cell>
          <cell r="K414">
            <v>0</v>
          </cell>
          <cell r="L414">
            <v>0</v>
          </cell>
          <cell r="M414">
            <v>0</v>
          </cell>
          <cell r="N414">
            <v>0</v>
          </cell>
          <cell r="O414">
            <v>0</v>
          </cell>
          <cell r="P414">
            <v>0</v>
          </cell>
          <cell r="Q414">
            <v>0</v>
          </cell>
        </row>
        <row r="415">
          <cell r="A415">
            <v>59330</v>
          </cell>
          <cell r="B415" t="str">
            <v>Deduct - Prior Year</v>
          </cell>
          <cell r="E415">
            <v>0</v>
          </cell>
          <cell r="F415">
            <v>0</v>
          </cell>
          <cell r="G415">
            <v>0</v>
          </cell>
          <cell r="H415">
            <v>0</v>
          </cell>
          <cell r="I415">
            <v>0</v>
          </cell>
          <cell r="J415">
            <v>0</v>
          </cell>
          <cell r="K415">
            <v>0</v>
          </cell>
          <cell r="L415">
            <v>0</v>
          </cell>
          <cell r="M415">
            <v>0</v>
          </cell>
          <cell r="N415">
            <v>0</v>
          </cell>
          <cell r="O415">
            <v>0</v>
          </cell>
          <cell r="P415">
            <v>0</v>
          </cell>
          <cell r="Q415">
            <v>0</v>
          </cell>
        </row>
        <row r="416">
          <cell r="A416">
            <v>59331</v>
          </cell>
          <cell r="B416" t="str">
            <v>RM Fixed Costs</v>
          </cell>
          <cell r="E416">
            <v>0</v>
          </cell>
          <cell r="F416">
            <v>0</v>
          </cell>
          <cell r="G416">
            <v>0</v>
          </cell>
          <cell r="H416">
            <v>0</v>
          </cell>
          <cell r="I416">
            <v>0</v>
          </cell>
          <cell r="J416">
            <v>0</v>
          </cell>
          <cell r="K416">
            <v>0</v>
          </cell>
          <cell r="L416">
            <v>0</v>
          </cell>
          <cell r="M416">
            <v>0</v>
          </cell>
          <cell r="N416">
            <v>0</v>
          </cell>
          <cell r="O416">
            <v>0</v>
          </cell>
          <cell r="P416">
            <v>0</v>
          </cell>
          <cell r="Q416">
            <v>0</v>
          </cell>
        </row>
        <row r="417">
          <cell r="A417">
            <v>59340</v>
          </cell>
          <cell r="B417" t="str">
            <v>Self Insurance Premium</v>
          </cell>
          <cell r="E417">
            <v>10091.379999999999</v>
          </cell>
          <cell r="F417">
            <v>10091.379999999999</v>
          </cell>
          <cell r="G417">
            <v>10091.379999999999</v>
          </cell>
          <cell r="H417">
            <v>10091.379999999999</v>
          </cell>
          <cell r="I417">
            <v>10091.379999999999</v>
          </cell>
          <cell r="J417">
            <v>10091.379999999999</v>
          </cell>
          <cell r="K417">
            <v>10091.379999999999</v>
          </cell>
          <cell r="L417">
            <v>10091.379999999999</v>
          </cell>
          <cell r="M417">
            <v>10091.379999999999</v>
          </cell>
          <cell r="N417">
            <v>10091.379999999999</v>
          </cell>
          <cell r="O417">
            <v>10091.379999999999</v>
          </cell>
          <cell r="P417">
            <v>10091.379999999999</v>
          </cell>
          <cell r="Q417">
            <v>121096.56000000001</v>
          </cell>
        </row>
        <row r="418">
          <cell r="A418">
            <v>59341</v>
          </cell>
          <cell r="B418" t="str">
            <v>A&amp;L - Current Year Claims</v>
          </cell>
          <cell r="E418">
            <v>-6142.07</v>
          </cell>
          <cell r="F418">
            <v>-2400</v>
          </cell>
          <cell r="G418">
            <v>400</v>
          </cell>
          <cell r="H418">
            <v>9853.9</v>
          </cell>
          <cell r="I418">
            <v>0</v>
          </cell>
          <cell r="J418">
            <v>0</v>
          </cell>
          <cell r="K418">
            <v>0</v>
          </cell>
          <cell r="L418">
            <v>4250</v>
          </cell>
          <cell r="M418">
            <v>8924.2000000000007</v>
          </cell>
          <cell r="N418">
            <v>751</v>
          </cell>
          <cell r="O418">
            <v>2071.27</v>
          </cell>
          <cell r="P418">
            <v>24430</v>
          </cell>
          <cell r="Q418">
            <v>42138.3</v>
          </cell>
        </row>
        <row r="419">
          <cell r="A419">
            <v>59342</v>
          </cell>
          <cell r="B419" t="str">
            <v>A&amp;L - Prior Year Claims</v>
          </cell>
          <cell r="E419">
            <v>0</v>
          </cell>
          <cell r="F419">
            <v>0</v>
          </cell>
          <cell r="G419">
            <v>0</v>
          </cell>
          <cell r="H419">
            <v>-10802.07</v>
          </cell>
          <cell r="I419">
            <v>-2004.25</v>
          </cell>
          <cell r="J419">
            <v>1249.05</v>
          </cell>
          <cell r="K419">
            <v>6999.75</v>
          </cell>
          <cell r="L419">
            <v>0</v>
          </cell>
          <cell r="M419">
            <v>0</v>
          </cell>
          <cell r="N419">
            <v>2499.5</v>
          </cell>
          <cell r="O419">
            <v>0</v>
          </cell>
          <cell r="P419">
            <v>0</v>
          </cell>
          <cell r="Q419">
            <v>-2058.0200000000004</v>
          </cell>
        </row>
        <row r="420">
          <cell r="A420">
            <v>59343</v>
          </cell>
          <cell r="B420" t="str">
            <v>WC - Current Year Claims</v>
          </cell>
          <cell r="E420">
            <v>7290.88</v>
          </cell>
          <cell r="F420">
            <v>-17465.98</v>
          </cell>
          <cell r="G420">
            <v>13819.28</v>
          </cell>
          <cell r="H420">
            <v>8553.6</v>
          </cell>
          <cell r="I420">
            <v>5696</v>
          </cell>
          <cell r="J420">
            <v>3275.7</v>
          </cell>
          <cell r="K420">
            <v>6448.16</v>
          </cell>
          <cell r="L420">
            <v>2722</v>
          </cell>
          <cell r="M420">
            <v>820</v>
          </cell>
          <cell r="N420">
            <v>-18388.02</v>
          </cell>
          <cell r="O420">
            <v>-1818.92</v>
          </cell>
          <cell r="P420">
            <v>2266.29</v>
          </cell>
          <cell r="Q420">
            <v>13218.990000000002</v>
          </cell>
        </row>
        <row r="421">
          <cell r="A421">
            <v>59344</v>
          </cell>
          <cell r="B421" t="str">
            <v>WC - Prior Year Claims</v>
          </cell>
          <cell r="E421">
            <v>0</v>
          </cell>
          <cell r="F421">
            <v>0</v>
          </cell>
          <cell r="G421">
            <v>0</v>
          </cell>
          <cell r="H421">
            <v>-9078.02</v>
          </cell>
          <cell r="I421">
            <v>16579.04</v>
          </cell>
          <cell r="J421">
            <v>98644.06</v>
          </cell>
          <cell r="K421">
            <v>-15344.09</v>
          </cell>
          <cell r="L421">
            <v>-28729.19</v>
          </cell>
          <cell r="M421">
            <v>17918.650000000001</v>
          </cell>
          <cell r="N421">
            <v>-103.64</v>
          </cell>
          <cell r="O421">
            <v>1197.08</v>
          </cell>
          <cell r="P421">
            <v>-19684.740000000002</v>
          </cell>
          <cell r="Q421">
            <v>61399.150000000009</v>
          </cell>
        </row>
        <row r="422">
          <cell r="A422">
            <v>59350</v>
          </cell>
          <cell r="B422" t="str">
            <v>Self Isurance IBNR Estimates</v>
          </cell>
          <cell r="E422">
            <v>0</v>
          </cell>
          <cell r="F422">
            <v>0</v>
          </cell>
          <cell r="G422">
            <v>0</v>
          </cell>
          <cell r="H422">
            <v>0</v>
          </cell>
          <cell r="I422">
            <v>0</v>
          </cell>
          <cell r="J422">
            <v>0</v>
          </cell>
          <cell r="K422">
            <v>0</v>
          </cell>
          <cell r="L422">
            <v>0</v>
          </cell>
          <cell r="M422">
            <v>0</v>
          </cell>
          <cell r="N422">
            <v>0</v>
          </cell>
          <cell r="O422">
            <v>0</v>
          </cell>
          <cell r="P422">
            <v>0</v>
          </cell>
          <cell r="Q422">
            <v>0</v>
          </cell>
        </row>
        <row r="423">
          <cell r="A423">
            <v>59400</v>
          </cell>
          <cell r="B423" t="str">
            <v>Damages paid by District</v>
          </cell>
          <cell r="E423">
            <v>5142.99</v>
          </cell>
          <cell r="F423">
            <v>1000</v>
          </cell>
          <cell r="G423">
            <v>2757.56</v>
          </cell>
          <cell r="H423">
            <v>0</v>
          </cell>
          <cell r="I423">
            <v>1701.74</v>
          </cell>
          <cell r="J423">
            <v>6490.95</v>
          </cell>
          <cell r="K423">
            <v>104.97</v>
          </cell>
          <cell r="L423">
            <v>48.7</v>
          </cell>
          <cell r="M423">
            <v>0</v>
          </cell>
          <cell r="N423">
            <v>11054.22</v>
          </cell>
          <cell r="O423">
            <v>655.83</v>
          </cell>
          <cell r="P423">
            <v>11383.6</v>
          </cell>
          <cell r="Q423">
            <v>40340.559999999998</v>
          </cell>
        </row>
        <row r="424">
          <cell r="A424">
            <v>59401</v>
          </cell>
          <cell r="B424" t="str">
            <v>Insurance claim repairs</v>
          </cell>
          <cell r="E424">
            <v>0</v>
          </cell>
          <cell r="F424">
            <v>0</v>
          </cell>
          <cell r="G424">
            <v>0</v>
          </cell>
          <cell r="H424">
            <v>0</v>
          </cell>
          <cell r="I424">
            <v>0</v>
          </cell>
          <cell r="J424">
            <v>0</v>
          </cell>
          <cell r="K424">
            <v>0</v>
          </cell>
          <cell r="L424">
            <v>0</v>
          </cell>
          <cell r="M424">
            <v>0</v>
          </cell>
          <cell r="N424">
            <v>10000</v>
          </cell>
          <cell r="O424">
            <v>31.43</v>
          </cell>
          <cell r="P424">
            <v>-10904.79</v>
          </cell>
          <cell r="Q424">
            <v>-873.36000000000058</v>
          </cell>
        </row>
        <row r="425">
          <cell r="A425">
            <v>59500</v>
          </cell>
          <cell r="B425" t="str">
            <v>Workers Comp Prem</v>
          </cell>
          <cell r="E425">
            <v>4000</v>
          </cell>
          <cell r="F425">
            <v>2000</v>
          </cell>
          <cell r="G425">
            <v>2000</v>
          </cell>
          <cell r="H425">
            <v>2000</v>
          </cell>
          <cell r="I425">
            <v>1000</v>
          </cell>
          <cell r="J425">
            <v>2000</v>
          </cell>
          <cell r="K425">
            <v>2000</v>
          </cell>
          <cell r="L425">
            <v>2000</v>
          </cell>
          <cell r="M425">
            <v>3000</v>
          </cell>
          <cell r="N425">
            <v>3000</v>
          </cell>
          <cell r="O425">
            <v>3000</v>
          </cell>
          <cell r="P425">
            <v>0</v>
          </cell>
          <cell r="Q425">
            <v>26000</v>
          </cell>
        </row>
        <row r="426">
          <cell r="A426">
            <v>59998</v>
          </cell>
          <cell r="B426" t="str">
            <v>Allocation Out - District</v>
          </cell>
          <cell r="E426">
            <v>0</v>
          </cell>
          <cell r="F426">
            <v>0</v>
          </cell>
          <cell r="G426">
            <v>0</v>
          </cell>
          <cell r="H426">
            <v>0</v>
          </cell>
          <cell r="I426">
            <v>0</v>
          </cell>
          <cell r="J426">
            <v>0</v>
          </cell>
          <cell r="K426">
            <v>0</v>
          </cell>
          <cell r="L426">
            <v>0</v>
          </cell>
          <cell r="M426">
            <v>0</v>
          </cell>
          <cell r="N426">
            <v>0</v>
          </cell>
          <cell r="O426">
            <v>0</v>
          </cell>
          <cell r="P426">
            <v>0</v>
          </cell>
          <cell r="Q426">
            <v>0</v>
          </cell>
        </row>
        <row r="427">
          <cell r="A427">
            <v>59999</v>
          </cell>
          <cell r="B427" t="str">
            <v>Allocation Out - Out District</v>
          </cell>
          <cell r="E427">
            <v>0</v>
          </cell>
          <cell r="F427">
            <v>0</v>
          </cell>
          <cell r="G427">
            <v>0</v>
          </cell>
          <cell r="H427">
            <v>0</v>
          </cell>
          <cell r="I427">
            <v>0</v>
          </cell>
          <cell r="J427">
            <v>0</v>
          </cell>
          <cell r="K427">
            <v>0</v>
          </cell>
          <cell r="L427">
            <v>0</v>
          </cell>
          <cell r="M427">
            <v>0</v>
          </cell>
          <cell r="N427">
            <v>0</v>
          </cell>
          <cell r="O427">
            <v>0</v>
          </cell>
          <cell r="P427">
            <v>0</v>
          </cell>
          <cell r="Q427">
            <v>0</v>
          </cell>
        </row>
        <row r="428">
          <cell r="A428" t="str">
            <v>Total Insurance</v>
          </cell>
          <cell r="E428">
            <v>20383.18</v>
          </cell>
          <cell r="F428">
            <v>-6774.6</v>
          </cell>
          <cell r="G428">
            <v>29068.22</v>
          </cell>
          <cell r="H428">
            <v>10618.789999999997</v>
          </cell>
          <cell r="I428">
            <v>33063.910000000003</v>
          </cell>
          <cell r="J428">
            <v>121751.14</v>
          </cell>
          <cell r="K428">
            <v>10300.169999999996</v>
          </cell>
          <cell r="L428">
            <v>-9617.11</v>
          </cell>
          <cell r="M428">
            <v>40754.230000000003</v>
          </cell>
          <cell r="N428">
            <v>18904.439999999999</v>
          </cell>
          <cell r="O428">
            <v>15228.07</v>
          </cell>
          <cell r="P428">
            <v>17581.739999999998</v>
          </cell>
          <cell r="Q428">
            <v>301262.18000000005</v>
          </cell>
        </row>
        <row r="430">
          <cell r="A430" t="str">
            <v>Disposal of Assets and Operations</v>
          </cell>
        </row>
        <row r="431">
          <cell r="A431">
            <v>72000</v>
          </cell>
          <cell r="B431" t="str">
            <v>Gain/Loss on Disposal of Operations</v>
          </cell>
          <cell r="E431">
            <v>0</v>
          </cell>
          <cell r="F431">
            <v>0</v>
          </cell>
          <cell r="G431">
            <v>0</v>
          </cell>
          <cell r="H431">
            <v>0</v>
          </cell>
          <cell r="I431">
            <v>0</v>
          </cell>
          <cell r="J431">
            <v>0</v>
          </cell>
          <cell r="K431">
            <v>0</v>
          </cell>
          <cell r="L431">
            <v>0</v>
          </cell>
          <cell r="M431">
            <v>0</v>
          </cell>
          <cell r="N431">
            <v>0</v>
          </cell>
          <cell r="O431">
            <v>0</v>
          </cell>
          <cell r="P431">
            <v>0</v>
          </cell>
          <cell r="Q431">
            <v>0</v>
          </cell>
        </row>
        <row r="432">
          <cell r="A432">
            <v>91010</v>
          </cell>
          <cell r="B432" t="str">
            <v>Gain/Loss on Sale of Asset</v>
          </cell>
          <cell r="E432">
            <v>0</v>
          </cell>
          <cell r="F432">
            <v>0</v>
          </cell>
          <cell r="G432">
            <v>0</v>
          </cell>
          <cell r="H432">
            <v>1319.45</v>
          </cell>
          <cell r="I432">
            <v>0</v>
          </cell>
          <cell r="J432">
            <v>24949.35</v>
          </cell>
          <cell r="K432">
            <v>-33354.22</v>
          </cell>
          <cell r="L432">
            <v>-3080</v>
          </cell>
          <cell r="M432">
            <v>0</v>
          </cell>
          <cell r="N432">
            <v>0</v>
          </cell>
          <cell r="O432">
            <v>0</v>
          </cell>
          <cell r="P432">
            <v>0</v>
          </cell>
          <cell r="Q432">
            <v>-10165.420000000002</v>
          </cell>
        </row>
        <row r="433">
          <cell r="A433" t="str">
            <v>Total Disposal of Assets and Operations</v>
          </cell>
          <cell r="E433">
            <v>0</v>
          </cell>
          <cell r="F433">
            <v>0</v>
          </cell>
          <cell r="G433">
            <v>0</v>
          </cell>
          <cell r="H433">
            <v>1319.45</v>
          </cell>
          <cell r="I433">
            <v>0</v>
          </cell>
          <cell r="J433">
            <v>24949.35</v>
          </cell>
          <cell r="K433">
            <v>-33354.22</v>
          </cell>
          <cell r="L433">
            <v>-3080</v>
          </cell>
          <cell r="M433">
            <v>0</v>
          </cell>
          <cell r="N433">
            <v>0</v>
          </cell>
          <cell r="O433">
            <v>0</v>
          </cell>
          <cell r="P433">
            <v>0</v>
          </cell>
          <cell r="Q433">
            <v>-10165.420000000002</v>
          </cell>
        </row>
        <row r="435">
          <cell r="A435" t="str">
            <v>Total Operating Costs</v>
          </cell>
          <cell r="E435">
            <v>691108.55</v>
          </cell>
          <cell r="F435">
            <v>591691.37000000011</v>
          </cell>
          <cell r="G435">
            <v>679572.21999999986</v>
          </cell>
          <cell r="H435">
            <v>649398.42000000004</v>
          </cell>
          <cell r="I435">
            <v>715012.80999999994</v>
          </cell>
          <cell r="J435">
            <v>823534.92999999993</v>
          </cell>
          <cell r="K435">
            <v>725146.60999999987</v>
          </cell>
          <cell r="L435">
            <v>671623.93</v>
          </cell>
          <cell r="M435">
            <v>721331.92999999993</v>
          </cell>
          <cell r="N435">
            <v>675314.14999999991</v>
          </cell>
          <cell r="O435">
            <v>713873.94</v>
          </cell>
          <cell r="P435">
            <v>696947.79999999981</v>
          </cell>
          <cell r="Q435">
            <v>8354556.6600000001</v>
          </cell>
        </row>
        <row r="437">
          <cell r="A437" t="str">
            <v>Gross Profit</v>
          </cell>
          <cell r="E437">
            <v>958596.29999999981</v>
          </cell>
          <cell r="F437">
            <v>1078399.0499999998</v>
          </cell>
          <cell r="G437">
            <v>980681.78999999992</v>
          </cell>
          <cell r="H437">
            <v>1060013.06</v>
          </cell>
          <cell r="I437">
            <v>998324.67999999935</v>
          </cell>
          <cell r="J437">
            <v>884006.14000000036</v>
          </cell>
          <cell r="K437">
            <v>999176.6099999994</v>
          </cell>
          <cell r="L437">
            <v>1029352.5499999995</v>
          </cell>
          <cell r="M437">
            <v>1005221.45</v>
          </cell>
          <cell r="N437">
            <v>1062170.0200000005</v>
          </cell>
          <cell r="O437">
            <v>1010676.3699999996</v>
          </cell>
          <cell r="P437">
            <v>1011952.0500000003</v>
          </cell>
          <cell r="Q437">
            <v>12078570.07</v>
          </cell>
        </row>
        <row r="439">
          <cell r="A439" t="str">
            <v>SG&amp;A</v>
          </cell>
        </row>
        <row r="440">
          <cell r="A440" t="str">
            <v>Sales</v>
          </cell>
        </row>
        <row r="441">
          <cell r="A441">
            <v>60010</v>
          </cell>
          <cell r="B441" t="str">
            <v>Salaries</v>
          </cell>
          <cell r="E441">
            <v>0</v>
          </cell>
          <cell r="F441">
            <v>0</v>
          </cell>
          <cell r="G441">
            <v>0</v>
          </cell>
          <cell r="H441">
            <v>0</v>
          </cell>
          <cell r="I441">
            <v>0</v>
          </cell>
          <cell r="J441">
            <v>0</v>
          </cell>
          <cell r="K441">
            <v>0</v>
          </cell>
          <cell r="L441">
            <v>0</v>
          </cell>
          <cell r="M441">
            <v>0</v>
          </cell>
          <cell r="N441">
            <v>0</v>
          </cell>
          <cell r="O441">
            <v>0</v>
          </cell>
          <cell r="P441">
            <v>0</v>
          </cell>
          <cell r="Q441">
            <v>0</v>
          </cell>
        </row>
        <row r="442">
          <cell r="A442">
            <v>60020</v>
          </cell>
          <cell r="B442" t="str">
            <v>Wages Regular</v>
          </cell>
          <cell r="E442">
            <v>0</v>
          </cell>
          <cell r="F442">
            <v>0</v>
          </cell>
          <cell r="G442">
            <v>0</v>
          </cell>
          <cell r="H442">
            <v>0</v>
          </cell>
          <cell r="I442">
            <v>0</v>
          </cell>
          <cell r="J442">
            <v>0</v>
          </cell>
          <cell r="K442">
            <v>0</v>
          </cell>
          <cell r="L442">
            <v>0</v>
          </cell>
          <cell r="M442">
            <v>0</v>
          </cell>
          <cell r="N442">
            <v>0</v>
          </cell>
          <cell r="O442">
            <v>0</v>
          </cell>
          <cell r="P442">
            <v>0</v>
          </cell>
          <cell r="Q442">
            <v>0</v>
          </cell>
        </row>
        <row r="443">
          <cell r="A443">
            <v>60025</v>
          </cell>
          <cell r="B443" t="str">
            <v>Wages O.T.</v>
          </cell>
          <cell r="E443">
            <v>0</v>
          </cell>
          <cell r="F443">
            <v>0</v>
          </cell>
          <cell r="G443">
            <v>0</v>
          </cell>
          <cell r="H443">
            <v>0</v>
          </cell>
          <cell r="I443">
            <v>0</v>
          </cell>
          <cell r="J443">
            <v>0</v>
          </cell>
          <cell r="K443">
            <v>0</v>
          </cell>
          <cell r="L443">
            <v>0</v>
          </cell>
          <cell r="M443">
            <v>0</v>
          </cell>
          <cell r="N443">
            <v>0</v>
          </cell>
          <cell r="O443">
            <v>0</v>
          </cell>
          <cell r="P443">
            <v>0</v>
          </cell>
          <cell r="Q443">
            <v>0</v>
          </cell>
        </row>
        <row r="444">
          <cell r="A444">
            <v>60030</v>
          </cell>
          <cell r="B444" t="str">
            <v>Bonuses and Commissions</v>
          </cell>
          <cell r="E444">
            <v>0</v>
          </cell>
          <cell r="F444">
            <v>0</v>
          </cell>
          <cell r="G444">
            <v>0</v>
          </cell>
          <cell r="H444">
            <v>0</v>
          </cell>
          <cell r="I444">
            <v>0</v>
          </cell>
          <cell r="J444">
            <v>0</v>
          </cell>
          <cell r="K444">
            <v>0</v>
          </cell>
          <cell r="L444">
            <v>0</v>
          </cell>
          <cell r="M444">
            <v>0</v>
          </cell>
          <cell r="N444">
            <v>0</v>
          </cell>
          <cell r="O444">
            <v>0</v>
          </cell>
          <cell r="P444">
            <v>0</v>
          </cell>
          <cell r="Q444">
            <v>0</v>
          </cell>
        </row>
        <row r="445">
          <cell r="A445">
            <v>60035</v>
          </cell>
          <cell r="B445" t="str">
            <v>Safety Bonuses</v>
          </cell>
          <cell r="E445">
            <v>0</v>
          </cell>
          <cell r="F445">
            <v>0</v>
          </cell>
          <cell r="G445">
            <v>0</v>
          </cell>
          <cell r="H445">
            <v>0</v>
          </cell>
          <cell r="I445">
            <v>0</v>
          </cell>
          <cell r="J445">
            <v>0</v>
          </cell>
          <cell r="K445">
            <v>0</v>
          </cell>
          <cell r="L445">
            <v>0</v>
          </cell>
          <cell r="M445">
            <v>0</v>
          </cell>
          <cell r="N445">
            <v>0</v>
          </cell>
          <cell r="O445">
            <v>0</v>
          </cell>
          <cell r="P445">
            <v>0</v>
          </cell>
          <cell r="Q445">
            <v>0</v>
          </cell>
        </row>
        <row r="446">
          <cell r="A446">
            <v>60037</v>
          </cell>
          <cell r="B446" t="str">
            <v>Termination Pay</v>
          </cell>
          <cell r="E446">
            <v>0</v>
          </cell>
          <cell r="F446">
            <v>0</v>
          </cell>
          <cell r="G446">
            <v>0</v>
          </cell>
          <cell r="H446">
            <v>0</v>
          </cell>
          <cell r="I446">
            <v>0</v>
          </cell>
          <cell r="J446">
            <v>0</v>
          </cell>
          <cell r="K446">
            <v>0</v>
          </cell>
          <cell r="L446">
            <v>0</v>
          </cell>
          <cell r="M446">
            <v>0</v>
          </cell>
          <cell r="N446">
            <v>0</v>
          </cell>
          <cell r="O446">
            <v>0</v>
          </cell>
          <cell r="P446">
            <v>0</v>
          </cell>
          <cell r="Q446">
            <v>0</v>
          </cell>
        </row>
        <row r="447">
          <cell r="A447">
            <v>60045</v>
          </cell>
          <cell r="B447" t="str">
            <v>Contract Labor</v>
          </cell>
          <cell r="E447">
            <v>0</v>
          </cell>
          <cell r="F447">
            <v>0</v>
          </cell>
          <cell r="G447">
            <v>0</v>
          </cell>
          <cell r="H447">
            <v>0</v>
          </cell>
          <cell r="I447">
            <v>0</v>
          </cell>
          <cell r="J447">
            <v>0</v>
          </cell>
          <cell r="K447">
            <v>0</v>
          </cell>
          <cell r="L447">
            <v>0</v>
          </cell>
          <cell r="M447">
            <v>0</v>
          </cell>
          <cell r="N447">
            <v>0</v>
          </cell>
          <cell r="O447">
            <v>0</v>
          </cell>
          <cell r="P447">
            <v>0</v>
          </cell>
          <cell r="Q447">
            <v>0</v>
          </cell>
        </row>
        <row r="448">
          <cell r="A448">
            <v>60050</v>
          </cell>
          <cell r="B448" t="str">
            <v>Payroll Taxes</v>
          </cell>
          <cell r="E448">
            <v>0</v>
          </cell>
          <cell r="F448">
            <v>0</v>
          </cell>
          <cell r="G448">
            <v>0</v>
          </cell>
          <cell r="H448">
            <v>0</v>
          </cell>
          <cell r="I448">
            <v>0</v>
          </cell>
          <cell r="J448">
            <v>0</v>
          </cell>
          <cell r="K448">
            <v>0</v>
          </cell>
          <cell r="L448">
            <v>0</v>
          </cell>
          <cell r="M448">
            <v>0</v>
          </cell>
          <cell r="N448">
            <v>0</v>
          </cell>
          <cell r="O448">
            <v>0</v>
          </cell>
          <cell r="P448">
            <v>0</v>
          </cell>
          <cell r="Q448">
            <v>0</v>
          </cell>
        </row>
        <row r="449">
          <cell r="A449">
            <v>60060</v>
          </cell>
          <cell r="B449" t="str">
            <v>Group Insurance</v>
          </cell>
          <cell r="E449">
            <v>0</v>
          </cell>
          <cell r="F449">
            <v>0</v>
          </cell>
          <cell r="G449">
            <v>0</v>
          </cell>
          <cell r="H449">
            <v>0</v>
          </cell>
          <cell r="I449">
            <v>0</v>
          </cell>
          <cell r="J449">
            <v>0</v>
          </cell>
          <cell r="K449">
            <v>0</v>
          </cell>
          <cell r="L449">
            <v>0</v>
          </cell>
          <cell r="M449">
            <v>0</v>
          </cell>
          <cell r="N449">
            <v>0</v>
          </cell>
          <cell r="O449">
            <v>0</v>
          </cell>
          <cell r="P449">
            <v>0</v>
          </cell>
          <cell r="Q449">
            <v>0</v>
          </cell>
        </row>
        <row r="450">
          <cell r="A450">
            <v>60065</v>
          </cell>
          <cell r="B450" t="str">
            <v>Vacation Pay</v>
          </cell>
          <cell r="E450">
            <v>0</v>
          </cell>
          <cell r="F450">
            <v>0</v>
          </cell>
          <cell r="G450">
            <v>0</v>
          </cell>
          <cell r="H450">
            <v>0</v>
          </cell>
          <cell r="I450">
            <v>0</v>
          </cell>
          <cell r="J450">
            <v>0</v>
          </cell>
          <cell r="K450">
            <v>0</v>
          </cell>
          <cell r="L450">
            <v>8.23</v>
          </cell>
          <cell r="M450">
            <v>-8.23</v>
          </cell>
          <cell r="N450">
            <v>0</v>
          </cell>
          <cell r="O450">
            <v>0</v>
          </cell>
          <cell r="P450">
            <v>0</v>
          </cell>
          <cell r="Q450">
            <v>0</v>
          </cell>
        </row>
        <row r="451">
          <cell r="A451">
            <v>60070</v>
          </cell>
          <cell r="B451" t="str">
            <v>Sick Pay</v>
          </cell>
          <cell r="E451">
            <v>0</v>
          </cell>
          <cell r="F451">
            <v>0</v>
          </cell>
          <cell r="G451">
            <v>0</v>
          </cell>
          <cell r="H451">
            <v>0</v>
          </cell>
          <cell r="I451">
            <v>0</v>
          </cell>
          <cell r="J451">
            <v>0</v>
          </cell>
          <cell r="K451">
            <v>0</v>
          </cell>
          <cell r="L451">
            <v>0</v>
          </cell>
          <cell r="M451">
            <v>0</v>
          </cell>
          <cell r="N451">
            <v>0</v>
          </cell>
          <cell r="O451">
            <v>0</v>
          </cell>
          <cell r="P451">
            <v>0</v>
          </cell>
          <cell r="Q451">
            <v>0</v>
          </cell>
        </row>
        <row r="452">
          <cell r="A452">
            <v>60086</v>
          </cell>
          <cell r="B452" t="str">
            <v>Safety and Training</v>
          </cell>
          <cell r="E452">
            <v>0</v>
          </cell>
          <cell r="F452">
            <v>0</v>
          </cell>
          <cell r="G452">
            <v>0</v>
          </cell>
          <cell r="H452">
            <v>0</v>
          </cell>
          <cell r="I452">
            <v>0</v>
          </cell>
          <cell r="J452">
            <v>0</v>
          </cell>
          <cell r="K452">
            <v>0</v>
          </cell>
          <cell r="L452">
            <v>0</v>
          </cell>
          <cell r="M452">
            <v>0</v>
          </cell>
          <cell r="N452">
            <v>0</v>
          </cell>
          <cell r="O452">
            <v>0</v>
          </cell>
          <cell r="P452">
            <v>0</v>
          </cell>
          <cell r="Q452">
            <v>0</v>
          </cell>
        </row>
        <row r="453">
          <cell r="A453">
            <v>60095</v>
          </cell>
          <cell r="B453" t="str">
            <v>Empl &amp; Commun Activ</v>
          </cell>
          <cell r="E453">
            <v>0</v>
          </cell>
          <cell r="F453">
            <v>0</v>
          </cell>
          <cell r="G453">
            <v>0</v>
          </cell>
          <cell r="H453">
            <v>0</v>
          </cell>
          <cell r="I453">
            <v>0</v>
          </cell>
          <cell r="J453">
            <v>0</v>
          </cell>
          <cell r="K453">
            <v>0</v>
          </cell>
          <cell r="L453">
            <v>0</v>
          </cell>
          <cell r="M453">
            <v>0</v>
          </cell>
          <cell r="N453">
            <v>0</v>
          </cell>
          <cell r="O453">
            <v>0</v>
          </cell>
          <cell r="P453">
            <v>0</v>
          </cell>
          <cell r="Q453">
            <v>0</v>
          </cell>
        </row>
        <row r="454">
          <cell r="A454">
            <v>60105</v>
          </cell>
          <cell r="B454" t="str">
            <v>Employee Relocation</v>
          </cell>
          <cell r="E454">
            <v>0</v>
          </cell>
          <cell r="F454">
            <v>0</v>
          </cell>
          <cell r="G454">
            <v>0</v>
          </cell>
          <cell r="H454">
            <v>0</v>
          </cell>
          <cell r="I454">
            <v>0</v>
          </cell>
          <cell r="J454">
            <v>0</v>
          </cell>
          <cell r="K454">
            <v>0</v>
          </cell>
          <cell r="L454">
            <v>0</v>
          </cell>
          <cell r="M454">
            <v>0</v>
          </cell>
          <cell r="N454">
            <v>0</v>
          </cell>
          <cell r="O454">
            <v>0</v>
          </cell>
          <cell r="P454">
            <v>0</v>
          </cell>
          <cell r="Q454">
            <v>0</v>
          </cell>
        </row>
        <row r="455">
          <cell r="A455">
            <v>60115</v>
          </cell>
          <cell r="B455" t="str">
            <v>School Tuition</v>
          </cell>
          <cell r="E455">
            <v>0</v>
          </cell>
          <cell r="F455">
            <v>0</v>
          </cell>
          <cell r="G455">
            <v>0</v>
          </cell>
          <cell r="H455">
            <v>0</v>
          </cell>
          <cell r="I455">
            <v>0</v>
          </cell>
          <cell r="J455">
            <v>0</v>
          </cell>
          <cell r="K455">
            <v>0</v>
          </cell>
          <cell r="L455">
            <v>0</v>
          </cell>
          <cell r="M455">
            <v>0</v>
          </cell>
          <cell r="N455">
            <v>0</v>
          </cell>
          <cell r="O455">
            <v>0</v>
          </cell>
          <cell r="P455">
            <v>0</v>
          </cell>
          <cell r="Q455">
            <v>0</v>
          </cell>
        </row>
        <row r="456">
          <cell r="A456">
            <v>60116</v>
          </cell>
          <cell r="B456" t="str">
            <v>Pension and Profit Sharing</v>
          </cell>
          <cell r="E456">
            <v>0</v>
          </cell>
          <cell r="F456">
            <v>0</v>
          </cell>
          <cell r="G456">
            <v>0</v>
          </cell>
          <cell r="H456">
            <v>0</v>
          </cell>
          <cell r="I456">
            <v>0</v>
          </cell>
          <cell r="J456">
            <v>0</v>
          </cell>
          <cell r="K456">
            <v>0</v>
          </cell>
          <cell r="L456">
            <v>0</v>
          </cell>
          <cell r="M456">
            <v>0</v>
          </cell>
          <cell r="N456">
            <v>0</v>
          </cell>
          <cell r="O456">
            <v>0</v>
          </cell>
          <cell r="P456">
            <v>0</v>
          </cell>
          <cell r="Q456">
            <v>0</v>
          </cell>
        </row>
        <row r="457">
          <cell r="A457">
            <v>60117</v>
          </cell>
          <cell r="B457" t="str">
            <v>Union Pension</v>
          </cell>
          <cell r="E457">
            <v>0</v>
          </cell>
          <cell r="F457">
            <v>0</v>
          </cell>
          <cell r="G457">
            <v>0</v>
          </cell>
          <cell r="H457">
            <v>0</v>
          </cell>
          <cell r="I457">
            <v>0</v>
          </cell>
          <cell r="J457">
            <v>0</v>
          </cell>
          <cell r="K457">
            <v>0</v>
          </cell>
          <cell r="L457">
            <v>0</v>
          </cell>
          <cell r="M457">
            <v>0</v>
          </cell>
          <cell r="N457">
            <v>0</v>
          </cell>
          <cell r="O457">
            <v>0</v>
          </cell>
          <cell r="P457">
            <v>0</v>
          </cell>
          <cell r="Q457">
            <v>0</v>
          </cell>
        </row>
        <row r="458">
          <cell r="A458">
            <v>60148</v>
          </cell>
          <cell r="B458" t="str">
            <v>Allocated Exp In - District</v>
          </cell>
          <cell r="E458">
            <v>2300</v>
          </cell>
          <cell r="F458">
            <v>2448</v>
          </cell>
          <cell r="G458">
            <v>2391</v>
          </cell>
          <cell r="H458">
            <v>2584.5</v>
          </cell>
          <cell r="I458">
            <v>2565</v>
          </cell>
          <cell r="J458">
            <v>3535</v>
          </cell>
          <cell r="K458">
            <v>2899</v>
          </cell>
          <cell r="L458">
            <v>2443</v>
          </cell>
          <cell r="M458">
            <v>1800</v>
          </cell>
          <cell r="N458">
            <v>2326</v>
          </cell>
          <cell r="O458">
            <v>2339</v>
          </cell>
          <cell r="P458">
            <v>0</v>
          </cell>
          <cell r="Q458">
            <v>27630.5</v>
          </cell>
        </row>
        <row r="459">
          <cell r="A459">
            <v>60149</v>
          </cell>
          <cell r="B459" t="str">
            <v>Allocated Exp In Out - District</v>
          </cell>
          <cell r="E459">
            <v>0</v>
          </cell>
          <cell r="F459">
            <v>0</v>
          </cell>
          <cell r="G459">
            <v>0</v>
          </cell>
          <cell r="H459">
            <v>0</v>
          </cell>
          <cell r="I459">
            <v>0</v>
          </cell>
          <cell r="J459">
            <v>0</v>
          </cell>
          <cell r="K459">
            <v>0</v>
          </cell>
          <cell r="L459">
            <v>0</v>
          </cell>
          <cell r="M459">
            <v>0</v>
          </cell>
          <cell r="N459">
            <v>0</v>
          </cell>
          <cell r="O459">
            <v>0</v>
          </cell>
          <cell r="P459">
            <v>0</v>
          </cell>
          <cell r="Q459">
            <v>0</v>
          </cell>
        </row>
        <row r="460">
          <cell r="A460">
            <v>60165</v>
          </cell>
          <cell r="B460" t="str">
            <v>Communications</v>
          </cell>
          <cell r="E460">
            <v>0</v>
          </cell>
          <cell r="F460">
            <v>0</v>
          </cell>
          <cell r="G460">
            <v>0</v>
          </cell>
          <cell r="H460">
            <v>0</v>
          </cell>
          <cell r="I460">
            <v>0</v>
          </cell>
          <cell r="J460">
            <v>0</v>
          </cell>
          <cell r="K460">
            <v>0</v>
          </cell>
          <cell r="L460">
            <v>0</v>
          </cell>
          <cell r="M460">
            <v>0</v>
          </cell>
          <cell r="N460">
            <v>0</v>
          </cell>
          <cell r="O460">
            <v>0</v>
          </cell>
          <cell r="P460">
            <v>0</v>
          </cell>
          <cell r="Q460">
            <v>0</v>
          </cell>
        </row>
        <row r="461">
          <cell r="A461">
            <v>60170</v>
          </cell>
          <cell r="B461" t="str">
            <v>Real Estate Rentals</v>
          </cell>
          <cell r="E461">
            <v>0</v>
          </cell>
          <cell r="F461">
            <v>0</v>
          </cell>
          <cell r="G461">
            <v>0</v>
          </cell>
          <cell r="H461">
            <v>0</v>
          </cell>
          <cell r="I461">
            <v>0</v>
          </cell>
          <cell r="J461">
            <v>0</v>
          </cell>
          <cell r="K461">
            <v>0</v>
          </cell>
          <cell r="L461">
            <v>0</v>
          </cell>
          <cell r="M461">
            <v>0</v>
          </cell>
          <cell r="N461">
            <v>0</v>
          </cell>
          <cell r="O461">
            <v>0</v>
          </cell>
          <cell r="P461">
            <v>0</v>
          </cell>
          <cell r="Q461">
            <v>0</v>
          </cell>
        </row>
        <row r="462">
          <cell r="A462">
            <v>60175</v>
          </cell>
          <cell r="B462" t="str">
            <v>Equip/Vehicle Rental</v>
          </cell>
          <cell r="E462">
            <v>0</v>
          </cell>
          <cell r="F462">
            <v>0</v>
          </cell>
          <cell r="G462">
            <v>0</v>
          </cell>
          <cell r="H462">
            <v>0</v>
          </cell>
          <cell r="I462">
            <v>0</v>
          </cell>
          <cell r="J462">
            <v>0</v>
          </cell>
          <cell r="K462">
            <v>0</v>
          </cell>
          <cell r="L462">
            <v>0</v>
          </cell>
          <cell r="M462">
            <v>0</v>
          </cell>
          <cell r="N462">
            <v>0</v>
          </cell>
          <cell r="O462">
            <v>0</v>
          </cell>
          <cell r="P462">
            <v>0</v>
          </cell>
          <cell r="Q462">
            <v>0</v>
          </cell>
        </row>
        <row r="463">
          <cell r="A463">
            <v>60185</v>
          </cell>
          <cell r="B463" t="str">
            <v>Postage</v>
          </cell>
          <cell r="E463">
            <v>198.54</v>
          </cell>
          <cell r="F463">
            <v>0</v>
          </cell>
          <cell r="G463">
            <v>0</v>
          </cell>
          <cell r="H463">
            <v>0</v>
          </cell>
          <cell r="I463">
            <v>0</v>
          </cell>
          <cell r="J463">
            <v>0</v>
          </cell>
          <cell r="K463">
            <v>0</v>
          </cell>
          <cell r="L463">
            <v>0</v>
          </cell>
          <cell r="M463">
            <v>0</v>
          </cell>
          <cell r="N463">
            <v>0</v>
          </cell>
          <cell r="O463">
            <v>0</v>
          </cell>
          <cell r="P463">
            <v>0</v>
          </cell>
          <cell r="Q463">
            <v>198.54</v>
          </cell>
        </row>
        <row r="464">
          <cell r="A464">
            <v>60195</v>
          </cell>
          <cell r="B464" t="str">
            <v>Dues and Subscriptions</v>
          </cell>
          <cell r="E464">
            <v>0</v>
          </cell>
          <cell r="F464">
            <v>0</v>
          </cell>
          <cell r="G464">
            <v>0</v>
          </cell>
          <cell r="H464">
            <v>0</v>
          </cell>
          <cell r="I464">
            <v>0</v>
          </cell>
          <cell r="J464">
            <v>0</v>
          </cell>
          <cell r="K464">
            <v>0</v>
          </cell>
          <cell r="L464">
            <v>0</v>
          </cell>
          <cell r="M464">
            <v>0</v>
          </cell>
          <cell r="N464">
            <v>0</v>
          </cell>
          <cell r="O464">
            <v>0</v>
          </cell>
          <cell r="P464">
            <v>0</v>
          </cell>
          <cell r="Q464">
            <v>0</v>
          </cell>
        </row>
        <row r="465">
          <cell r="A465">
            <v>60196</v>
          </cell>
          <cell r="B465" t="str">
            <v>Club Dues</v>
          </cell>
          <cell r="E465">
            <v>0</v>
          </cell>
          <cell r="F465">
            <v>0</v>
          </cell>
          <cell r="G465">
            <v>0</v>
          </cell>
          <cell r="H465">
            <v>0</v>
          </cell>
          <cell r="I465">
            <v>0</v>
          </cell>
          <cell r="J465">
            <v>0</v>
          </cell>
          <cell r="K465">
            <v>0</v>
          </cell>
          <cell r="L465">
            <v>0</v>
          </cell>
          <cell r="M465">
            <v>0</v>
          </cell>
          <cell r="N465">
            <v>0</v>
          </cell>
          <cell r="O465">
            <v>0</v>
          </cell>
          <cell r="P465">
            <v>0</v>
          </cell>
          <cell r="Q465">
            <v>0</v>
          </cell>
        </row>
        <row r="466">
          <cell r="A466">
            <v>60200</v>
          </cell>
          <cell r="B466" t="str">
            <v>Travel</v>
          </cell>
          <cell r="E466">
            <v>0</v>
          </cell>
          <cell r="F466">
            <v>0</v>
          </cell>
          <cell r="G466">
            <v>0</v>
          </cell>
          <cell r="H466">
            <v>0</v>
          </cell>
          <cell r="I466">
            <v>0</v>
          </cell>
          <cell r="J466">
            <v>0</v>
          </cell>
          <cell r="K466">
            <v>0</v>
          </cell>
          <cell r="L466">
            <v>0</v>
          </cell>
          <cell r="M466">
            <v>0</v>
          </cell>
          <cell r="N466">
            <v>0</v>
          </cell>
          <cell r="O466">
            <v>0</v>
          </cell>
          <cell r="P466">
            <v>0</v>
          </cell>
          <cell r="Q466">
            <v>0</v>
          </cell>
        </row>
        <row r="467">
          <cell r="A467">
            <v>60201</v>
          </cell>
          <cell r="B467" t="str">
            <v>Entertainment</v>
          </cell>
          <cell r="E467">
            <v>0</v>
          </cell>
          <cell r="F467">
            <v>0</v>
          </cell>
          <cell r="G467">
            <v>0</v>
          </cell>
          <cell r="H467">
            <v>0</v>
          </cell>
          <cell r="I467">
            <v>0</v>
          </cell>
          <cell r="J467">
            <v>0</v>
          </cell>
          <cell r="K467">
            <v>0</v>
          </cell>
          <cell r="L467">
            <v>0</v>
          </cell>
          <cell r="M467">
            <v>0</v>
          </cell>
          <cell r="N467">
            <v>0</v>
          </cell>
          <cell r="O467">
            <v>0</v>
          </cell>
          <cell r="P467">
            <v>0</v>
          </cell>
          <cell r="Q467">
            <v>0</v>
          </cell>
        </row>
        <row r="468">
          <cell r="A468">
            <v>60205</v>
          </cell>
          <cell r="B468" t="str">
            <v>Travel - Auto</v>
          </cell>
          <cell r="E468">
            <v>0</v>
          </cell>
          <cell r="F468">
            <v>0</v>
          </cell>
          <cell r="G468">
            <v>0</v>
          </cell>
          <cell r="H468">
            <v>0</v>
          </cell>
          <cell r="I468">
            <v>0</v>
          </cell>
          <cell r="J468">
            <v>0</v>
          </cell>
          <cell r="K468">
            <v>58.5</v>
          </cell>
          <cell r="L468">
            <v>177.74</v>
          </cell>
          <cell r="M468">
            <v>-77.739999999999995</v>
          </cell>
          <cell r="N468">
            <v>0</v>
          </cell>
          <cell r="O468">
            <v>75.52</v>
          </cell>
          <cell r="P468">
            <v>23.74</v>
          </cell>
          <cell r="Q468">
            <v>257.76</v>
          </cell>
        </row>
        <row r="469">
          <cell r="A469">
            <v>60210</v>
          </cell>
          <cell r="B469" t="str">
            <v>Office Supplies and Equip</v>
          </cell>
          <cell r="E469">
            <v>0</v>
          </cell>
          <cell r="F469">
            <v>0</v>
          </cell>
          <cell r="G469">
            <v>0</v>
          </cell>
          <cell r="H469">
            <v>0</v>
          </cell>
          <cell r="I469">
            <v>0</v>
          </cell>
          <cell r="J469">
            <v>0</v>
          </cell>
          <cell r="K469">
            <v>0</v>
          </cell>
          <cell r="L469">
            <v>0</v>
          </cell>
          <cell r="M469">
            <v>0</v>
          </cell>
          <cell r="N469">
            <v>0</v>
          </cell>
          <cell r="O469">
            <v>0</v>
          </cell>
          <cell r="P469">
            <v>0</v>
          </cell>
          <cell r="Q469">
            <v>0</v>
          </cell>
        </row>
        <row r="470">
          <cell r="A470">
            <v>60225</v>
          </cell>
          <cell r="B470" t="str">
            <v>Advertising and Promotions</v>
          </cell>
          <cell r="E470">
            <v>12977.33</v>
          </cell>
          <cell r="F470">
            <v>949.64</v>
          </cell>
          <cell r="G470">
            <v>5900.84</v>
          </cell>
          <cell r="H470">
            <v>4161.1099999999997</v>
          </cell>
          <cell r="I470">
            <v>3165.78</v>
          </cell>
          <cell r="J470">
            <v>4520.0600000000004</v>
          </cell>
          <cell r="K470">
            <v>1806.35</v>
          </cell>
          <cell r="L470">
            <v>955.59</v>
          </cell>
          <cell r="M470">
            <v>28827.18</v>
          </cell>
          <cell r="N470">
            <v>25999.119999999999</v>
          </cell>
          <cell r="O470">
            <v>1245.2</v>
          </cell>
          <cell r="P470">
            <v>38523.21</v>
          </cell>
          <cell r="Q470">
            <v>129031.41</v>
          </cell>
        </row>
        <row r="471">
          <cell r="A471">
            <v>60234</v>
          </cell>
          <cell r="B471" t="str">
            <v>O/S Sales Exp</v>
          </cell>
          <cell r="E471">
            <v>0</v>
          </cell>
          <cell r="F471">
            <v>0</v>
          </cell>
          <cell r="G471">
            <v>0</v>
          </cell>
          <cell r="H471">
            <v>0</v>
          </cell>
          <cell r="I471">
            <v>0</v>
          </cell>
          <cell r="J471">
            <v>0</v>
          </cell>
          <cell r="K471">
            <v>0</v>
          </cell>
          <cell r="L471">
            <v>0</v>
          </cell>
          <cell r="M471">
            <v>0</v>
          </cell>
          <cell r="N471">
            <v>0</v>
          </cell>
          <cell r="O471">
            <v>0</v>
          </cell>
          <cell r="P471">
            <v>0</v>
          </cell>
          <cell r="Q471">
            <v>0</v>
          </cell>
        </row>
        <row r="472">
          <cell r="A472">
            <v>60255</v>
          </cell>
          <cell r="B472" t="str">
            <v>Other Prof Fees</v>
          </cell>
          <cell r="E472">
            <v>0</v>
          </cell>
          <cell r="F472">
            <v>0</v>
          </cell>
          <cell r="G472">
            <v>0</v>
          </cell>
          <cell r="H472">
            <v>0</v>
          </cell>
          <cell r="I472">
            <v>0</v>
          </cell>
          <cell r="J472">
            <v>0</v>
          </cell>
          <cell r="K472">
            <v>0</v>
          </cell>
          <cell r="L472">
            <v>0</v>
          </cell>
          <cell r="M472">
            <v>0</v>
          </cell>
          <cell r="N472">
            <v>0</v>
          </cell>
          <cell r="O472">
            <v>0</v>
          </cell>
          <cell r="P472">
            <v>0</v>
          </cell>
          <cell r="Q472">
            <v>0</v>
          </cell>
        </row>
        <row r="473">
          <cell r="A473">
            <v>60326</v>
          </cell>
          <cell r="B473" t="str">
            <v>Deduct - Current Yr</v>
          </cell>
          <cell r="E473">
            <v>0</v>
          </cell>
          <cell r="F473">
            <v>0</v>
          </cell>
          <cell r="G473">
            <v>0</v>
          </cell>
          <cell r="H473">
            <v>0</v>
          </cell>
          <cell r="I473">
            <v>0</v>
          </cell>
          <cell r="J473">
            <v>0</v>
          </cell>
          <cell r="K473">
            <v>0</v>
          </cell>
          <cell r="L473">
            <v>0</v>
          </cell>
          <cell r="M473">
            <v>0</v>
          </cell>
          <cell r="N473">
            <v>0</v>
          </cell>
          <cell r="O473">
            <v>0</v>
          </cell>
          <cell r="P473">
            <v>0</v>
          </cell>
          <cell r="Q473">
            <v>0</v>
          </cell>
        </row>
        <row r="474">
          <cell r="A474">
            <v>60327</v>
          </cell>
          <cell r="B474" t="str">
            <v>Deduct - Damage</v>
          </cell>
          <cell r="E474">
            <v>0</v>
          </cell>
          <cell r="F474">
            <v>0</v>
          </cell>
          <cell r="G474">
            <v>0</v>
          </cell>
          <cell r="H474">
            <v>0</v>
          </cell>
          <cell r="I474">
            <v>0</v>
          </cell>
          <cell r="J474">
            <v>0</v>
          </cell>
          <cell r="K474">
            <v>0</v>
          </cell>
          <cell r="L474">
            <v>0</v>
          </cell>
          <cell r="M474">
            <v>0</v>
          </cell>
          <cell r="N474">
            <v>0</v>
          </cell>
          <cell r="O474">
            <v>0</v>
          </cell>
          <cell r="P474">
            <v>0</v>
          </cell>
          <cell r="Q474">
            <v>0</v>
          </cell>
        </row>
        <row r="475">
          <cell r="A475">
            <v>60328</v>
          </cell>
          <cell r="B475" t="str">
            <v>Claim Recoveries</v>
          </cell>
          <cell r="E475">
            <v>0</v>
          </cell>
          <cell r="F475">
            <v>0</v>
          </cell>
          <cell r="G475">
            <v>0</v>
          </cell>
          <cell r="H475">
            <v>0</v>
          </cell>
          <cell r="I475">
            <v>0</v>
          </cell>
          <cell r="J475">
            <v>0</v>
          </cell>
          <cell r="K475">
            <v>0</v>
          </cell>
          <cell r="L475">
            <v>0</v>
          </cell>
          <cell r="M475">
            <v>0</v>
          </cell>
          <cell r="N475">
            <v>0</v>
          </cell>
          <cell r="O475">
            <v>0</v>
          </cell>
          <cell r="P475">
            <v>0</v>
          </cell>
          <cell r="Q475">
            <v>0</v>
          </cell>
        </row>
        <row r="476">
          <cell r="A476">
            <v>60330</v>
          </cell>
          <cell r="B476" t="str">
            <v>Deduct Prior Year</v>
          </cell>
          <cell r="E476">
            <v>0</v>
          </cell>
          <cell r="F476">
            <v>0</v>
          </cell>
          <cell r="G476">
            <v>0</v>
          </cell>
          <cell r="H476">
            <v>0</v>
          </cell>
          <cell r="I476">
            <v>0</v>
          </cell>
          <cell r="J476">
            <v>0</v>
          </cell>
          <cell r="K476">
            <v>0</v>
          </cell>
          <cell r="L476">
            <v>0</v>
          </cell>
          <cell r="M476">
            <v>0</v>
          </cell>
          <cell r="N476">
            <v>0</v>
          </cell>
          <cell r="O476">
            <v>0</v>
          </cell>
          <cell r="P476">
            <v>0</v>
          </cell>
          <cell r="Q476">
            <v>0</v>
          </cell>
        </row>
        <row r="477">
          <cell r="A477">
            <v>60335</v>
          </cell>
          <cell r="B477" t="str">
            <v>Miscellaneous</v>
          </cell>
          <cell r="E477">
            <v>0</v>
          </cell>
          <cell r="F477">
            <v>0</v>
          </cell>
          <cell r="G477">
            <v>0</v>
          </cell>
          <cell r="H477">
            <v>0</v>
          </cell>
          <cell r="I477">
            <v>0</v>
          </cell>
          <cell r="J477">
            <v>0</v>
          </cell>
          <cell r="K477">
            <v>0</v>
          </cell>
          <cell r="L477">
            <v>0</v>
          </cell>
          <cell r="M477">
            <v>0</v>
          </cell>
          <cell r="N477">
            <v>0</v>
          </cell>
          <cell r="O477">
            <v>0</v>
          </cell>
          <cell r="P477">
            <v>0</v>
          </cell>
          <cell r="Q477">
            <v>0</v>
          </cell>
        </row>
        <row r="478">
          <cell r="A478">
            <v>60998</v>
          </cell>
          <cell r="B478" t="str">
            <v>Allocation Out - District</v>
          </cell>
          <cell r="E478">
            <v>0</v>
          </cell>
          <cell r="F478">
            <v>0</v>
          </cell>
          <cell r="G478">
            <v>0</v>
          </cell>
          <cell r="H478">
            <v>0</v>
          </cell>
          <cell r="I478">
            <v>0</v>
          </cell>
          <cell r="J478">
            <v>0</v>
          </cell>
          <cell r="K478">
            <v>0</v>
          </cell>
          <cell r="L478">
            <v>0</v>
          </cell>
          <cell r="M478">
            <v>0</v>
          </cell>
          <cell r="N478">
            <v>0</v>
          </cell>
          <cell r="O478">
            <v>0</v>
          </cell>
          <cell r="P478">
            <v>0</v>
          </cell>
          <cell r="Q478">
            <v>0</v>
          </cell>
        </row>
        <row r="479">
          <cell r="A479">
            <v>60999</v>
          </cell>
          <cell r="B479" t="str">
            <v>Allocation Out - Out District</v>
          </cell>
          <cell r="E479">
            <v>0</v>
          </cell>
          <cell r="F479">
            <v>0</v>
          </cell>
          <cell r="G479">
            <v>0</v>
          </cell>
          <cell r="H479">
            <v>0</v>
          </cell>
          <cell r="I479">
            <v>0</v>
          </cell>
          <cell r="J479">
            <v>0</v>
          </cell>
          <cell r="K479">
            <v>0</v>
          </cell>
          <cell r="L479">
            <v>0</v>
          </cell>
          <cell r="M479">
            <v>0</v>
          </cell>
          <cell r="N479">
            <v>0</v>
          </cell>
          <cell r="O479">
            <v>0</v>
          </cell>
          <cell r="P479">
            <v>0</v>
          </cell>
          <cell r="Q479">
            <v>0</v>
          </cell>
        </row>
        <row r="480">
          <cell r="A480" t="str">
            <v>Total Sales</v>
          </cell>
          <cell r="E480">
            <v>15475.869999999999</v>
          </cell>
          <cell r="F480">
            <v>3397.64</v>
          </cell>
          <cell r="G480">
            <v>8291.84</v>
          </cell>
          <cell r="H480">
            <v>6745.61</v>
          </cell>
          <cell r="I480">
            <v>5730.7800000000007</v>
          </cell>
          <cell r="J480">
            <v>8055.06</v>
          </cell>
          <cell r="K480">
            <v>4763.8500000000004</v>
          </cell>
          <cell r="L480">
            <v>3584.5600000000004</v>
          </cell>
          <cell r="M480">
            <v>30541.21</v>
          </cell>
          <cell r="N480">
            <v>28325.119999999999</v>
          </cell>
          <cell r="O480">
            <v>3659.7200000000003</v>
          </cell>
          <cell r="P480">
            <v>38546.949999999997</v>
          </cell>
          <cell r="Q480">
            <v>157118.21</v>
          </cell>
        </row>
        <row r="482">
          <cell r="A482" t="str">
            <v>G&amp;A</v>
          </cell>
        </row>
        <row r="483">
          <cell r="A483">
            <v>70010</v>
          </cell>
          <cell r="B483" t="str">
            <v>Salaries</v>
          </cell>
          <cell r="E483">
            <v>31950.25</v>
          </cell>
          <cell r="F483">
            <v>29217.37</v>
          </cell>
          <cell r="G483">
            <v>34993.21</v>
          </cell>
          <cell r="H483">
            <v>32805.65</v>
          </cell>
          <cell r="I483">
            <v>33117.839999999997</v>
          </cell>
          <cell r="J483">
            <v>36102.11</v>
          </cell>
          <cell r="K483">
            <v>36862.230000000003</v>
          </cell>
          <cell r="L483">
            <v>32246.880000000001</v>
          </cell>
          <cell r="M483">
            <v>35474.660000000003</v>
          </cell>
          <cell r="N483">
            <v>34757.17</v>
          </cell>
          <cell r="O483">
            <v>34601.15</v>
          </cell>
          <cell r="P483">
            <v>36751.879999999997</v>
          </cell>
          <cell r="Q483">
            <v>408880.39999999997</v>
          </cell>
        </row>
        <row r="484">
          <cell r="A484">
            <v>70015</v>
          </cell>
          <cell r="B484" t="str">
            <v>Deferred Comp Earnings</v>
          </cell>
          <cell r="E484">
            <v>0</v>
          </cell>
          <cell r="F484">
            <v>0</v>
          </cell>
          <cell r="G484">
            <v>0</v>
          </cell>
          <cell r="H484">
            <v>0</v>
          </cell>
          <cell r="I484">
            <v>0</v>
          </cell>
          <cell r="J484">
            <v>0</v>
          </cell>
          <cell r="K484">
            <v>0</v>
          </cell>
          <cell r="L484">
            <v>0</v>
          </cell>
          <cell r="M484">
            <v>0</v>
          </cell>
          <cell r="N484">
            <v>0</v>
          </cell>
          <cell r="O484">
            <v>0</v>
          </cell>
          <cell r="P484">
            <v>0</v>
          </cell>
          <cell r="Q484">
            <v>0</v>
          </cell>
        </row>
        <row r="485">
          <cell r="A485">
            <v>70020</v>
          </cell>
          <cell r="B485" t="str">
            <v>Wages Regular</v>
          </cell>
          <cell r="E485">
            <v>39238.25</v>
          </cell>
          <cell r="F485">
            <v>41055.800000000003</v>
          </cell>
          <cell r="G485">
            <v>43441.67</v>
          </cell>
          <cell r="H485">
            <v>43159.68</v>
          </cell>
          <cell r="I485">
            <v>40707.99</v>
          </cell>
          <cell r="J485">
            <v>44340.75</v>
          </cell>
          <cell r="K485">
            <v>44034.15</v>
          </cell>
          <cell r="L485">
            <v>37123.65</v>
          </cell>
          <cell r="M485">
            <v>40606.129999999997</v>
          </cell>
          <cell r="N485">
            <v>42194.06</v>
          </cell>
          <cell r="O485">
            <v>45471.69</v>
          </cell>
          <cell r="P485">
            <v>48949.11</v>
          </cell>
          <cell r="Q485">
            <v>510322.93</v>
          </cell>
        </row>
        <row r="486">
          <cell r="A486">
            <v>70025</v>
          </cell>
          <cell r="B486" t="str">
            <v>Wages O.T.</v>
          </cell>
          <cell r="E486">
            <v>2096.58</v>
          </cell>
          <cell r="F486">
            <v>2256.92</v>
          </cell>
          <cell r="G486">
            <v>520.88</v>
          </cell>
          <cell r="H486">
            <v>1862.34</v>
          </cell>
          <cell r="I486">
            <v>3126.98</v>
          </cell>
          <cell r="J486">
            <v>1540.45</v>
          </cell>
          <cell r="K486">
            <v>2442.46</v>
          </cell>
          <cell r="L486">
            <v>2985.84</v>
          </cell>
          <cell r="M486">
            <v>1455.97</v>
          </cell>
          <cell r="N486">
            <v>1845.98</v>
          </cell>
          <cell r="O486">
            <v>2373.81</v>
          </cell>
          <cell r="P486">
            <v>1626.79</v>
          </cell>
          <cell r="Q486">
            <v>24135.000000000004</v>
          </cell>
        </row>
        <row r="487">
          <cell r="A487">
            <v>70030</v>
          </cell>
          <cell r="B487" t="str">
            <v>Corp Allocated Bonus</v>
          </cell>
          <cell r="E487">
            <v>0</v>
          </cell>
          <cell r="F487">
            <v>0</v>
          </cell>
          <cell r="G487">
            <v>0</v>
          </cell>
          <cell r="H487">
            <v>0</v>
          </cell>
          <cell r="I487">
            <v>0</v>
          </cell>
          <cell r="J487">
            <v>0</v>
          </cell>
          <cell r="K487">
            <v>0</v>
          </cell>
          <cell r="L487">
            <v>0</v>
          </cell>
          <cell r="M487">
            <v>0</v>
          </cell>
          <cell r="N487">
            <v>0</v>
          </cell>
          <cell r="O487">
            <v>0</v>
          </cell>
          <cell r="P487">
            <v>0</v>
          </cell>
          <cell r="Q487">
            <v>0</v>
          </cell>
        </row>
        <row r="488">
          <cell r="A488">
            <v>70035</v>
          </cell>
          <cell r="B488" t="str">
            <v>Safety Bonuses</v>
          </cell>
          <cell r="E488">
            <v>0</v>
          </cell>
          <cell r="F488">
            <v>0</v>
          </cell>
          <cell r="G488">
            <v>0</v>
          </cell>
          <cell r="H488">
            <v>0</v>
          </cell>
          <cell r="I488">
            <v>0</v>
          </cell>
          <cell r="J488">
            <v>0</v>
          </cell>
          <cell r="K488">
            <v>0</v>
          </cell>
          <cell r="L488">
            <v>0</v>
          </cell>
          <cell r="M488">
            <v>0</v>
          </cell>
          <cell r="N488">
            <v>0</v>
          </cell>
          <cell r="O488">
            <v>0</v>
          </cell>
          <cell r="P488">
            <v>0</v>
          </cell>
          <cell r="Q488">
            <v>0</v>
          </cell>
        </row>
        <row r="489">
          <cell r="A489">
            <v>70036</v>
          </cell>
          <cell r="B489" t="str">
            <v>Other Bonus/Commission - Non-Safety</v>
          </cell>
          <cell r="E489">
            <v>4809.7700000000004</v>
          </cell>
          <cell r="F489">
            <v>2140.23</v>
          </cell>
          <cell r="G489">
            <v>5107.6499999999996</v>
          </cell>
          <cell r="H489">
            <v>4226.5600000000004</v>
          </cell>
          <cell r="I489">
            <v>1425.85</v>
          </cell>
          <cell r="J489">
            <v>387.84</v>
          </cell>
          <cell r="K489">
            <v>100</v>
          </cell>
          <cell r="L489">
            <v>3426.61</v>
          </cell>
          <cell r="M489">
            <v>665.4</v>
          </cell>
          <cell r="N489">
            <v>-1015.84</v>
          </cell>
          <cell r="O489">
            <v>581.19000000000005</v>
          </cell>
          <cell r="P489">
            <v>5025.8500000000004</v>
          </cell>
          <cell r="Q489">
            <v>26881.11</v>
          </cell>
        </row>
        <row r="490">
          <cell r="A490">
            <v>70037</v>
          </cell>
          <cell r="B490" t="str">
            <v>Termination Pay</v>
          </cell>
          <cell r="E490">
            <v>0</v>
          </cell>
          <cell r="F490">
            <v>0</v>
          </cell>
          <cell r="G490">
            <v>0</v>
          </cell>
          <cell r="H490">
            <v>0</v>
          </cell>
          <cell r="I490">
            <v>0</v>
          </cell>
          <cell r="J490">
            <v>0</v>
          </cell>
          <cell r="K490">
            <v>0</v>
          </cell>
          <cell r="L490">
            <v>0</v>
          </cell>
          <cell r="M490">
            <v>0</v>
          </cell>
          <cell r="N490">
            <v>0</v>
          </cell>
          <cell r="O490">
            <v>0</v>
          </cell>
          <cell r="P490">
            <v>0</v>
          </cell>
          <cell r="Q490">
            <v>0</v>
          </cell>
        </row>
        <row r="491">
          <cell r="A491">
            <v>70045</v>
          </cell>
          <cell r="B491" t="str">
            <v>Contract Labor</v>
          </cell>
          <cell r="E491">
            <v>6680.67</v>
          </cell>
          <cell r="F491">
            <v>232.03</v>
          </cell>
          <cell r="G491">
            <v>0</v>
          </cell>
          <cell r="H491">
            <v>0</v>
          </cell>
          <cell r="I491">
            <v>0</v>
          </cell>
          <cell r="J491">
            <v>0</v>
          </cell>
          <cell r="K491">
            <v>0</v>
          </cell>
          <cell r="L491">
            <v>10440.92</v>
          </cell>
          <cell r="M491">
            <v>7401.37</v>
          </cell>
          <cell r="N491">
            <v>14152.75</v>
          </cell>
          <cell r="O491">
            <v>1820.49</v>
          </cell>
          <cell r="P491">
            <v>6453.68</v>
          </cell>
          <cell r="Q491">
            <v>47181.909999999996</v>
          </cell>
        </row>
        <row r="492">
          <cell r="A492">
            <v>70050</v>
          </cell>
          <cell r="B492" t="str">
            <v>Payroll Taxes</v>
          </cell>
          <cell r="E492">
            <v>9179.65</v>
          </cell>
          <cell r="F492">
            <v>6291.4</v>
          </cell>
          <cell r="G492">
            <v>7661.43</v>
          </cell>
          <cell r="H492">
            <v>6697.51</v>
          </cell>
          <cell r="I492">
            <v>6629.71</v>
          </cell>
          <cell r="J492">
            <v>7324.51</v>
          </cell>
          <cell r="K492">
            <v>5887.85</v>
          </cell>
          <cell r="L492">
            <v>5608.72</v>
          </cell>
          <cell r="M492">
            <v>5768.98</v>
          </cell>
          <cell r="N492">
            <v>5999.27</v>
          </cell>
          <cell r="O492">
            <v>6190.7</v>
          </cell>
          <cell r="P492">
            <v>6776.28</v>
          </cell>
          <cell r="Q492">
            <v>80016.009999999995</v>
          </cell>
        </row>
        <row r="493">
          <cell r="A493">
            <v>70060</v>
          </cell>
          <cell r="B493" t="str">
            <v>Group Insurance</v>
          </cell>
          <cell r="E493">
            <v>10365.61</v>
          </cell>
          <cell r="F493">
            <v>10230.65</v>
          </cell>
          <cell r="G493">
            <v>8851.43</v>
          </cell>
          <cell r="H493">
            <v>12049.32</v>
          </cell>
          <cell r="I493">
            <v>9943.51</v>
          </cell>
          <cell r="J493">
            <v>9742.43</v>
          </cell>
          <cell r="K493">
            <v>9734.74</v>
          </cell>
          <cell r="L493">
            <v>9561.06</v>
          </cell>
          <cell r="M493">
            <v>8494.4699999999993</v>
          </cell>
          <cell r="N493">
            <v>11177.83</v>
          </cell>
          <cell r="O493">
            <v>11411.65</v>
          </cell>
          <cell r="P493">
            <v>11731.69</v>
          </cell>
          <cell r="Q493">
            <v>123294.39</v>
          </cell>
        </row>
        <row r="494">
          <cell r="A494">
            <v>70065</v>
          </cell>
          <cell r="B494" t="str">
            <v>Vacation Pay</v>
          </cell>
          <cell r="E494">
            <v>5445.15</v>
          </cell>
          <cell r="F494">
            <v>2867.53</v>
          </cell>
          <cell r="G494">
            <v>2000.31</v>
          </cell>
          <cell r="H494">
            <v>3981.39</v>
          </cell>
          <cell r="I494">
            <v>4870.18</v>
          </cell>
          <cell r="J494">
            <v>3114.5</v>
          </cell>
          <cell r="K494">
            <v>4765.6099999999997</v>
          </cell>
          <cell r="L494">
            <v>2058.0100000000002</v>
          </cell>
          <cell r="M494">
            <v>3147.12</v>
          </cell>
          <cell r="N494">
            <v>4048.56</v>
          </cell>
          <cell r="O494">
            <v>2256.75</v>
          </cell>
          <cell r="P494">
            <v>3468.68</v>
          </cell>
          <cell r="Q494">
            <v>42023.79</v>
          </cell>
        </row>
        <row r="495">
          <cell r="A495">
            <v>70070</v>
          </cell>
          <cell r="B495" t="str">
            <v>Sick Pay</v>
          </cell>
          <cell r="E495">
            <v>334.55</v>
          </cell>
          <cell r="F495">
            <v>550.89</v>
          </cell>
          <cell r="G495">
            <v>1270.23</v>
          </cell>
          <cell r="H495">
            <v>745.77</v>
          </cell>
          <cell r="I495">
            <v>1246.57</v>
          </cell>
          <cell r="J495">
            <v>334.08</v>
          </cell>
          <cell r="K495">
            <v>365.29</v>
          </cell>
          <cell r="L495">
            <v>1258.6099999999999</v>
          </cell>
          <cell r="M495">
            <v>594.48</v>
          </cell>
          <cell r="N495">
            <v>799.28</v>
          </cell>
          <cell r="O495">
            <v>359.64</v>
          </cell>
          <cell r="P495">
            <v>428.72</v>
          </cell>
          <cell r="Q495">
            <v>8288.1099999999988</v>
          </cell>
        </row>
        <row r="496">
          <cell r="A496">
            <v>70086</v>
          </cell>
          <cell r="B496" t="str">
            <v>Safety and Training</v>
          </cell>
          <cell r="E496">
            <v>307.08999999999997</v>
          </cell>
          <cell r="F496">
            <v>-262.68</v>
          </cell>
          <cell r="G496">
            <v>0</v>
          </cell>
          <cell r="H496">
            <v>0</v>
          </cell>
          <cell r="I496">
            <v>0</v>
          </cell>
          <cell r="J496">
            <v>0</v>
          </cell>
          <cell r="K496">
            <v>0</v>
          </cell>
          <cell r="L496">
            <v>0</v>
          </cell>
          <cell r="M496">
            <v>146.11000000000001</v>
          </cell>
          <cell r="N496">
            <v>550</v>
          </cell>
          <cell r="O496">
            <v>70</v>
          </cell>
          <cell r="P496">
            <v>2091.2399999999998</v>
          </cell>
          <cell r="Q496">
            <v>2901.7599999999998</v>
          </cell>
        </row>
        <row r="497">
          <cell r="A497">
            <v>70090</v>
          </cell>
          <cell r="B497" t="str">
            <v>WCN Training</v>
          </cell>
          <cell r="E497">
            <v>0</v>
          </cell>
          <cell r="F497">
            <v>912.78</v>
          </cell>
          <cell r="G497">
            <v>0</v>
          </cell>
          <cell r="H497">
            <v>0</v>
          </cell>
          <cell r="I497">
            <v>0</v>
          </cell>
          <cell r="J497">
            <v>0</v>
          </cell>
          <cell r="K497">
            <v>0</v>
          </cell>
          <cell r="L497">
            <v>0</v>
          </cell>
          <cell r="M497">
            <v>0</v>
          </cell>
          <cell r="N497">
            <v>0</v>
          </cell>
          <cell r="O497">
            <v>0</v>
          </cell>
          <cell r="P497">
            <v>0</v>
          </cell>
          <cell r="Q497">
            <v>912.78</v>
          </cell>
        </row>
        <row r="498">
          <cell r="A498">
            <v>70095</v>
          </cell>
          <cell r="B498" t="str">
            <v>Empl &amp; Commun Activ</v>
          </cell>
          <cell r="E498">
            <v>14055.36</v>
          </cell>
          <cell r="F498">
            <v>3129.49</v>
          </cell>
          <cell r="G498">
            <v>-8366.42</v>
          </cell>
          <cell r="H498">
            <v>1482.03</v>
          </cell>
          <cell r="I498">
            <v>4740.3999999999996</v>
          </cell>
          <cell r="J498">
            <v>5688.11</v>
          </cell>
          <cell r="K498">
            <v>11283.12</v>
          </cell>
          <cell r="L498">
            <v>21266.09</v>
          </cell>
          <cell r="M498">
            <v>1553.42</v>
          </cell>
          <cell r="N498">
            <v>3453.38</v>
          </cell>
          <cell r="O498">
            <v>4558.05</v>
          </cell>
          <cell r="P498">
            <v>3947.63</v>
          </cell>
          <cell r="Q498">
            <v>66790.659999999989</v>
          </cell>
        </row>
        <row r="499">
          <cell r="A499">
            <v>70105</v>
          </cell>
          <cell r="B499" t="str">
            <v>Employee Relocation</v>
          </cell>
          <cell r="E499">
            <v>0</v>
          </cell>
          <cell r="F499">
            <v>0</v>
          </cell>
          <cell r="G499">
            <v>0</v>
          </cell>
          <cell r="H499">
            <v>0</v>
          </cell>
          <cell r="I499">
            <v>0</v>
          </cell>
          <cell r="J499">
            <v>0</v>
          </cell>
          <cell r="K499">
            <v>0</v>
          </cell>
          <cell r="L499">
            <v>0</v>
          </cell>
          <cell r="M499">
            <v>0</v>
          </cell>
          <cell r="N499">
            <v>0</v>
          </cell>
          <cell r="O499">
            <v>0</v>
          </cell>
          <cell r="P499">
            <v>0</v>
          </cell>
          <cell r="Q499">
            <v>0</v>
          </cell>
        </row>
        <row r="500">
          <cell r="A500">
            <v>70107</v>
          </cell>
          <cell r="B500" t="str">
            <v>Housing Subsidy</v>
          </cell>
          <cell r="E500">
            <v>0</v>
          </cell>
          <cell r="F500">
            <v>0</v>
          </cell>
          <cell r="G500">
            <v>0</v>
          </cell>
          <cell r="H500">
            <v>0</v>
          </cell>
          <cell r="I500">
            <v>0</v>
          </cell>
          <cell r="J500">
            <v>0</v>
          </cell>
          <cell r="K500">
            <v>0</v>
          </cell>
          <cell r="L500">
            <v>0</v>
          </cell>
          <cell r="M500">
            <v>0</v>
          </cell>
          <cell r="N500">
            <v>0</v>
          </cell>
          <cell r="O500">
            <v>0</v>
          </cell>
          <cell r="P500">
            <v>0</v>
          </cell>
          <cell r="Q500">
            <v>0</v>
          </cell>
        </row>
        <row r="501">
          <cell r="A501">
            <v>70108</v>
          </cell>
          <cell r="B501" t="str">
            <v>School Tuition</v>
          </cell>
          <cell r="E501">
            <v>0</v>
          </cell>
          <cell r="F501">
            <v>0</v>
          </cell>
          <cell r="G501">
            <v>0</v>
          </cell>
          <cell r="H501">
            <v>0</v>
          </cell>
          <cell r="I501">
            <v>0</v>
          </cell>
          <cell r="J501">
            <v>0</v>
          </cell>
          <cell r="K501">
            <v>0</v>
          </cell>
          <cell r="L501">
            <v>0</v>
          </cell>
          <cell r="M501">
            <v>0</v>
          </cell>
          <cell r="N501">
            <v>0</v>
          </cell>
          <cell r="O501">
            <v>0</v>
          </cell>
          <cell r="P501">
            <v>0</v>
          </cell>
          <cell r="Q501">
            <v>0</v>
          </cell>
        </row>
        <row r="502">
          <cell r="A502">
            <v>70110</v>
          </cell>
          <cell r="B502" t="str">
            <v>Contributions</v>
          </cell>
          <cell r="E502">
            <v>937.5</v>
          </cell>
          <cell r="F502">
            <v>-1250</v>
          </cell>
          <cell r="G502">
            <v>500</v>
          </cell>
          <cell r="H502">
            <v>2250</v>
          </cell>
          <cell r="I502">
            <v>250</v>
          </cell>
          <cell r="J502">
            <v>500</v>
          </cell>
          <cell r="K502">
            <v>1191.54</v>
          </cell>
          <cell r="L502">
            <v>500</v>
          </cell>
          <cell r="M502">
            <v>0</v>
          </cell>
          <cell r="N502">
            <v>0</v>
          </cell>
          <cell r="O502">
            <v>500</v>
          </cell>
          <cell r="P502">
            <v>0</v>
          </cell>
          <cell r="Q502">
            <v>5379.04</v>
          </cell>
        </row>
        <row r="503">
          <cell r="A503">
            <v>70111</v>
          </cell>
          <cell r="B503" t="str">
            <v>Non Cash Charitable</v>
          </cell>
          <cell r="E503">
            <v>0</v>
          </cell>
          <cell r="F503">
            <v>0</v>
          </cell>
          <cell r="G503">
            <v>0</v>
          </cell>
          <cell r="H503">
            <v>0</v>
          </cell>
          <cell r="I503">
            <v>0</v>
          </cell>
          <cell r="J503">
            <v>0</v>
          </cell>
          <cell r="K503">
            <v>0</v>
          </cell>
          <cell r="L503">
            <v>0</v>
          </cell>
          <cell r="M503">
            <v>0</v>
          </cell>
          <cell r="N503">
            <v>0</v>
          </cell>
          <cell r="O503">
            <v>0</v>
          </cell>
          <cell r="P503">
            <v>0</v>
          </cell>
          <cell r="Q503">
            <v>0</v>
          </cell>
        </row>
        <row r="504">
          <cell r="A504">
            <v>70112</v>
          </cell>
          <cell r="B504" t="str">
            <v>Political Contributions</v>
          </cell>
          <cell r="E504">
            <v>0</v>
          </cell>
          <cell r="F504">
            <v>0</v>
          </cell>
          <cell r="G504">
            <v>0</v>
          </cell>
          <cell r="H504">
            <v>1250</v>
          </cell>
          <cell r="I504">
            <v>0</v>
          </cell>
          <cell r="J504">
            <v>0</v>
          </cell>
          <cell r="K504">
            <v>1250</v>
          </cell>
          <cell r="L504">
            <v>0</v>
          </cell>
          <cell r="M504">
            <v>500</v>
          </cell>
          <cell r="N504">
            <v>250</v>
          </cell>
          <cell r="O504">
            <v>0</v>
          </cell>
          <cell r="P504">
            <v>0</v>
          </cell>
          <cell r="Q504">
            <v>3250</v>
          </cell>
        </row>
        <row r="505">
          <cell r="A505">
            <v>70116</v>
          </cell>
          <cell r="B505" t="str">
            <v>Pension and Profit Sharing</v>
          </cell>
          <cell r="E505">
            <v>991.8</v>
          </cell>
          <cell r="F505">
            <v>1061.8</v>
          </cell>
          <cell r="G505">
            <v>1561.6</v>
          </cell>
          <cell r="H505">
            <v>1001.55</v>
          </cell>
          <cell r="I505">
            <v>1064.48</v>
          </cell>
          <cell r="J505">
            <v>880.04</v>
          </cell>
          <cell r="K505">
            <v>837.46</v>
          </cell>
          <cell r="L505">
            <v>818.44</v>
          </cell>
          <cell r="M505">
            <v>814.08</v>
          </cell>
          <cell r="N505">
            <v>1291.5999999999999</v>
          </cell>
          <cell r="O505">
            <v>832.75</v>
          </cell>
          <cell r="P505">
            <v>978.78</v>
          </cell>
          <cell r="Q505">
            <v>12134.380000000001</v>
          </cell>
        </row>
        <row r="506">
          <cell r="A506">
            <v>70117</v>
          </cell>
          <cell r="B506" t="str">
            <v>Union Pension</v>
          </cell>
          <cell r="E506">
            <v>0</v>
          </cell>
          <cell r="F506">
            <v>0</v>
          </cell>
          <cell r="G506">
            <v>0</v>
          </cell>
          <cell r="H506">
            <v>0</v>
          </cell>
          <cell r="I506">
            <v>0</v>
          </cell>
          <cell r="J506">
            <v>0</v>
          </cell>
          <cell r="K506">
            <v>0</v>
          </cell>
          <cell r="L506">
            <v>0</v>
          </cell>
          <cell r="M506">
            <v>0</v>
          </cell>
          <cell r="N506">
            <v>0</v>
          </cell>
          <cell r="O506">
            <v>0</v>
          </cell>
          <cell r="P506">
            <v>0</v>
          </cell>
          <cell r="Q506">
            <v>0</v>
          </cell>
        </row>
        <row r="507">
          <cell r="A507">
            <v>70142</v>
          </cell>
          <cell r="B507" t="str">
            <v>Fuel Expense</v>
          </cell>
          <cell r="E507">
            <v>0</v>
          </cell>
          <cell r="F507">
            <v>0</v>
          </cell>
          <cell r="G507">
            <v>0</v>
          </cell>
          <cell r="H507">
            <v>0</v>
          </cell>
          <cell r="I507">
            <v>0</v>
          </cell>
          <cell r="J507">
            <v>0</v>
          </cell>
          <cell r="K507">
            <v>0</v>
          </cell>
          <cell r="L507">
            <v>0</v>
          </cell>
          <cell r="M507">
            <v>0</v>
          </cell>
          <cell r="N507">
            <v>0</v>
          </cell>
          <cell r="O507">
            <v>0</v>
          </cell>
          <cell r="P507">
            <v>0</v>
          </cell>
          <cell r="Q507">
            <v>0</v>
          </cell>
        </row>
        <row r="508">
          <cell r="A508">
            <v>70145</v>
          </cell>
          <cell r="B508" t="str">
            <v>Outside Repairs</v>
          </cell>
          <cell r="E508">
            <v>0</v>
          </cell>
          <cell r="F508">
            <v>0</v>
          </cell>
          <cell r="G508">
            <v>0</v>
          </cell>
          <cell r="H508">
            <v>0</v>
          </cell>
          <cell r="I508">
            <v>0</v>
          </cell>
          <cell r="J508">
            <v>0</v>
          </cell>
          <cell r="K508">
            <v>0</v>
          </cell>
          <cell r="L508">
            <v>0</v>
          </cell>
          <cell r="M508">
            <v>0</v>
          </cell>
          <cell r="N508">
            <v>0</v>
          </cell>
          <cell r="O508">
            <v>0</v>
          </cell>
          <cell r="P508">
            <v>0</v>
          </cell>
          <cell r="Q508">
            <v>0</v>
          </cell>
        </row>
        <row r="509">
          <cell r="A509">
            <v>70147</v>
          </cell>
          <cell r="B509" t="str">
            <v>Bldg &amp; Property Maint</v>
          </cell>
          <cell r="E509">
            <v>0</v>
          </cell>
          <cell r="F509">
            <v>0</v>
          </cell>
          <cell r="G509">
            <v>0</v>
          </cell>
          <cell r="H509">
            <v>0</v>
          </cell>
          <cell r="I509">
            <v>0</v>
          </cell>
          <cell r="J509">
            <v>0</v>
          </cell>
          <cell r="K509">
            <v>0</v>
          </cell>
          <cell r="L509">
            <v>0</v>
          </cell>
          <cell r="M509">
            <v>0</v>
          </cell>
          <cell r="N509">
            <v>0</v>
          </cell>
          <cell r="O509">
            <v>0</v>
          </cell>
          <cell r="P509">
            <v>0</v>
          </cell>
          <cell r="Q509">
            <v>0</v>
          </cell>
        </row>
        <row r="510">
          <cell r="A510">
            <v>70148</v>
          </cell>
          <cell r="B510" t="str">
            <v>Allocated Exp In - District</v>
          </cell>
          <cell r="E510">
            <v>9455.33</v>
          </cell>
          <cell r="F510">
            <v>10366.76</v>
          </cell>
          <cell r="G510">
            <v>12777.28</v>
          </cell>
          <cell r="H510">
            <v>9429.9599999999991</v>
          </cell>
          <cell r="I510">
            <v>4111.67</v>
          </cell>
          <cell r="J510">
            <v>13752.97</v>
          </cell>
          <cell r="K510">
            <v>28825.42</v>
          </cell>
          <cell r="L510">
            <v>23366.78</v>
          </cell>
          <cell r="M510">
            <v>-1234.82</v>
          </cell>
          <cell r="N510">
            <v>8735.3799999999992</v>
          </cell>
          <cell r="O510">
            <v>11153.09</v>
          </cell>
          <cell r="P510">
            <v>9005.61</v>
          </cell>
          <cell r="Q510">
            <v>139745.43</v>
          </cell>
        </row>
        <row r="511">
          <cell r="A511">
            <v>70150</v>
          </cell>
          <cell r="B511" t="str">
            <v>Utilities</v>
          </cell>
          <cell r="E511">
            <v>1142.2</v>
          </cell>
          <cell r="F511">
            <v>1092.4000000000001</v>
          </cell>
          <cell r="G511">
            <v>1092.57</v>
          </cell>
          <cell r="H511">
            <v>1056.2</v>
          </cell>
          <cell r="I511">
            <v>971.23</v>
          </cell>
          <cell r="J511">
            <v>927.16</v>
          </cell>
          <cell r="K511">
            <v>0</v>
          </cell>
          <cell r="L511">
            <v>869.77</v>
          </cell>
          <cell r="M511">
            <v>868.91</v>
          </cell>
          <cell r="N511">
            <v>878.75</v>
          </cell>
          <cell r="O511">
            <v>973.97</v>
          </cell>
          <cell r="P511">
            <v>1678.97</v>
          </cell>
          <cell r="Q511">
            <v>11552.13</v>
          </cell>
        </row>
        <row r="512">
          <cell r="A512">
            <v>70165</v>
          </cell>
          <cell r="B512" t="str">
            <v>Communications</v>
          </cell>
          <cell r="E512">
            <v>1837.34</v>
          </cell>
          <cell r="F512">
            <v>1811.33</v>
          </cell>
          <cell r="G512">
            <v>2247.1</v>
          </cell>
          <cell r="H512">
            <v>1908.93</v>
          </cell>
          <cell r="I512">
            <v>2066.65</v>
          </cell>
          <cell r="J512">
            <v>2198.11</v>
          </cell>
          <cell r="K512">
            <v>2042.44</v>
          </cell>
          <cell r="L512">
            <v>2129.4</v>
          </cell>
          <cell r="M512">
            <v>2270.06</v>
          </cell>
          <cell r="N512">
            <v>2682.39</v>
          </cell>
          <cell r="O512">
            <v>1762.11</v>
          </cell>
          <cell r="P512">
            <v>2834.19</v>
          </cell>
          <cell r="Q512">
            <v>25790.05</v>
          </cell>
        </row>
        <row r="513">
          <cell r="A513">
            <v>70166</v>
          </cell>
          <cell r="B513" t="str">
            <v>Office Telephone</v>
          </cell>
          <cell r="E513">
            <v>0</v>
          </cell>
          <cell r="F513">
            <v>0</v>
          </cell>
          <cell r="G513">
            <v>0</v>
          </cell>
          <cell r="H513">
            <v>0</v>
          </cell>
          <cell r="I513">
            <v>0</v>
          </cell>
          <cell r="J513">
            <v>0</v>
          </cell>
          <cell r="K513">
            <v>0</v>
          </cell>
          <cell r="L513">
            <v>0</v>
          </cell>
          <cell r="M513">
            <v>0</v>
          </cell>
          <cell r="N513">
            <v>0</v>
          </cell>
          <cell r="O513">
            <v>0</v>
          </cell>
          <cell r="P513">
            <v>0</v>
          </cell>
          <cell r="Q513">
            <v>0</v>
          </cell>
        </row>
        <row r="514">
          <cell r="A514">
            <v>70167</v>
          </cell>
          <cell r="B514" t="str">
            <v>Cellular Telephone</v>
          </cell>
          <cell r="E514">
            <v>156.94999999999999</v>
          </cell>
          <cell r="F514">
            <v>186.7</v>
          </cell>
          <cell r="G514">
            <v>355.41</v>
          </cell>
          <cell r="H514">
            <v>205.54</v>
          </cell>
          <cell r="I514">
            <v>168.04</v>
          </cell>
          <cell r="J514">
            <v>205.54</v>
          </cell>
          <cell r="K514">
            <v>356.92</v>
          </cell>
          <cell r="L514">
            <v>187.5</v>
          </cell>
          <cell r="M514">
            <v>75</v>
          </cell>
          <cell r="N514">
            <v>223.5</v>
          </cell>
          <cell r="O514">
            <v>226.5</v>
          </cell>
          <cell r="P514">
            <v>150</v>
          </cell>
          <cell r="Q514">
            <v>2497.6</v>
          </cell>
        </row>
        <row r="515">
          <cell r="A515">
            <v>70170</v>
          </cell>
          <cell r="B515" t="str">
            <v>Real Estate Rentals</v>
          </cell>
          <cell r="E515">
            <v>0</v>
          </cell>
          <cell r="F515">
            <v>0</v>
          </cell>
          <cell r="G515">
            <v>0</v>
          </cell>
          <cell r="H515">
            <v>0</v>
          </cell>
          <cell r="I515">
            <v>0</v>
          </cell>
          <cell r="J515">
            <v>0</v>
          </cell>
          <cell r="K515">
            <v>0</v>
          </cell>
          <cell r="L515">
            <v>0</v>
          </cell>
          <cell r="M515">
            <v>0</v>
          </cell>
          <cell r="N515">
            <v>0</v>
          </cell>
          <cell r="O515">
            <v>0</v>
          </cell>
          <cell r="P515">
            <v>0</v>
          </cell>
          <cell r="Q515">
            <v>0</v>
          </cell>
        </row>
        <row r="516">
          <cell r="A516">
            <v>70175</v>
          </cell>
          <cell r="B516" t="str">
            <v>Equip/Vehicle Rental</v>
          </cell>
          <cell r="E516">
            <v>0</v>
          </cell>
          <cell r="F516">
            <v>0</v>
          </cell>
          <cell r="G516">
            <v>0</v>
          </cell>
          <cell r="H516">
            <v>0</v>
          </cell>
          <cell r="I516">
            <v>0</v>
          </cell>
          <cell r="J516">
            <v>0</v>
          </cell>
          <cell r="K516">
            <v>0</v>
          </cell>
          <cell r="L516">
            <v>0</v>
          </cell>
          <cell r="M516">
            <v>0</v>
          </cell>
          <cell r="N516">
            <v>0</v>
          </cell>
          <cell r="O516">
            <v>0</v>
          </cell>
          <cell r="P516">
            <v>0</v>
          </cell>
          <cell r="Q516">
            <v>0</v>
          </cell>
        </row>
        <row r="517">
          <cell r="A517">
            <v>70185</v>
          </cell>
          <cell r="B517" t="str">
            <v>Postage</v>
          </cell>
          <cell r="E517">
            <v>1663.37</v>
          </cell>
          <cell r="F517">
            <v>1464.26</v>
          </cell>
          <cell r="G517">
            <v>492.87</v>
          </cell>
          <cell r="H517">
            <v>1792.31</v>
          </cell>
          <cell r="I517">
            <v>1736.3</v>
          </cell>
          <cell r="J517">
            <v>1600.37</v>
          </cell>
          <cell r="K517">
            <v>417.65</v>
          </cell>
          <cell r="L517">
            <v>1589.73</v>
          </cell>
          <cell r="M517">
            <v>1686.05</v>
          </cell>
          <cell r="N517">
            <v>1653.87</v>
          </cell>
          <cell r="O517">
            <v>1642.82</v>
          </cell>
          <cell r="P517">
            <v>1641.55</v>
          </cell>
          <cell r="Q517">
            <v>17381.149999999998</v>
          </cell>
        </row>
        <row r="518">
          <cell r="A518">
            <v>70190</v>
          </cell>
          <cell r="B518" t="str">
            <v>Registration Fees</v>
          </cell>
          <cell r="E518">
            <v>0</v>
          </cell>
          <cell r="F518">
            <v>0</v>
          </cell>
          <cell r="G518">
            <v>0</v>
          </cell>
          <cell r="H518">
            <v>0</v>
          </cell>
          <cell r="I518">
            <v>0</v>
          </cell>
          <cell r="J518">
            <v>244</v>
          </cell>
          <cell r="K518">
            <v>-244</v>
          </cell>
          <cell r="L518">
            <v>0</v>
          </cell>
          <cell r="M518">
            <v>0</v>
          </cell>
          <cell r="N518">
            <v>450</v>
          </cell>
          <cell r="O518">
            <v>80</v>
          </cell>
          <cell r="P518">
            <v>5</v>
          </cell>
          <cell r="Q518">
            <v>535</v>
          </cell>
        </row>
        <row r="519">
          <cell r="A519">
            <v>70195</v>
          </cell>
          <cell r="B519" t="str">
            <v>Dues and Subscriptions</v>
          </cell>
          <cell r="E519">
            <v>734.67</v>
          </cell>
          <cell r="F519">
            <v>3500</v>
          </cell>
          <cell r="G519">
            <v>654.66999999999996</v>
          </cell>
          <cell r="H519">
            <v>3788.33</v>
          </cell>
          <cell r="I519">
            <v>831.17</v>
          </cell>
          <cell r="J519">
            <v>2522.33</v>
          </cell>
          <cell r="K519">
            <v>3255.67</v>
          </cell>
          <cell r="L519">
            <v>3419.03</v>
          </cell>
          <cell r="M519">
            <v>1208.23</v>
          </cell>
          <cell r="N519">
            <v>2099.1799999999998</v>
          </cell>
          <cell r="O519">
            <v>3420.89</v>
          </cell>
          <cell r="P519">
            <v>1716.89</v>
          </cell>
          <cell r="Q519">
            <v>27151.059999999998</v>
          </cell>
        </row>
        <row r="520">
          <cell r="A520">
            <v>70196</v>
          </cell>
          <cell r="B520" t="str">
            <v>Club Dues</v>
          </cell>
          <cell r="E520">
            <v>0</v>
          </cell>
          <cell r="F520">
            <v>0</v>
          </cell>
          <cell r="G520">
            <v>0</v>
          </cell>
          <cell r="H520">
            <v>0</v>
          </cell>
          <cell r="I520">
            <v>0</v>
          </cell>
          <cell r="J520">
            <v>0</v>
          </cell>
          <cell r="K520">
            <v>0</v>
          </cell>
          <cell r="L520">
            <v>0</v>
          </cell>
          <cell r="M520">
            <v>0</v>
          </cell>
          <cell r="N520">
            <v>0</v>
          </cell>
          <cell r="O520">
            <v>0</v>
          </cell>
          <cell r="P520">
            <v>0</v>
          </cell>
          <cell r="Q520">
            <v>0</v>
          </cell>
        </row>
        <row r="521">
          <cell r="A521">
            <v>70200</v>
          </cell>
          <cell r="B521" t="str">
            <v>Travel</v>
          </cell>
          <cell r="E521">
            <v>225.54</v>
          </cell>
          <cell r="F521">
            <v>769.5</v>
          </cell>
          <cell r="G521">
            <v>907.05</v>
          </cell>
          <cell r="H521">
            <v>0</v>
          </cell>
          <cell r="I521">
            <v>627.9</v>
          </cell>
          <cell r="J521">
            <v>18.75</v>
          </cell>
          <cell r="K521">
            <v>51</v>
          </cell>
          <cell r="L521">
            <v>-46.5</v>
          </cell>
          <cell r="M521">
            <v>1021.88</v>
          </cell>
          <cell r="N521">
            <v>876</v>
          </cell>
          <cell r="O521">
            <v>92.25</v>
          </cell>
          <cell r="P521">
            <v>339.6</v>
          </cell>
          <cell r="Q521">
            <v>4882.97</v>
          </cell>
        </row>
        <row r="522">
          <cell r="A522">
            <v>70201</v>
          </cell>
          <cell r="B522" t="str">
            <v>Entertainment</v>
          </cell>
          <cell r="E522">
            <v>0</v>
          </cell>
          <cell r="F522">
            <v>23.53</v>
          </cell>
          <cell r="G522">
            <v>0</v>
          </cell>
          <cell r="H522">
            <v>321.41000000000003</v>
          </cell>
          <cell r="I522">
            <v>0</v>
          </cell>
          <cell r="J522">
            <v>341.1</v>
          </cell>
          <cell r="K522">
            <v>728.42</v>
          </cell>
          <cell r="L522">
            <v>-72.099999999999994</v>
          </cell>
          <cell r="M522">
            <v>0</v>
          </cell>
          <cell r="N522">
            <v>41.89</v>
          </cell>
          <cell r="O522">
            <v>0</v>
          </cell>
          <cell r="P522">
            <v>0</v>
          </cell>
          <cell r="Q522">
            <v>1384.2500000000002</v>
          </cell>
        </row>
        <row r="523">
          <cell r="A523">
            <v>70202</v>
          </cell>
          <cell r="B523" t="str">
            <v>Excursions Meetings</v>
          </cell>
          <cell r="E523">
            <v>300</v>
          </cell>
          <cell r="F523">
            <v>345.51</v>
          </cell>
          <cell r="G523">
            <v>0</v>
          </cell>
          <cell r="H523">
            <v>0</v>
          </cell>
          <cell r="I523">
            <v>485</v>
          </cell>
          <cell r="J523">
            <v>1248.75</v>
          </cell>
          <cell r="K523">
            <v>0</v>
          </cell>
          <cell r="L523">
            <v>288.39999999999998</v>
          </cell>
          <cell r="M523">
            <v>0</v>
          </cell>
          <cell r="N523">
            <v>0</v>
          </cell>
          <cell r="O523">
            <v>279</v>
          </cell>
          <cell r="P523">
            <v>0</v>
          </cell>
          <cell r="Q523">
            <v>2946.6600000000003</v>
          </cell>
        </row>
        <row r="524">
          <cell r="A524">
            <v>70203</v>
          </cell>
          <cell r="B524" t="str">
            <v>Lodging</v>
          </cell>
          <cell r="E524">
            <v>462.54</v>
          </cell>
          <cell r="F524">
            <v>0</v>
          </cell>
          <cell r="G524">
            <v>0</v>
          </cell>
          <cell r="H524">
            <v>653.4</v>
          </cell>
          <cell r="I524">
            <v>579</v>
          </cell>
          <cell r="J524">
            <v>0</v>
          </cell>
          <cell r="K524">
            <v>797.67</v>
          </cell>
          <cell r="L524">
            <v>618.57000000000005</v>
          </cell>
          <cell r="M524">
            <v>382.5</v>
          </cell>
          <cell r="N524">
            <v>140.19999999999999</v>
          </cell>
          <cell r="O524">
            <v>457.4</v>
          </cell>
          <cell r="P524">
            <v>1133.44</v>
          </cell>
          <cell r="Q524">
            <v>5224.72</v>
          </cell>
        </row>
        <row r="525">
          <cell r="A525">
            <v>70204</v>
          </cell>
          <cell r="B525" t="str">
            <v>Gifts to Customers</v>
          </cell>
          <cell r="E525">
            <v>0</v>
          </cell>
          <cell r="F525">
            <v>0</v>
          </cell>
          <cell r="G525">
            <v>0</v>
          </cell>
          <cell r="H525">
            <v>0</v>
          </cell>
          <cell r="I525">
            <v>0</v>
          </cell>
          <cell r="J525">
            <v>0</v>
          </cell>
          <cell r="K525">
            <v>0</v>
          </cell>
          <cell r="L525">
            <v>0</v>
          </cell>
          <cell r="M525">
            <v>0</v>
          </cell>
          <cell r="N525">
            <v>0</v>
          </cell>
          <cell r="O525">
            <v>0</v>
          </cell>
          <cell r="P525">
            <v>0</v>
          </cell>
          <cell r="Q525">
            <v>0</v>
          </cell>
        </row>
        <row r="526">
          <cell r="A526">
            <v>70205</v>
          </cell>
          <cell r="B526" t="str">
            <v>Travel - Auto</v>
          </cell>
          <cell r="E526">
            <v>592.16</v>
          </cell>
          <cell r="F526">
            <v>812.81</v>
          </cell>
          <cell r="G526">
            <v>372.79</v>
          </cell>
          <cell r="H526">
            <v>924.67</v>
          </cell>
          <cell r="I526">
            <v>591.26</v>
          </cell>
          <cell r="J526">
            <v>614.52</v>
          </cell>
          <cell r="K526">
            <v>370.59</v>
          </cell>
          <cell r="L526">
            <v>811.62</v>
          </cell>
          <cell r="M526">
            <v>291.60000000000002</v>
          </cell>
          <cell r="N526">
            <v>789.52</v>
          </cell>
          <cell r="O526">
            <v>730.2</v>
          </cell>
          <cell r="P526">
            <v>523.23</v>
          </cell>
          <cell r="Q526">
            <v>7424.9699999999993</v>
          </cell>
        </row>
        <row r="527">
          <cell r="A527">
            <v>70206</v>
          </cell>
          <cell r="B527" t="str">
            <v>Meals</v>
          </cell>
          <cell r="E527">
            <v>155.22</v>
          </cell>
          <cell r="F527">
            <v>199.8</v>
          </cell>
          <cell r="G527">
            <v>112.98</v>
          </cell>
          <cell r="H527">
            <v>115.92</v>
          </cell>
          <cell r="I527">
            <v>277.83</v>
          </cell>
          <cell r="J527">
            <v>270.38</v>
          </cell>
          <cell r="K527">
            <v>579.17999999999995</v>
          </cell>
          <cell r="L527">
            <v>-136.55000000000001</v>
          </cell>
          <cell r="M527">
            <v>50</v>
          </cell>
          <cell r="N527">
            <v>287</v>
          </cell>
          <cell r="O527">
            <v>150.02000000000001</v>
          </cell>
          <cell r="P527">
            <v>59.7</v>
          </cell>
          <cell r="Q527">
            <v>2121.48</v>
          </cell>
        </row>
        <row r="528">
          <cell r="A528">
            <v>70207</v>
          </cell>
          <cell r="B528" t="str">
            <v>Meals with Customers</v>
          </cell>
          <cell r="E528">
            <v>0</v>
          </cell>
          <cell r="F528">
            <v>0</v>
          </cell>
          <cell r="G528">
            <v>0</v>
          </cell>
          <cell r="H528">
            <v>0</v>
          </cell>
          <cell r="I528">
            <v>0</v>
          </cell>
          <cell r="J528">
            <v>0</v>
          </cell>
          <cell r="K528">
            <v>0</v>
          </cell>
          <cell r="L528">
            <v>0</v>
          </cell>
          <cell r="M528">
            <v>0</v>
          </cell>
          <cell r="N528">
            <v>3.75</v>
          </cell>
          <cell r="O528">
            <v>0</v>
          </cell>
          <cell r="P528">
            <v>0</v>
          </cell>
          <cell r="Q528">
            <v>3.75</v>
          </cell>
        </row>
        <row r="529">
          <cell r="A529">
            <v>70209</v>
          </cell>
          <cell r="B529" t="str">
            <v>Photo Supplies</v>
          </cell>
          <cell r="E529">
            <v>0</v>
          </cell>
          <cell r="F529">
            <v>0</v>
          </cell>
          <cell r="G529">
            <v>0</v>
          </cell>
          <cell r="H529">
            <v>0</v>
          </cell>
          <cell r="I529">
            <v>0</v>
          </cell>
          <cell r="J529">
            <v>0</v>
          </cell>
          <cell r="K529">
            <v>0</v>
          </cell>
          <cell r="L529">
            <v>0</v>
          </cell>
          <cell r="M529">
            <v>0</v>
          </cell>
          <cell r="N529">
            <v>0</v>
          </cell>
          <cell r="O529">
            <v>0</v>
          </cell>
          <cell r="P529">
            <v>0</v>
          </cell>
          <cell r="Q529">
            <v>0</v>
          </cell>
        </row>
        <row r="530">
          <cell r="A530">
            <v>70210</v>
          </cell>
          <cell r="B530" t="str">
            <v>Office Supplies and Equip</v>
          </cell>
          <cell r="E530">
            <v>7068.1</v>
          </cell>
          <cell r="F530">
            <v>6155.01</v>
          </cell>
          <cell r="G530">
            <v>3868.92</v>
          </cell>
          <cell r="H530">
            <v>3782.02</v>
          </cell>
          <cell r="I530">
            <v>2862.22</v>
          </cell>
          <cell r="J530">
            <v>4721.92</v>
          </cell>
          <cell r="K530">
            <v>5210.1099999999997</v>
          </cell>
          <cell r="L530">
            <v>4854.1400000000003</v>
          </cell>
          <cell r="M530">
            <v>4059.64</v>
          </cell>
          <cell r="N530">
            <v>7017.47</v>
          </cell>
          <cell r="O530">
            <v>1056.94</v>
          </cell>
          <cell r="P530">
            <v>7841.63</v>
          </cell>
          <cell r="Q530">
            <v>58498.12</v>
          </cell>
        </row>
        <row r="531">
          <cell r="A531">
            <v>70213</v>
          </cell>
          <cell r="B531" t="str">
            <v>P-Card Rebate</v>
          </cell>
          <cell r="E531">
            <v>0</v>
          </cell>
          <cell r="F531">
            <v>0</v>
          </cell>
          <cell r="G531">
            <v>0</v>
          </cell>
          <cell r="H531">
            <v>0</v>
          </cell>
          <cell r="I531">
            <v>0</v>
          </cell>
          <cell r="J531">
            <v>0</v>
          </cell>
          <cell r="K531">
            <v>0</v>
          </cell>
          <cell r="L531">
            <v>0</v>
          </cell>
          <cell r="M531">
            <v>0</v>
          </cell>
          <cell r="N531">
            <v>0</v>
          </cell>
          <cell r="O531">
            <v>0</v>
          </cell>
          <cell r="P531">
            <v>0</v>
          </cell>
          <cell r="Q531">
            <v>0</v>
          </cell>
        </row>
        <row r="532">
          <cell r="A532">
            <v>70214</v>
          </cell>
          <cell r="B532" t="str">
            <v>Credit Card Fees</v>
          </cell>
          <cell r="E532">
            <v>7453.96</v>
          </cell>
          <cell r="F532">
            <v>8072.47</v>
          </cell>
          <cell r="G532">
            <v>8471.26</v>
          </cell>
          <cell r="H532">
            <v>7487.53</v>
          </cell>
          <cell r="I532">
            <v>7402.35</v>
          </cell>
          <cell r="J532">
            <v>8604.07</v>
          </cell>
          <cell r="K532">
            <v>8742.07</v>
          </cell>
          <cell r="L532">
            <v>9298.84</v>
          </cell>
          <cell r="M532">
            <v>9731.43</v>
          </cell>
          <cell r="N532">
            <v>9257.65</v>
          </cell>
          <cell r="O532">
            <v>10120.43</v>
          </cell>
          <cell r="P532">
            <v>9008.27</v>
          </cell>
          <cell r="Q532">
            <v>103650.33</v>
          </cell>
        </row>
        <row r="533">
          <cell r="A533">
            <v>70215</v>
          </cell>
          <cell r="B533" t="str">
            <v>Bank Charges</v>
          </cell>
          <cell r="E533">
            <v>520.58000000000004</v>
          </cell>
          <cell r="F533">
            <v>527.17999999999995</v>
          </cell>
          <cell r="G533">
            <v>539.19000000000005</v>
          </cell>
          <cell r="H533">
            <v>530.33000000000004</v>
          </cell>
          <cell r="I533">
            <v>471.57</v>
          </cell>
          <cell r="J533">
            <v>491.42</v>
          </cell>
          <cell r="K533">
            <v>465.31</v>
          </cell>
          <cell r="L533">
            <v>559.30999999999995</v>
          </cell>
          <cell r="M533">
            <v>476.99</v>
          </cell>
          <cell r="N533">
            <v>385.37</v>
          </cell>
          <cell r="O533">
            <v>367.56</v>
          </cell>
          <cell r="P533">
            <v>638.20000000000005</v>
          </cell>
          <cell r="Q533">
            <v>5973.01</v>
          </cell>
        </row>
        <row r="534">
          <cell r="A534">
            <v>70216</v>
          </cell>
          <cell r="B534" t="str">
            <v>Outside Storages</v>
          </cell>
          <cell r="E534">
            <v>0</v>
          </cell>
          <cell r="F534">
            <v>0</v>
          </cell>
          <cell r="G534">
            <v>0</v>
          </cell>
          <cell r="H534">
            <v>0</v>
          </cell>
          <cell r="I534">
            <v>0</v>
          </cell>
          <cell r="J534">
            <v>0</v>
          </cell>
          <cell r="K534">
            <v>0</v>
          </cell>
          <cell r="L534">
            <v>0</v>
          </cell>
          <cell r="M534">
            <v>0</v>
          </cell>
          <cell r="N534">
            <v>0</v>
          </cell>
          <cell r="O534">
            <v>0</v>
          </cell>
          <cell r="P534">
            <v>0</v>
          </cell>
          <cell r="Q534">
            <v>0</v>
          </cell>
        </row>
        <row r="535">
          <cell r="A535">
            <v>70217</v>
          </cell>
          <cell r="B535" t="str">
            <v>Invoice Printing Costs</v>
          </cell>
          <cell r="E535">
            <v>0</v>
          </cell>
          <cell r="F535">
            <v>0</v>
          </cell>
          <cell r="G535">
            <v>0</v>
          </cell>
          <cell r="H535">
            <v>0</v>
          </cell>
          <cell r="I535">
            <v>0</v>
          </cell>
          <cell r="J535">
            <v>0</v>
          </cell>
          <cell r="K535">
            <v>0</v>
          </cell>
          <cell r="L535">
            <v>0</v>
          </cell>
          <cell r="M535">
            <v>0</v>
          </cell>
          <cell r="N535">
            <v>0</v>
          </cell>
          <cell r="O535">
            <v>0</v>
          </cell>
          <cell r="P535">
            <v>0</v>
          </cell>
          <cell r="Q535">
            <v>0</v>
          </cell>
        </row>
        <row r="536">
          <cell r="A536">
            <v>70225</v>
          </cell>
          <cell r="B536" t="str">
            <v>Advertising and Promotions</v>
          </cell>
          <cell r="E536">
            <v>2100</v>
          </cell>
          <cell r="F536">
            <v>-679.79</v>
          </cell>
          <cell r="G536">
            <v>0</v>
          </cell>
          <cell r="H536">
            <v>31.64</v>
          </cell>
          <cell r="I536">
            <v>0</v>
          </cell>
          <cell r="J536">
            <v>0</v>
          </cell>
          <cell r="K536">
            <v>500</v>
          </cell>
          <cell r="L536">
            <v>710.94</v>
          </cell>
          <cell r="M536">
            <v>0</v>
          </cell>
          <cell r="N536">
            <v>3049.29</v>
          </cell>
          <cell r="O536">
            <v>5336.83</v>
          </cell>
          <cell r="P536">
            <v>0</v>
          </cell>
          <cell r="Q536">
            <v>11048.91</v>
          </cell>
        </row>
        <row r="537">
          <cell r="A537">
            <v>70230</v>
          </cell>
          <cell r="B537" t="str">
            <v>External Recruiter Fees</v>
          </cell>
          <cell r="E537">
            <v>0</v>
          </cell>
          <cell r="F537">
            <v>0</v>
          </cell>
          <cell r="G537">
            <v>0</v>
          </cell>
          <cell r="H537">
            <v>0</v>
          </cell>
          <cell r="I537">
            <v>0</v>
          </cell>
          <cell r="J537">
            <v>0</v>
          </cell>
          <cell r="K537">
            <v>0</v>
          </cell>
          <cell r="L537">
            <v>0</v>
          </cell>
          <cell r="M537">
            <v>0</v>
          </cell>
          <cell r="N537">
            <v>0</v>
          </cell>
          <cell r="O537">
            <v>0</v>
          </cell>
          <cell r="P537">
            <v>0</v>
          </cell>
          <cell r="Q537">
            <v>0</v>
          </cell>
        </row>
        <row r="538">
          <cell r="A538">
            <v>70231</v>
          </cell>
          <cell r="B538" t="str">
            <v>Recruitment Advertising &amp; Expenses</v>
          </cell>
          <cell r="E538">
            <v>0</v>
          </cell>
          <cell r="F538">
            <v>0</v>
          </cell>
          <cell r="G538">
            <v>0</v>
          </cell>
          <cell r="H538">
            <v>0</v>
          </cell>
          <cell r="I538">
            <v>0</v>
          </cell>
          <cell r="J538">
            <v>0</v>
          </cell>
          <cell r="K538">
            <v>0</v>
          </cell>
          <cell r="L538">
            <v>25</v>
          </cell>
          <cell r="M538">
            <v>0</v>
          </cell>
          <cell r="N538">
            <v>0</v>
          </cell>
          <cell r="O538">
            <v>0</v>
          </cell>
          <cell r="P538">
            <v>0</v>
          </cell>
          <cell r="Q538">
            <v>25</v>
          </cell>
        </row>
        <row r="539">
          <cell r="A539">
            <v>70232</v>
          </cell>
          <cell r="B539" t="str">
            <v>Recruitment Travel Expenses</v>
          </cell>
          <cell r="E539">
            <v>0</v>
          </cell>
          <cell r="F539">
            <v>0</v>
          </cell>
          <cell r="G539">
            <v>0</v>
          </cell>
          <cell r="H539">
            <v>0</v>
          </cell>
          <cell r="I539">
            <v>0</v>
          </cell>
          <cell r="J539">
            <v>0</v>
          </cell>
          <cell r="K539">
            <v>0</v>
          </cell>
          <cell r="L539">
            <v>0</v>
          </cell>
          <cell r="M539">
            <v>0</v>
          </cell>
          <cell r="N539">
            <v>0</v>
          </cell>
          <cell r="O539">
            <v>0</v>
          </cell>
          <cell r="P539">
            <v>0</v>
          </cell>
          <cell r="Q539">
            <v>0</v>
          </cell>
        </row>
        <row r="540">
          <cell r="A540">
            <v>70235</v>
          </cell>
          <cell r="B540" t="str">
            <v>Legal</v>
          </cell>
          <cell r="E540">
            <v>134.16</v>
          </cell>
          <cell r="F540">
            <v>0</v>
          </cell>
          <cell r="G540">
            <v>198.36</v>
          </cell>
          <cell r="H540">
            <v>3699.71</v>
          </cell>
          <cell r="I540">
            <v>1056.02</v>
          </cell>
          <cell r="J540">
            <v>682.19</v>
          </cell>
          <cell r="K540">
            <v>3008.78</v>
          </cell>
          <cell r="L540">
            <v>-2300.2800000000002</v>
          </cell>
          <cell r="M540">
            <v>3301.28</v>
          </cell>
          <cell r="N540">
            <v>0.2</v>
          </cell>
          <cell r="O540">
            <v>-0.2</v>
          </cell>
          <cell r="P540">
            <v>1207.32</v>
          </cell>
          <cell r="Q540">
            <v>10987.54</v>
          </cell>
        </row>
        <row r="541">
          <cell r="A541">
            <v>70240</v>
          </cell>
          <cell r="B541" t="str">
            <v>Accounting Professional Fees</v>
          </cell>
          <cell r="E541">
            <v>0</v>
          </cell>
          <cell r="F541">
            <v>0</v>
          </cell>
          <cell r="G541">
            <v>0</v>
          </cell>
          <cell r="H541">
            <v>0</v>
          </cell>
          <cell r="I541">
            <v>0</v>
          </cell>
          <cell r="J541">
            <v>0</v>
          </cell>
          <cell r="K541">
            <v>0</v>
          </cell>
          <cell r="L541">
            <v>0</v>
          </cell>
          <cell r="M541">
            <v>0</v>
          </cell>
          <cell r="N541">
            <v>0</v>
          </cell>
          <cell r="O541">
            <v>0</v>
          </cell>
          <cell r="P541">
            <v>0</v>
          </cell>
          <cell r="Q541">
            <v>0</v>
          </cell>
        </row>
        <row r="542">
          <cell r="A542">
            <v>70245</v>
          </cell>
          <cell r="B542" t="str">
            <v>Payroll Processing Fees</v>
          </cell>
          <cell r="E542">
            <v>324.20999999999998</v>
          </cell>
          <cell r="F542">
            <v>333.23</v>
          </cell>
          <cell r="G542">
            <v>333.23</v>
          </cell>
          <cell r="H542">
            <v>333.23</v>
          </cell>
          <cell r="I542">
            <v>333.23</v>
          </cell>
          <cell r="J542">
            <v>333.23</v>
          </cell>
          <cell r="K542">
            <v>333.23</v>
          </cell>
          <cell r="L542">
            <v>300.73</v>
          </cell>
          <cell r="M542">
            <v>300.73</v>
          </cell>
          <cell r="N542">
            <v>300.73</v>
          </cell>
          <cell r="O542">
            <v>300.86</v>
          </cell>
          <cell r="P542">
            <v>300.86</v>
          </cell>
          <cell r="Q542">
            <v>3827.5000000000005</v>
          </cell>
        </row>
        <row r="543">
          <cell r="A543">
            <v>70250</v>
          </cell>
          <cell r="B543" t="str">
            <v>Acquisition Cost Write Off</v>
          </cell>
          <cell r="E543">
            <v>0</v>
          </cell>
          <cell r="F543">
            <v>0</v>
          </cell>
          <cell r="G543">
            <v>0</v>
          </cell>
          <cell r="H543">
            <v>0</v>
          </cell>
          <cell r="I543">
            <v>0</v>
          </cell>
          <cell r="J543">
            <v>0</v>
          </cell>
          <cell r="K543">
            <v>0</v>
          </cell>
          <cell r="L543">
            <v>0</v>
          </cell>
          <cell r="M543">
            <v>0</v>
          </cell>
          <cell r="N543">
            <v>0</v>
          </cell>
          <cell r="O543">
            <v>0</v>
          </cell>
          <cell r="P543">
            <v>0</v>
          </cell>
          <cell r="Q543">
            <v>0</v>
          </cell>
        </row>
        <row r="544">
          <cell r="A544">
            <v>70254</v>
          </cell>
          <cell r="B544" t="str">
            <v>Corporate Capitalized Expenses</v>
          </cell>
          <cell r="E544">
            <v>0</v>
          </cell>
          <cell r="F544">
            <v>0</v>
          </cell>
          <cell r="G544">
            <v>0</v>
          </cell>
          <cell r="H544">
            <v>0</v>
          </cell>
          <cell r="I544">
            <v>0</v>
          </cell>
          <cell r="J544">
            <v>0</v>
          </cell>
          <cell r="K544">
            <v>0</v>
          </cell>
          <cell r="L544">
            <v>0</v>
          </cell>
          <cell r="M544">
            <v>0</v>
          </cell>
          <cell r="N544">
            <v>0</v>
          </cell>
          <cell r="O544">
            <v>0</v>
          </cell>
          <cell r="P544">
            <v>0</v>
          </cell>
          <cell r="Q544">
            <v>0</v>
          </cell>
        </row>
        <row r="545">
          <cell r="A545">
            <v>70255</v>
          </cell>
          <cell r="B545" t="str">
            <v>Other Prof Fees</v>
          </cell>
          <cell r="E545">
            <v>0</v>
          </cell>
          <cell r="F545">
            <v>659.25</v>
          </cell>
          <cell r="G545">
            <v>168.64</v>
          </cell>
          <cell r="H545">
            <v>0</v>
          </cell>
          <cell r="I545">
            <v>900</v>
          </cell>
          <cell r="J545">
            <v>168.64</v>
          </cell>
          <cell r="K545">
            <v>-900</v>
          </cell>
          <cell r="L545">
            <v>0</v>
          </cell>
          <cell r="M545">
            <v>168.64</v>
          </cell>
          <cell r="N545">
            <v>0</v>
          </cell>
          <cell r="O545">
            <v>548.44000000000005</v>
          </cell>
          <cell r="P545">
            <v>243.29</v>
          </cell>
          <cell r="Q545">
            <v>1956.8999999999996</v>
          </cell>
        </row>
        <row r="546">
          <cell r="A546">
            <v>70271</v>
          </cell>
          <cell r="B546" t="str">
            <v>Property and Liability Insurance</v>
          </cell>
          <cell r="E546">
            <v>0</v>
          </cell>
          <cell r="F546">
            <v>0</v>
          </cell>
          <cell r="G546">
            <v>0</v>
          </cell>
          <cell r="H546">
            <v>0</v>
          </cell>
          <cell r="I546">
            <v>0</v>
          </cell>
          <cell r="J546">
            <v>0</v>
          </cell>
          <cell r="K546">
            <v>0</v>
          </cell>
          <cell r="L546">
            <v>0</v>
          </cell>
          <cell r="M546">
            <v>0</v>
          </cell>
          <cell r="N546">
            <v>0</v>
          </cell>
          <cell r="O546">
            <v>0</v>
          </cell>
          <cell r="P546">
            <v>0</v>
          </cell>
          <cell r="Q546">
            <v>0</v>
          </cell>
        </row>
        <row r="547">
          <cell r="A547">
            <v>70272</v>
          </cell>
          <cell r="B547" t="str">
            <v>Keyman Life Insurance</v>
          </cell>
          <cell r="E547">
            <v>0</v>
          </cell>
          <cell r="F547">
            <v>0</v>
          </cell>
          <cell r="G547">
            <v>0</v>
          </cell>
          <cell r="H547">
            <v>0</v>
          </cell>
          <cell r="I547">
            <v>0</v>
          </cell>
          <cell r="J547">
            <v>0</v>
          </cell>
          <cell r="K547">
            <v>0</v>
          </cell>
          <cell r="L547">
            <v>0</v>
          </cell>
          <cell r="M547">
            <v>0</v>
          </cell>
          <cell r="N547">
            <v>0</v>
          </cell>
          <cell r="O547">
            <v>0</v>
          </cell>
          <cell r="P547">
            <v>0</v>
          </cell>
          <cell r="Q547">
            <v>0</v>
          </cell>
        </row>
        <row r="548">
          <cell r="A548">
            <v>70273</v>
          </cell>
          <cell r="B548" t="str">
            <v>Directors and Officers Insurance</v>
          </cell>
          <cell r="E548">
            <v>0</v>
          </cell>
          <cell r="F548">
            <v>0</v>
          </cell>
          <cell r="G548">
            <v>0</v>
          </cell>
          <cell r="H548">
            <v>0</v>
          </cell>
          <cell r="I548">
            <v>0</v>
          </cell>
          <cell r="J548">
            <v>0</v>
          </cell>
          <cell r="K548">
            <v>0</v>
          </cell>
          <cell r="L548">
            <v>0</v>
          </cell>
          <cell r="M548">
            <v>0</v>
          </cell>
          <cell r="N548">
            <v>0</v>
          </cell>
          <cell r="O548">
            <v>0</v>
          </cell>
          <cell r="P548">
            <v>0</v>
          </cell>
          <cell r="Q548">
            <v>0</v>
          </cell>
        </row>
        <row r="549">
          <cell r="A549">
            <v>70275</v>
          </cell>
          <cell r="B549" t="str">
            <v>Property Taxes</v>
          </cell>
          <cell r="E549">
            <v>3633</v>
          </cell>
          <cell r="F549">
            <v>3633</v>
          </cell>
          <cell r="G549">
            <v>4280.66</v>
          </cell>
          <cell r="H549">
            <v>5100.2</v>
          </cell>
          <cell r="I549">
            <v>5100.2</v>
          </cell>
          <cell r="J549">
            <v>5100.2</v>
          </cell>
          <cell r="K549">
            <v>6353.54</v>
          </cell>
          <cell r="L549">
            <v>4787.74</v>
          </cell>
          <cell r="M549">
            <v>4507.07</v>
          </cell>
          <cell r="N549">
            <v>4985.55</v>
          </cell>
          <cell r="O549">
            <v>5021.75</v>
          </cell>
          <cell r="P549">
            <v>4949.34</v>
          </cell>
          <cell r="Q549">
            <v>57452.25</v>
          </cell>
        </row>
        <row r="550">
          <cell r="A550">
            <v>70280</v>
          </cell>
          <cell r="B550" t="str">
            <v>Other Taxes</v>
          </cell>
          <cell r="E550">
            <v>0</v>
          </cell>
          <cell r="F550">
            <v>0</v>
          </cell>
          <cell r="G550">
            <v>0</v>
          </cell>
          <cell r="H550">
            <v>0</v>
          </cell>
          <cell r="I550">
            <v>0</v>
          </cell>
          <cell r="J550">
            <v>0</v>
          </cell>
          <cell r="K550">
            <v>0</v>
          </cell>
          <cell r="L550">
            <v>0</v>
          </cell>
          <cell r="M550">
            <v>0</v>
          </cell>
          <cell r="N550">
            <v>0</v>
          </cell>
          <cell r="O550">
            <v>0</v>
          </cell>
          <cell r="P550">
            <v>0</v>
          </cell>
          <cell r="Q550">
            <v>0</v>
          </cell>
        </row>
        <row r="551">
          <cell r="A551">
            <v>70300</v>
          </cell>
          <cell r="B551" t="str">
            <v>Data Processing</v>
          </cell>
          <cell r="E551">
            <v>3053.24</v>
          </cell>
          <cell r="F551">
            <v>27123.4</v>
          </cell>
          <cell r="G551">
            <v>1994.05</v>
          </cell>
          <cell r="H551">
            <v>25497.25</v>
          </cell>
          <cell r="I551">
            <v>4148.7299999999996</v>
          </cell>
          <cell r="J551">
            <v>12634.95</v>
          </cell>
          <cell r="K551">
            <v>2733.27</v>
          </cell>
          <cell r="L551">
            <v>28900.27</v>
          </cell>
          <cell r="M551">
            <v>2744.08</v>
          </cell>
          <cell r="N551">
            <v>23341.62</v>
          </cell>
          <cell r="O551">
            <v>2653.19</v>
          </cell>
          <cell r="P551">
            <v>25630.6</v>
          </cell>
          <cell r="Q551">
            <v>160454.65000000002</v>
          </cell>
        </row>
        <row r="552">
          <cell r="A552">
            <v>70301</v>
          </cell>
          <cell r="B552" t="str">
            <v>Computer Software</v>
          </cell>
          <cell r="E552">
            <v>0</v>
          </cell>
          <cell r="F552">
            <v>0</v>
          </cell>
          <cell r="G552">
            <v>0</v>
          </cell>
          <cell r="H552">
            <v>0</v>
          </cell>
          <cell r="I552">
            <v>0</v>
          </cell>
          <cell r="J552">
            <v>0</v>
          </cell>
          <cell r="K552">
            <v>0</v>
          </cell>
          <cell r="L552">
            <v>0</v>
          </cell>
          <cell r="M552">
            <v>0</v>
          </cell>
          <cell r="N552">
            <v>0</v>
          </cell>
          <cell r="O552">
            <v>0</v>
          </cell>
          <cell r="P552">
            <v>0</v>
          </cell>
          <cell r="Q552">
            <v>0</v>
          </cell>
        </row>
        <row r="553">
          <cell r="A553">
            <v>70302</v>
          </cell>
          <cell r="B553" t="str">
            <v>Computer Supplies</v>
          </cell>
          <cell r="E553">
            <v>0</v>
          </cell>
          <cell r="F553">
            <v>435.77</v>
          </cell>
          <cell r="G553">
            <v>693.82</v>
          </cell>
          <cell r="H553">
            <v>0</v>
          </cell>
          <cell r="I553">
            <v>0</v>
          </cell>
          <cell r="J553">
            <v>0</v>
          </cell>
          <cell r="K553">
            <v>71.819999999999993</v>
          </cell>
          <cell r="L553">
            <v>73.77</v>
          </cell>
          <cell r="M553">
            <v>0</v>
          </cell>
          <cell r="N553">
            <v>0</v>
          </cell>
          <cell r="O553">
            <v>0</v>
          </cell>
          <cell r="P553">
            <v>561.86</v>
          </cell>
          <cell r="Q553">
            <v>1837.04</v>
          </cell>
        </row>
        <row r="554">
          <cell r="A554">
            <v>70310</v>
          </cell>
          <cell r="B554" t="str">
            <v>Bad Debt Provision</v>
          </cell>
          <cell r="E554">
            <v>-38144.620000000003</v>
          </cell>
          <cell r="F554">
            <v>34133.97</v>
          </cell>
          <cell r="G554">
            <v>-43595.040000000001</v>
          </cell>
          <cell r="H554">
            <v>39178.03</v>
          </cell>
          <cell r="I554">
            <v>-23435.439999999999</v>
          </cell>
          <cell r="J554">
            <v>54303.69</v>
          </cell>
          <cell r="K554">
            <v>-33171.480000000003</v>
          </cell>
          <cell r="L554">
            <v>54213.2</v>
          </cell>
          <cell r="M554">
            <v>-34096.239999999998</v>
          </cell>
          <cell r="N554">
            <v>57772.45</v>
          </cell>
          <cell r="O554">
            <v>-39518.949999999997</v>
          </cell>
          <cell r="P554">
            <v>53267.67</v>
          </cell>
          <cell r="Q554">
            <v>80907.239999999991</v>
          </cell>
        </row>
        <row r="555">
          <cell r="A555">
            <v>70315</v>
          </cell>
          <cell r="B555" t="str">
            <v>Bad Debt Recoveries</v>
          </cell>
          <cell r="E555">
            <v>0</v>
          </cell>
          <cell r="F555">
            <v>0</v>
          </cell>
          <cell r="G555">
            <v>0</v>
          </cell>
          <cell r="H555">
            <v>0</v>
          </cell>
          <cell r="I555">
            <v>0</v>
          </cell>
          <cell r="J555">
            <v>0</v>
          </cell>
          <cell r="K555">
            <v>0</v>
          </cell>
          <cell r="L555">
            <v>0</v>
          </cell>
          <cell r="M555">
            <v>0</v>
          </cell>
          <cell r="N555">
            <v>0</v>
          </cell>
          <cell r="O555">
            <v>0</v>
          </cell>
          <cell r="P555">
            <v>0</v>
          </cell>
          <cell r="Q555">
            <v>0</v>
          </cell>
        </row>
        <row r="556">
          <cell r="A556">
            <v>70320</v>
          </cell>
          <cell r="B556" t="str">
            <v>Credit and Collection</v>
          </cell>
          <cell r="E556">
            <v>6198.28</v>
          </cell>
          <cell r="F556">
            <v>9319.4599999999991</v>
          </cell>
          <cell r="G556">
            <v>5273.3</v>
          </cell>
          <cell r="H556">
            <v>8215.32</v>
          </cell>
          <cell r="I556">
            <v>5615.84</v>
          </cell>
          <cell r="J556">
            <v>3201.73</v>
          </cell>
          <cell r="K556">
            <v>4767.67</v>
          </cell>
          <cell r="L556">
            <v>2810.14</v>
          </cell>
          <cell r="M556">
            <v>5490.95</v>
          </cell>
          <cell r="N556">
            <v>4968.87</v>
          </cell>
          <cell r="O556">
            <v>5918.1</v>
          </cell>
          <cell r="P556">
            <v>0</v>
          </cell>
          <cell r="Q556">
            <v>61779.659999999996</v>
          </cell>
        </row>
        <row r="557">
          <cell r="A557">
            <v>70324</v>
          </cell>
          <cell r="B557" t="str">
            <v>Penalties and Violations</v>
          </cell>
          <cell r="E557">
            <v>0</v>
          </cell>
          <cell r="F557">
            <v>0</v>
          </cell>
          <cell r="G557">
            <v>0</v>
          </cell>
          <cell r="H557">
            <v>0</v>
          </cell>
          <cell r="I557">
            <v>0</v>
          </cell>
          <cell r="J557">
            <v>0</v>
          </cell>
          <cell r="K557">
            <v>0</v>
          </cell>
          <cell r="L557">
            <v>0</v>
          </cell>
          <cell r="M557">
            <v>0</v>
          </cell>
          <cell r="N557">
            <v>0</v>
          </cell>
          <cell r="O557">
            <v>0</v>
          </cell>
          <cell r="P557">
            <v>0</v>
          </cell>
          <cell r="Q557">
            <v>0</v>
          </cell>
        </row>
        <row r="558">
          <cell r="A558">
            <v>70325</v>
          </cell>
          <cell r="B558" t="str">
            <v>Legal Settlement Payments</v>
          </cell>
          <cell r="E558">
            <v>0</v>
          </cell>
          <cell r="F558">
            <v>0</v>
          </cell>
          <cell r="G558">
            <v>0</v>
          </cell>
          <cell r="H558">
            <v>0</v>
          </cell>
          <cell r="I558">
            <v>0</v>
          </cell>
          <cell r="J558">
            <v>0</v>
          </cell>
          <cell r="K558">
            <v>0</v>
          </cell>
          <cell r="L558">
            <v>0</v>
          </cell>
          <cell r="M558">
            <v>0</v>
          </cell>
          <cell r="N558">
            <v>0</v>
          </cell>
          <cell r="O558">
            <v>0</v>
          </cell>
          <cell r="P558">
            <v>0</v>
          </cell>
          <cell r="Q558">
            <v>0</v>
          </cell>
        </row>
        <row r="559">
          <cell r="A559">
            <v>70326</v>
          </cell>
          <cell r="B559" t="str">
            <v>Deductible Current Year</v>
          </cell>
          <cell r="E559">
            <v>0</v>
          </cell>
          <cell r="F559">
            <v>0</v>
          </cell>
          <cell r="G559">
            <v>0</v>
          </cell>
          <cell r="H559">
            <v>0</v>
          </cell>
          <cell r="I559">
            <v>0</v>
          </cell>
          <cell r="J559">
            <v>0</v>
          </cell>
          <cell r="K559">
            <v>0</v>
          </cell>
          <cell r="L559">
            <v>0</v>
          </cell>
          <cell r="M559">
            <v>0</v>
          </cell>
          <cell r="N559">
            <v>0</v>
          </cell>
          <cell r="O559">
            <v>0</v>
          </cell>
          <cell r="P559">
            <v>0</v>
          </cell>
          <cell r="Q559">
            <v>0</v>
          </cell>
        </row>
        <row r="560">
          <cell r="A560">
            <v>70327</v>
          </cell>
          <cell r="B560" t="str">
            <v>Deductible Dammage</v>
          </cell>
          <cell r="E560">
            <v>0</v>
          </cell>
          <cell r="F560">
            <v>0</v>
          </cell>
          <cell r="G560">
            <v>0</v>
          </cell>
          <cell r="H560">
            <v>0</v>
          </cell>
          <cell r="I560">
            <v>0</v>
          </cell>
          <cell r="J560">
            <v>0</v>
          </cell>
          <cell r="K560">
            <v>0</v>
          </cell>
          <cell r="L560">
            <v>0</v>
          </cell>
          <cell r="M560">
            <v>0</v>
          </cell>
          <cell r="N560">
            <v>0</v>
          </cell>
          <cell r="O560">
            <v>0</v>
          </cell>
          <cell r="P560">
            <v>0</v>
          </cell>
          <cell r="Q560">
            <v>0</v>
          </cell>
        </row>
        <row r="561">
          <cell r="A561">
            <v>70328</v>
          </cell>
          <cell r="B561" t="str">
            <v>Claim Recoveries</v>
          </cell>
          <cell r="E561">
            <v>0</v>
          </cell>
          <cell r="F561">
            <v>0</v>
          </cell>
          <cell r="G561">
            <v>0</v>
          </cell>
          <cell r="H561">
            <v>0</v>
          </cell>
          <cell r="I561">
            <v>0</v>
          </cell>
          <cell r="J561">
            <v>0</v>
          </cell>
          <cell r="K561">
            <v>0</v>
          </cell>
          <cell r="L561">
            <v>0</v>
          </cell>
          <cell r="M561">
            <v>0</v>
          </cell>
          <cell r="N561">
            <v>0</v>
          </cell>
          <cell r="O561">
            <v>0</v>
          </cell>
          <cell r="P561">
            <v>0</v>
          </cell>
          <cell r="Q561">
            <v>0</v>
          </cell>
        </row>
        <row r="562">
          <cell r="A562">
            <v>70330</v>
          </cell>
          <cell r="B562" t="str">
            <v>Deductible Prior Year</v>
          </cell>
          <cell r="E562">
            <v>0</v>
          </cell>
          <cell r="F562">
            <v>0</v>
          </cell>
          <cell r="G562">
            <v>0</v>
          </cell>
          <cell r="H562">
            <v>0</v>
          </cell>
          <cell r="I562">
            <v>0</v>
          </cell>
          <cell r="J562">
            <v>0</v>
          </cell>
          <cell r="K562">
            <v>0</v>
          </cell>
          <cell r="L562">
            <v>0</v>
          </cell>
          <cell r="M562">
            <v>0</v>
          </cell>
          <cell r="N562">
            <v>0</v>
          </cell>
          <cell r="O562">
            <v>0</v>
          </cell>
          <cell r="P562">
            <v>0</v>
          </cell>
          <cell r="Q562">
            <v>0</v>
          </cell>
        </row>
        <row r="563">
          <cell r="A563">
            <v>70335</v>
          </cell>
          <cell r="B563" t="str">
            <v>Miscellaneous</v>
          </cell>
          <cell r="E563">
            <v>0</v>
          </cell>
          <cell r="F563">
            <v>-78.28</v>
          </cell>
          <cell r="G563">
            <v>0</v>
          </cell>
          <cell r="H563">
            <v>-123.75</v>
          </cell>
          <cell r="I563">
            <v>0</v>
          </cell>
          <cell r="J563">
            <v>0</v>
          </cell>
          <cell r="K563">
            <v>0</v>
          </cell>
          <cell r="L563">
            <v>0</v>
          </cell>
          <cell r="M563">
            <v>0</v>
          </cell>
          <cell r="N563">
            <v>0</v>
          </cell>
          <cell r="O563">
            <v>0</v>
          </cell>
          <cell r="P563">
            <v>0</v>
          </cell>
          <cell r="Q563">
            <v>-202.03</v>
          </cell>
        </row>
        <row r="564">
          <cell r="A564">
            <v>70336</v>
          </cell>
          <cell r="B564" t="str">
            <v>Coffe Bar</v>
          </cell>
          <cell r="E564">
            <v>0</v>
          </cell>
          <cell r="F564">
            <v>0</v>
          </cell>
          <cell r="G564">
            <v>0</v>
          </cell>
          <cell r="H564">
            <v>0</v>
          </cell>
          <cell r="I564">
            <v>0</v>
          </cell>
          <cell r="J564">
            <v>0</v>
          </cell>
          <cell r="K564">
            <v>0</v>
          </cell>
          <cell r="L564">
            <v>38.020000000000003</v>
          </cell>
          <cell r="M564">
            <v>0</v>
          </cell>
          <cell r="N564">
            <v>-38.020000000000003</v>
          </cell>
          <cell r="O564">
            <v>0</v>
          </cell>
          <cell r="P564">
            <v>0</v>
          </cell>
          <cell r="Q564">
            <v>0</v>
          </cell>
        </row>
        <row r="565">
          <cell r="A565">
            <v>70345</v>
          </cell>
          <cell r="B565" t="str">
            <v>Security Services</v>
          </cell>
          <cell r="E565">
            <v>0</v>
          </cell>
          <cell r="F565">
            <v>0</v>
          </cell>
          <cell r="G565">
            <v>0</v>
          </cell>
          <cell r="H565">
            <v>0</v>
          </cell>
          <cell r="I565">
            <v>0</v>
          </cell>
          <cell r="J565">
            <v>0</v>
          </cell>
          <cell r="K565">
            <v>0</v>
          </cell>
          <cell r="L565">
            <v>0</v>
          </cell>
          <cell r="M565">
            <v>0</v>
          </cell>
          <cell r="N565">
            <v>0</v>
          </cell>
          <cell r="O565">
            <v>0</v>
          </cell>
          <cell r="P565">
            <v>0</v>
          </cell>
          <cell r="Q565">
            <v>0</v>
          </cell>
        </row>
        <row r="566">
          <cell r="A566">
            <v>70357</v>
          </cell>
          <cell r="B566" t="str">
            <v>Permits</v>
          </cell>
          <cell r="E566">
            <v>0</v>
          </cell>
          <cell r="F566">
            <v>0</v>
          </cell>
          <cell r="G566">
            <v>0</v>
          </cell>
          <cell r="H566">
            <v>0</v>
          </cell>
          <cell r="I566">
            <v>0</v>
          </cell>
          <cell r="J566">
            <v>0</v>
          </cell>
          <cell r="K566">
            <v>0</v>
          </cell>
          <cell r="L566">
            <v>0</v>
          </cell>
          <cell r="M566">
            <v>0</v>
          </cell>
          <cell r="N566">
            <v>0</v>
          </cell>
          <cell r="O566">
            <v>0</v>
          </cell>
          <cell r="P566">
            <v>0</v>
          </cell>
          <cell r="Q566">
            <v>0</v>
          </cell>
        </row>
        <row r="567">
          <cell r="A567">
            <v>70370</v>
          </cell>
          <cell r="B567" t="str">
            <v>Bonds Expense</v>
          </cell>
          <cell r="E567">
            <v>0</v>
          </cell>
          <cell r="F567">
            <v>0</v>
          </cell>
          <cell r="G567">
            <v>0</v>
          </cell>
          <cell r="H567">
            <v>0</v>
          </cell>
          <cell r="I567">
            <v>0</v>
          </cell>
          <cell r="J567">
            <v>0</v>
          </cell>
          <cell r="K567">
            <v>0</v>
          </cell>
          <cell r="L567">
            <v>0</v>
          </cell>
          <cell r="M567">
            <v>0</v>
          </cell>
          <cell r="N567">
            <v>0</v>
          </cell>
          <cell r="O567">
            <v>0</v>
          </cell>
          <cell r="P567">
            <v>0</v>
          </cell>
          <cell r="Q567">
            <v>0</v>
          </cell>
        </row>
        <row r="568">
          <cell r="A568">
            <v>70371</v>
          </cell>
          <cell r="B568" t="str">
            <v>Board of Directors Fees</v>
          </cell>
          <cell r="E568">
            <v>0</v>
          </cell>
          <cell r="F568">
            <v>0</v>
          </cell>
          <cell r="G568">
            <v>0</v>
          </cell>
          <cell r="H568">
            <v>0</v>
          </cell>
          <cell r="I568">
            <v>0</v>
          </cell>
          <cell r="J568">
            <v>0</v>
          </cell>
          <cell r="K568">
            <v>0</v>
          </cell>
          <cell r="L568">
            <v>0</v>
          </cell>
          <cell r="M568">
            <v>0</v>
          </cell>
          <cell r="N568">
            <v>0</v>
          </cell>
          <cell r="O568">
            <v>0</v>
          </cell>
          <cell r="P568">
            <v>0</v>
          </cell>
          <cell r="Q568">
            <v>0</v>
          </cell>
        </row>
        <row r="569">
          <cell r="A569">
            <v>70372</v>
          </cell>
          <cell r="B569" t="str">
            <v>Board of Directors Expense Report</v>
          </cell>
          <cell r="E569">
            <v>0</v>
          </cell>
          <cell r="F569">
            <v>0</v>
          </cell>
          <cell r="G569">
            <v>0</v>
          </cell>
          <cell r="H569">
            <v>0</v>
          </cell>
          <cell r="I569">
            <v>0</v>
          </cell>
          <cell r="J569">
            <v>0</v>
          </cell>
          <cell r="K569">
            <v>0</v>
          </cell>
          <cell r="L569">
            <v>0</v>
          </cell>
          <cell r="M569">
            <v>0</v>
          </cell>
          <cell r="N569">
            <v>0</v>
          </cell>
          <cell r="O569">
            <v>0</v>
          </cell>
          <cell r="P569">
            <v>0</v>
          </cell>
          <cell r="Q569">
            <v>0</v>
          </cell>
        </row>
        <row r="570">
          <cell r="A570">
            <v>70475</v>
          </cell>
          <cell r="B570" t="str">
            <v>Trade Shows</v>
          </cell>
          <cell r="E570">
            <v>0</v>
          </cell>
          <cell r="F570">
            <v>0</v>
          </cell>
          <cell r="G570">
            <v>0</v>
          </cell>
          <cell r="H570">
            <v>0</v>
          </cell>
          <cell r="I570">
            <v>0</v>
          </cell>
          <cell r="J570">
            <v>0</v>
          </cell>
          <cell r="K570">
            <v>0</v>
          </cell>
          <cell r="L570">
            <v>0</v>
          </cell>
          <cell r="M570">
            <v>0</v>
          </cell>
          <cell r="N570">
            <v>0</v>
          </cell>
          <cell r="O570">
            <v>0</v>
          </cell>
          <cell r="P570">
            <v>0</v>
          </cell>
          <cell r="Q570">
            <v>0</v>
          </cell>
        </row>
        <row r="571">
          <cell r="A571">
            <v>70900</v>
          </cell>
          <cell r="B571" t="str">
            <v>Entitiy Formation Costs</v>
          </cell>
          <cell r="E571">
            <v>0</v>
          </cell>
          <cell r="F571">
            <v>0</v>
          </cell>
          <cell r="G571">
            <v>0</v>
          </cell>
          <cell r="H571">
            <v>0</v>
          </cell>
          <cell r="I571">
            <v>0</v>
          </cell>
          <cell r="J571">
            <v>0</v>
          </cell>
          <cell r="K571">
            <v>0</v>
          </cell>
          <cell r="L571">
            <v>0</v>
          </cell>
          <cell r="M571">
            <v>0</v>
          </cell>
          <cell r="N571">
            <v>0</v>
          </cell>
          <cell r="O571">
            <v>0</v>
          </cell>
          <cell r="P571">
            <v>0</v>
          </cell>
          <cell r="Q571">
            <v>0</v>
          </cell>
        </row>
        <row r="572">
          <cell r="A572">
            <v>70998</v>
          </cell>
          <cell r="B572" t="str">
            <v>Allocation Out - District</v>
          </cell>
          <cell r="E572">
            <v>0</v>
          </cell>
          <cell r="F572">
            <v>0</v>
          </cell>
          <cell r="G572">
            <v>0</v>
          </cell>
          <cell r="H572">
            <v>0</v>
          </cell>
          <cell r="I572">
            <v>0</v>
          </cell>
          <cell r="J572">
            <v>0</v>
          </cell>
          <cell r="K572">
            <v>0</v>
          </cell>
          <cell r="L572">
            <v>0</v>
          </cell>
          <cell r="M572">
            <v>0</v>
          </cell>
          <cell r="N572">
            <v>0</v>
          </cell>
          <cell r="O572">
            <v>0</v>
          </cell>
          <cell r="P572">
            <v>0</v>
          </cell>
          <cell r="Q572">
            <v>0</v>
          </cell>
        </row>
        <row r="573">
          <cell r="A573">
            <v>70999</v>
          </cell>
          <cell r="B573" t="str">
            <v>Allocation Out - Out District</v>
          </cell>
          <cell r="E573">
            <v>0</v>
          </cell>
          <cell r="F573">
            <v>0</v>
          </cell>
          <cell r="G573">
            <v>0</v>
          </cell>
          <cell r="H573">
            <v>0</v>
          </cell>
          <cell r="I573">
            <v>0</v>
          </cell>
          <cell r="J573">
            <v>0</v>
          </cell>
          <cell r="K573">
            <v>0</v>
          </cell>
          <cell r="L573">
            <v>0</v>
          </cell>
          <cell r="M573">
            <v>0</v>
          </cell>
          <cell r="N573">
            <v>0</v>
          </cell>
          <cell r="O573">
            <v>0</v>
          </cell>
          <cell r="P573">
            <v>0</v>
          </cell>
          <cell r="Q573">
            <v>0</v>
          </cell>
        </row>
        <row r="574">
          <cell r="A574">
            <v>71000</v>
          </cell>
          <cell r="B574" t="str">
            <v>Stock Comp Expense</v>
          </cell>
          <cell r="E574">
            <v>0</v>
          </cell>
          <cell r="F574">
            <v>0</v>
          </cell>
          <cell r="G574">
            <v>0</v>
          </cell>
          <cell r="H574">
            <v>0</v>
          </cell>
          <cell r="I574">
            <v>0</v>
          </cell>
          <cell r="J574">
            <v>0</v>
          </cell>
          <cell r="K574">
            <v>0</v>
          </cell>
          <cell r="L574">
            <v>0</v>
          </cell>
          <cell r="M574">
            <v>0</v>
          </cell>
          <cell r="N574">
            <v>0</v>
          </cell>
          <cell r="O574">
            <v>0</v>
          </cell>
          <cell r="P574">
            <v>0</v>
          </cell>
          <cell r="Q574">
            <v>0</v>
          </cell>
        </row>
        <row r="575">
          <cell r="A575" t="str">
            <v>Total G&amp;A</v>
          </cell>
          <cell r="E575">
            <v>135458.46000000002</v>
          </cell>
          <cell r="F575">
            <v>208641.47999999992</v>
          </cell>
          <cell r="G575">
            <v>98781.099999999962</v>
          </cell>
          <cell r="H575">
            <v>225439.98</v>
          </cell>
          <cell r="I575">
            <v>124024.28</v>
          </cell>
          <cell r="J575">
            <v>224140.84000000008</v>
          </cell>
          <cell r="K575">
            <v>154049.73000000004</v>
          </cell>
          <cell r="L575">
            <v>264592.3</v>
          </cell>
          <cell r="M575">
            <v>109926.17</v>
          </cell>
          <cell r="N575">
            <v>249406.65000000005</v>
          </cell>
          <cell r="O575">
            <v>123801.06999999996</v>
          </cell>
          <cell r="P575">
            <v>250967.55000000005</v>
          </cell>
          <cell r="Q575">
            <v>2169229.61</v>
          </cell>
        </row>
        <row r="577">
          <cell r="A577" t="str">
            <v>Overhead</v>
          </cell>
        </row>
        <row r="578">
          <cell r="A578">
            <v>70149</v>
          </cell>
          <cell r="B578" t="str">
            <v>Corporate Overhead Allocation In</v>
          </cell>
          <cell r="E578">
            <v>95576.95</v>
          </cell>
          <cell r="F578">
            <v>93754.57</v>
          </cell>
          <cell r="G578">
            <v>96892.32</v>
          </cell>
          <cell r="H578">
            <v>96287.7</v>
          </cell>
          <cell r="I578">
            <v>98950.95</v>
          </cell>
          <cell r="J578">
            <v>99254.64</v>
          </cell>
          <cell r="K578">
            <v>97352.26</v>
          </cell>
          <cell r="L578">
            <v>97777.96</v>
          </cell>
          <cell r="M578">
            <v>98592.93</v>
          </cell>
          <cell r="N578">
            <v>101400.48</v>
          </cell>
          <cell r="O578">
            <v>100544.01</v>
          </cell>
          <cell r="P578">
            <v>100617.72</v>
          </cell>
          <cell r="Q578">
            <v>1177002.49</v>
          </cell>
        </row>
        <row r="579">
          <cell r="A579">
            <v>70159</v>
          </cell>
          <cell r="B579" t="str">
            <v>Region Overhead Allocation In</v>
          </cell>
          <cell r="E579">
            <v>0</v>
          </cell>
          <cell r="F579">
            <v>0</v>
          </cell>
          <cell r="G579">
            <v>0</v>
          </cell>
          <cell r="H579">
            <v>0</v>
          </cell>
          <cell r="I579">
            <v>0</v>
          </cell>
          <cell r="J579">
            <v>0</v>
          </cell>
          <cell r="K579">
            <v>0</v>
          </cell>
          <cell r="L579">
            <v>0</v>
          </cell>
          <cell r="M579">
            <v>0</v>
          </cell>
          <cell r="N579">
            <v>0</v>
          </cell>
          <cell r="O579">
            <v>0</v>
          </cell>
          <cell r="P579">
            <v>0</v>
          </cell>
          <cell r="Q579">
            <v>0</v>
          </cell>
        </row>
        <row r="580">
          <cell r="A580" t="str">
            <v>Total Overhead</v>
          </cell>
          <cell r="E580">
            <v>95576.95</v>
          </cell>
          <cell r="F580">
            <v>93754.57</v>
          </cell>
          <cell r="G580">
            <v>96892.32</v>
          </cell>
          <cell r="H580">
            <v>96287.7</v>
          </cell>
          <cell r="I580">
            <v>98950.95</v>
          </cell>
          <cell r="J580">
            <v>99254.64</v>
          </cell>
          <cell r="K580">
            <v>97352.26</v>
          </cell>
          <cell r="L580">
            <v>97777.96</v>
          </cell>
          <cell r="M580">
            <v>98592.93</v>
          </cell>
          <cell r="N580">
            <v>101400.48</v>
          </cell>
          <cell r="O580">
            <v>100544.01</v>
          </cell>
          <cell r="P580">
            <v>100617.72</v>
          </cell>
          <cell r="Q580">
            <v>1177002.49</v>
          </cell>
        </row>
        <row r="582">
          <cell r="A582" t="str">
            <v>Total SG&amp;A</v>
          </cell>
          <cell r="E582">
            <v>246511.28000000003</v>
          </cell>
          <cell r="F582">
            <v>305793.68999999994</v>
          </cell>
          <cell r="G582">
            <v>203965.25999999998</v>
          </cell>
          <cell r="H582">
            <v>328473.28999999998</v>
          </cell>
          <cell r="I582">
            <v>228706.00999999998</v>
          </cell>
          <cell r="J582">
            <v>331450.5400000001</v>
          </cell>
          <cell r="K582">
            <v>256165.84000000005</v>
          </cell>
          <cell r="L582">
            <v>365954.82</v>
          </cell>
          <cell r="M582">
            <v>239060.30999999997</v>
          </cell>
          <cell r="N582">
            <v>379132.25000000006</v>
          </cell>
          <cell r="O582">
            <v>228004.79999999996</v>
          </cell>
          <cell r="P582">
            <v>390132.22000000003</v>
          </cell>
          <cell r="Q582">
            <v>3503350.3099999996</v>
          </cell>
        </row>
        <row r="584">
          <cell r="A584" t="str">
            <v>EBITDA</v>
          </cell>
          <cell r="E584">
            <v>712085.01999999979</v>
          </cell>
          <cell r="F584">
            <v>772605.35999999987</v>
          </cell>
          <cell r="G584">
            <v>776716.52999999991</v>
          </cell>
          <cell r="H584">
            <v>731539.77</v>
          </cell>
          <cell r="I584">
            <v>769618.66999999934</v>
          </cell>
          <cell r="J584">
            <v>552555.60000000033</v>
          </cell>
          <cell r="K584">
            <v>743010.76999999932</v>
          </cell>
          <cell r="L584">
            <v>663397.72999999952</v>
          </cell>
          <cell r="M584">
            <v>766161.14</v>
          </cell>
          <cell r="N584">
            <v>683037.77000000048</v>
          </cell>
          <cell r="O584">
            <v>782671.56999999972</v>
          </cell>
          <cell r="P584">
            <v>621819.83000000031</v>
          </cell>
          <cell r="Q584">
            <v>8575219.7600000016</v>
          </cell>
        </row>
        <row r="586">
          <cell r="A586" t="str">
            <v>DD&amp;A</v>
          </cell>
        </row>
        <row r="587">
          <cell r="A587" t="str">
            <v>Depreciation</v>
          </cell>
        </row>
        <row r="588">
          <cell r="A588">
            <v>51260</v>
          </cell>
          <cell r="B588" t="str">
            <v>Depreciation</v>
          </cell>
          <cell r="E588">
            <v>128653.02</v>
          </cell>
          <cell r="F588">
            <v>131370.81</v>
          </cell>
          <cell r="G588">
            <v>131344.75</v>
          </cell>
          <cell r="H588">
            <v>130833.62</v>
          </cell>
          <cell r="I588">
            <v>128898.54</v>
          </cell>
          <cell r="J588">
            <v>124756.98</v>
          </cell>
          <cell r="K588">
            <v>129780.01</v>
          </cell>
          <cell r="L588">
            <v>124499.33</v>
          </cell>
          <cell r="M588">
            <v>116250.86</v>
          </cell>
          <cell r="N588">
            <v>116469.34</v>
          </cell>
          <cell r="O588">
            <v>115552.67</v>
          </cell>
          <cell r="P588">
            <v>115400.84</v>
          </cell>
          <cell r="Q588">
            <v>1493810.77</v>
          </cell>
        </row>
        <row r="589">
          <cell r="A589">
            <v>54260</v>
          </cell>
          <cell r="B589" t="str">
            <v>Depreciation</v>
          </cell>
          <cell r="E589">
            <v>44644.21</v>
          </cell>
          <cell r="F589">
            <v>45130.14</v>
          </cell>
          <cell r="G589">
            <v>45176.2</v>
          </cell>
          <cell r="H589">
            <v>45736.24</v>
          </cell>
          <cell r="I589">
            <v>45872.49</v>
          </cell>
          <cell r="J589">
            <v>46097.22</v>
          </cell>
          <cell r="K589">
            <v>46974.19</v>
          </cell>
          <cell r="L589">
            <v>47668</v>
          </cell>
          <cell r="M589">
            <v>47777.17</v>
          </cell>
          <cell r="N589">
            <v>47529.919999999998</v>
          </cell>
          <cell r="O589">
            <v>47583.6</v>
          </cell>
          <cell r="P589">
            <v>47682.03</v>
          </cell>
          <cell r="Q589">
            <v>557871.40999999992</v>
          </cell>
        </row>
        <row r="590">
          <cell r="A590">
            <v>56260</v>
          </cell>
          <cell r="B590" t="str">
            <v>Depreciation</v>
          </cell>
          <cell r="E590">
            <v>0</v>
          </cell>
          <cell r="F590">
            <v>0</v>
          </cell>
          <cell r="G590">
            <v>0</v>
          </cell>
          <cell r="H590">
            <v>0</v>
          </cell>
          <cell r="I590">
            <v>0</v>
          </cell>
          <cell r="J590">
            <v>0</v>
          </cell>
          <cell r="K590">
            <v>0</v>
          </cell>
          <cell r="L590">
            <v>0</v>
          </cell>
          <cell r="M590">
            <v>0</v>
          </cell>
          <cell r="N590">
            <v>0</v>
          </cell>
          <cell r="O590">
            <v>0</v>
          </cell>
          <cell r="P590">
            <v>0</v>
          </cell>
          <cell r="Q590">
            <v>0</v>
          </cell>
        </row>
        <row r="591">
          <cell r="A591">
            <v>57260</v>
          </cell>
          <cell r="B591" t="str">
            <v>Depreciation</v>
          </cell>
          <cell r="E591">
            <v>5579.13</v>
          </cell>
          <cell r="F591">
            <v>5579.15</v>
          </cell>
          <cell r="G591">
            <v>5579.14</v>
          </cell>
          <cell r="H591">
            <v>5579.12</v>
          </cell>
          <cell r="I591">
            <v>5579.14</v>
          </cell>
          <cell r="J591">
            <v>5579.19</v>
          </cell>
          <cell r="K591">
            <v>5579.09</v>
          </cell>
          <cell r="L591">
            <v>5579.1</v>
          </cell>
          <cell r="M591">
            <v>5521.44</v>
          </cell>
          <cell r="N591">
            <v>5521.33</v>
          </cell>
          <cell r="O591">
            <v>5521.37</v>
          </cell>
          <cell r="P591">
            <v>5521.3</v>
          </cell>
          <cell r="Q591">
            <v>66718.5</v>
          </cell>
        </row>
        <row r="592">
          <cell r="A592">
            <v>60260</v>
          </cell>
          <cell r="B592" t="str">
            <v>Depreciation</v>
          </cell>
          <cell r="E592">
            <v>0</v>
          </cell>
          <cell r="F592">
            <v>0</v>
          </cell>
          <cell r="G592">
            <v>0</v>
          </cell>
          <cell r="H592">
            <v>0</v>
          </cell>
          <cell r="I592">
            <v>0</v>
          </cell>
          <cell r="J592">
            <v>0</v>
          </cell>
          <cell r="K592">
            <v>0</v>
          </cell>
          <cell r="L592">
            <v>0</v>
          </cell>
          <cell r="M592">
            <v>0</v>
          </cell>
          <cell r="N592">
            <v>0</v>
          </cell>
          <cell r="O592">
            <v>0</v>
          </cell>
          <cell r="P592">
            <v>0</v>
          </cell>
          <cell r="Q592">
            <v>0</v>
          </cell>
        </row>
        <row r="593">
          <cell r="A593">
            <v>70257</v>
          </cell>
          <cell r="B593" t="str">
            <v>Depreciation</v>
          </cell>
          <cell r="E593">
            <v>0</v>
          </cell>
          <cell r="F593">
            <v>0</v>
          </cell>
          <cell r="G593">
            <v>0</v>
          </cell>
          <cell r="H593">
            <v>0</v>
          </cell>
          <cell r="I593">
            <v>0</v>
          </cell>
          <cell r="J593">
            <v>0</v>
          </cell>
          <cell r="K593">
            <v>0</v>
          </cell>
          <cell r="L593">
            <v>0</v>
          </cell>
          <cell r="M593">
            <v>0</v>
          </cell>
          <cell r="N593">
            <v>0</v>
          </cell>
          <cell r="O593">
            <v>0</v>
          </cell>
          <cell r="P593">
            <v>0</v>
          </cell>
          <cell r="Q593">
            <v>0</v>
          </cell>
        </row>
        <row r="594">
          <cell r="A594">
            <v>70260</v>
          </cell>
          <cell r="B594" t="str">
            <v>Depreciation</v>
          </cell>
          <cell r="E594">
            <v>819.53</v>
          </cell>
          <cell r="F594">
            <v>819.52</v>
          </cell>
          <cell r="G594">
            <v>819.52</v>
          </cell>
          <cell r="H594">
            <v>819.45</v>
          </cell>
          <cell r="I594">
            <v>622.97</v>
          </cell>
          <cell r="J594">
            <v>622.99</v>
          </cell>
          <cell r="K594">
            <v>622.98</v>
          </cell>
          <cell r="L594">
            <v>622.91</v>
          </cell>
          <cell r="M594">
            <v>451.09</v>
          </cell>
          <cell r="N594">
            <v>451.1</v>
          </cell>
          <cell r="O594">
            <v>430.18</v>
          </cell>
          <cell r="P594">
            <v>386.57</v>
          </cell>
          <cell r="Q594">
            <v>7488.8099999999995</v>
          </cell>
        </row>
        <row r="595">
          <cell r="A595" t="str">
            <v>Total Depreciation</v>
          </cell>
          <cell r="E595">
            <v>179695.89</v>
          </cell>
          <cell r="F595">
            <v>182899.62</v>
          </cell>
          <cell r="G595">
            <v>182919.61000000002</v>
          </cell>
          <cell r="H595">
            <v>182968.43</v>
          </cell>
          <cell r="I595">
            <v>180973.14</v>
          </cell>
          <cell r="J595">
            <v>177056.38</v>
          </cell>
          <cell r="K595">
            <v>182956.27000000002</v>
          </cell>
          <cell r="L595">
            <v>178369.34000000003</v>
          </cell>
          <cell r="M595">
            <v>170000.56</v>
          </cell>
          <cell r="N595">
            <v>169971.69</v>
          </cell>
          <cell r="O595">
            <v>169087.81999999998</v>
          </cell>
          <cell r="P595">
            <v>168990.74</v>
          </cell>
          <cell r="Q595">
            <v>2125889.4899999998</v>
          </cell>
        </row>
        <row r="597">
          <cell r="A597" t="str">
            <v>Depletion</v>
          </cell>
        </row>
        <row r="598">
          <cell r="A598">
            <v>46000</v>
          </cell>
          <cell r="B598" t="str">
            <v>Depletion</v>
          </cell>
          <cell r="E598">
            <v>0</v>
          </cell>
          <cell r="F598">
            <v>0</v>
          </cell>
          <cell r="G598">
            <v>0</v>
          </cell>
          <cell r="H598">
            <v>0</v>
          </cell>
          <cell r="I598">
            <v>0</v>
          </cell>
          <cell r="J598">
            <v>0</v>
          </cell>
          <cell r="K598">
            <v>0</v>
          </cell>
          <cell r="L598">
            <v>0</v>
          </cell>
          <cell r="M598">
            <v>0</v>
          </cell>
          <cell r="N598">
            <v>0</v>
          </cell>
          <cell r="O598">
            <v>0</v>
          </cell>
          <cell r="P598">
            <v>0</v>
          </cell>
          <cell r="Q598">
            <v>0</v>
          </cell>
        </row>
        <row r="599">
          <cell r="A599">
            <v>46010</v>
          </cell>
          <cell r="B599" t="str">
            <v>Closure Amortization</v>
          </cell>
          <cell r="E599">
            <v>0</v>
          </cell>
          <cell r="F599">
            <v>0</v>
          </cell>
          <cell r="G599">
            <v>0</v>
          </cell>
          <cell r="H599">
            <v>0</v>
          </cell>
          <cell r="I599">
            <v>0</v>
          </cell>
          <cell r="J599">
            <v>0</v>
          </cell>
          <cell r="K599">
            <v>0</v>
          </cell>
          <cell r="L599">
            <v>0</v>
          </cell>
          <cell r="M599">
            <v>0</v>
          </cell>
          <cell r="N599">
            <v>0</v>
          </cell>
          <cell r="O599">
            <v>0</v>
          </cell>
          <cell r="P599">
            <v>0</v>
          </cell>
          <cell r="Q599">
            <v>0</v>
          </cell>
        </row>
        <row r="600">
          <cell r="A600">
            <v>57261</v>
          </cell>
          <cell r="B600" t="str">
            <v>Airspace Amortization</v>
          </cell>
          <cell r="E600">
            <v>0</v>
          </cell>
          <cell r="F600">
            <v>0</v>
          </cell>
          <cell r="G600">
            <v>0</v>
          </cell>
          <cell r="H600">
            <v>0</v>
          </cell>
          <cell r="I600">
            <v>0</v>
          </cell>
          <cell r="J600">
            <v>0</v>
          </cell>
          <cell r="K600">
            <v>0</v>
          </cell>
          <cell r="L600">
            <v>0</v>
          </cell>
          <cell r="M600">
            <v>0</v>
          </cell>
          <cell r="N600">
            <v>0</v>
          </cell>
          <cell r="O600">
            <v>0</v>
          </cell>
          <cell r="P600">
            <v>0</v>
          </cell>
          <cell r="Q600">
            <v>0</v>
          </cell>
        </row>
        <row r="601">
          <cell r="A601" t="str">
            <v>Total Depletion</v>
          </cell>
          <cell r="E601">
            <v>0</v>
          </cell>
          <cell r="F601">
            <v>0</v>
          </cell>
          <cell r="G601">
            <v>0</v>
          </cell>
          <cell r="H601">
            <v>0</v>
          </cell>
          <cell r="I601">
            <v>0</v>
          </cell>
          <cell r="J601">
            <v>0</v>
          </cell>
          <cell r="K601">
            <v>0</v>
          </cell>
          <cell r="L601">
            <v>0</v>
          </cell>
          <cell r="M601">
            <v>0</v>
          </cell>
          <cell r="N601">
            <v>0</v>
          </cell>
          <cell r="O601">
            <v>0</v>
          </cell>
          <cell r="P601">
            <v>0</v>
          </cell>
          <cell r="Q601">
            <v>0</v>
          </cell>
        </row>
        <row r="603">
          <cell r="A603" t="str">
            <v>Amortization</v>
          </cell>
        </row>
        <row r="604">
          <cell r="A604">
            <v>70264</v>
          </cell>
          <cell r="B604" t="str">
            <v>Amortization</v>
          </cell>
          <cell r="E604">
            <v>0</v>
          </cell>
          <cell r="F604">
            <v>0</v>
          </cell>
          <cell r="G604">
            <v>0</v>
          </cell>
          <cell r="H604">
            <v>0</v>
          </cell>
          <cell r="I604">
            <v>0</v>
          </cell>
          <cell r="J604">
            <v>0</v>
          </cell>
          <cell r="K604">
            <v>0</v>
          </cell>
          <cell r="L604">
            <v>0</v>
          </cell>
          <cell r="M604">
            <v>0</v>
          </cell>
          <cell r="N604">
            <v>0</v>
          </cell>
          <cell r="O604">
            <v>0</v>
          </cell>
          <cell r="P604">
            <v>0</v>
          </cell>
          <cell r="Q604">
            <v>0</v>
          </cell>
        </row>
        <row r="605">
          <cell r="A605">
            <v>70266</v>
          </cell>
          <cell r="B605" t="str">
            <v>Cov. Not to Compete</v>
          </cell>
          <cell r="E605">
            <v>1987.84</v>
          </cell>
          <cell r="F605">
            <v>1987.84</v>
          </cell>
          <cell r="G605">
            <v>1987.83</v>
          </cell>
          <cell r="H605">
            <v>1987.84</v>
          </cell>
          <cell r="I605">
            <v>1987.83</v>
          </cell>
          <cell r="J605">
            <v>1987.83</v>
          </cell>
          <cell r="K605">
            <v>1987.84</v>
          </cell>
          <cell r="L605">
            <v>1987.8</v>
          </cell>
          <cell r="M605">
            <v>0</v>
          </cell>
          <cell r="N605">
            <v>0</v>
          </cell>
          <cell r="O605">
            <v>0</v>
          </cell>
          <cell r="P605">
            <v>0</v>
          </cell>
          <cell r="Q605">
            <v>15902.65</v>
          </cell>
        </row>
        <row r="606">
          <cell r="A606">
            <v>70267</v>
          </cell>
          <cell r="B606" t="str">
            <v>Amortization of Goodwill - Taxable</v>
          </cell>
          <cell r="E606">
            <v>0</v>
          </cell>
          <cell r="F606">
            <v>0</v>
          </cell>
          <cell r="G606">
            <v>0</v>
          </cell>
          <cell r="H606">
            <v>0</v>
          </cell>
          <cell r="I606">
            <v>0</v>
          </cell>
          <cell r="J606">
            <v>0</v>
          </cell>
          <cell r="K606">
            <v>0</v>
          </cell>
          <cell r="L606">
            <v>0</v>
          </cell>
          <cell r="M606">
            <v>0</v>
          </cell>
          <cell r="N606">
            <v>0</v>
          </cell>
          <cell r="O606">
            <v>0</v>
          </cell>
          <cell r="P606">
            <v>0</v>
          </cell>
          <cell r="Q606">
            <v>0</v>
          </cell>
        </row>
        <row r="607">
          <cell r="A607">
            <v>70268</v>
          </cell>
          <cell r="B607" t="str">
            <v>Amortization of Goodwill - Non-Taxable</v>
          </cell>
          <cell r="E607">
            <v>0</v>
          </cell>
          <cell r="F607">
            <v>0</v>
          </cell>
          <cell r="G607">
            <v>0</v>
          </cell>
          <cell r="H607">
            <v>0</v>
          </cell>
          <cell r="I607">
            <v>0</v>
          </cell>
          <cell r="J607">
            <v>0</v>
          </cell>
          <cell r="K607">
            <v>0</v>
          </cell>
          <cell r="L607">
            <v>0</v>
          </cell>
          <cell r="M607">
            <v>0</v>
          </cell>
          <cell r="N607">
            <v>0</v>
          </cell>
          <cell r="O607">
            <v>0</v>
          </cell>
          <cell r="P607">
            <v>0</v>
          </cell>
          <cell r="Q607">
            <v>0</v>
          </cell>
        </row>
        <row r="608">
          <cell r="A608">
            <v>70269</v>
          </cell>
          <cell r="B608" t="str">
            <v>Long Term Contract Amort</v>
          </cell>
          <cell r="E608">
            <v>0</v>
          </cell>
          <cell r="F608">
            <v>0</v>
          </cell>
          <cell r="G608">
            <v>0</v>
          </cell>
          <cell r="H608">
            <v>0</v>
          </cell>
          <cell r="I608">
            <v>0</v>
          </cell>
          <cell r="J608">
            <v>0</v>
          </cell>
          <cell r="K608">
            <v>0</v>
          </cell>
          <cell r="L608">
            <v>0</v>
          </cell>
          <cell r="M608">
            <v>0</v>
          </cell>
          <cell r="N608">
            <v>0</v>
          </cell>
          <cell r="O608">
            <v>0</v>
          </cell>
          <cell r="P608">
            <v>0</v>
          </cell>
          <cell r="Q608">
            <v>0</v>
          </cell>
        </row>
        <row r="609">
          <cell r="A609" t="str">
            <v>Total Amortization</v>
          </cell>
          <cell r="E609">
            <v>1987.84</v>
          </cell>
          <cell r="F609">
            <v>1987.84</v>
          </cell>
          <cell r="G609">
            <v>1987.83</v>
          </cell>
          <cell r="H609">
            <v>1987.84</v>
          </cell>
          <cell r="I609">
            <v>1987.83</v>
          </cell>
          <cell r="J609">
            <v>1987.83</v>
          </cell>
          <cell r="K609">
            <v>1987.84</v>
          </cell>
          <cell r="L609">
            <v>1987.8</v>
          </cell>
          <cell r="M609">
            <v>0</v>
          </cell>
          <cell r="N609">
            <v>0</v>
          </cell>
          <cell r="O609">
            <v>0</v>
          </cell>
          <cell r="P609">
            <v>0</v>
          </cell>
          <cell r="Q609">
            <v>15902.65</v>
          </cell>
        </row>
        <row r="611">
          <cell r="A611" t="str">
            <v>Total DDA</v>
          </cell>
          <cell r="E611">
            <v>181683.73</v>
          </cell>
          <cell r="F611">
            <v>184887.46</v>
          </cell>
          <cell r="G611">
            <v>184907.44</v>
          </cell>
          <cell r="H611">
            <v>184956.27</v>
          </cell>
          <cell r="I611">
            <v>182960.97</v>
          </cell>
          <cell r="J611">
            <v>179044.21</v>
          </cell>
          <cell r="K611">
            <v>184944.11000000002</v>
          </cell>
          <cell r="L611">
            <v>180357.14</v>
          </cell>
          <cell r="M611">
            <v>170000.56</v>
          </cell>
          <cell r="N611">
            <v>169971.69</v>
          </cell>
          <cell r="O611">
            <v>169087.81999999998</v>
          </cell>
          <cell r="P611">
            <v>168990.74</v>
          </cell>
          <cell r="Q611">
            <v>2141792.1399999997</v>
          </cell>
        </row>
        <row r="613">
          <cell r="A613" t="str">
            <v>EBIT</v>
          </cell>
          <cell r="E613">
            <v>530401.2899999998</v>
          </cell>
          <cell r="F613">
            <v>587717.89999999991</v>
          </cell>
          <cell r="G613">
            <v>591809.08999999985</v>
          </cell>
          <cell r="H613">
            <v>546583.5</v>
          </cell>
          <cell r="I613">
            <v>586657.69999999937</v>
          </cell>
          <cell r="J613">
            <v>373511.39000000036</v>
          </cell>
          <cell r="K613">
            <v>558066.65999999933</v>
          </cell>
          <cell r="L613">
            <v>483040.5899999995</v>
          </cell>
          <cell r="M613">
            <v>596160.58000000007</v>
          </cell>
          <cell r="N613">
            <v>513066.08000000048</v>
          </cell>
          <cell r="O613">
            <v>613583.74999999977</v>
          </cell>
          <cell r="P613">
            <v>452829.09000000032</v>
          </cell>
          <cell r="Q613">
            <v>6433427.620000002</v>
          </cell>
        </row>
        <row r="615">
          <cell r="A615" t="str">
            <v>Interest Expense</v>
          </cell>
        </row>
        <row r="616">
          <cell r="A616">
            <v>80000</v>
          </cell>
          <cell r="B616" t="str">
            <v>Interest Expense</v>
          </cell>
          <cell r="E616">
            <v>0</v>
          </cell>
          <cell r="F616">
            <v>0</v>
          </cell>
          <cell r="G616">
            <v>0</v>
          </cell>
          <cell r="H616">
            <v>0</v>
          </cell>
          <cell r="I616">
            <v>0</v>
          </cell>
          <cell r="J616">
            <v>0</v>
          </cell>
          <cell r="K616">
            <v>0</v>
          </cell>
          <cell r="L616">
            <v>0</v>
          </cell>
          <cell r="M616">
            <v>0</v>
          </cell>
          <cell r="N616">
            <v>0</v>
          </cell>
          <cell r="O616">
            <v>0</v>
          </cell>
          <cell r="P616">
            <v>0</v>
          </cell>
          <cell r="Q616">
            <v>0</v>
          </cell>
        </row>
        <row r="617">
          <cell r="A617">
            <v>80001</v>
          </cell>
          <cell r="B617" t="str">
            <v>Debt Accretion</v>
          </cell>
          <cell r="E617">
            <v>0</v>
          </cell>
          <cell r="F617">
            <v>0</v>
          </cell>
          <cell r="G617">
            <v>0</v>
          </cell>
          <cell r="H617">
            <v>0</v>
          </cell>
          <cell r="I617">
            <v>0</v>
          </cell>
          <cell r="J617">
            <v>0</v>
          </cell>
          <cell r="K617">
            <v>0</v>
          </cell>
          <cell r="L617">
            <v>0</v>
          </cell>
          <cell r="M617">
            <v>0</v>
          </cell>
          <cell r="N617">
            <v>0</v>
          </cell>
          <cell r="O617">
            <v>0</v>
          </cell>
          <cell r="P617">
            <v>0</v>
          </cell>
          <cell r="Q617">
            <v>0</v>
          </cell>
        </row>
        <row r="618">
          <cell r="A618">
            <v>80009</v>
          </cell>
          <cell r="B618" t="str">
            <v>Capitalized Interest</v>
          </cell>
          <cell r="E618">
            <v>0</v>
          </cell>
          <cell r="F618">
            <v>0</v>
          </cell>
          <cell r="G618">
            <v>0</v>
          </cell>
          <cell r="H618">
            <v>0</v>
          </cell>
          <cell r="I618">
            <v>0</v>
          </cell>
          <cell r="J618">
            <v>0</v>
          </cell>
          <cell r="K618">
            <v>0</v>
          </cell>
          <cell r="L618">
            <v>0</v>
          </cell>
          <cell r="M618">
            <v>0</v>
          </cell>
          <cell r="N618">
            <v>0</v>
          </cell>
          <cell r="O618">
            <v>0</v>
          </cell>
          <cell r="P618">
            <v>0</v>
          </cell>
          <cell r="Q618">
            <v>0</v>
          </cell>
        </row>
        <row r="619">
          <cell r="A619">
            <v>80099</v>
          </cell>
          <cell r="B619" t="str">
            <v>Interest Allocation</v>
          </cell>
          <cell r="E619">
            <v>0</v>
          </cell>
          <cell r="F619">
            <v>0</v>
          </cell>
          <cell r="G619">
            <v>0</v>
          </cell>
          <cell r="H619">
            <v>0</v>
          </cell>
          <cell r="I619">
            <v>0</v>
          </cell>
          <cell r="J619">
            <v>0</v>
          </cell>
          <cell r="K619">
            <v>0</v>
          </cell>
          <cell r="L619">
            <v>0</v>
          </cell>
          <cell r="M619">
            <v>0</v>
          </cell>
          <cell r="N619">
            <v>0</v>
          </cell>
          <cell r="O619">
            <v>0</v>
          </cell>
          <cell r="P619">
            <v>0</v>
          </cell>
          <cell r="Q619">
            <v>0</v>
          </cell>
        </row>
        <row r="620">
          <cell r="A620" t="str">
            <v>Total Interest Expense</v>
          </cell>
          <cell r="E620">
            <v>0</v>
          </cell>
          <cell r="F620">
            <v>0</v>
          </cell>
          <cell r="G620">
            <v>0</v>
          </cell>
          <cell r="H620">
            <v>0</v>
          </cell>
          <cell r="I620">
            <v>0</v>
          </cell>
          <cell r="J620">
            <v>0</v>
          </cell>
          <cell r="K620">
            <v>0</v>
          </cell>
          <cell r="L620">
            <v>0</v>
          </cell>
          <cell r="M620">
            <v>0</v>
          </cell>
          <cell r="N620">
            <v>0</v>
          </cell>
          <cell r="O620">
            <v>0</v>
          </cell>
          <cell r="P620">
            <v>0</v>
          </cell>
          <cell r="Q620">
            <v>0</v>
          </cell>
        </row>
        <row r="622">
          <cell r="A622" t="str">
            <v>Interest Income</v>
          </cell>
        </row>
        <row r="623">
          <cell r="A623">
            <v>80010</v>
          </cell>
          <cell r="B623" t="str">
            <v>Interest Income</v>
          </cell>
          <cell r="E623">
            <v>0</v>
          </cell>
          <cell r="F623">
            <v>0</v>
          </cell>
          <cell r="G623">
            <v>0</v>
          </cell>
          <cell r="H623">
            <v>0</v>
          </cell>
          <cell r="I623">
            <v>0</v>
          </cell>
          <cell r="J623">
            <v>0</v>
          </cell>
          <cell r="K623">
            <v>0</v>
          </cell>
          <cell r="L623">
            <v>0</v>
          </cell>
          <cell r="M623">
            <v>0</v>
          </cell>
          <cell r="N623">
            <v>0</v>
          </cell>
          <cell r="O623">
            <v>0</v>
          </cell>
          <cell r="P623">
            <v>0</v>
          </cell>
          <cell r="Q623">
            <v>0</v>
          </cell>
        </row>
        <row r="624">
          <cell r="A624" t="str">
            <v>Total Interest Income</v>
          </cell>
          <cell r="E624">
            <v>0</v>
          </cell>
          <cell r="F624">
            <v>0</v>
          </cell>
          <cell r="G624">
            <v>0</v>
          </cell>
          <cell r="H624">
            <v>0</v>
          </cell>
          <cell r="I624">
            <v>0</v>
          </cell>
          <cell r="J624">
            <v>0</v>
          </cell>
          <cell r="K624">
            <v>0</v>
          </cell>
          <cell r="L624">
            <v>0</v>
          </cell>
          <cell r="M624">
            <v>0</v>
          </cell>
          <cell r="N624">
            <v>0</v>
          </cell>
          <cell r="O624">
            <v>0</v>
          </cell>
          <cell r="P624">
            <v>0</v>
          </cell>
          <cell r="Q624">
            <v>0</v>
          </cell>
        </row>
        <row r="626">
          <cell r="A626" t="str">
            <v>Other (Income) and Expense</v>
          </cell>
        </row>
        <row r="627">
          <cell r="A627">
            <v>70901</v>
          </cell>
          <cell r="B627" t="str">
            <v>Pooling Costs</v>
          </cell>
          <cell r="E627">
            <v>0</v>
          </cell>
          <cell r="F627">
            <v>0</v>
          </cell>
          <cell r="G627">
            <v>0</v>
          </cell>
          <cell r="H627">
            <v>0</v>
          </cell>
          <cell r="I627">
            <v>0</v>
          </cell>
          <cell r="J627">
            <v>0</v>
          </cell>
          <cell r="K627">
            <v>0</v>
          </cell>
          <cell r="L627">
            <v>0</v>
          </cell>
          <cell r="M627">
            <v>0</v>
          </cell>
          <cell r="N627">
            <v>0</v>
          </cell>
          <cell r="O627">
            <v>0</v>
          </cell>
          <cell r="P627">
            <v>0</v>
          </cell>
          <cell r="Q627">
            <v>0</v>
          </cell>
        </row>
        <row r="628">
          <cell r="A628">
            <v>91000</v>
          </cell>
          <cell r="B628" t="str">
            <v>Unusual Gain/Loss</v>
          </cell>
          <cell r="E628">
            <v>0</v>
          </cell>
          <cell r="F628">
            <v>0</v>
          </cell>
          <cell r="G628">
            <v>0</v>
          </cell>
          <cell r="H628">
            <v>0</v>
          </cell>
          <cell r="I628">
            <v>0</v>
          </cell>
          <cell r="J628">
            <v>0</v>
          </cell>
          <cell r="K628">
            <v>0</v>
          </cell>
          <cell r="L628">
            <v>0</v>
          </cell>
          <cell r="M628">
            <v>0</v>
          </cell>
          <cell r="N628">
            <v>0</v>
          </cell>
          <cell r="O628">
            <v>0</v>
          </cell>
          <cell r="P628">
            <v>0</v>
          </cell>
          <cell r="Q628">
            <v>0</v>
          </cell>
        </row>
        <row r="629">
          <cell r="A629">
            <v>91001</v>
          </cell>
          <cell r="B629" t="str">
            <v>Investment Distribution Income</v>
          </cell>
          <cell r="E629">
            <v>0</v>
          </cell>
          <cell r="F629">
            <v>0</v>
          </cell>
          <cell r="G629">
            <v>0</v>
          </cell>
          <cell r="H629">
            <v>0</v>
          </cell>
          <cell r="I629">
            <v>0</v>
          </cell>
          <cell r="J629">
            <v>0</v>
          </cell>
          <cell r="K629">
            <v>0</v>
          </cell>
          <cell r="L629">
            <v>0</v>
          </cell>
          <cell r="M629">
            <v>0</v>
          </cell>
          <cell r="N629">
            <v>0</v>
          </cell>
          <cell r="O629">
            <v>0</v>
          </cell>
          <cell r="P629">
            <v>0</v>
          </cell>
          <cell r="Q629">
            <v>0</v>
          </cell>
        </row>
        <row r="630">
          <cell r="A630">
            <v>91002</v>
          </cell>
          <cell r="B630" t="str">
            <v>NSF Fees</v>
          </cell>
          <cell r="E630">
            <v>0</v>
          </cell>
          <cell r="F630">
            <v>0</v>
          </cell>
          <cell r="G630">
            <v>0</v>
          </cell>
          <cell r="H630">
            <v>0</v>
          </cell>
          <cell r="I630">
            <v>0</v>
          </cell>
          <cell r="J630">
            <v>0</v>
          </cell>
          <cell r="K630">
            <v>0</v>
          </cell>
          <cell r="L630">
            <v>0</v>
          </cell>
          <cell r="M630">
            <v>0</v>
          </cell>
          <cell r="N630">
            <v>0</v>
          </cell>
          <cell r="O630">
            <v>0</v>
          </cell>
          <cell r="P630">
            <v>0</v>
          </cell>
          <cell r="Q630">
            <v>0</v>
          </cell>
        </row>
        <row r="631">
          <cell r="A631" t="str">
            <v>Total Other (Income) and Expense</v>
          </cell>
          <cell r="E631">
            <v>0</v>
          </cell>
          <cell r="F631">
            <v>0</v>
          </cell>
          <cell r="G631">
            <v>0</v>
          </cell>
          <cell r="H631">
            <v>0</v>
          </cell>
          <cell r="I631">
            <v>0</v>
          </cell>
          <cell r="J631">
            <v>0</v>
          </cell>
          <cell r="K631">
            <v>0</v>
          </cell>
          <cell r="L631">
            <v>0</v>
          </cell>
          <cell r="M631">
            <v>0</v>
          </cell>
          <cell r="N631">
            <v>0</v>
          </cell>
          <cell r="O631">
            <v>0</v>
          </cell>
          <cell r="P631">
            <v>0</v>
          </cell>
          <cell r="Q631">
            <v>0</v>
          </cell>
        </row>
        <row r="633">
          <cell r="A633" t="str">
            <v>Income Before Taxes and Extraordinary Items</v>
          </cell>
          <cell r="E633">
            <v>530401.2899999998</v>
          </cell>
          <cell r="F633">
            <v>587717.89999999991</v>
          </cell>
          <cell r="G633">
            <v>591809.08999999985</v>
          </cell>
          <cell r="H633">
            <v>546583.5</v>
          </cell>
          <cell r="I633">
            <v>586657.69999999937</v>
          </cell>
          <cell r="J633">
            <v>373511.39000000036</v>
          </cell>
          <cell r="K633">
            <v>558066.65999999933</v>
          </cell>
          <cell r="L633">
            <v>483040.5899999995</v>
          </cell>
          <cell r="M633">
            <v>596160.58000000007</v>
          </cell>
          <cell r="N633">
            <v>513066.08000000048</v>
          </cell>
          <cell r="O633">
            <v>613583.74999999977</v>
          </cell>
          <cell r="P633">
            <v>452829.09000000032</v>
          </cell>
          <cell r="Q633">
            <v>6433427.620000002</v>
          </cell>
        </row>
        <row r="635">
          <cell r="A635" t="str">
            <v>Extraordinary Income and Expense</v>
          </cell>
        </row>
        <row r="636">
          <cell r="A636">
            <v>92999</v>
          </cell>
          <cell r="B636" t="str">
            <v>Extraordinary Gain/Loss</v>
          </cell>
          <cell r="E636">
            <v>0</v>
          </cell>
          <cell r="F636">
            <v>0</v>
          </cell>
          <cell r="G636">
            <v>0</v>
          </cell>
          <cell r="H636">
            <v>0</v>
          </cell>
          <cell r="I636">
            <v>0</v>
          </cell>
          <cell r="J636">
            <v>0</v>
          </cell>
          <cell r="K636">
            <v>0</v>
          </cell>
          <cell r="L636">
            <v>0</v>
          </cell>
          <cell r="M636">
            <v>0</v>
          </cell>
          <cell r="N636">
            <v>0</v>
          </cell>
          <cell r="O636">
            <v>0</v>
          </cell>
          <cell r="P636">
            <v>0</v>
          </cell>
          <cell r="Q636">
            <v>0</v>
          </cell>
        </row>
        <row r="637">
          <cell r="A637" t="str">
            <v>Total Extraordinary Income and Expense</v>
          </cell>
          <cell r="E637">
            <v>0</v>
          </cell>
          <cell r="F637">
            <v>0</v>
          </cell>
          <cell r="G637">
            <v>0</v>
          </cell>
          <cell r="H637">
            <v>0</v>
          </cell>
          <cell r="I637">
            <v>0</v>
          </cell>
          <cell r="J637">
            <v>0</v>
          </cell>
          <cell r="K637">
            <v>0</v>
          </cell>
          <cell r="L637">
            <v>0</v>
          </cell>
          <cell r="M637">
            <v>0</v>
          </cell>
          <cell r="N637">
            <v>0</v>
          </cell>
          <cell r="O637">
            <v>0</v>
          </cell>
          <cell r="P637">
            <v>0</v>
          </cell>
          <cell r="Q637">
            <v>0</v>
          </cell>
        </row>
        <row r="639">
          <cell r="A639" t="str">
            <v>Net Income Before Taxes</v>
          </cell>
          <cell r="E639">
            <v>530401.2899999998</v>
          </cell>
          <cell r="F639">
            <v>587717.89999999991</v>
          </cell>
          <cell r="G639">
            <v>591809.08999999985</v>
          </cell>
          <cell r="H639">
            <v>546583.5</v>
          </cell>
          <cell r="I639">
            <v>586657.69999999937</v>
          </cell>
          <cell r="J639">
            <v>373511.39000000036</v>
          </cell>
          <cell r="K639">
            <v>558066.65999999933</v>
          </cell>
          <cell r="L639">
            <v>483040.5899999995</v>
          </cell>
          <cell r="M639">
            <v>596160.58000000007</v>
          </cell>
          <cell r="N639">
            <v>513066.08000000048</v>
          </cell>
          <cell r="O639">
            <v>613583.74999999977</v>
          </cell>
          <cell r="P639">
            <v>452829.09000000032</v>
          </cell>
          <cell r="Q639">
            <v>6433427.620000002</v>
          </cell>
        </row>
        <row r="641">
          <cell r="A641" t="str">
            <v>Income Taxes</v>
          </cell>
        </row>
        <row r="642">
          <cell r="A642">
            <v>90000</v>
          </cell>
          <cell r="B642" t="str">
            <v>Taxes -Federal</v>
          </cell>
          <cell r="E642">
            <v>0</v>
          </cell>
          <cell r="F642">
            <v>0</v>
          </cell>
          <cell r="G642">
            <v>0</v>
          </cell>
          <cell r="H642">
            <v>0</v>
          </cell>
          <cell r="I642">
            <v>0</v>
          </cell>
          <cell r="J642">
            <v>0</v>
          </cell>
          <cell r="K642">
            <v>0</v>
          </cell>
          <cell r="L642">
            <v>0</v>
          </cell>
          <cell r="M642">
            <v>0</v>
          </cell>
          <cell r="N642">
            <v>0</v>
          </cell>
          <cell r="O642">
            <v>0</v>
          </cell>
          <cell r="P642">
            <v>0</v>
          </cell>
          <cell r="Q642">
            <v>0</v>
          </cell>
        </row>
        <row r="643">
          <cell r="A643">
            <v>90010</v>
          </cell>
          <cell r="B643" t="str">
            <v>Taxes - State</v>
          </cell>
          <cell r="E643">
            <v>0</v>
          </cell>
          <cell r="F643">
            <v>0</v>
          </cell>
          <cell r="G643">
            <v>0</v>
          </cell>
          <cell r="H643">
            <v>0</v>
          </cell>
          <cell r="I643">
            <v>0</v>
          </cell>
          <cell r="J643">
            <v>0</v>
          </cell>
          <cell r="K643">
            <v>0</v>
          </cell>
          <cell r="L643">
            <v>0</v>
          </cell>
          <cell r="M643">
            <v>0</v>
          </cell>
          <cell r="N643">
            <v>0</v>
          </cell>
          <cell r="O643">
            <v>0</v>
          </cell>
          <cell r="P643">
            <v>0</v>
          </cell>
          <cell r="Q643">
            <v>0</v>
          </cell>
        </row>
        <row r="644">
          <cell r="A644" t="str">
            <v>Total Income Taxes</v>
          </cell>
          <cell r="E644">
            <v>0</v>
          </cell>
          <cell r="F644">
            <v>0</v>
          </cell>
          <cell r="G644">
            <v>0</v>
          </cell>
          <cell r="H644">
            <v>0</v>
          </cell>
          <cell r="I644">
            <v>0</v>
          </cell>
          <cell r="J644">
            <v>0</v>
          </cell>
          <cell r="K644">
            <v>0</v>
          </cell>
          <cell r="L644">
            <v>0</v>
          </cell>
          <cell r="M644">
            <v>0</v>
          </cell>
          <cell r="N644">
            <v>0</v>
          </cell>
          <cell r="O644">
            <v>0</v>
          </cell>
          <cell r="P644">
            <v>0</v>
          </cell>
          <cell r="Q644">
            <v>0</v>
          </cell>
        </row>
        <row r="646">
          <cell r="A646" t="str">
            <v>Net Income</v>
          </cell>
          <cell r="E646">
            <v>530401.2899999998</v>
          </cell>
          <cell r="F646">
            <v>587717.89999999991</v>
          </cell>
          <cell r="G646">
            <v>591809.08999999985</v>
          </cell>
          <cell r="H646">
            <v>546583.5</v>
          </cell>
          <cell r="I646">
            <v>586657.69999999937</v>
          </cell>
          <cell r="J646">
            <v>373511.39000000036</v>
          </cell>
          <cell r="K646">
            <v>558066.65999999933</v>
          </cell>
          <cell r="L646">
            <v>483040.5899999995</v>
          </cell>
          <cell r="M646">
            <v>596160.58000000007</v>
          </cell>
          <cell r="N646">
            <v>513066.08000000048</v>
          </cell>
          <cell r="O646">
            <v>613583.74999999977</v>
          </cell>
          <cell r="P646">
            <v>452829.09000000032</v>
          </cell>
          <cell r="Q646">
            <v>6433427.620000002</v>
          </cell>
        </row>
        <row r="648">
          <cell r="A648" t="str">
            <v>Noncontrolling Interests Expense</v>
          </cell>
        </row>
        <row r="649">
          <cell r="A649">
            <v>92000</v>
          </cell>
          <cell r="B649" t="str">
            <v>Noncontrolling interests</v>
          </cell>
          <cell r="E649">
            <v>0</v>
          </cell>
          <cell r="F649">
            <v>0</v>
          </cell>
          <cell r="G649">
            <v>0</v>
          </cell>
          <cell r="H649">
            <v>0</v>
          </cell>
          <cell r="I649">
            <v>0</v>
          </cell>
          <cell r="J649">
            <v>0</v>
          </cell>
          <cell r="K649">
            <v>0</v>
          </cell>
          <cell r="L649">
            <v>0</v>
          </cell>
          <cell r="M649">
            <v>0</v>
          </cell>
          <cell r="N649">
            <v>0</v>
          </cell>
          <cell r="O649">
            <v>0</v>
          </cell>
          <cell r="P649">
            <v>0</v>
          </cell>
          <cell r="Q649">
            <v>0</v>
          </cell>
        </row>
        <row r="650">
          <cell r="A650" t="str">
            <v>Total Noncontrolling Interests</v>
          </cell>
          <cell r="E650">
            <v>0</v>
          </cell>
          <cell r="F650">
            <v>0</v>
          </cell>
          <cell r="G650">
            <v>0</v>
          </cell>
          <cell r="H650">
            <v>0</v>
          </cell>
          <cell r="I650">
            <v>0</v>
          </cell>
          <cell r="J650">
            <v>0</v>
          </cell>
          <cell r="K650">
            <v>0</v>
          </cell>
          <cell r="L650">
            <v>0</v>
          </cell>
          <cell r="M650">
            <v>0</v>
          </cell>
          <cell r="N650">
            <v>0</v>
          </cell>
          <cell r="O650">
            <v>0</v>
          </cell>
          <cell r="P650">
            <v>0</v>
          </cell>
          <cell r="Q650">
            <v>0</v>
          </cell>
        </row>
        <row r="652">
          <cell r="A652" t="str">
            <v>Net Income Attributable to Waste Connections</v>
          </cell>
          <cell r="E652">
            <v>530401.2899999998</v>
          </cell>
          <cell r="F652">
            <v>587717.89999999991</v>
          </cell>
          <cell r="G652">
            <v>591809.08999999985</v>
          </cell>
          <cell r="H652">
            <v>546583.5</v>
          </cell>
          <cell r="I652">
            <v>586657.69999999937</v>
          </cell>
          <cell r="J652">
            <v>373511.39000000036</v>
          </cell>
          <cell r="K652">
            <v>558066.65999999933</v>
          </cell>
          <cell r="L652">
            <v>483040.5899999995</v>
          </cell>
          <cell r="M652">
            <v>596160.58000000007</v>
          </cell>
          <cell r="N652">
            <v>513066.08000000048</v>
          </cell>
          <cell r="O652">
            <v>613583.74999999977</v>
          </cell>
          <cell r="P652">
            <v>452829.09000000032</v>
          </cell>
          <cell r="Q652">
            <v>6433427.620000002</v>
          </cell>
        </row>
        <row r="654">
          <cell r="A654" t="str">
            <v>Net Income Attributable to Waste Connections per categories</v>
          </cell>
          <cell r="E654">
            <v>530401.29</v>
          </cell>
          <cell r="F654">
            <v>587717.9</v>
          </cell>
          <cell r="G654">
            <v>591809.09</v>
          </cell>
          <cell r="H654">
            <v>546583.5</v>
          </cell>
          <cell r="I654">
            <v>586657.69999999995</v>
          </cell>
          <cell r="J654">
            <v>373511.39</v>
          </cell>
          <cell r="K654">
            <v>558066.66</v>
          </cell>
          <cell r="L654">
            <v>483040.59</v>
          </cell>
          <cell r="M654">
            <v>596160.57999999996</v>
          </cell>
          <cell r="N654">
            <v>513066.08</v>
          </cell>
          <cell r="O654">
            <v>613583.75</v>
          </cell>
          <cell r="P654">
            <v>452829.09</v>
          </cell>
        </row>
      </sheetData>
      <sheetData sheetId="6" refreshError="1"/>
      <sheetData sheetId="7" refreshError="1">
        <row r="18">
          <cell r="Z18">
            <v>0.33073677436726834</v>
          </cell>
        </row>
        <row r="20">
          <cell r="AC20">
            <v>0.2095860832011289</v>
          </cell>
          <cell r="AK20">
            <v>0.43549015768657823</v>
          </cell>
        </row>
        <row r="39">
          <cell r="AC39">
            <v>0.37964780853584096</v>
          </cell>
        </row>
        <row r="40">
          <cell r="AC40">
            <v>0.36547527560558957</v>
          </cell>
        </row>
        <row r="120">
          <cell r="AE120">
            <v>0.43886061148837213</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ssA, Certification"/>
      <sheetName val="OrgControl"/>
      <sheetName val="InsuranceAccident"/>
      <sheetName val="bsasset"/>
      <sheetName val="bsliab"/>
      <sheetName val="FixedAssets"/>
      <sheetName val="RetainedEarnings"/>
      <sheetName val="Income Statement"/>
      <sheetName val="RevenuesCust"/>
      <sheetName val="Recycle"/>
      <sheetName val="contracts"/>
      <sheetName val="GarbageDisp"/>
      <sheetName val="RecycleProcessing"/>
      <sheetName val="Payroll"/>
      <sheetName val="FeeCal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ssA, Certification"/>
      <sheetName val="OrgControl"/>
      <sheetName val="InsuranceAccident"/>
      <sheetName val="bsasset"/>
      <sheetName val="bsliab"/>
      <sheetName val="FixedAssets"/>
      <sheetName val="RetainedEarnings"/>
      <sheetName val="Income Statement"/>
      <sheetName val="RevenuesCust"/>
      <sheetName val="Recycle"/>
      <sheetName val="contracts"/>
      <sheetName val="GarbageDisp"/>
      <sheetName val="RecycleProcessing"/>
      <sheetName val="Payroll"/>
      <sheetName val="FeeCal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Truck Schedule"/>
      <sheetName val="Jun 2011 FAR"/>
      <sheetName val="Scrap List"/>
      <sheetName val="Sheet1"/>
      <sheetName val="Sheet2"/>
      <sheetName val="Sheet3"/>
      <sheetName val="Sheet4"/>
      <sheetName val="Feb'12 FAR Data"/>
      <sheetName val="Sheet5"/>
    </sheetNames>
    <sheetDataSet>
      <sheetData sheetId="0"/>
      <sheetData sheetId="1"/>
      <sheetData sheetId="2"/>
      <sheetData sheetId="3"/>
      <sheetData sheetId="4"/>
      <sheetData sheetId="5"/>
      <sheetData sheetId="6"/>
      <sheetData sheetId="7"/>
      <sheetData sheetId="8"/>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Truck Schedule"/>
      <sheetName val="Jun 2011 FAR"/>
      <sheetName val="Scrap List"/>
      <sheetName val="Sheet1"/>
      <sheetName val="Sheet2"/>
      <sheetName val="Sheet3"/>
      <sheetName val="Sheet4"/>
      <sheetName val="Feb'12 FAR Data"/>
      <sheetName val="Sheet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Note"/>
      <sheetName val="ControlPanel"/>
      <sheetName val="4MthProj1"/>
      <sheetName val="4MthProj2"/>
      <sheetName val="PL_ActReview"/>
      <sheetName val="PL_ActReview2"/>
      <sheetName val="BS_Close"/>
      <sheetName val="IS200PL"/>
      <sheetName val="PL_ActTranx"/>
      <sheetName val="IS210PL"/>
      <sheetName val="ProjRevCheck"/>
      <sheetName val="BDebtCheck"/>
      <sheetName val="52901Check"/>
      <sheetName val="ICCheck"/>
      <sheetName val="BSCheck"/>
      <sheetName val="BadJECheck"/>
      <sheetName val="JE_Review"/>
      <sheetName val="Proj1"/>
      <sheetName val="Proj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 val="Instructions"/>
      <sheetName val="User"/>
      <sheetName val="Settings"/>
      <sheetName val="Orientation"/>
      <sheetName val="Delivery"/>
      <sheetName val="RptClose"/>
      <sheetName val="Hidde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 val="Instructions"/>
      <sheetName val="User"/>
      <sheetName val="Settings"/>
      <sheetName val="Orientation"/>
      <sheetName val="Delivery"/>
      <sheetName val="RptClose"/>
      <sheetName val="Hidde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ss A IS"/>
      <sheetName val="2183 IS"/>
      <sheetName val="2184 IS"/>
      <sheetName val="2185 IS"/>
      <sheetName val="Consolidated IS"/>
      <sheetName val="Ratios Thurston"/>
      <sheetName val="2183 Pro forma"/>
      <sheetName val="2183 Ratios"/>
      <sheetName val="Restating Expl"/>
      <sheetName val="Pro forma Expl"/>
      <sheetName val="Pacific Regulated - Price Out"/>
      <sheetName val="Total Matrix"/>
      <sheetName val="Packer_RO Matrix"/>
      <sheetName val="COS Packer_RO"/>
      <sheetName val="Res YW Matix"/>
      <sheetName val="Res Recy Matrix"/>
      <sheetName val="MF Recy Matrix"/>
      <sheetName val="COS RR YW MFR"/>
      <sheetName val="Total Pac,Rural"/>
      <sheetName val="Rural"/>
      <sheetName val="LG-Pacific Pckr Rts"/>
      <sheetName val="LG-RO"/>
      <sheetName val="Res Recycl"/>
      <sheetName val="MF Recycl"/>
      <sheetName val="YW"/>
      <sheetName val="Depr Summary 2183"/>
      <sheetName val="Trucks 2183"/>
      <sheetName val="Containers 2183"/>
      <sheetName val="OTHER EQUIP 2183"/>
      <sheetName val="LeMay Global"/>
      <sheetName val="Fuel"/>
      <sheetName val="DF Schedule"/>
      <sheetName val="2183 Payroll"/>
      <sheetName val="2184 Payroll"/>
      <sheetName val="2185 Payroll"/>
      <sheetName val="Cust Cnt"/>
      <sheetName val="Unit Cnt"/>
      <sheetName val="70148 Summary"/>
      <sheetName val="Time Study"/>
      <sheetName val="Corp OH"/>
    </sheetNames>
    <sheetDataSet>
      <sheetData sheetId="0"/>
      <sheetData sheetId="1"/>
      <sheetData sheetId="2"/>
      <sheetData sheetId="3"/>
      <sheetData sheetId="4"/>
      <sheetData sheetId="5"/>
      <sheetData sheetId="6"/>
      <sheetData sheetId="7"/>
      <sheetData sheetId="8"/>
      <sheetData sheetId="9"/>
      <sheetData sheetId="10">
        <row r="49">
          <cell r="M49">
            <v>8000432.4617248299</v>
          </cell>
        </row>
        <row r="50">
          <cell r="F50">
            <v>8158680.0299999993</v>
          </cell>
        </row>
        <row r="58">
          <cell r="M58">
            <v>2625393.5068796892</v>
          </cell>
        </row>
        <row r="59">
          <cell r="F59">
            <v>2119461.4499999997</v>
          </cell>
        </row>
        <row r="69">
          <cell r="M69">
            <v>1361744.4391882615</v>
          </cell>
        </row>
        <row r="70">
          <cell r="F70">
            <v>1347163.92</v>
          </cell>
        </row>
        <row r="213">
          <cell r="M213">
            <v>4757117.5866496488</v>
          </cell>
        </row>
        <row r="214">
          <cell r="F214">
            <v>4859462.2200000007</v>
          </cell>
        </row>
        <row r="221">
          <cell r="M221">
            <v>395543.82663328515</v>
          </cell>
        </row>
        <row r="222">
          <cell r="F222">
            <v>332798.89999999997</v>
          </cell>
        </row>
        <row r="281">
          <cell r="M281">
            <v>1187221.5155152699</v>
          </cell>
        </row>
        <row r="282">
          <cell r="F282">
            <v>744277.47999999975</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riff Rate Sheet"/>
      <sheetName val="Class A IS"/>
      <sheetName val="2149 BS"/>
      <sheetName val="9-30-11 BS"/>
      <sheetName val="2149 IS"/>
      <sheetName val="Consolidated IS"/>
      <sheetName val="Ratios"/>
      <sheetName val="Restating Adj"/>
      <sheetName val="Restating Expl"/>
      <sheetName val="Pro forma Adj"/>
      <sheetName val="Pro-forma"/>
      <sheetName val="LG-Combined"/>
      <sheetName val="LG-Pckr,RO"/>
      <sheetName val="LG-Recycl"/>
      <sheetName val="Price Out"/>
      <sheetName val="Rate Sheet"/>
      <sheetName val="Pckr, RO, Matrix"/>
      <sheetName val="COS Packer,RO "/>
      <sheetName val="Recycl Matrix"/>
      <sheetName val="COS Recycle"/>
      <sheetName val="Disposal Calc"/>
      <sheetName val="Disposal Schedule"/>
      <sheetName val="Fuel"/>
      <sheetName val="PR Summary"/>
      <sheetName val="Depr Summary"/>
      <sheetName val="Depreciation"/>
      <sheetName val="Cust Count"/>
      <sheetName val="Rt Study Summary"/>
      <sheetName val="Recycl Tons, Commodity Value"/>
      <sheetName val="Tribal Cnts"/>
      <sheetName val="Corp OH"/>
      <sheetName val="Corp Debt Equity"/>
      <sheetName val="Balance Sheet"/>
      <sheetName val="P&amp;L"/>
      <sheetName val="70195 JE-WRRA Dues"/>
      <sheetName val="56095 JE"/>
      <sheetName val="Non-Reg Price Out"/>
      <sheetName val="30% Commodity Justification"/>
      <sheetName val="TRC Processing Justfication"/>
      <sheetName val="Orig Price Out"/>
      <sheetName val="Rate Sheet Dec 2012"/>
      <sheetName val="Orig COS Packer,RO "/>
      <sheetName val="LG-Pckr w DF"/>
      <sheetName val="LG-Pckr w-out DF"/>
      <sheetName val="LG-RO"/>
    </sheetNames>
    <sheetDataSet>
      <sheetData sheetId="0">
        <row r="107">
          <cell r="L107">
            <v>1755086.2007667283</v>
          </cell>
        </row>
        <row r="214">
          <cell r="L214">
            <v>861493.18580596044</v>
          </cell>
        </row>
        <row r="278">
          <cell r="L278">
            <v>840474.49671344017</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23">
          <cell r="L23">
            <v>2329.3388396454475</v>
          </cell>
        </row>
      </sheetData>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Note"/>
      <sheetName val="ControlPanel"/>
      <sheetName val="PL_ActReview"/>
      <sheetName val="BS_Close"/>
      <sheetName val="PL_ActTranx"/>
      <sheetName val="JE_Review"/>
      <sheetName val="PL_CloseByDay"/>
      <sheetName val="PL_IS200"/>
      <sheetName val="PL_IS210"/>
      <sheetName val="PL_ActByDistrict"/>
      <sheetName val="PL_ProjReview"/>
    </sheetNames>
    <sheetDataSet>
      <sheetData sheetId="0"/>
      <sheetData sheetId="1">
        <row r="2">
          <cell r="X2" t="str">
            <v>P&amp;L Close Report</v>
          </cell>
          <cell r="Z2" t="str">
            <v>Consolidated</v>
          </cell>
        </row>
        <row r="3">
          <cell r="X3" t="str">
            <v>BS Close Report</v>
          </cell>
          <cell r="Z3" t="str">
            <v>Region</v>
          </cell>
        </row>
        <row r="4">
          <cell r="X4" t="str">
            <v>P&amp;L Tranx Report</v>
          </cell>
          <cell r="Z4" t="str">
            <v>District</v>
          </cell>
        </row>
        <row r="5">
          <cell r="X5" t="str">
            <v>P&amp;L Close by Day</v>
          </cell>
          <cell r="Z5" t="str">
            <v>Multiple Districts</v>
          </cell>
        </row>
        <row r="6">
          <cell r="X6" t="str">
            <v>JE Review Report</v>
          </cell>
        </row>
        <row r="7">
          <cell r="X7" t="str">
            <v>IS200 Report</v>
          </cell>
        </row>
        <row r="8">
          <cell r="X8" t="str">
            <v>IS210 Report</v>
          </cell>
        </row>
      </sheetData>
      <sheetData sheetId="2"/>
      <sheetData sheetId="3"/>
      <sheetData sheetId="4"/>
      <sheetData sheetId="5"/>
      <sheetData sheetId="6"/>
      <sheetData sheetId="7"/>
      <sheetData sheetId="8"/>
      <sheetData sheetId="9"/>
      <sheetData sheetId="1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Note"/>
      <sheetName val="ControlPanel"/>
      <sheetName val="PL_ActReview"/>
      <sheetName val="BS_Close"/>
      <sheetName val="PL_ActTranx"/>
      <sheetName val="JE_Review"/>
      <sheetName val="PL_CloseByDay"/>
      <sheetName val="PL_IS200"/>
      <sheetName val="PL_IS210"/>
      <sheetName val="PL_ActByDistrict"/>
      <sheetName val="PL_ProjReview"/>
    </sheetNames>
    <sheetDataSet>
      <sheetData sheetId="0"/>
      <sheetData sheetId="1" refreshError="1">
        <row r="2">
          <cell r="X2" t="str">
            <v>P&amp;L Close Report</v>
          </cell>
          <cell r="Z2" t="str">
            <v>Consolidated</v>
          </cell>
        </row>
        <row r="3">
          <cell r="X3" t="str">
            <v>BS Close Report</v>
          </cell>
          <cell r="Z3" t="str">
            <v>Region</v>
          </cell>
        </row>
        <row r="4">
          <cell r="X4" t="str">
            <v>P&amp;L Tranx Report</v>
          </cell>
          <cell r="Z4" t="str">
            <v>District</v>
          </cell>
        </row>
        <row r="5">
          <cell r="X5" t="str">
            <v>P&amp;L Close by Day</v>
          </cell>
          <cell r="Z5" t="str">
            <v>Multiple Districts</v>
          </cell>
        </row>
        <row r="6">
          <cell r="X6" t="str">
            <v>JE Review Report</v>
          </cell>
        </row>
        <row r="7">
          <cell r="X7" t="str">
            <v>IS200 Report</v>
          </cell>
        </row>
        <row r="8">
          <cell r="X8" t="str">
            <v>IS210 Report</v>
          </cell>
        </row>
      </sheetData>
      <sheetData sheetId="2"/>
      <sheetData sheetId="3"/>
      <sheetData sheetId="4"/>
      <sheetData sheetId="5"/>
      <sheetData sheetId="6"/>
      <sheetData sheetId="7"/>
      <sheetData sheetId="8"/>
      <sheetData sheetId="9"/>
      <sheetData sheetId="10"/>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st Count Summary"/>
      <sheetName val="Container Audit"/>
      <sheetName val="Container Count"/>
      <sheetName val="Revenue Summary"/>
      <sheetName val="JE Query - MSW Reclass"/>
      <sheetName val="2195_IS210"/>
      <sheetName val="Yakima Regulated Price Out"/>
      <sheetName val="Indian Nation Price Out"/>
      <sheetName val="Zillah Price Out"/>
      <sheetName val="Tieton Price Out"/>
      <sheetName val="Sunnyside Price Out"/>
      <sheetName val="Naches Price Out"/>
      <sheetName val="Mabton Price Out"/>
      <sheetName val="Comm Recy-Storage Price Out"/>
      <sheetName val="2020 Pivot - Value"/>
      <sheetName val="2020 Pivot"/>
      <sheetName val="MM001"/>
      <sheetName val="Bill Area Layout"/>
      <sheetName val="Resi Reg Sep"/>
      <sheetName val="Comm Reg Sep"/>
      <sheetName val="RO Reg Sep"/>
      <sheetName val="2020 Comm Recycle"/>
      <sheetName val="2020 YIN Prices"/>
      <sheetName val="2020 Rates Zillah"/>
      <sheetName val="2020 Rates Tieton"/>
      <sheetName val="2020 Rates Sunnyside"/>
      <sheetName val="2020 Rate Naches"/>
      <sheetName val="2020 Rates Mabton"/>
    </sheetNames>
    <sheetDataSet>
      <sheetData sheetId="0" refreshError="1"/>
      <sheetData sheetId="1" refreshError="1"/>
      <sheetData sheetId="2" refreshError="1"/>
      <sheetData sheetId="3">
        <row r="6">
          <cell r="M6">
            <v>1732140.9100000004</v>
          </cell>
        </row>
      </sheetData>
      <sheetData sheetId="4">
        <row r="6">
          <cell r="D6">
            <v>10000</v>
          </cell>
        </row>
        <row r="8">
          <cell r="J8" t="str">
            <v>2021-01</v>
          </cell>
        </row>
        <row r="12">
          <cell r="I12" t="str">
            <v>2020-01</v>
          </cell>
        </row>
        <row r="13">
          <cell r="I13" t="str">
            <v>2020-12</v>
          </cell>
        </row>
      </sheetData>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refreshError="1"/>
      <sheetData sheetId="16" refreshError="1"/>
      <sheetData sheetId="17" refreshError="1"/>
      <sheetData sheetId="18"/>
      <sheetData sheetId="19"/>
      <sheetData sheetId="20" refreshError="1"/>
      <sheetData sheetId="21"/>
      <sheetData sheetId="22"/>
      <sheetData sheetId="23"/>
      <sheetData sheetId="24"/>
      <sheetData sheetId="25"/>
      <sheetData sheetId="26"/>
      <sheetData sheetId="2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AR Customer Count"/>
      <sheetName val="Container Count"/>
      <sheetName val="Revenue Summary"/>
      <sheetName val="2019 P&amp;L"/>
      <sheetName val="2020 P&amp;L"/>
      <sheetName val="Nov '19 DO025 Entry"/>
      <sheetName val="Nov '20 DO025 Entry"/>
      <sheetName val="RM Pivot"/>
      <sheetName val="RM Revenue"/>
      <sheetName val="Add Service Codes"/>
      <sheetName val="Mason Co. Regulated - Price Out"/>
      <sheetName val="Kitsap Regulated - Price Out"/>
      <sheetName val="Shelton Regulated - Price Out"/>
      <sheetName val="Comm Recycling- Reg Areas"/>
      <sheetName val="Mason Non-Reg - Price Out "/>
      <sheetName val="Kitsap Non-Reg - Price Out "/>
      <sheetName val="Shelton Non-Reg - Price Out "/>
      <sheetName val="Shelton-Contract"/>
      <sheetName val="DO028 RO Customer Count"/>
      <sheetName val="CD068"/>
      <sheetName val="Key"/>
      <sheetName val="Bill Area Lay Out"/>
      <sheetName val="Kits Reg Svc Codes Jan 2020"/>
      <sheetName val="Service Codes"/>
      <sheetName val="Service Codes 08-2020"/>
      <sheetName val="Service Codes 01-2019"/>
      <sheetName val="Finance Charges"/>
      <sheetName val="Service Codes (Ol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ow r="6">
          <cell r="D6">
            <v>10000</v>
          </cell>
        </row>
        <row r="12">
          <cell r="I12" t="str">
            <v>2019-12</v>
          </cell>
        </row>
        <row r="13">
          <cell r="I13" t="str">
            <v>2020-11</v>
          </cell>
        </row>
      </sheetData>
      <sheetData sheetId="2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25"/>
  <sheetViews>
    <sheetView showGridLines="0" tabSelected="1" view="pageBreakPreview" zoomScale="60" zoomScaleNormal="100" workbookViewId="0">
      <selection activeCell="U34" sqref="U34"/>
    </sheetView>
  </sheetViews>
  <sheetFormatPr defaultRowHeight="15" x14ac:dyDescent="0.25"/>
  <cols>
    <col min="1" max="1" width="18.28515625" customWidth="1"/>
    <col min="2" max="2" width="10.5703125" bestFit="1" customWidth="1"/>
    <col min="3" max="3" width="2.140625" customWidth="1"/>
    <col min="4" max="4" width="8.28515625" bestFit="1" customWidth="1"/>
    <col min="5" max="6" width="7.7109375" bestFit="1" customWidth="1"/>
    <col min="7" max="7" width="10.140625" bestFit="1" customWidth="1"/>
    <col min="8" max="8" width="7.42578125" bestFit="1" customWidth="1"/>
    <col min="9" max="9" width="8" bestFit="1" customWidth="1"/>
    <col min="10" max="10" width="10.28515625" bestFit="1" customWidth="1"/>
    <col min="11" max="11" width="7.7109375" bestFit="1" customWidth="1"/>
    <col min="12" max="12" width="8" bestFit="1" customWidth="1"/>
    <col min="13" max="13" width="16.5703125" bestFit="1" customWidth="1"/>
  </cols>
  <sheetData>
    <row r="1" spans="1:14" x14ac:dyDescent="0.25">
      <c r="D1" s="266" t="s">
        <v>0</v>
      </c>
      <c r="E1" s="266"/>
      <c r="F1" s="266"/>
      <c r="G1" s="266"/>
      <c r="H1" s="266"/>
      <c r="I1" s="266"/>
      <c r="J1" s="266"/>
      <c r="K1" s="266"/>
      <c r="L1" s="266"/>
    </row>
    <row r="2" spans="1:14" x14ac:dyDescent="0.25">
      <c r="B2" s="1" t="s">
        <v>1</v>
      </c>
      <c r="D2" s="1" t="s">
        <v>2</v>
      </c>
      <c r="E2" s="1" t="s">
        <v>3</v>
      </c>
      <c r="F2" s="1" t="s">
        <v>4</v>
      </c>
      <c r="G2" s="1" t="s">
        <v>5</v>
      </c>
      <c r="H2" s="1" t="s">
        <v>6</v>
      </c>
      <c r="I2" s="1" t="s">
        <v>7</v>
      </c>
      <c r="J2" s="1" t="s">
        <v>8</v>
      </c>
      <c r="K2" s="1" t="s">
        <v>9</v>
      </c>
      <c r="L2" s="1" t="s">
        <v>10</v>
      </c>
      <c r="M2" s="2" t="s">
        <v>11</v>
      </c>
    </row>
    <row r="3" spans="1:14" x14ac:dyDescent="0.25">
      <c r="A3" t="s">
        <v>12</v>
      </c>
      <c r="B3" s="3">
        <f>+'Yakima Regulated Price Out'!AE43</f>
        <v>12684.224288347426</v>
      </c>
      <c r="C3" s="3"/>
      <c r="D3" s="3">
        <f>'Indian Nation Price Out'!AF33</f>
        <v>2506.1637507683467</v>
      </c>
      <c r="E3" s="3">
        <f>'Zillah Price Out'!AF21</f>
        <v>967.38157823882511</v>
      </c>
      <c r="F3" s="3">
        <f>'Tieton Price Out'!AF18</f>
        <v>408.49687410944262</v>
      </c>
      <c r="G3" s="3">
        <f>'Sunnyside Price Out'!AF18</f>
        <v>3929.3121055474139</v>
      </c>
      <c r="H3" s="3">
        <f>'Naches Price Out'!AF20</f>
        <v>334.99999999999994</v>
      </c>
      <c r="I3" s="3">
        <f>'Mabton Price Out'!AF19</f>
        <v>441.74262777705292</v>
      </c>
      <c r="J3" s="3"/>
      <c r="L3" s="3">
        <f>SUM(D3:K3)</f>
        <v>8588.0969364410812</v>
      </c>
      <c r="M3" s="4">
        <f>+B3+L3</f>
        <v>21272.321224788509</v>
      </c>
    </row>
    <row r="4" spans="1:14" x14ac:dyDescent="0.25">
      <c r="A4" t="s">
        <v>13</v>
      </c>
      <c r="B4" s="3">
        <f>+'Yakima Regulated Price Out'!AE46</f>
        <v>3053.8152774404225</v>
      </c>
      <c r="C4" s="3"/>
      <c r="D4" s="3"/>
      <c r="E4" s="3"/>
      <c r="F4" s="3"/>
      <c r="G4" s="3"/>
      <c r="H4" s="3"/>
      <c r="I4" s="3"/>
      <c r="J4" s="3"/>
      <c r="L4" s="3">
        <f t="shared" ref="L4:L9" si="0">SUM(D4:K4)</f>
        <v>0</v>
      </c>
      <c r="M4" s="4">
        <f t="shared" ref="M4:M7" si="1">+B4+L4</f>
        <v>3053.8152774404225</v>
      </c>
    </row>
    <row r="5" spans="1:14" x14ac:dyDescent="0.25">
      <c r="A5" t="s">
        <v>14</v>
      </c>
      <c r="B5" s="3">
        <f>+'Yakima Regulated Price Out'!AE51</f>
        <v>606.33902799687723</v>
      </c>
      <c r="C5" s="3"/>
      <c r="D5" s="3"/>
      <c r="E5" s="3">
        <f>'Zillah Price Out'!AF28</f>
        <v>315.91250370377179</v>
      </c>
      <c r="F5" s="3"/>
      <c r="G5" s="3"/>
      <c r="H5" s="3">
        <f>'Naches Price Out'!AF27</f>
        <v>84.416666666666671</v>
      </c>
      <c r="I5" s="3"/>
      <c r="J5" s="3"/>
      <c r="L5" s="3">
        <f t="shared" si="0"/>
        <v>400.32917037043848</v>
      </c>
      <c r="M5" s="4">
        <f t="shared" si="1"/>
        <v>1006.6681983673157</v>
      </c>
    </row>
    <row r="6" spans="1:14" x14ac:dyDescent="0.25">
      <c r="A6" t="s">
        <v>15</v>
      </c>
      <c r="B6" s="3">
        <f>'Yakima Regulated Price Out'!AE144</f>
        <v>8581.6056301093886</v>
      </c>
      <c r="C6" s="3"/>
      <c r="D6" s="3">
        <f>'Indian Nation Price Out'!AF79</f>
        <v>766.87239782688641</v>
      </c>
      <c r="E6" s="3">
        <f>'Zillah Price Out'!AF55</f>
        <v>108.48931311642916</v>
      </c>
      <c r="F6" s="3">
        <f>'Tieton Price Out'!AF33</f>
        <v>64.089174873601777</v>
      </c>
      <c r="G6" s="3">
        <f>'Sunnyside Price Out'!AF64</f>
        <v>497.02373954717586</v>
      </c>
      <c r="H6" s="3">
        <f>'Naches Price Out'!AF45</f>
        <v>74.25</v>
      </c>
      <c r="I6" s="3">
        <f>'Mabton Price Out'!AF31</f>
        <v>79.167973840141229</v>
      </c>
      <c r="J6" s="3"/>
      <c r="L6" s="3">
        <f t="shared" si="0"/>
        <v>1589.8925992042346</v>
      </c>
      <c r="M6" s="4">
        <f t="shared" si="1"/>
        <v>10171.498229313624</v>
      </c>
    </row>
    <row r="7" spans="1:14" x14ac:dyDescent="0.25">
      <c r="A7" t="s">
        <v>16</v>
      </c>
      <c r="B7" s="3">
        <f>+'Yakima Regulated Price Out'!AE175</f>
        <v>414.06908883317266</v>
      </c>
      <c r="C7" s="3"/>
      <c r="D7" s="3">
        <f>'Indian Nation Price Out'!AF96</f>
        <v>115.11965884432803</v>
      </c>
      <c r="E7" s="3">
        <f>'Zillah Price Out'!AF73</f>
        <v>8.7506973576339249</v>
      </c>
      <c r="F7" s="3"/>
      <c r="G7" s="3">
        <f>'Sunnyside Price Out'!AF85</f>
        <v>47.230901014269655</v>
      </c>
      <c r="H7" s="3">
        <f>'Naches Price Out'!T51</f>
        <v>3</v>
      </c>
      <c r="I7" s="3">
        <f>'Mabton Price Out'!AF41</f>
        <v>1.0000624578620922</v>
      </c>
      <c r="J7" s="3"/>
      <c r="L7" s="3">
        <f t="shared" si="0"/>
        <v>175.1013196740937</v>
      </c>
      <c r="M7" s="4">
        <f t="shared" si="1"/>
        <v>589.1704085072663</v>
      </c>
    </row>
    <row r="8" spans="1:14" x14ac:dyDescent="0.25">
      <c r="A8" t="s">
        <v>8</v>
      </c>
      <c r="B8" s="5"/>
      <c r="C8" s="5"/>
      <c r="D8" s="5"/>
      <c r="E8" s="5"/>
      <c r="F8" s="5"/>
      <c r="G8" s="5"/>
      <c r="H8" s="5"/>
      <c r="I8" s="5"/>
      <c r="J8" s="5">
        <f>'Comm Recy-Storage Price Out'!AF61</f>
        <v>872.96333790667211</v>
      </c>
      <c r="K8" s="5"/>
      <c r="L8" s="5">
        <f t="shared" si="0"/>
        <v>872.96333790667211</v>
      </c>
      <c r="M8" s="6">
        <f>L8+B8</f>
        <v>872.96333790667211</v>
      </c>
    </row>
    <row r="9" spans="1:14" x14ac:dyDescent="0.25">
      <c r="A9" t="s">
        <v>17</v>
      </c>
      <c r="B9" s="5"/>
      <c r="C9" s="5"/>
      <c r="D9" s="5"/>
      <c r="E9" s="5"/>
      <c r="F9" s="5"/>
      <c r="G9" s="5"/>
      <c r="H9" s="5"/>
      <c r="I9" s="5"/>
      <c r="J9" s="5">
        <f>+'Comm Recy-Storage Price Out'!AF84</f>
        <v>10.582325609487551</v>
      </c>
      <c r="K9" s="5"/>
      <c r="L9" s="5">
        <f t="shared" si="0"/>
        <v>10.582325609487551</v>
      </c>
      <c r="M9" s="6">
        <f>L9+B9</f>
        <v>10.582325609487551</v>
      </c>
    </row>
    <row r="10" spans="1:14" ht="15.75" thickBot="1" x14ac:dyDescent="0.3">
      <c r="B10" s="7">
        <f t="shared" ref="B10:I10" si="2">SUM(B3:B9)</f>
        <v>25340.053312727287</v>
      </c>
      <c r="C10" s="7">
        <f t="shared" si="2"/>
        <v>0</v>
      </c>
      <c r="D10" s="7">
        <f t="shared" si="2"/>
        <v>3388.1558074395612</v>
      </c>
      <c r="E10" s="7">
        <f t="shared" si="2"/>
        <v>1400.5340924166601</v>
      </c>
      <c r="F10" s="7">
        <f t="shared" si="2"/>
        <v>472.58604898304441</v>
      </c>
      <c r="G10" s="7">
        <f t="shared" si="2"/>
        <v>4473.5667461088597</v>
      </c>
      <c r="H10" s="7">
        <f t="shared" si="2"/>
        <v>496.66666666666663</v>
      </c>
      <c r="I10" s="7">
        <f t="shared" si="2"/>
        <v>521.91066407505627</v>
      </c>
      <c r="J10" s="7">
        <f>SUM(J3:J9)</f>
        <v>883.54566351615961</v>
      </c>
      <c r="K10" s="7">
        <f t="shared" ref="K10:M10" si="3">SUM(K3:K9)</f>
        <v>0</v>
      </c>
      <c r="L10" s="7">
        <f t="shared" si="3"/>
        <v>11636.965689206008</v>
      </c>
      <c r="M10" s="7">
        <f t="shared" si="3"/>
        <v>36977.019001933295</v>
      </c>
    </row>
    <row r="11" spans="1:14" ht="15.75" thickTop="1" x14ac:dyDescent="0.25"/>
    <row r="12" spans="1:14" x14ac:dyDescent="0.25">
      <c r="B12" s="4"/>
      <c r="C12" s="4"/>
      <c r="D12" s="4"/>
      <c r="E12" s="4"/>
      <c r="F12" s="4"/>
      <c r="G12" s="4"/>
      <c r="H12" s="4"/>
      <c r="I12" s="4"/>
      <c r="J12" s="4"/>
      <c r="K12" s="4"/>
      <c r="L12" s="4"/>
      <c r="M12" s="4"/>
    </row>
    <row r="13" spans="1:14" x14ac:dyDescent="0.25">
      <c r="B13" s="8"/>
      <c r="C13" s="8"/>
      <c r="D13" s="8"/>
      <c r="E13" s="8"/>
      <c r="F13" s="8"/>
      <c r="G13" s="8"/>
      <c r="H13" s="8"/>
      <c r="I13" s="8"/>
      <c r="J13" s="8"/>
      <c r="K13" s="8"/>
      <c r="L13" s="8"/>
      <c r="M13" s="8"/>
    </row>
    <row r="14" spans="1:14" x14ac:dyDescent="0.25">
      <c r="A14" s="9"/>
      <c r="B14" s="9"/>
      <c r="C14" s="9"/>
      <c r="D14" s="9"/>
      <c r="E14" s="9"/>
      <c r="F14" s="9"/>
      <c r="G14" s="9"/>
      <c r="H14" s="9"/>
      <c r="I14" s="9"/>
      <c r="J14" s="9"/>
      <c r="K14" s="9"/>
      <c r="L14" s="9"/>
      <c r="M14" s="9"/>
      <c r="N14" s="9"/>
    </row>
    <row r="15" spans="1:14" x14ac:dyDescent="0.25">
      <c r="A15" s="9"/>
      <c r="B15" s="9"/>
      <c r="C15" s="9"/>
      <c r="D15" s="267" t="s">
        <v>0</v>
      </c>
      <c r="E15" s="267"/>
      <c r="F15" s="267"/>
      <c r="G15" s="267"/>
      <c r="H15" s="267"/>
      <c r="I15" s="267"/>
      <c r="J15" s="267"/>
      <c r="K15" s="267"/>
      <c r="L15" s="267"/>
      <c r="M15" s="9"/>
      <c r="N15" s="9"/>
    </row>
    <row r="16" spans="1:14" x14ac:dyDescent="0.25">
      <c r="A16" s="10" t="s">
        <v>18</v>
      </c>
      <c r="B16" s="11" t="s">
        <v>1</v>
      </c>
      <c r="C16" s="9"/>
      <c r="D16" s="2" t="s">
        <v>2</v>
      </c>
      <c r="E16" s="2" t="s">
        <v>3</v>
      </c>
      <c r="F16" s="2" t="s">
        <v>4</v>
      </c>
      <c r="G16" s="2" t="s">
        <v>5</v>
      </c>
      <c r="H16" s="2" t="s">
        <v>6</v>
      </c>
      <c r="I16" s="2" t="s">
        <v>7</v>
      </c>
      <c r="J16" s="2" t="s">
        <v>8</v>
      </c>
      <c r="K16" s="2" t="s">
        <v>9</v>
      </c>
      <c r="L16" s="2" t="s">
        <v>10</v>
      </c>
      <c r="M16" s="2" t="s">
        <v>11</v>
      </c>
      <c r="N16" s="12" t="s">
        <v>19</v>
      </c>
    </row>
    <row r="17" spans="1:14" x14ac:dyDescent="0.25">
      <c r="A17" s="9" t="s">
        <v>12</v>
      </c>
      <c r="B17" s="13">
        <f t="shared" ref="B17:B22" si="4">B3</f>
        <v>12684.224288347426</v>
      </c>
      <c r="C17" s="13"/>
      <c r="D17" s="13">
        <f t="shared" ref="D17:D22" si="5">D3</f>
        <v>2506.1637507683467</v>
      </c>
      <c r="E17" s="13"/>
      <c r="F17" s="13"/>
      <c r="G17" s="13"/>
      <c r="H17" s="13"/>
      <c r="I17" s="13"/>
      <c r="J17" s="13">
        <f>J3</f>
        <v>0</v>
      </c>
      <c r="K17" s="9"/>
      <c r="L17" s="13">
        <f>SUM(D17:K17)</f>
        <v>2506.1637507683467</v>
      </c>
      <c r="M17" s="14">
        <f>+B17+L17</f>
        <v>15190.388039115773</v>
      </c>
      <c r="N17" s="9"/>
    </row>
    <row r="18" spans="1:14" x14ac:dyDescent="0.25">
      <c r="A18" s="9" t="s">
        <v>13</v>
      </c>
      <c r="B18" s="13">
        <f t="shared" si="4"/>
        <v>3053.8152774404225</v>
      </c>
      <c r="C18" s="13"/>
      <c r="D18" s="13">
        <f t="shared" si="5"/>
        <v>0</v>
      </c>
      <c r="E18" s="13"/>
      <c r="F18" s="13"/>
      <c r="G18" s="13"/>
      <c r="H18" s="13"/>
      <c r="I18" s="13"/>
      <c r="J18" s="13">
        <f>J4</f>
        <v>0</v>
      </c>
      <c r="K18" s="9"/>
      <c r="L18" s="13">
        <f t="shared" ref="L18:L22" si="6">SUM(D18:K18)</f>
        <v>0</v>
      </c>
      <c r="M18" s="14">
        <f>+B18+L18</f>
        <v>3053.8152774404225</v>
      </c>
      <c r="N18" s="9"/>
    </row>
    <row r="19" spans="1:14" x14ac:dyDescent="0.25">
      <c r="A19" s="9" t="s">
        <v>14</v>
      </c>
      <c r="B19" s="13">
        <f t="shared" si="4"/>
        <v>606.33902799687723</v>
      </c>
      <c r="C19" s="13"/>
      <c r="D19" s="13">
        <f t="shared" si="5"/>
        <v>0</v>
      </c>
      <c r="E19" s="13"/>
      <c r="F19" s="13"/>
      <c r="G19" s="13"/>
      <c r="H19" s="13"/>
      <c r="I19" s="13"/>
      <c r="J19" s="13">
        <f>J5</f>
        <v>0</v>
      </c>
      <c r="K19" s="9"/>
      <c r="L19" s="13">
        <f t="shared" si="6"/>
        <v>0</v>
      </c>
      <c r="M19" s="14">
        <f>+B19+L19</f>
        <v>606.33902799687723</v>
      </c>
      <c r="N19" s="9"/>
    </row>
    <row r="20" spans="1:14" x14ac:dyDescent="0.25">
      <c r="A20" s="9" t="s">
        <v>15</v>
      </c>
      <c r="B20" s="13">
        <f t="shared" si="4"/>
        <v>8581.6056301093886</v>
      </c>
      <c r="C20" s="13"/>
      <c r="D20" s="13">
        <f t="shared" si="5"/>
        <v>766.87239782688641</v>
      </c>
      <c r="E20" s="13"/>
      <c r="F20" s="13"/>
      <c r="G20" s="13"/>
      <c r="H20" s="13"/>
      <c r="I20" s="13"/>
      <c r="J20" s="13">
        <f>J6</f>
        <v>0</v>
      </c>
      <c r="K20" s="9"/>
      <c r="L20" s="13">
        <f t="shared" si="6"/>
        <v>766.87239782688641</v>
      </c>
      <c r="M20" s="14">
        <f>+B20+L20</f>
        <v>9348.4780279362749</v>
      </c>
      <c r="N20" s="9"/>
    </row>
    <row r="21" spans="1:14" x14ac:dyDescent="0.25">
      <c r="A21" s="9" t="s">
        <v>16</v>
      </c>
      <c r="B21" s="13">
        <f t="shared" si="4"/>
        <v>414.06908883317266</v>
      </c>
      <c r="C21" s="13"/>
      <c r="D21" s="13">
        <f t="shared" si="5"/>
        <v>115.11965884432803</v>
      </c>
      <c r="E21" s="13"/>
      <c r="F21" s="13"/>
      <c r="G21" s="13">
        <f>+G7</f>
        <v>47.230901014269655</v>
      </c>
      <c r="H21" s="13"/>
      <c r="I21" s="13"/>
      <c r="J21" s="13">
        <f>+J7</f>
        <v>0</v>
      </c>
      <c r="K21" s="9"/>
      <c r="L21" s="13">
        <f t="shared" si="6"/>
        <v>162.35055985859768</v>
      </c>
      <c r="M21" s="14">
        <f>+B21+L21</f>
        <v>576.41964869177036</v>
      </c>
      <c r="N21" s="9"/>
    </row>
    <row r="22" spans="1:14" x14ac:dyDescent="0.25">
      <c r="A22" s="9" t="s">
        <v>8</v>
      </c>
      <c r="B22" s="13">
        <f t="shared" si="4"/>
        <v>0</v>
      </c>
      <c r="C22" s="15"/>
      <c r="D22" s="15">
        <f t="shared" si="5"/>
        <v>0</v>
      </c>
      <c r="E22" s="15"/>
      <c r="F22" s="15"/>
      <c r="G22" s="15"/>
      <c r="H22" s="15"/>
      <c r="I22" s="15"/>
      <c r="J22" s="15">
        <f t="shared" ref="J22" si="7">J8</f>
        <v>872.96333790667211</v>
      </c>
      <c r="K22" s="15"/>
      <c r="L22" s="15">
        <f t="shared" si="6"/>
        <v>872.96333790667211</v>
      </c>
      <c r="M22" s="16">
        <f>L22+B22</f>
        <v>872.96333790667211</v>
      </c>
      <c r="N22" s="9"/>
    </row>
    <row r="23" spans="1:14" x14ac:dyDescent="0.25">
      <c r="A23" s="9" t="s">
        <v>17</v>
      </c>
      <c r="B23" s="13"/>
      <c r="C23" s="15"/>
      <c r="D23" s="13"/>
      <c r="E23" s="15"/>
      <c r="F23" s="15"/>
      <c r="G23" s="15"/>
      <c r="H23" s="15"/>
      <c r="I23" s="15"/>
      <c r="J23" s="13">
        <f>+J9</f>
        <v>10.582325609487551</v>
      </c>
      <c r="K23" s="15"/>
      <c r="L23" s="13"/>
      <c r="M23" s="16"/>
      <c r="N23" s="9"/>
    </row>
    <row r="24" spans="1:14" ht="15.75" thickBot="1" x14ac:dyDescent="0.3">
      <c r="A24" s="9"/>
      <c r="B24" s="17">
        <f>SUM(B17:B23)</f>
        <v>25340.053312727287</v>
      </c>
      <c r="C24" s="17">
        <f t="shared" ref="C24:M24" si="8">SUM(C17:C23)</f>
        <v>0</v>
      </c>
      <c r="D24" s="17">
        <f t="shared" si="8"/>
        <v>3388.1558074395612</v>
      </c>
      <c r="E24" s="17">
        <f t="shared" si="8"/>
        <v>0</v>
      </c>
      <c r="F24" s="17">
        <f t="shared" si="8"/>
        <v>0</v>
      </c>
      <c r="G24" s="17">
        <f t="shared" si="8"/>
        <v>47.230901014269655</v>
      </c>
      <c r="H24" s="17">
        <f t="shared" si="8"/>
        <v>0</v>
      </c>
      <c r="I24" s="17">
        <f t="shared" si="8"/>
        <v>0</v>
      </c>
      <c r="J24" s="17">
        <f t="shared" si="8"/>
        <v>883.54566351615961</v>
      </c>
      <c r="K24" s="17">
        <f t="shared" si="8"/>
        <v>0</v>
      </c>
      <c r="L24" s="17">
        <f t="shared" si="8"/>
        <v>4308.3500463605023</v>
      </c>
      <c r="M24" s="17">
        <f t="shared" si="8"/>
        <v>29648.403359087792</v>
      </c>
      <c r="N24" s="9"/>
    </row>
    <row r="25" spans="1:14" ht="15.75" thickTop="1" x14ac:dyDescent="0.25">
      <c r="A25" s="9"/>
      <c r="B25" s="9"/>
      <c r="C25" s="9"/>
      <c r="D25" s="9"/>
      <c r="E25" s="9"/>
      <c r="F25" s="9"/>
      <c r="G25" s="9"/>
      <c r="H25" s="9"/>
      <c r="I25" s="9"/>
      <c r="J25" s="9"/>
      <c r="K25" s="9"/>
      <c r="L25" s="9"/>
      <c r="M25" s="9"/>
      <c r="N25" s="9"/>
    </row>
  </sheetData>
  <mergeCells count="2">
    <mergeCell ref="D1:L1"/>
    <mergeCell ref="D15:L15"/>
  </mergeCells>
  <pageMargins left="0.7" right="0.7" top="0.75" bottom="0.75" header="0.3" footer="0.3"/>
  <pageSetup scale="99" fitToHeight="0" orientation="landscape" r:id="rId1"/>
  <headerFooter>
    <oddHeader>&amp;R&amp;F
&amp;A
&amp;P</oddHeader>
  </headerFooter>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55"/>
  <sheetViews>
    <sheetView showGridLines="0" view="pageBreakPreview" zoomScale="60" zoomScaleNormal="100" workbookViewId="0">
      <pane xSplit="2" ySplit="6" topLeftCell="R10" activePane="bottomRight" state="frozen"/>
      <selection activeCell="N5" sqref="N5"/>
      <selection pane="topRight" activeCell="N5" sqref="N5"/>
      <selection pane="bottomLeft" activeCell="N5" sqref="N5"/>
      <selection pane="bottomRight" activeCell="N5" sqref="N5"/>
    </sheetView>
  </sheetViews>
  <sheetFormatPr defaultRowHeight="15" outlineLevelCol="1" x14ac:dyDescent="0.25"/>
  <cols>
    <col min="1" max="1" width="22.7109375" style="9" customWidth="1"/>
    <col min="2" max="2" width="29.140625" style="9" bestFit="1" customWidth="1"/>
    <col min="3" max="4" width="10.7109375" bestFit="1" customWidth="1"/>
    <col min="5" max="5" width="2" customWidth="1"/>
    <col min="6" max="17" width="10.5703125" hidden="1" customWidth="1" outlineLevel="1"/>
    <col min="18" max="18" width="11.5703125" bestFit="1" customWidth="1" collapsed="1"/>
    <col min="19" max="19" width="2" customWidth="1"/>
    <col min="20" max="31" width="0" hidden="1" customWidth="1" outlineLevel="1"/>
    <col min="32" max="32" width="9.140625" collapsed="1"/>
    <col min="36" max="36" width="11" bestFit="1" customWidth="1"/>
  </cols>
  <sheetData>
    <row r="1" spans="1:38" ht="12" customHeight="1" x14ac:dyDescent="0.25">
      <c r="A1" s="45" t="s">
        <v>34</v>
      </c>
      <c r="B1" s="136"/>
      <c r="C1" s="137"/>
      <c r="D1" s="137"/>
      <c r="E1" s="136"/>
      <c r="F1" s="136"/>
      <c r="G1" s="147"/>
      <c r="H1" s="147"/>
      <c r="I1" s="147"/>
      <c r="J1" s="147"/>
      <c r="K1" s="147"/>
      <c r="L1" s="147"/>
      <c r="M1" s="147"/>
      <c r="N1" s="147"/>
      <c r="O1" s="147"/>
      <c r="P1" s="147"/>
      <c r="Q1" s="147"/>
      <c r="R1" s="147"/>
      <c r="S1" s="136"/>
    </row>
    <row r="2" spans="1:38" ht="12" customHeight="1" x14ac:dyDescent="0.25">
      <c r="A2" s="45" t="s">
        <v>468</v>
      </c>
      <c r="B2" s="136"/>
      <c r="C2" s="137"/>
      <c r="D2" s="137"/>
      <c r="E2" s="136"/>
      <c r="F2" s="147"/>
      <c r="G2" s="147"/>
      <c r="H2" s="147"/>
      <c r="I2" s="147"/>
      <c r="J2" s="147"/>
      <c r="K2" s="147"/>
      <c r="L2" s="147"/>
      <c r="M2" s="147"/>
      <c r="N2" s="147"/>
      <c r="O2" s="147"/>
      <c r="P2" s="147"/>
      <c r="Q2" s="147"/>
      <c r="R2" s="147"/>
      <c r="S2" s="136"/>
    </row>
    <row r="3" spans="1:38" ht="12" customHeight="1" x14ac:dyDescent="0.25">
      <c r="A3" s="140" t="str">
        <f>'Yakima Regulated Price Out'!A3</f>
        <v>1/1/2020-12/31/2020</v>
      </c>
      <c r="B3" s="136"/>
      <c r="C3" s="137"/>
      <c r="D3" s="137"/>
      <c r="E3" s="136"/>
      <c r="F3" s="147"/>
      <c r="G3" s="147"/>
      <c r="H3" s="147"/>
      <c r="I3" s="147"/>
      <c r="J3" s="147"/>
      <c r="K3" s="147"/>
      <c r="L3" s="147"/>
      <c r="M3" s="147"/>
      <c r="N3" s="147"/>
      <c r="O3" s="147"/>
      <c r="P3" s="147"/>
      <c r="Q3" s="147"/>
      <c r="R3" s="147"/>
      <c r="S3" s="136"/>
    </row>
    <row r="4" spans="1:38" x14ac:dyDescent="0.25">
      <c r="A4" s="136"/>
      <c r="B4" s="141"/>
      <c r="C4" s="142" t="s">
        <v>403</v>
      </c>
      <c r="D4" s="142" t="s">
        <v>72</v>
      </c>
      <c r="E4" s="136"/>
      <c r="F4" s="55" t="str">
        <f>'Yakima Regulated Price Out'!E4</f>
        <v>Jan</v>
      </c>
      <c r="G4" s="55" t="str">
        <f>'Yakima Regulated Price Out'!F4</f>
        <v>Feb</v>
      </c>
      <c r="H4" s="55" t="str">
        <f>'Yakima Regulated Price Out'!G4</f>
        <v>Mar</v>
      </c>
      <c r="I4" s="55" t="str">
        <f>'Yakima Regulated Price Out'!H4</f>
        <v>Apr</v>
      </c>
      <c r="J4" s="55" t="str">
        <f>'Yakima Regulated Price Out'!I4</f>
        <v>May</v>
      </c>
      <c r="K4" s="55" t="str">
        <f>'Yakima Regulated Price Out'!J4</f>
        <v>Jun</v>
      </c>
      <c r="L4" s="55" t="str">
        <f>'Yakima Regulated Price Out'!K4</f>
        <v>Jul</v>
      </c>
      <c r="M4" s="55" t="str">
        <f>'Yakima Regulated Price Out'!L4</f>
        <v>Aug</v>
      </c>
      <c r="N4" s="55" t="str">
        <f>'Yakima Regulated Price Out'!M4</f>
        <v>Sep</v>
      </c>
      <c r="O4" s="55" t="str">
        <f>'Yakima Regulated Price Out'!N4</f>
        <v>Oct</v>
      </c>
      <c r="P4" s="55" t="str">
        <f>'Yakima Regulated Price Out'!O4</f>
        <v>Nov</v>
      </c>
      <c r="Q4" s="55" t="str">
        <f>'Yakima Regulated Price Out'!P4</f>
        <v>Dec</v>
      </c>
      <c r="R4" s="55" t="s">
        <v>10</v>
      </c>
      <c r="S4" s="136"/>
      <c r="T4" s="253" t="str">
        <f>F4</f>
        <v>Jan</v>
      </c>
      <c r="U4" s="253" t="str">
        <f t="shared" ref="U4:AE4" si="0">G4</f>
        <v>Feb</v>
      </c>
      <c r="V4" s="253" t="str">
        <f t="shared" si="0"/>
        <v>Mar</v>
      </c>
      <c r="W4" s="253" t="str">
        <f t="shared" si="0"/>
        <v>Apr</v>
      </c>
      <c r="X4" s="253" t="str">
        <f t="shared" si="0"/>
        <v>May</v>
      </c>
      <c r="Y4" s="253" t="str">
        <f t="shared" si="0"/>
        <v>Jun</v>
      </c>
      <c r="Z4" s="253" t="str">
        <f t="shared" si="0"/>
        <v>Jul</v>
      </c>
      <c r="AA4" s="253" t="str">
        <f t="shared" si="0"/>
        <v>Aug</v>
      </c>
      <c r="AB4" s="253" t="str">
        <f t="shared" si="0"/>
        <v>Sep</v>
      </c>
      <c r="AC4" s="253" t="str">
        <f t="shared" si="0"/>
        <v>Oct</v>
      </c>
      <c r="AD4" s="253" t="str">
        <f t="shared" si="0"/>
        <v>Nov</v>
      </c>
      <c r="AE4" s="253" t="str">
        <f t="shared" si="0"/>
        <v>Dec</v>
      </c>
      <c r="AF4" s="144" t="s">
        <v>404</v>
      </c>
      <c r="AH4" s="268" t="s">
        <v>76</v>
      </c>
      <c r="AI4" s="268"/>
      <c r="AJ4" s="268"/>
      <c r="AK4" s="268"/>
      <c r="AL4" s="268"/>
    </row>
    <row r="5" spans="1:38" ht="12" customHeight="1" x14ac:dyDescent="0.25">
      <c r="A5" s="145" t="s">
        <v>77</v>
      </c>
      <c r="B5" s="141" t="s">
        <v>78</v>
      </c>
      <c r="C5" s="146" t="s">
        <v>405</v>
      </c>
      <c r="D5" s="146" t="s">
        <v>406</v>
      </c>
      <c r="E5" s="141"/>
      <c r="F5" s="55" t="s">
        <v>407</v>
      </c>
      <c r="G5" s="55" t="s">
        <v>407</v>
      </c>
      <c r="H5" s="55" t="s">
        <v>407</v>
      </c>
      <c r="I5" s="55" t="s">
        <v>407</v>
      </c>
      <c r="J5" s="55" t="s">
        <v>407</v>
      </c>
      <c r="K5" s="55" t="s">
        <v>407</v>
      </c>
      <c r="L5" s="55" t="s">
        <v>407</v>
      </c>
      <c r="M5" s="55" t="s">
        <v>407</v>
      </c>
      <c r="N5" s="55" t="s">
        <v>407</v>
      </c>
      <c r="O5" s="55" t="s">
        <v>407</v>
      </c>
      <c r="P5" s="55" t="s">
        <v>407</v>
      </c>
      <c r="Q5" s="55" t="s">
        <v>407</v>
      </c>
      <c r="R5" s="55" t="s">
        <v>407</v>
      </c>
      <c r="S5" s="141"/>
      <c r="T5" s="61" t="s">
        <v>408</v>
      </c>
      <c r="U5" s="61" t="s">
        <v>408</v>
      </c>
      <c r="V5" s="61" t="s">
        <v>408</v>
      </c>
      <c r="W5" s="61" t="s">
        <v>408</v>
      </c>
      <c r="X5" s="61" t="s">
        <v>408</v>
      </c>
      <c r="Y5" s="61" t="s">
        <v>408</v>
      </c>
      <c r="Z5" s="61" t="s">
        <v>408</v>
      </c>
      <c r="AA5" s="61" t="s">
        <v>408</v>
      </c>
      <c r="AB5" s="61" t="s">
        <v>408</v>
      </c>
      <c r="AC5" s="61" t="s">
        <v>408</v>
      </c>
      <c r="AD5" s="61" t="s">
        <v>408</v>
      </c>
      <c r="AE5" s="61" t="s">
        <v>408</v>
      </c>
      <c r="AF5" s="61" t="s">
        <v>408</v>
      </c>
      <c r="AH5" s="63" t="s">
        <v>82</v>
      </c>
      <c r="AI5" s="63" t="s">
        <v>83</v>
      </c>
      <c r="AJ5" s="63" t="s">
        <v>84</v>
      </c>
      <c r="AK5" s="63" t="s">
        <v>85</v>
      </c>
      <c r="AL5" s="63" t="s">
        <v>86</v>
      </c>
    </row>
    <row r="6" spans="1:38" ht="12" customHeight="1" x14ac:dyDescent="0.25"/>
    <row r="7" spans="1:38" s="147" customFormat="1" ht="12" customHeight="1" x14ac:dyDescent="0.25">
      <c r="B7" s="136"/>
      <c r="C7" s="137"/>
      <c r="D7" s="137"/>
      <c r="E7" s="136"/>
      <c r="S7" s="136"/>
      <c r="T7"/>
      <c r="U7"/>
      <c r="V7"/>
      <c r="W7"/>
      <c r="X7"/>
      <c r="Y7"/>
      <c r="Z7"/>
      <c r="AA7"/>
      <c r="AB7"/>
      <c r="AC7"/>
      <c r="AD7"/>
      <c r="AE7"/>
      <c r="AF7"/>
    </row>
    <row r="8" spans="1:38" s="147" customFormat="1" ht="12" customHeight="1" x14ac:dyDescent="0.25">
      <c r="A8" s="148"/>
      <c r="B8" s="148"/>
      <c r="C8" s="137"/>
      <c r="D8" s="137"/>
      <c r="E8" s="149"/>
      <c r="S8" s="149"/>
      <c r="T8"/>
      <c r="U8"/>
      <c r="V8"/>
      <c r="W8"/>
      <c r="X8"/>
      <c r="Y8"/>
      <c r="Z8"/>
      <c r="AA8"/>
      <c r="AB8"/>
      <c r="AC8"/>
      <c r="AD8"/>
      <c r="AE8"/>
      <c r="AF8"/>
    </row>
    <row r="9" spans="1:38" s="147" customFormat="1" ht="12" customHeight="1" x14ac:dyDescent="0.25">
      <c r="A9" s="150" t="s">
        <v>87</v>
      </c>
      <c r="B9" s="150" t="s">
        <v>87</v>
      </c>
      <c r="C9" s="137"/>
      <c r="D9" s="137"/>
      <c r="E9" s="149"/>
      <c r="S9" s="149"/>
      <c r="T9"/>
      <c r="U9"/>
      <c r="V9"/>
      <c r="W9"/>
      <c r="X9"/>
      <c r="Y9"/>
      <c r="Z9"/>
      <c r="AA9"/>
      <c r="AB9"/>
      <c r="AC9"/>
      <c r="AD9"/>
      <c r="AE9"/>
      <c r="AF9"/>
    </row>
    <row r="10" spans="1:38" s="147" customFormat="1" ht="12" customHeight="1" x14ac:dyDescent="0.2">
      <c r="A10" s="150"/>
      <c r="B10" s="150"/>
      <c r="C10" s="137"/>
      <c r="D10" s="137"/>
      <c r="E10" s="149"/>
      <c r="S10" s="149"/>
      <c r="T10" s="139"/>
      <c r="U10" s="139"/>
      <c r="V10" s="139"/>
      <c r="W10" s="139"/>
      <c r="X10" s="139"/>
      <c r="Y10" s="139"/>
      <c r="Z10" s="139"/>
      <c r="AA10" s="139"/>
      <c r="AB10" s="139"/>
      <c r="AC10" s="139"/>
      <c r="AD10" s="139"/>
      <c r="AE10" s="139"/>
      <c r="AF10" s="139"/>
    </row>
    <row r="11" spans="1:38" s="147" customFormat="1" ht="12" customHeight="1" x14ac:dyDescent="0.2">
      <c r="A11" s="151" t="s">
        <v>88</v>
      </c>
      <c r="B11" s="151" t="s">
        <v>88</v>
      </c>
      <c r="C11" s="152"/>
      <c r="D11" s="152"/>
      <c r="E11" s="152"/>
      <c r="F11" s="154"/>
      <c r="G11" s="154"/>
      <c r="H11" s="154"/>
      <c r="I11" s="154"/>
      <c r="J11" s="154"/>
      <c r="K11" s="154"/>
      <c r="L11" s="154"/>
      <c r="M11" s="154"/>
      <c r="N11" s="154"/>
      <c r="O11" s="154"/>
      <c r="P11" s="154"/>
      <c r="Q11" s="154"/>
      <c r="R11" s="154"/>
      <c r="S11" s="152"/>
      <c r="T11" s="139"/>
      <c r="U11" s="139"/>
      <c r="V11" s="139"/>
      <c r="W11" s="139"/>
      <c r="X11" s="139"/>
      <c r="Y11" s="139"/>
      <c r="Z11" s="139"/>
      <c r="AA11" s="139"/>
      <c r="AB11" s="139"/>
      <c r="AC11" s="139"/>
      <c r="AD11" s="139"/>
      <c r="AE11" s="139"/>
      <c r="AF11" s="139"/>
    </row>
    <row r="12" spans="1:38" s="147" customFormat="1" ht="12" customHeight="1" x14ac:dyDescent="0.2">
      <c r="A12" s="101" t="s">
        <v>105</v>
      </c>
      <c r="B12" s="101" t="s">
        <v>106</v>
      </c>
      <c r="C12" s="152">
        <v>11.470029186821685</v>
      </c>
      <c r="D12" s="152">
        <v>11.47</v>
      </c>
      <c r="E12" s="152"/>
      <c r="F12" s="138">
        <v>123.48</v>
      </c>
      <c r="G12" s="138">
        <v>123.48</v>
      </c>
      <c r="H12" s="138">
        <v>130.34</v>
      </c>
      <c r="I12" s="138">
        <v>130.34</v>
      </c>
      <c r="J12" s="138">
        <v>130.34</v>
      </c>
      <c r="K12" s="138">
        <v>144.06</v>
      </c>
      <c r="L12" s="138">
        <v>144.06</v>
      </c>
      <c r="M12" s="138">
        <v>137.19999999999999</v>
      </c>
      <c r="N12" s="138">
        <v>137.19999999999999</v>
      </c>
      <c r="O12" s="138">
        <v>130.34</v>
      </c>
      <c r="P12" s="138">
        <v>130.34</v>
      </c>
      <c r="Q12" s="138">
        <v>130.34</v>
      </c>
      <c r="R12" s="138">
        <f t="shared" ref="R12:R17" si="1">SUM(F12:Q12)</f>
        <v>1591.5199999999998</v>
      </c>
      <c r="S12" s="152"/>
      <c r="T12" s="153">
        <f>+(F12/$C12)</f>
        <v>10.765447758569827</v>
      </c>
      <c r="U12" s="153">
        <f t="shared" ref="U12:AA12" si="2">+(G12/$C12)</f>
        <v>10.765447758569827</v>
      </c>
      <c r="V12" s="153">
        <f t="shared" si="2"/>
        <v>11.363528189601483</v>
      </c>
      <c r="W12" s="153">
        <f t="shared" si="2"/>
        <v>11.363528189601483</v>
      </c>
      <c r="X12" s="153">
        <f t="shared" si="2"/>
        <v>11.363528189601483</v>
      </c>
      <c r="Y12" s="153">
        <f t="shared" si="2"/>
        <v>12.559689051664797</v>
      </c>
      <c r="Z12" s="153">
        <f t="shared" si="2"/>
        <v>12.559689051664797</v>
      </c>
      <c r="AA12" s="153">
        <f t="shared" si="2"/>
        <v>11.96160862063314</v>
      </c>
      <c r="AB12" s="153">
        <f>+(N12/$D12)</f>
        <v>11.961639058413251</v>
      </c>
      <c r="AC12" s="153">
        <f t="shared" ref="AC12:AE12" si="3">+(O12/$D12)</f>
        <v>11.363557105492589</v>
      </c>
      <c r="AD12" s="153">
        <f t="shared" si="3"/>
        <v>11.363557105492589</v>
      </c>
      <c r="AE12" s="153">
        <f t="shared" si="3"/>
        <v>11.363557105492589</v>
      </c>
      <c r="AF12" s="175">
        <f>SUM(T12:AE12)/12</f>
        <v>11.562898098733156</v>
      </c>
      <c r="AH12" s="147">
        <v>48</v>
      </c>
      <c r="AK12" s="147">
        <v>1</v>
      </c>
      <c r="AL12" s="138">
        <f>+AF12*AK12</f>
        <v>11.562898098733156</v>
      </c>
    </row>
    <row r="13" spans="1:38" s="147" customFormat="1" ht="12" customHeight="1" x14ac:dyDescent="0.2">
      <c r="A13" s="101" t="s">
        <v>107</v>
      </c>
      <c r="B13" s="101" t="s">
        <v>108</v>
      </c>
      <c r="C13" s="152">
        <v>0</v>
      </c>
      <c r="D13" s="152">
        <v>0</v>
      </c>
      <c r="E13" s="152"/>
      <c r="F13" s="138">
        <v>0</v>
      </c>
      <c r="G13" s="138">
        <v>0</v>
      </c>
      <c r="H13" s="138">
        <v>0</v>
      </c>
      <c r="I13" s="138">
        <v>0</v>
      </c>
      <c r="J13" s="138">
        <v>0</v>
      </c>
      <c r="K13" s="138">
        <v>0</v>
      </c>
      <c r="L13" s="138">
        <v>0</v>
      </c>
      <c r="M13" s="138">
        <v>-11.73</v>
      </c>
      <c r="N13" s="138">
        <v>0</v>
      </c>
      <c r="O13" s="138">
        <v>0</v>
      </c>
      <c r="P13" s="138">
        <v>0</v>
      </c>
      <c r="Q13" s="138">
        <v>0</v>
      </c>
      <c r="R13" s="138">
        <f t="shared" si="1"/>
        <v>-11.73</v>
      </c>
      <c r="S13" s="152"/>
      <c r="T13" s="153">
        <f>IFERROR((F13/$C13),0)</f>
        <v>0</v>
      </c>
      <c r="U13" s="153">
        <f t="shared" ref="U13:AA13" si="4">IFERROR((G13/$C13),0)</f>
        <v>0</v>
      </c>
      <c r="V13" s="153">
        <f t="shared" si="4"/>
        <v>0</v>
      </c>
      <c r="W13" s="153">
        <f t="shared" si="4"/>
        <v>0</v>
      </c>
      <c r="X13" s="153">
        <f t="shared" si="4"/>
        <v>0</v>
      </c>
      <c r="Y13" s="153">
        <f t="shared" si="4"/>
        <v>0</v>
      </c>
      <c r="Z13" s="153">
        <f t="shared" si="4"/>
        <v>0</v>
      </c>
      <c r="AA13" s="153">
        <f t="shared" si="4"/>
        <v>0</v>
      </c>
      <c r="AB13" s="153">
        <f>IFERROR((N13/$D13),0)</f>
        <v>0</v>
      </c>
      <c r="AC13" s="153">
        <f t="shared" ref="AC13:AE13" si="5">IFERROR((O13/$D13),0)</f>
        <v>0</v>
      </c>
      <c r="AD13" s="153">
        <f t="shared" si="5"/>
        <v>0</v>
      </c>
      <c r="AE13" s="153">
        <f t="shared" si="5"/>
        <v>0</v>
      </c>
      <c r="AF13" s="175">
        <f>SUM(T13:AE13)/12</f>
        <v>0</v>
      </c>
      <c r="AH13" s="147">
        <v>64</v>
      </c>
      <c r="AK13" s="147">
        <v>1</v>
      </c>
      <c r="AL13" s="138">
        <f>+AF13*AK13</f>
        <v>0</v>
      </c>
    </row>
    <row r="14" spans="1:38" s="147" customFormat="1" ht="12" customHeight="1" x14ac:dyDescent="0.25">
      <c r="A14" s="101" t="s">
        <v>109</v>
      </c>
      <c r="B14" s="101" t="s">
        <v>110</v>
      </c>
      <c r="C14" s="155">
        <v>16.544093516807518</v>
      </c>
      <c r="D14" s="152">
        <v>16.54</v>
      </c>
      <c r="E14" s="152"/>
      <c r="F14" s="138">
        <v>6946.8</v>
      </c>
      <c r="G14" s="138">
        <v>6996.42</v>
      </c>
      <c r="H14" s="138">
        <v>6979.88</v>
      </c>
      <c r="I14" s="138">
        <v>6996.42</v>
      </c>
      <c r="J14" s="138">
        <v>7012.96</v>
      </c>
      <c r="K14" s="138">
        <v>7046.04</v>
      </c>
      <c r="L14" s="138">
        <v>7145.28</v>
      </c>
      <c r="M14" s="138">
        <v>7244.52</v>
      </c>
      <c r="N14" s="138">
        <v>7244.52</v>
      </c>
      <c r="O14" s="138">
        <v>7244.52</v>
      </c>
      <c r="P14" s="138">
        <v>7244.52</v>
      </c>
      <c r="Q14" s="138">
        <v>7294.14</v>
      </c>
      <c r="R14" s="138">
        <f t="shared" si="1"/>
        <v>85396.020000000019</v>
      </c>
      <c r="S14" s="152"/>
      <c r="T14" s="153">
        <f t="shared" ref="T14:AA14" si="6">+(F14/$C14)</f>
        <v>419.89607910174038</v>
      </c>
      <c r="U14" s="153">
        <f t="shared" si="6"/>
        <v>422.89533680961</v>
      </c>
      <c r="V14" s="153">
        <f t="shared" si="6"/>
        <v>421.89558424032015</v>
      </c>
      <c r="W14" s="153">
        <f t="shared" si="6"/>
        <v>422.89533680961</v>
      </c>
      <c r="X14" s="153">
        <f t="shared" si="6"/>
        <v>423.89508937889985</v>
      </c>
      <c r="Y14" s="153">
        <f t="shared" si="6"/>
        <v>425.89459451747956</v>
      </c>
      <c r="Z14" s="153">
        <f t="shared" si="6"/>
        <v>431.89310993321868</v>
      </c>
      <c r="AA14" s="153">
        <f t="shared" si="6"/>
        <v>437.89162534895786</v>
      </c>
      <c r="AB14" s="153">
        <f>+(N14/$D14)</f>
        <v>438.00000000000006</v>
      </c>
      <c r="AC14" s="153">
        <f t="shared" ref="AC14:AE14" si="7">+(O14/$D14)</f>
        <v>438.00000000000006</v>
      </c>
      <c r="AD14" s="153">
        <f t="shared" si="7"/>
        <v>438.00000000000006</v>
      </c>
      <c r="AE14" s="153">
        <f t="shared" si="7"/>
        <v>441.00000000000006</v>
      </c>
      <c r="AF14" s="175">
        <f>SUM(T14:AE14)/12</f>
        <v>430.17972967831975</v>
      </c>
      <c r="AH14" s="147">
        <v>96</v>
      </c>
      <c r="AJ14" s="75"/>
      <c r="AK14" s="147">
        <v>1</v>
      </c>
      <c r="AL14" s="138">
        <f>+AF14*AK14</f>
        <v>430.17972967831975</v>
      </c>
    </row>
    <row r="15" spans="1:38" s="147" customFormat="1" ht="12" customHeight="1" x14ac:dyDescent="0.25">
      <c r="A15" s="101" t="s">
        <v>143</v>
      </c>
      <c r="B15" s="101" t="s">
        <v>144</v>
      </c>
      <c r="C15" s="155">
        <v>4.5199999999999996</v>
      </c>
      <c r="D15" s="152">
        <v>4.53</v>
      </c>
      <c r="E15" s="152"/>
      <c r="F15" s="138">
        <v>4.5199999999999996</v>
      </c>
      <c r="G15" s="138">
        <v>0</v>
      </c>
      <c r="H15" s="138">
        <v>0</v>
      </c>
      <c r="I15" s="138">
        <v>0</v>
      </c>
      <c r="J15" s="138">
        <v>0</v>
      </c>
      <c r="K15" s="138">
        <v>0</v>
      </c>
      <c r="L15" s="138">
        <v>0</v>
      </c>
      <c r="M15" s="138">
        <v>0</v>
      </c>
      <c r="N15" s="138">
        <v>0</v>
      </c>
      <c r="O15" s="138">
        <v>0</v>
      </c>
      <c r="P15" s="138">
        <v>0</v>
      </c>
      <c r="Q15" s="138">
        <v>0</v>
      </c>
      <c r="R15" s="138">
        <f t="shared" si="1"/>
        <v>4.5199999999999996</v>
      </c>
      <c r="S15" s="152"/>
      <c r="T15" s="153"/>
      <c r="U15" s="153"/>
      <c r="V15" s="153"/>
      <c r="W15" s="153"/>
      <c r="X15" s="153"/>
      <c r="Y15" s="153"/>
      <c r="Z15" s="153"/>
      <c r="AA15" s="153"/>
      <c r="AB15" s="153"/>
      <c r="AC15" s="153"/>
      <c r="AD15" s="153"/>
      <c r="AE15" s="153"/>
      <c r="AF15" s="153"/>
      <c r="AJ15" s="75"/>
      <c r="AK15" s="156"/>
    </row>
    <row r="16" spans="1:38" s="147" customFormat="1" ht="12" customHeight="1" x14ac:dyDescent="0.25">
      <c r="A16" s="101" t="s">
        <v>145</v>
      </c>
      <c r="B16" s="101" t="s">
        <v>146</v>
      </c>
      <c r="C16" s="155">
        <v>4.5199999999999996</v>
      </c>
      <c r="D16" s="152">
        <v>4.53</v>
      </c>
      <c r="E16" s="152"/>
      <c r="F16" s="138">
        <v>0</v>
      </c>
      <c r="G16" s="138">
        <v>0</v>
      </c>
      <c r="H16" s="138">
        <v>0</v>
      </c>
      <c r="I16" s="138">
        <v>0</v>
      </c>
      <c r="J16" s="138">
        <v>0</v>
      </c>
      <c r="K16" s="138">
        <v>0</v>
      </c>
      <c r="L16" s="138">
        <v>0</v>
      </c>
      <c r="M16" s="138">
        <v>0</v>
      </c>
      <c r="N16" s="138">
        <v>0</v>
      </c>
      <c r="O16" s="138">
        <v>0</v>
      </c>
      <c r="P16" s="138">
        <v>0</v>
      </c>
      <c r="Q16" s="138">
        <v>4.53</v>
      </c>
      <c r="R16" s="138">
        <f t="shared" si="1"/>
        <v>4.53</v>
      </c>
      <c r="S16" s="152"/>
      <c r="T16" s="153"/>
      <c r="U16" s="153"/>
      <c r="V16" s="153"/>
      <c r="W16" s="153"/>
      <c r="X16" s="153"/>
      <c r="Y16" s="153"/>
      <c r="Z16" s="153"/>
      <c r="AA16" s="153"/>
      <c r="AB16" s="153"/>
      <c r="AC16" s="153"/>
      <c r="AD16" s="153"/>
      <c r="AE16" s="153"/>
      <c r="AF16" s="153"/>
      <c r="AJ16" s="75"/>
      <c r="AK16" s="156"/>
    </row>
    <row r="17" spans="1:46" s="147" customFormat="1" ht="12" customHeight="1" x14ac:dyDescent="0.2">
      <c r="A17" s="101" t="s">
        <v>113</v>
      </c>
      <c r="B17" s="101" t="s">
        <v>114</v>
      </c>
      <c r="C17" s="155">
        <v>3.44</v>
      </c>
      <c r="D17" s="152">
        <v>3.44</v>
      </c>
      <c r="E17" s="152"/>
      <c r="F17" s="138">
        <v>554.32000000000005</v>
      </c>
      <c r="G17" s="138">
        <v>446.16</v>
      </c>
      <c r="H17" s="138">
        <v>588.12</v>
      </c>
      <c r="I17" s="138">
        <v>621.91999999999996</v>
      </c>
      <c r="J17" s="138">
        <v>767.26</v>
      </c>
      <c r="K17" s="138">
        <v>723.32</v>
      </c>
      <c r="L17" s="138">
        <v>682.76</v>
      </c>
      <c r="M17" s="138">
        <v>517.14</v>
      </c>
      <c r="N17" s="138">
        <v>635.44000000000005</v>
      </c>
      <c r="O17" s="138">
        <v>513.76</v>
      </c>
      <c r="P17" s="138">
        <v>750.36</v>
      </c>
      <c r="Q17" s="138">
        <v>811.2</v>
      </c>
      <c r="R17" s="138">
        <f t="shared" si="1"/>
        <v>7611.76</v>
      </c>
      <c r="S17" s="152"/>
      <c r="T17" s="153"/>
      <c r="U17" s="153"/>
      <c r="V17" s="153"/>
      <c r="W17" s="153"/>
      <c r="X17" s="153"/>
      <c r="Y17" s="153"/>
      <c r="Z17" s="153"/>
      <c r="AA17" s="153"/>
      <c r="AB17" s="153"/>
      <c r="AC17" s="153"/>
      <c r="AD17" s="153"/>
      <c r="AE17" s="153"/>
      <c r="AF17" s="153"/>
      <c r="AM17" s="160" t="s">
        <v>149</v>
      </c>
      <c r="AN17" s="161">
        <f>+SUM(AL12:AL14)</f>
        <v>441.74262777705292</v>
      </c>
    </row>
    <row r="18" spans="1:46" s="66" customFormat="1" ht="12" customHeight="1" thickBot="1" x14ac:dyDescent="0.25">
      <c r="A18" s="76"/>
      <c r="B18" s="76"/>
      <c r="C18" s="73"/>
      <c r="D18" s="73"/>
      <c r="E18" s="73"/>
      <c r="F18" s="49"/>
      <c r="G18" s="49"/>
      <c r="H18" s="49"/>
      <c r="I18" s="49"/>
      <c r="J18" s="49"/>
      <c r="K18" s="49"/>
      <c r="L18" s="49"/>
      <c r="M18" s="49"/>
      <c r="N18" s="49"/>
      <c r="O18" s="49"/>
      <c r="P18" s="49"/>
      <c r="Q18" s="49"/>
      <c r="R18" s="49"/>
      <c r="S18" s="73"/>
      <c r="T18" s="139"/>
      <c r="U18" s="139"/>
      <c r="V18" s="139"/>
      <c r="W18" s="139"/>
      <c r="X18" s="139"/>
      <c r="Y18" s="139"/>
      <c r="Z18" s="139"/>
      <c r="AA18" s="139"/>
      <c r="AB18" s="139"/>
      <c r="AC18" s="139"/>
      <c r="AD18" s="139"/>
      <c r="AE18" s="139"/>
      <c r="AF18" s="139"/>
      <c r="AM18" s="82" t="s">
        <v>150</v>
      </c>
      <c r="AN18" s="82">
        <v>0</v>
      </c>
    </row>
    <row r="19" spans="1:46" s="136" customFormat="1" ht="12" customHeight="1" thickBot="1" x14ac:dyDescent="0.25">
      <c r="A19" s="162"/>
      <c r="B19" s="163" t="s">
        <v>151</v>
      </c>
      <c r="C19" s="152"/>
      <c r="D19" s="152"/>
      <c r="E19" s="152"/>
      <c r="F19" s="249">
        <f t="shared" ref="F19:K19" si="8">SUM(F12:F18)</f>
        <v>7629.12</v>
      </c>
      <c r="G19" s="249">
        <f t="shared" si="8"/>
        <v>7566.0599999999995</v>
      </c>
      <c r="H19" s="249">
        <f t="shared" si="8"/>
        <v>7698.34</v>
      </c>
      <c r="I19" s="249">
        <f t="shared" si="8"/>
        <v>7748.68</v>
      </c>
      <c r="J19" s="249">
        <f t="shared" si="8"/>
        <v>7910.56</v>
      </c>
      <c r="K19" s="249">
        <f t="shared" si="8"/>
        <v>7913.42</v>
      </c>
      <c r="L19" s="249">
        <f t="shared" ref="L19:R19" si="9">SUM(L12:L18)</f>
        <v>7972.1</v>
      </c>
      <c r="M19" s="249">
        <f t="shared" si="9"/>
        <v>7887.130000000001</v>
      </c>
      <c r="N19" s="249">
        <f t="shared" si="9"/>
        <v>8017.16</v>
      </c>
      <c r="O19" s="249">
        <f t="shared" si="9"/>
        <v>7888.6200000000008</v>
      </c>
      <c r="P19" s="249">
        <f t="shared" si="9"/>
        <v>8125.22</v>
      </c>
      <c r="Q19" s="249">
        <f t="shared" si="9"/>
        <v>8240.2100000000009</v>
      </c>
      <c r="R19" s="249">
        <f t="shared" si="9"/>
        <v>94596.62000000001</v>
      </c>
      <c r="S19" s="152"/>
      <c r="T19" s="165">
        <f>SUM(T12:T18)</f>
        <v>430.66152686031023</v>
      </c>
      <c r="U19" s="165">
        <f t="shared" ref="U19:AE19" si="10">SUM(U12:U18)</f>
        <v>433.66078456817985</v>
      </c>
      <c r="V19" s="165">
        <f t="shared" si="10"/>
        <v>433.25911242992163</v>
      </c>
      <c r="W19" s="165">
        <f t="shared" si="10"/>
        <v>434.25886499921148</v>
      </c>
      <c r="X19" s="165">
        <f t="shared" si="10"/>
        <v>435.25861756850134</v>
      </c>
      <c r="Y19" s="165">
        <f t="shared" si="10"/>
        <v>438.45428356914437</v>
      </c>
      <c r="Z19" s="165">
        <f t="shared" si="10"/>
        <v>444.45279898488349</v>
      </c>
      <c r="AA19" s="165">
        <f t="shared" si="10"/>
        <v>449.85323396959097</v>
      </c>
      <c r="AB19" s="165">
        <f t="shared" si="10"/>
        <v>449.96163905841331</v>
      </c>
      <c r="AC19" s="165">
        <f t="shared" si="10"/>
        <v>449.36355710549265</v>
      </c>
      <c r="AD19" s="165">
        <f t="shared" si="10"/>
        <v>449.36355710549265</v>
      </c>
      <c r="AE19" s="165">
        <f t="shared" si="10"/>
        <v>452.36355710549265</v>
      </c>
      <c r="AF19" s="166">
        <f>SUM(AF12:AF18)</f>
        <v>441.74262777705292</v>
      </c>
      <c r="AK19" s="164">
        <f t="shared" ref="AK19:AL19" si="11">SUM(AK12:AK18)</f>
        <v>3</v>
      </c>
      <c r="AL19" s="164">
        <f t="shared" si="11"/>
        <v>441.74262777705292</v>
      </c>
    </row>
    <row r="20" spans="1:46" s="147" customFormat="1" ht="12" customHeight="1" x14ac:dyDescent="0.2">
      <c r="A20" s="150"/>
      <c r="B20" s="167"/>
      <c r="C20" s="152"/>
      <c r="D20" s="152"/>
      <c r="E20" s="152"/>
      <c r="F20" s="154"/>
      <c r="G20" s="154"/>
      <c r="H20" s="154"/>
      <c r="I20" s="154"/>
      <c r="J20" s="154"/>
      <c r="K20" s="154"/>
      <c r="L20" s="154"/>
      <c r="M20" s="154"/>
      <c r="N20" s="154"/>
      <c r="O20" s="154"/>
      <c r="P20" s="154"/>
      <c r="Q20" s="154"/>
      <c r="R20" s="154"/>
      <c r="S20" s="152"/>
      <c r="T20" s="139"/>
      <c r="U20" s="139"/>
      <c r="V20" s="139"/>
      <c r="W20" s="139"/>
      <c r="X20" s="139"/>
      <c r="Y20" s="139"/>
      <c r="Z20" s="139"/>
      <c r="AA20" s="139"/>
      <c r="AB20" s="139"/>
      <c r="AC20" s="139"/>
      <c r="AD20" s="139"/>
      <c r="AE20" s="139"/>
      <c r="AF20" s="139"/>
      <c r="AM20" s="254"/>
      <c r="AN20" s="254"/>
      <c r="AO20" s="254"/>
      <c r="AP20" s="254"/>
      <c r="AQ20" s="254"/>
      <c r="AR20" s="254"/>
      <c r="AS20" s="254"/>
      <c r="AT20" s="254"/>
    </row>
    <row r="21" spans="1:46" s="147" customFormat="1" ht="12" customHeight="1" x14ac:dyDescent="0.25">
      <c r="A21" s="148"/>
      <c r="B21" s="148"/>
      <c r="C21" s="152"/>
      <c r="D21" s="152"/>
      <c r="E21" s="152"/>
      <c r="F21" s="154"/>
      <c r="G21" s="154"/>
      <c r="H21" s="154"/>
      <c r="I21" s="154"/>
      <c r="J21" s="154"/>
      <c r="K21" s="154"/>
      <c r="L21" s="154"/>
      <c r="M21" s="154"/>
      <c r="N21" s="154"/>
      <c r="O21" s="154"/>
      <c r="P21" s="154"/>
      <c r="Q21" s="154"/>
      <c r="R21" s="154"/>
      <c r="S21" s="152"/>
      <c r="T21" s="139"/>
      <c r="U21" s="139"/>
      <c r="V21" s="139"/>
      <c r="W21" s="139"/>
      <c r="X21" s="139"/>
      <c r="Y21" s="139"/>
      <c r="Z21" s="139"/>
      <c r="AA21" s="139"/>
      <c r="AB21" s="139"/>
      <c r="AC21" s="139"/>
      <c r="AD21" s="139"/>
      <c r="AE21" s="139"/>
      <c r="AF21" s="139"/>
      <c r="AM21" s="254"/>
      <c r="AN21" s="255"/>
      <c r="AO21" s="255"/>
      <c r="AP21" s="30"/>
      <c r="AQ21" s="30"/>
      <c r="AR21" s="30"/>
      <c r="AS21" s="254"/>
      <c r="AT21" s="254"/>
    </row>
    <row r="22" spans="1:46" ht="12" customHeight="1" x14ac:dyDescent="0.25">
      <c r="A22" s="174" t="s">
        <v>160</v>
      </c>
      <c r="B22" s="174" t="s">
        <v>160</v>
      </c>
      <c r="C22" s="44"/>
      <c r="D22" s="44"/>
      <c r="T22" s="139"/>
      <c r="U22" s="139"/>
      <c r="V22" s="139"/>
      <c r="W22" s="139"/>
      <c r="X22" s="139"/>
      <c r="Y22" s="139"/>
      <c r="Z22" s="139"/>
      <c r="AA22" s="139"/>
      <c r="AB22" s="139"/>
      <c r="AC22" s="139"/>
      <c r="AD22" s="139"/>
      <c r="AE22" s="139"/>
      <c r="AF22" s="139"/>
      <c r="AM22" s="30"/>
      <c r="AN22" s="256"/>
      <c r="AO22" s="256"/>
      <c r="AP22" s="30"/>
      <c r="AQ22" s="30"/>
      <c r="AR22" s="30"/>
      <c r="AS22" s="30"/>
      <c r="AT22" s="30"/>
    </row>
    <row r="23" spans="1:46" ht="12" customHeight="1" x14ac:dyDescent="0.25">
      <c r="A23" s="174"/>
      <c r="B23" s="174"/>
      <c r="C23" s="44"/>
      <c r="D23" s="44"/>
      <c r="T23" s="139"/>
      <c r="U23" s="139"/>
      <c r="V23" s="139"/>
      <c r="W23" s="139"/>
      <c r="X23" s="139"/>
      <c r="Y23" s="139"/>
      <c r="Z23" s="139"/>
      <c r="AA23" s="139"/>
      <c r="AB23" s="139"/>
      <c r="AC23" s="139"/>
      <c r="AD23" s="139"/>
      <c r="AE23" s="139"/>
      <c r="AF23" s="139"/>
      <c r="AM23" s="30"/>
      <c r="AN23" s="184"/>
      <c r="AO23" s="184"/>
      <c r="AP23" s="30"/>
      <c r="AQ23" s="30"/>
      <c r="AR23" s="30"/>
      <c r="AS23" s="30"/>
      <c r="AT23" s="30"/>
    </row>
    <row r="24" spans="1:46" s="147" customFormat="1" x14ac:dyDescent="0.25">
      <c r="A24" s="151" t="s">
        <v>161</v>
      </c>
      <c r="B24" s="151" t="s">
        <v>161</v>
      </c>
      <c r="C24" s="152"/>
      <c r="D24" s="152"/>
      <c r="E24" s="152"/>
      <c r="F24" s="154"/>
      <c r="G24" s="154"/>
      <c r="H24" s="154"/>
      <c r="I24" s="154"/>
      <c r="J24" s="154"/>
      <c r="K24" s="154"/>
      <c r="L24" s="154"/>
      <c r="M24" s="154"/>
      <c r="N24" s="154"/>
      <c r="O24" s="154"/>
      <c r="P24" s="154"/>
      <c r="Q24" s="154"/>
      <c r="R24" s="154"/>
      <c r="S24" s="152"/>
      <c r="T24" s="139"/>
      <c r="U24" s="139"/>
      <c r="V24" s="139"/>
      <c r="W24" s="139"/>
      <c r="X24" s="139"/>
      <c r="Y24" s="139"/>
      <c r="Z24" s="139"/>
      <c r="AA24" s="139"/>
      <c r="AB24" s="139"/>
      <c r="AC24" s="139"/>
      <c r="AD24" s="139"/>
      <c r="AE24" s="139"/>
      <c r="AF24" s="139"/>
      <c r="AM24" s="254"/>
      <c r="AN24" s="76"/>
      <c r="AO24" s="76"/>
      <c r="AP24" s="257"/>
      <c r="AQ24" s="30"/>
      <c r="AR24" s="258"/>
      <c r="AS24" s="254"/>
      <c r="AT24" s="254"/>
    </row>
    <row r="25" spans="1:46" s="147" customFormat="1" ht="12" customHeight="1" x14ac:dyDescent="0.25">
      <c r="A25" s="76" t="s">
        <v>170</v>
      </c>
      <c r="B25" s="76" t="s">
        <v>171</v>
      </c>
      <c r="C25" s="155">
        <v>59.05844815342229</v>
      </c>
      <c r="D25" s="155">
        <v>59.05844815342229</v>
      </c>
      <c r="E25" s="152"/>
      <c r="F25" s="138">
        <v>2953</v>
      </c>
      <c r="G25" s="138">
        <v>2893.94</v>
      </c>
      <c r="H25" s="138">
        <v>2953</v>
      </c>
      <c r="I25" s="138">
        <v>2893.94</v>
      </c>
      <c r="J25" s="138">
        <v>3071.12</v>
      </c>
      <c r="K25" s="138">
        <v>3130.18</v>
      </c>
      <c r="L25" s="138">
        <v>3071.12</v>
      </c>
      <c r="M25" s="138">
        <v>3248.2999999999997</v>
      </c>
      <c r="N25" s="138">
        <v>3366.42</v>
      </c>
      <c r="O25" s="138">
        <v>3366.42</v>
      </c>
      <c r="P25" s="138">
        <v>3366.42</v>
      </c>
      <c r="Q25" s="138">
        <v>3307.36</v>
      </c>
      <c r="R25" s="138">
        <f t="shared" ref="R25:R29" si="12">SUM(F25:Q25)</f>
        <v>37621.219999999994</v>
      </c>
      <c r="S25" s="152"/>
      <c r="T25" s="153">
        <f t="shared" ref="T25:AA27" si="13">+(F25/$C25)</f>
        <v>50.001313822684331</v>
      </c>
      <c r="U25" s="153">
        <f t="shared" si="13"/>
        <v>49.00128754623065</v>
      </c>
      <c r="V25" s="153">
        <f t="shared" si="13"/>
        <v>50.001313822684331</v>
      </c>
      <c r="W25" s="153">
        <f t="shared" si="13"/>
        <v>49.00128754623065</v>
      </c>
      <c r="X25" s="153">
        <f t="shared" si="13"/>
        <v>52.001366375591708</v>
      </c>
      <c r="Y25" s="153">
        <f t="shared" si="13"/>
        <v>53.001392652045389</v>
      </c>
      <c r="Z25" s="153">
        <f t="shared" si="13"/>
        <v>52.001366375591708</v>
      </c>
      <c r="AA25" s="153">
        <f t="shared" si="13"/>
        <v>55.001445204952759</v>
      </c>
      <c r="AB25" s="153">
        <f t="shared" ref="AB25:AE27" si="14">+(N25/$D25)</f>
        <v>57.001497757860143</v>
      </c>
      <c r="AC25" s="153">
        <f t="shared" si="14"/>
        <v>57.001497757860143</v>
      </c>
      <c r="AD25" s="153">
        <f t="shared" si="14"/>
        <v>57.001497757860143</v>
      </c>
      <c r="AE25" s="153">
        <f t="shared" si="14"/>
        <v>56.001471481406455</v>
      </c>
      <c r="AF25" s="175">
        <f t="shared" ref="AF25:AF27" si="15">SUM(T25:AE25)/12</f>
        <v>53.084728175083207</v>
      </c>
      <c r="AJ25" s="147">
        <v>1.5</v>
      </c>
      <c r="AK25" s="147">
        <v>1</v>
      </c>
      <c r="AL25" s="138">
        <f>+AF25*AK25</f>
        <v>53.084728175083207</v>
      </c>
      <c r="AM25" s="254"/>
      <c r="AN25" s="76"/>
      <c r="AO25" s="76"/>
      <c r="AP25" s="257"/>
      <c r="AQ25" s="30"/>
      <c r="AR25" s="258"/>
      <c r="AS25" s="254"/>
      <c r="AT25" s="254"/>
    </row>
    <row r="26" spans="1:46" s="147" customFormat="1" ht="12" customHeight="1" x14ac:dyDescent="0.25">
      <c r="A26" s="76" t="s">
        <v>174</v>
      </c>
      <c r="B26" s="76" t="s">
        <v>175</v>
      </c>
      <c r="C26" s="155">
        <v>115.3103998036861</v>
      </c>
      <c r="D26" s="155">
        <v>115.3103998036861</v>
      </c>
      <c r="E26" s="152"/>
      <c r="F26" s="138">
        <v>2652.13</v>
      </c>
      <c r="G26" s="138">
        <v>2652.13</v>
      </c>
      <c r="H26" s="138">
        <v>2652.13</v>
      </c>
      <c r="I26" s="138">
        <v>2652.13</v>
      </c>
      <c r="J26" s="138">
        <v>2652.13</v>
      </c>
      <c r="K26" s="138">
        <v>2767.44</v>
      </c>
      <c r="L26" s="138">
        <v>2652.13</v>
      </c>
      <c r="M26" s="138">
        <v>2652.13</v>
      </c>
      <c r="N26" s="138">
        <v>2652.13</v>
      </c>
      <c r="O26" s="138">
        <v>2652.13</v>
      </c>
      <c r="P26" s="138">
        <v>2652.13</v>
      </c>
      <c r="Q26" s="138">
        <v>2652.13</v>
      </c>
      <c r="R26" s="138">
        <f t="shared" si="12"/>
        <v>31940.870000000006</v>
      </c>
      <c r="S26" s="152"/>
      <c r="T26" s="153">
        <f t="shared" si="13"/>
        <v>22.999920254506137</v>
      </c>
      <c r="U26" s="153">
        <f t="shared" si="13"/>
        <v>22.999920254506137</v>
      </c>
      <c r="V26" s="153">
        <f t="shared" si="13"/>
        <v>22.999920254506137</v>
      </c>
      <c r="W26" s="153">
        <f t="shared" si="13"/>
        <v>22.999920254506137</v>
      </c>
      <c r="X26" s="153">
        <f t="shared" si="13"/>
        <v>22.999920254506137</v>
      </c>
      <c r="Y26" s="153">
        <f t="shared" si="13"/>
        <v>23.999916787310749</v>
      </c>
      <c r="Z26" s="153">
        <f t="shared" si="13"/>
        <v>22.999920254506137</v>
      </c>
      <c r="AA26" s="153">
        <f t="shared" si="13"/>
        <v>22.999920254506137</v>
      </c>
      <c r="AB26" s="153">
        <f t="shared" si="14"/>
        <v>22.999920254506137</v>
      </c>
      <c r="AC26" s="153">
        <f t="shared" si="14"/>
        <v>22.999920254506137</v>
      </c>
      <c r="AD26" s="153">
        <f t="shared" si="14"/>
        <v>22.999920254506137</v>
      </c>
      <c r="AE26" s="153">
        <f t="shared" si="14"/>
        <v>22.999920254506137</v>
      </c>
      <c r="AF26" s="175">
        <f t="shared" si="15"/>
        <v>23.083253298906527</v>
      </c>
      <c r="AJ26" s="147">
        <v>1.5</v>
      </c>
      <c r="AK26" s="147">
        <v>1</v>
      </c>
      <c r="AL26" s="138">
        <f t="shared" ref="AL26:AL27" si="16">+AF26*AK26</f>
        <v>23.083253298906527</v>
      </c>
      <c r="AM26" s="254"/>
      <c r="AN26" s="162"/>
      <c r="AO26" s="162"/>
      <c r="AP26" s="30"/>
      <c r="AQ26" s="30"/>
      <c r="AR26" s="30"/>
      <c r="AS26" s="254"/>
      <c r="AT26" s="254"/>
    </row>
    <row r="27" spans="1:46" s="147" customFormat="1" ht="12" customHeight="1" x14ac:dyDescent="0.25">
      <c r="A27" s="76" t="s">
        <v>236</v>
      </c>
      <c r="B27" s="76" t="s">
        <v>237</v>
      </c>
      <c r="C27" s="155">
        <v>11.470029186821685</v>
      </c>
      <c r="D27" s="155">
        <v>11.470029186821685</v>
      </c>
      <c r="E27" s="152"/>
      <c r="F27" s="138">
        <v>34.409999999999997</v>
      </c>
      <c r="G27" s="138">
        <v>34.409999999999997</v>
      </c>
      <c r="H27" s="138">
        <v>34.409999999999997</v>
      </c>
      <c r="I27" s="138">
        <v>34.409999999999997</v>
      </c>
      <c r="J27" s="138">
        <v>34.409999999999997</v>
      </c>
      <c r="K27" s="138">
        <v>34.409999999999997</v>
      </c>
      <c r="L27" s="138">
        <v>34.409999999999997</v>
      </c>
      <c r="M27" s="138">
        <v>34.409999999999997</v>
      </c>
      <c r="N27" s="138">
        <v>34.409999999999997</v>
      </c>
      <c r="O27" s="138">
        <v>34.409999999999997</v>
      </c>
      <c r="P27" s="138">
        <v>34.409999999999997</v>
      </c>
      <c r="Q27" s="138">
        <v>34.409999999999997</v>
      </c>
      <c r="R27" s="138">
        <f t="shared" si="12"/>
        <v>412.91999999999985</v>
      </c>
      <c r="S27" s="152"/>
      <c r="T27" s="153">
        <f t="shared" si="13"/>
        <v>2.9999923661515036</v>
      </c>
      <c r="U27" s="153">
        <f t="shared" si="13"/>
        <v>2.9999923661515036</v>
      </c>
      <c r="V27" s="153">
        <f t="shared" si="13"/>
        <v>2.9999923661515036</v>
      </c>
      <c r="W27" s="153">
        <f t="shared" si="13"/>
        <v>2.9999923661515036</v>
      </c>
      <c r="X27" s="153">
        <f t="shared" si="13"/>
        <v>2.9999923661515036</v>
      </c>
      <c r="Y27" s="153">
        <f t="shared" si="13"/>
        <v>2.9999923661515036</v>
      </c>
      <c r="Z27" s="153">
        <f t="shared" si="13"/>
        <v>2.9999923661515036</v>
      </c>
      <c r="AA27" s="153">
        <f t="shared" si="13"/>
        <v>2.9999923661515036</v>
      </c>
      <c r="AB27" s="153">
        <f t="shared" si="14"/>
        <v>2.9999923661515036</v>
      </c>
      <c r="AC27" s="153">
        <f t="shared" si="14"/>
        <v>2.9999923661515036</v>
      </c>
      <c r="AD27" s="153">
        <f t="shared" si="14"/>
        <v>2.9999923661515036</v>
      </c>
      <c r="AE27" s="153">
        <f t="shared" si="14"/>
        <v>2.9999923661515036</v>
      </c>
      <c r="AF27" s="175">
        <f t="shared" si="15"/>
        <v>2.9999923661515031</v>
      </c>
      <c r="AH27" s="147">
        <v>48</v>
      </c>
      <c r="AK27" s="147">
        <v>1</v>
      </c>
      <c r="AL27" s="138">
        <f t="shared" si="16"/>
        <v>2.9999923661515031</v>
      </c>
      <c r="AM27" s="254"/>
      <c r="AN27" s="162"/>
      <c r="AO27" s="189"/>
      <c r="AP27" s="30"/>
      <c r="AQ27" s="30"/>
      <c r="AR27" s="259"/>
      <c r="AS27" s="254"/>
      <c r="AT27" s="254"/>
    </row>
    <row r="28" spans="1:46" s="147" customFormat="1" ht="12.75" x14ac:dyDescent="0.2">
      <c r="A28" s="76" t="s">
        <v>326</v>
      </c>
      <c r="B28" s="76" t="s">
        <v>327</v>
      </c>
      <c r="C28" s="155">
        <v>45</v>
      </c>
      <c r="D28" s="155">
        <v>45</v>
      </c>
      <c r="E28" s="152"/>
      <c r="F28" s="138">
        <v>0</v>
      </c>
      <c r="G28" s="138">
        <v>0</v>
      </c>
      <c r="H28" s="138">
        <v>0</v>
      </c>
      <c r="I28" s="138">
        <v>0</v>
      </c>
      <c r="J28" s="138">
        <v>0</v>
      </c>
      <c r="K28" s="138">
        <v>45</v>
      </c>
      <c r="L28" s="138">
        <v>0</v>
      </c>
      <c r="M28" s="138">
        <v>0</v>
      </c>
      <c r="N28" s="138">
        <v>0</v>
      </c>
      <c r="O28" s="138">
        <v>0</v>
      </c>
      <c r="P28" s="138">
        <v>0</v>
      </c>
      <c r="Q28" s="138">
        <v>0</v>
      </c>
      <c r="R28" s="138">
        <f t="shared" si="12"/>
        <v>45</v>
      </c>
      <c r="S28" s="152"/>
      <c r="T28" s="138"/>
      <c r="U28" s="138"/>
      <c r="V28" s="138"/>
      <c r="W28" s="138"/>
      <c r="X28" s="138"/>
      <c r="Y28" s="138"/>
      <c r="Z28" s="138"/>
      <c r="AA28" s="138"/>
      <c r="AB28" s="138"/>
      <c r="AC28" s="138"/>
      <c r="AD28" s="138"/>
      <c r="AE28" s="138"/>
      <c r="AF28" s="138"/>
      <c r="AM28" s="254"/>
      <c r="AN28" s="254"/>
      <c r="AO28" s="254"/>
      <c r="AP28" s="254"/>
      <c r="AQ28" s="254"/>
      <c r="AR28" s="254"/>
      <c r="AS28" s="254"/>
      <c r="AT28" s="254"/>
    </row>
    <row r="29" spans="1:46" s="147" customFormat="1" ht="12.75" x14ac:dyDescent="0.2">
      <c r="A29" s="76" t="s">
        <v>242</v>
      </c>
      <c r="B29" s="76" t="s">
        <v>243</v>
      </c>
      <c r="C29" s="155">
        <v>3.4471098354011982</v>
      </c>
      <c r="D29" s="155">
        <v>3.4471098354011982</v>
      </c>
      <c r="E29" s="152"/>
      <c r="F29" s="138">
        <v>0</v>
      </c>
      <c r="G29" s="138">
        <v>0</v>
      </c>
      <c r="H29" s="138">
        <v>0</v>
      </c>
      <c r="I29" s="138">
        <v>0</v>
      </c>
      <c r="J29" s="138">
        <v>0</v>
      </c>
      <c r="K29" s="138">
        <v>0</v>
      </c>
      <c r="L29" s="138">
        <v>0</v>
      </c>
      <c r="M29" s="138">
        <v>0</v>
      </c>
      <c r="N29" s="138">
        <v>0</v>
      </c>
      <c r="O29" s="138">
        <v>0</v>
      </c>
      <c r="P29" s="138">
        <v>0</v>
      </c>
      <c r="Q29" s="138">
        <v>11.36</v>
      </c>
      <c r="R29" s="138">
        <f t="shared" si="12"/>
        <v>11.36</v>
      </c>
      <c r="S29" s="152"/>
      <c r="T29" s="138"/>
      <c r="U29" s="138"/>
      <c r="V29" s="138"/>
      <c r="W29" s="138"/>
      <c r="X29" s="138"/>
      <c r="Y29" s="138"/>
      <c r="Z29" s="138"/>
      <c r="AA29" s="138"/>
      <c r="AB29" s="138"/>
      <c r="AC29" s="138"/>
      <c r="AD29" s="138"/>
      <c r="AE29" s="138"/>
      <c r="AF29" s="138"/>
      <c r="AM29" s="260" t="s">
        <v>28</v>
      </c>
      <c r="AN29" s="261">
        <f>+SUM(AL25:AL26)</f>
        <v>76.167981473989727</v>
      </c>
      <c r="AO29" s="254"/>
      <c r="AP29" s="254"/>
      <c r="AQ29" s="254"/>
      <c r="AR29" s="254"/>
      <c r="AS29" s="254"/>
      <c r="AT29" s="254"/>
    </row>
    <row r="30" spans="1:46" s="147" customFormat="1" ht="12" customHeight="1" thickBot="1" x14ac:dyDescent="0.25">
      <c r="A30" s="179"/>
      <c r="B30" s="179"/>
      <c r="C30" s="152"/>
      <c r="D30" s="152"/>
      <c r="E30" s="152"/>
      <c r="F30" s="154"/>
      <c r="G30" s="154"/>
      <c r="H30" s="154"/>
      <c r="I30" s="154"/>
      <c r="J30" s="154"/>
      <c r="K30" s="154"/>
      <c r="L30" s="154"/>
      <c r="M30" s="154"/>
      <c r="N30" s="154"/>
      <c r="O30" s="154"/>
      <c r="P30" s="154"/>
      <c r="Q30" s="154"/>
      <c r="R30" s="154"/>
      <c r="S30" s="152"/>
      <c r="T30" s="139"/>
      <c r="U30" s="139"/>
      <c r="V30" s="139"/>
      <c r="W30" s="139"/>
      <c r="X30" s="139"/>
      <c r="Y30" s="139"/>
      <c r="Z30" s="139"/>
      <c r="AA30" s="139"/>
      <c r="AB30" s="139"/>
      <c r="AC30" s="139"/>
      <c r="AD30" s="139"/>
      <c r="AE30" s="139"/>
      <c r="AF30" s="139"/>
      <c r="AM30" s="260" t="s">
        <v>149</v>
      </c>
      <c r="AN30" s="261">
        <f>+AL27</f>
        <v>2.9999923661515031</v>
      </c>
      <c r="AO30" s="254"/>
      <c r="AP30" s="254"/>
      <c r="AQ30" s="254"/>
      <c r="AR30" s="254"/>
      <c r="AS30" s="254"/>
      <c r="AT30" s="254"/>
    </row>
    <row r="31" spans="1:46" s="147" customFormat="1" ht="12" customHeight="1" thickBot="1" x14ac:dyDescent="0.25">
      <c r="A31" s="179"/>
      <c r="B31" s="180" t="s">
        <v>332</v>
      </c>
      <c r="C31" s="152"/>
      <c r="D31" s="152"/>
      <c r="E31" s="152"/>
      <c r="F31" s="249">
        <f>SUM(F25:F30)</f>
        <v>5639.54</v>
      </c>
      <c r="G31" s="249">
        <f t="shared" ref="G31:R31" si="17">SUM(G25:G30)</f>
        <v>5580.48</v>
      </c>
      <c r="H31" s="249">
        <f t="shared" si="17"/>
        <v>5639.54</v>
      </c>
      <c r="I31" s="249">
        <f t="shared" si="17"/>
        <v>5580.48</v>
      </c>
      <c r="J31" s="249">
        <f t="shared" si="17"/>
        <v>5757.66</v>
      </c>
      <c r="K31" s="249">
        <f t="shared" si="17"/>
        <v>5977.03</v>
      </c>
      <c r="L31" s="249">
        <f t="shared" si="17"/>
        <v>5757.66</v>
      </c>
      <c r="M31" s="249">
        <f t="shared" si="17"/>
        <v>5934.84</v>
      </c>
      <c r="N31" s="249">
        <f t="shared" si="17"/>
        <v>6052.96</v>
      </c>
      <c r="O31" s="249">
        <f t="shared" si="17"/>
        <v>6052.96</v>
      </c>
      <c r="P31" s="249">
        <f t="shared" si="17"/>
        <v>6052.96</v>
      </c>
      <c r="Q31" s="249">
        <f t="shared" si="17"/>
        <v>6005.2599999999993</v>
      </c>
      <c r="R31" s="249">
        <f t="shared" si="17"/>
        <v>70031.37</v>
      </c>
      <c r="S31" s="152"/>
      <c r="T31" s="190">
        <f>SUM(T25:T30)</f>
        <v>76.001226443341977</v>
      </c>
      <c r="U31" s="190">
        <f t="shared" ref="U31:AF31" si="18">SUM(U25:U30)</f>
        <v>75.001200166888282</v>
      </c>
      <c r="V31" s="190">
        <f t="shared" si="18"/>
        <v>76.001226443341977</v>
      </c>
      <c r="W31" s="190">
        <f t="shared" si="18"/>
        <v>75.001200166888282</v>
      </c>
      <c r="X31" s="190">
        <f t="shared" si="18"/>
        <v>78.00127899624934</v>
      </c>
      <c r="Y31" s="190">
        <f t="shared" si="18"/>
        <v>80.001301805507637</v>
      </c>
      <c r="Z31" s="190">
        <f t="shared" si="18"/>
        <v>78.00127899624934</v>
      </c>
      <c r="AA31" s="190">
        <f t="shared" si="18"/>
        <v>81.001357825610398</v>
      </c>
      <c r="AB31" s="190">
        <f t="shared" si="18"/>
        <v>83.001410378517789</v>
      </c>
      <c r="AC31" s="190">
        <f t="shared" si="18"/>
        <v>83.001410378517789</v>
      </c>
      <c r="AD31" s="190">
        <f t="shared" si="18"/>
        <v>83.001410378517789</v>
      </c>
      <c r="AE31" s="190">
        <f t="shared" si="18"/>
        <v>82.001384102064094</v>
      </c>
      <c r="AF31" s="191">
        <f t="shared" si="18"/>
        <v>79.167973840141229</v>
      </c>
      <c r="AK31" s="164">
        <f t="shared" ref="AK31:AL31" si="19">SUM(AK25:AK30)</f>
        <v>3</v>
      </c>
      <c r="AL31" s="164">
        <f t="shared" si="19"/>
        <v>79.167973840141229</v>
      </c>
      <c r="AM31" s="254"/>
      <c r="AN31" s="254"/>
      <c r="AO31" s="254"/>
      <c r="AP31" s="254"/>
      <c r="AQ31" s="254"/>
      <c r="AR31" s="254"/>
      <c r="AS31" s="254"/>
      <c r="AT31" s="254"/>
    </row>
    <row r="32" spans="1:46" s="147" customFormat="1" ht="12" customHeight="1" x14ac:dyDescent="0.2">
      <c r="A32" s="179"/>
      <c r="B32" s="180"/>
      <c r="C32" s="152"/>
      <c r="D32" s="152"/>
      <c r="E32" s="152"/>
      <c r="F32" s="259"/>
      <c r="G32" s="259"/>
      <c r="H32" s="259"/>
      <c r="I32" s="259"/>
      <c r="J32" s="259"/>
      <c r="K32" s="259"/>
      <c r="L32" s="259"/>
      <c r="M32" s="259"/>
      <c r="N32" s="259"/>
      <c r="O32" s="259"/>
      <c r="P32" s="259"/>
      <c r="Q32" s="259"/>
      <c r="R32" s="259"/>
      <c r="S32" s="152"/>
      <c r="T32" s="190"/>
      <c r="U32" s="190"/>
      <c r="V32" s="190"/>
      <c r="W32" s="190"/>
      <c r="X32" s="190"/>
      <c r="Y32" s="190"/>
      <c r="Z32" s="190"/>
      <c r="AA32" s="190"/>
      <c r="AB32" s="190"/>
      <c r="AC32" s="190"/>
      <c r="AD32" s="190"/>
      <c r="AE32" s="190"/>
      <c r="AF32" s="190"/>
    </row>
    <row r="33" spans="1:40" s="147" customFormat="1" ht="12" customHeight="1" x14ac:dyDescent="0.25">
      <c r="A33" s="174" t="s">
        <v>333</v>
      </c>
      <c r="B33" s="174" t="s">
        <v>333</v>
      </c>
      <c r="C33"/>
      <c r="D33"/>
      <c r="E33"/>
      <c r="F33"/>
      <c r="G33"/>
      <c r="H33"/>
      <c r="I33"/>
      <c r="J33"/>
      <c r="K33"/>
      <c r="L33"/>
      <c r="M33"/>
      <c r="N33"/>
      <c r="O33"/>
      <c r="P33"/>
      <c r="Q33"/>
      <c r="R33"/>
      <c r="S33"/>
      <c r="T33" s="190"/>
      <c r="U33" s="190"/>
      <c r="V33" s="190"/>
      <c r="W33" s="190"/>
      <c r="X33" s="190"/>
      <c r="Y33" s="190"/>
      <c r="Z33" s="190"/>
      <c r="AA33" s="190"/>
      <c r="AB33" s="190"/>
      <c r="AC33" s="190"/>
      <c r="AD33" s="190"/>
      <c r="AE33" s="190"/>
      <c r="AF33" s="190"/>
    </row>
    <row r="34" spans="1:40" s="147" customFormat="1" ht="12" customHeight="1" x14ac:dyDescent="0.25">
      <c r="A34" s="183"/>
      <c r="B34" s="183"/>
      <c r="C34"/>
      <c r="D34"/>
      <c r="E34"/>
      <c r="F34"/>
      <c r="G34"/>
      <c r="H34"/>
      <c r="I34"/>
      <c r="J34"/>
      <c r="K34"/>
      <c r="L34"/>
      <c r="M34"/>
      <c r="N34"/>
      <c r="O34"/>
      <c r="P34"/>
      <c r="Q34"/>
      <c r="R34"/>
      <c r="S34"/>
      <c r="T34" s="190"/>
      <c r="U34" s="190"/>
      <c r="V34" s="190"/>
      <c r="W34" s="190"/>
      <c r="X34" s="190"/>
      <c r="Y34" s="190"/>
      <c r="Z34" s="190"/>
      <c r="AA34" s="190"/>
      <c r="AB34" s="190"/>
      <c r="AC34" s="190"/>
      <c r="AD34" s="190"/>
      <c r="AE34" s="190"/>
      <c r="AF34" s="190"/>
    </row>
    <row r="35" spans="1:40" s="147" customFormat="1" ht="12" customHeight="1" x14ac:dyDescent="0.25">
      <c r="A35" s="184" t="s">
        <v>334</v>
      </c>
      <c r="B35" s="184" t="s">
        <v>334</v>
      </c>
      <c r="C35"/>
      <c r="D35"/>
      <c r="E35"/>
      <c r="F35"/>
      <c r="G35"/>
      <c r="H35"/>
      <c r="I35"/>
      <c r="J35"/>
      <c r="K35"/>
      <c r="L35"/>
      <c r="M35"/>
      <c r="N35"/>
      <c r="O35"/>
      <c r="P35"/>
      <c r="Q35"/>
      <c r="R35"/>
      <c r="S35"/>
      <c r="T35" s="190"/>
      <c r="U35" s="190"/>
      <c r="V35" s="190"/>
      <c r="W35" s="190"/>
      <c r="X35" s="190"/>
      <c r="Y35" s="190"/>
      <c r="Z35" s="190"/>
      <c r="AA35" s="190"/>
      <c r="AB35" s="190"/>
      <c r="AC35" s="190"/>
      <c r="AD35" s="190"/>
      <c r="AE35" s="190"/>
      <c r="AF35" s="190"/>
    </row>
    <row r="36" spans="1:40" s="147" customFormat="1" ht="12" customHeight="1" x14ac:dyDescent="0.25">
      <c r="A36" s="101" t="s">
        <v>335</v>
      </c>
      <c r="B36" s="101" t="s">
        <v>336</v>
      </c>
      <c r="C36" s="155">
        <v>85.394774034511101</v>
      </c>
      <c r="D36" s="155">
        <v>85.394774034511101</v>
      </c>
      <c r="E36"/>
      <c r="F36" s="138">
        <v>341.56</v>
      </c>
      <c r="G36" s="138">
        <v>341.56</v>
      </c>
      <c r="H36" s="138">
        <v>256.17</v>
      </c>
      <c r="I36" s="138">
        <v>85.39</v>
      </c>
      <c r="J36" s="138">
        <v>170.78</v>
      </c>
      <c r="K36" s="138">
        <v>170.78</v>
      </c>
      <c r="L36" s="138">
        <v>256.17</v>
      </c>
      <c r="M36" s="138">
        <v>256.17</v>
      </c>
      <c r="N36" s="138">
        <v>170.78</v>
      </c>
      <c r="O36" s="138">
        <v>256.17</v>
      </c>
      <c r="P36" s="138">
        <v>85.39</v>
      </c>
      <c r="Q36" s="138">
        <v>170.78</v>
      </c>
      <c r="R36" s="138">
        <f t="shared" ref="R36:R39" si="20">SUM(F36:Q36)</f>
        <v>2561.7000000000003</v>
      </c>
      <c r="S36"/>
      <c r="T36" s="153">
        <f t="shared" ref="T36:AA37" si="21">+(F36/$C36)</f>
        <v>3.9997763781418674</v>
      </c>
      <c r="U36" s="153">
        <f t="shared" si="21"/>
        <v>3.9997763781418674</v>
      </c>
      <c r="V36" s="153">
        <f t="shared" si="21"/>
        <v>2.9998322836064006</v>
      </c>
      <c r="W36" s="153">
        <f t="shared" si="21"/>
        <v>0.99994409453546684</v>
      </c>
      <c r="X36" s="153">
        <f t="shared" si="21"/>
        <v>1.9998881890709337</v>
      </c>
      <c r="Y36" s="153">
        <f t="shared" si="21"/>
        <v>1.9998881890709337</v>
      </c>
      <c r="Z36" s="153">
        <f t="shared" si="21"/>
        <v>2.9998322836064006</v>
      </c>
      <c r="AA36" s="153">
        <f t="shared" si="21"/>
        <v>2.9998322836064006</v>
      </c>
      <c r="AB36" s="153">
        <f>+(N36/$D36)</f>
        <v>1.9998881890709337</v>
      </c>
      <c r="AC36" s="153">
        <f t="shared" ref="AC36:AE37" si="22">+(O36/$D36)</f>
        <v>2.9998322836064006</v>
      </c>
      <c r="AD36" s="153">
        <f t="shared" si="22"/>
        <v>0.99994409453546684</v>
      </c>
      <c r="AE36" s="153">
        <f t="shared" si="22"/>
        <v>1.9998881890709337</v>
      </c>
      <c r="AF36" s="175">
        <f t="shared" ref="AF36:AF37" si="23">SUM(T36:AE36)/12</f>
        <v>2.4998602363386673</v>
      </c>
    </row>
    <row r="37" spans="1:40" s="147" customFormat="1" ht="12" customHeight="1" x14ac:dyDescent="0.25">
      <c r="A37" s="101" t="s">
        <v>363</v>
      </c>
      <c r="B37" s="101" t="s">
        <v>364</v>
      </c>
      <c r="C37" s="155">
        <v>39.68752120227397</v>
      </c>
      <c r="D37" s="155">
        <v>39.68752120227397</v>
      </c>
      <c r="E37"/>
      <c r="F37" s="138">
        <v>39.69</v>
      </c>
      <c r="G37" s="138">
        <v>39.69</v>
      </c>
      <c r="H37" s="138">
        <v>39.69</v>
      </c>
      <c r="I37" s="138">
        <v>39.69</v>
      </c>
      <c r="J37" s="138">
        <v>39.69</v>
      </c>
      <c r="K37" s="138">
        <v>39.69</v>
      </c>
      <c r="L37" s="138">
        <v>39.69</v>
      </c>
      <c r="M37" s="138">
        <v>39.69</v>
      </c>
      <c r="N37" s="138">
        <v>39.69</v>
      </c>
      <c r="O37" s="138">
        <v>39.69</v>
      </c>
      <c r="P37" s="138">
        <v>39.69</v>
      </c>
      <c r="Q37" s="138">
        <v>39.69</v>
      </c>
      <c r="R37" s="138">
        <f t="shared" si="20"/>
        <v>476.28</v>
      </c>
      <c r="S37"/>
      <c r="T37" s="153">
        <f t="shared" si="21"/>
        <v>1.000062457862092</v>
      </c>
      <c r="U37" s="153">
        <f t="shared" si="21"/>
        <v>1.000062457862092</v>
      </c>
      <c r="V37" s="153">
        <f t="shared" si="21"/>
        <v>1.000062457862092</v>
      </c>
      <c r="W37" s="153">
        <f t="shared" si="21"/>
        <v>1.000062457862092</v>
      </c>
      <c r="X37" s="153">
        <f t="shared" si="21"/>
        <v>1.000062457862092</v>
      </c>
      <c r="Y37" s="153">
        <f t="shared" si="21"/>
        <v>1.000062457862092</v>
      </c>
      <c r="Z37" s="153">
        <f t="shared" si="21"/>
        <v>1.000062457862092</v>
      </c>
      <c r="AA37" s="153">
        <f t="shared" si="21"/>
        <v>1.000062457862092</v>
      </c>
      <c r="AB37" s="153">
        <f>+(N37/$D37)</f>
        <v>1.000062457862092</v>
      </c>
      <c r="AC37" s="153">
        <f t="shared" si="22"/>
        <v>1.000062457862092</v>
      </c>
      <c r="AD37" s="153">
        <f t="shared" si="22"/>
        <v>1.000062457862092</v>
      </c>
      <c r="AE37" s="153">
        <f t="shared" si="22"/>
        <v>1.000062457862092</v>
      </c>
      <c r="AF37" s="175">
        <f t="shared" si="23"/>
        <v>1.0000624578620922</v>
      </c>
      <c r="AJ37" s="147">
        <v>20</v>
      </c>
      <c r="AK37" s="147">
        <v>1</v>
      </c>
      <c r="AL37" s="138">
        <f t="shared" ref="AL37" si="24">+AF37*AK37</f>
        <v>1.0000624578620922</v>
      </c>
    </row>
    <row r="38" spans="1:40" s="147" customFormat="1" ht="12" customHeight="1" x14ac:dyDescent="0.25">
      <c r="A38" s="101" t="s">
        <v>380</v>
      </c>
      <c r="B38" s="101" t="s">
        <v>381</v>
      </c>
      <c r="C38" s="155">
        <v>2.908181159070037</v>
      </c>
      <c r="D38" s="155">
        <v>2.908181159070037</v>
      </c>
      <c r="E38"/>
      <c r="F38" s="138">
        <v>104.76</v>
      </c>
      <c r="G38" s="138">
        <v>93.12</v>
      </c>
      <c r="H38" s="138">
        <v>81.48</v>
      </c>
      <c r="I38" s="138">
        <v>69.84</v>
      </c>
      <c r="J38" s="138">
        <v>69.84</v>
      </c>
      <c r="K38" s="138">
        <v>69.84</v>
      </c>
      <c r="L38" s="138">
        <v>104.76</v>
      </c>
      <c r="M38" s="138">
        <v>81.48</v>
      </c>
      <c r="N38" s="138">
        <v>69.84</v>
      </c>
      <c r="O38" s="138">
        <v>93.12</v>
      </c>
      <c r="P38" s="138">
        <v>58.2</v>
      </c>
      <c r="Q38" s="138">
        <v>81.48</v>
      </c>
      <c r="R38" s="138">
        <f t="shared" si="20"/>
        <v>977.76000000000022</v>
      </c>
      <c r="S38"/>
      <c r="T38" s="190"/>
      <c r="U38" s="190"/>
      <c r="V38" s="190"/>
      <c r="W38" s="190"/>
      <c r="X38" s="190"/>
      <c r="Y38" s="190"/>
      <c r="Z38" s="190"/>
      <c r="AA38" s="190"/>
      <c r="AB38" s="190"/>
      <c r="AC38" s="190"/>
      <c r="AD38" s="190"/>
      <c r="AE38" s="190"/>
      <c r="AF38" s="190"/>
    </row>
    <row r="39" spans="1:40" s="147" customFormat="1" ht="12" customHeight="1" x14ac:dyDescent="0.25">
      <c r="A39" s="101" t="s">
        <v>382</v>
      </c>
      <c r="B39" s="101" t="s">
        <v>383</v>
      </c>
      <c r="C39" s="155"/>
      <c r="D39" s="155">
        <v>91.08</v>
      </c>
      <c r="E39"/>
      <c r="F39" s="138">
        <v>0</v>
      </c>
      <c r="G39" s="138">
        <v>0</v>
      </c>
      <c r="H39" s="138">
        <v>0</v>
      </c>
      <c r="I39" s="138">
        <v>0</v>
      </c>
      <c r="J39" s="138">
        <v>0</v>
      </c>
      <c r="K39" s="138">
        <v>0</v>
      </c>
      <c r="L39" s="138">
        <v>0</v>
      </c>
      <c r="M39" s="138">
        <v>0</v>
      </c>
      <c r="N39" s="138">
        <v>0</v>
      </c>
      <c r="O39" s="168">
        <v>45.41</v>
      </c>
      <c r="P39" s="138">
        <v>0</v>
      </c>
      <c r="Q39" s="138">
        <v>0</v>
      </c>
      <c r="R39" s="138">
        <f t="shared" si="20"/>
        <v>45.41</v>
      </c>
      <c r="S39"/>
      <c r="T39" s="190"/>
      <c r="U39" s="190"/>
      <c r="V39" s="190"/>
      <c r="W39" s="190"/>
      <c r="X39" s="190"/>
      <c r="Y39" s="190"/>
      <c r="Z39" s="190"/>
      <c r="AA39" s="190"/>
      <c r="AB39" s="190"/>
      <c r="AC39" s="190"/>
      <c r="AD39" s="190"/>
      <c r="AE39" s="190"/>
      <c r="AF39" s="190"/>
    </row>
    <row r="40" spans="1:40" s="147" customFormat="1" ht="12" customHeight="1" thickBot="1" x14ac:dyDescent="0.3">
      <c r="A40" s="162"/>
      <c r="B40" s="162"/>
      <c r="C40"/>
      <c r="D40"/>
      <c r="E40"/>
      <c r="F40"/>
      <c r="G40"/>
      <c r="H40"/>
      <c r="I40"/>
      <c r="J40"/>
      <c r="K40"/>
      <c r="L40"/>
      <c r="M40"/>
      <c r="N40"/>
      <c r="O40"/>
      <c r="P40"/>
      <c r="Q40"/>
      <c r="R40"/>
      <c r="S40"/>
      <c r="T40" s="190"/>
      <c r="U40" s="190"/>
      <c r="V40" s="190"/>
      <c r="W40" s="190"/>
      <c r="X40" s="190"/>
      <c r="Y40" s="190"/>
      <c r="Z40" s="190"/>
      <c r="AA40" s="190"/>
      <c r="AB40" s="190"/>
      <c r="AC40" s="190"/>
      <c r="AD40" s="190"/>
      <c r="AE40" s="190"/>
      <c r="AF40" s="190"/>
      <c r="AM40" s="160" t="s">
        <v>16</v>
      </c>
      <c r="AN40" s="161">
        <f>+AL41</f>
        <v>1.0000624578620922</v>
      </c>
    </row>
    <row r="41" spans="1:40" ht="12" customHeight="1" thickBot="1" x14ac:dyDescent="0.3">
      <c r="A41" s="162"/>
      <c r="B41" s="189" t="s">
        <v>384</v>
      </c>
      <c r="F41" s="249">
        <f t="shared" ref="F41:R41" si="25">SUM(F36:F40)</f>
        <v>486.01</v>
      </c>
      <c r="G41" s="249">
        <f t="shared" si="25"/>
        <v>474.37</v>
      </c>
      <c r="H41" s="249">
        <f t="shared" si="25"/>
        <v>377.34000000000003</v>
      </c>
      <c r="I41" s="249">
        <f t="shared" si="25"/>
        <v>194.92000000000002</v>
      </c>
      <c r="J41" s="249">
        <f t="shared" si="25"/>
        <v>280.31</v>
      </c>
      <c r="K41" s="249">
        <f t="shared" si="25"/>
        <v>280.31</v>
      </c>
      <c r="L41" s="249">
        <f t="shared" si="25"/>
        <v>400.62</v>
      </c>
      <c r="M41" s="249">
        <f t="shared" si="25"/>
        <v>377.34000000000003</v>
      </c>
      <c r="N41" s="249">
        <f t="shared" si="25"/>
        <v>280.31</v>
      </c>
      <c r="O41" s="249">
        <f t="shared" si="25"/>
        <v>434.39</v>
      </c>
      <c r="P41" s="249">
        <f t="shared" si="25"/>
        <v>183.28</v>
      </c>
      <c r="Q41" s="249">
        <f t="shared" si="25"/>
        <v>291.95</v>
      </c>
      <c r="R41" s="249">
        <f t="shared" si="25"/>
        <v>4061.1500000000005</v>
      </c>
      <c r="T41" s="190">
        <f t="shared" ref="T41:AE41" si="26">SUM(T36:T40)</f>
        <v>4.9998388360039598</v>
      </c>
      <c r="U41" s="190">
        <f t="shared" si="26"/>
        <v>4.9998388360039598</v>
      </c>
      <c r="V41" s="190">
        <f t="shared" si="26"/>
        <v>3.9998947414684927</v>
      </c>
      <c r="W41" s="190">
        <f t="shared" si="26"/>
        <v>2.0000065523975588</v>
      </c>
      <c r="X41" s="190">
        <f t="shared" si="26"/>
        <v>2.9999506469330255</v>
      </c>
      <c r="Y41" s="190">
        <f t="shared" si="26"/>
        <v>2.9999506469330255</v>
      </c>
      <c r="Z41" s="190">
        <f t="shared" si="26"/>
        <v>3.9998947414684927</v>
      </c>
      <c r="AA41" s="190">
        <f t="shared" si="26"/>
        <v>3.9998947414684927</v>
      </c>
      <c r="AB41" s="190">
        <f t="shared" si="26"/>
        <v>2.9999506469330255</v>
      </c>
      <c r="AC41" s="190">
        <f t="shared" si="26"/>
        <v>3.9998947414684927</v>
      </c>
      <c r="AD41" s="190">
        <f t="shared" si="26"/>
        <v>2.0000065523975588</v>
      </c>
      <c r="AE41" s="190">
        <f t="shared" si="26"/>
        <v>2.9999506469330255</v>
      </c>
      <c r="AF41" s="191">
        <f>+AF37</f>
        <v>1.0000624578620922</v>
      </c>
      <c r="AL41" s="164">
        <f t="shared" ref="AL41" si="27">SUM(AL36:AL40)</f>
        <v>1.0000624578620922</v>
      </c>
    </row>
    <row r="42" spans="1:40" ht="12" customHeight="1" x14ac:dyDescent="0.25">
      <c r="A42" s="162"/>
      <c r="B42" s="189"/>
      <c r="F42" s="259"/>
      <c r="G42" s="259"/>
      <c r="H42" s="259"/>
      <c r="I42" s="259"/>
      <c r="J42" s="259"/>
      <c r="K42" s="259"/>
      <c r="L42" s="259"/>
      <c r="M42" s="259"/>
      <c r="N42" s="259"/>
      <c r="O42" s="259"/>
      <c r="P42" s="259"/>
      <c r="Q42" s="259"/>
      <c r="R42" s="259"/>
      <c r="T42" s="139"/>
      <c r="U42" s="139"/>
      <c r="V42" s="139"/>
      <c r="W42" s="139"/>
      <c r="X42" s="139"/>
      <c r="Y42" s="139"/>
      <c r="Z42" s="139"/>
      <c r="AA42" s="139"/>
      <c r="AB42" s="139"/>
      <c r="AC42" s="139"/>
      <c r="AD42" s="139"/>
      <c r="AE42" s="139"/>
      <c r="AF42" s="139"/>
    </row>
    <row r="43" spans="1:40" ht="12" customHeight="1" x14ac:dyDescent="0.25">
      <c r="A43" s="184" t="s">
        <v>385</v>
      </c>
      <c r="B43" s="184" t="s">
        <v>385</v>
      </c>
      <c r="T43" s="139"/>
      <c r="U43" s="139"/>
      <c r="V43" s="139"/>
      <c r="W43" s="139"/>
      <c r="X43" s="139"/>
      <c r="Y43" s="139"/>
      <c r="Z43" s="139"/>
      <c r="AA43" s="139"/>
      <c r="AB43" s="139"/>
      <c r="AC43" s="139"/>
      <c r="AD43" s="139"/>
      <c r="AE43" s="139"/>
      <c r="AF43" s="139"/>
    </row>
    <row r="44" spans="1:40" ht="12" customHeight="1" x14ac:dyDescent="0.25">
      <c r="A44" s="76" t="s">
        <v>386</v>
      </c>
      <c r="B44" s="76" t="s">
        <v>387</v>
      </c>
      <c r="C44" s="155">
        <v>34.75</v>
      </c>
      <c r="D44" s="155">
        <v>34.75</v>
      </c>
      <c r="F44" s="138">
        <v>205.72</v>
      </c>
      <c r="G44" s="138">
        <v>488.58</v>
      </c>
      <c r="H44" s="138">
        <v>122.67</v>
      </c>
      <c r="I44" s="138">
        <v>18.07</v>
      </c>
      <c r="J44" s="138">
        <v>73.319999999999993</v>
      </c>
      <c r="K44" s="138">
        <v>144.21</v>
      </c>
      <c r="L44" s="138">
        <v>205.03</v>
      </c>
      <c r="M44" s="138">
        <v>125.45</v>
      </c>
      <c r="N44" s="138">
        <v>164.72</v>
      </c>
      <c r="O44" s="138">
        <v>448.97</v>
      </c>
      <c r="P44" s="138">
        <v>39.96</v>
      </c>
      <c r="Q44" s="138">
        <v>123.37</v>
      </c>
      <c r="R44" s="138">
        <f>SUM(F44:Q44)</f>
        <v>2160.0700000000002</v>
      </c>
      <c r="T44" s="139"/>
      <c r="U44" s="139"/>
      <c r="V44" s="139"/>
      <c r="W44" s="139"/>
      <c r="X44" s="139"/>
      <c r="Y44" s="139"/>
      <c r="Z44" s="139"/>
      <c r="AA44" s="139"/>
      <c r="AB44" s="139"/>
      <c r="AC44" s="139"/>
      <c r="AD44" s="139"/>
      <c r="AE44" s="139"/>
      <c r="AF44" s="139"/>
    </row>
    <row r="45" spans="1:40" ht="12" customHeight="1" x14ac:dyDescent="0.25">
      <c r="A45" s="192"/>
      <c r="B45" s="192"/>
      <c r="F45" s="44"/>
      <c r="G45" s="44"/>
      <c r="H45" s="44"/>
      <c r="I45" s="44"/>
      <c r="J45" s="44"/>
      <c r="K45" s="44"/>
      <c r="L45" s="44"/>
      <c r="M45" s="44"/>
      <c r="N45" s="44"/>
      <c r="O45" s="44"/>
      <c r="P45" s="44"/>
      <c r="Q45" s="44"/>
      <c r="R45" s="44"/>
      <c r="T45" s="139"/>
      <c r="U45" s="139"/>
      <c r="V45" s="139"/>
      <c r="W45" s="139"/>
      <c r="X45" s="139"/>
      <c r="Y45" s="139"/>
      <c r="Z45" s="139"/>
      <c r="AA45" s="139"/>
      <c r="AB45" s="139"/>
      <c r="AC45" s="139"/>
      <c r="AD45" s="139"/>
      <c r="AE45" s="139"/>
      <c r="AF45" s="139"/>
    </row>
    <row r="46" spans="1:40" ht="12" customHeight="1" x14ac:dyDescent="0.25">
      <c r="A46" s="162"/>
      <c r="B46" s="189" t="s">
        <v>388</v>
      </c>
      <c r="F46" s="249">
        <f t="shared" ref="F46:R46" si="28">SUM(F44:F45)</f>
        <v>205.72</v>
      </c>
      <c r="G46" s="249">
        <f t="shared" si="28"/>
        <v>488.58</v>
      </c>
      <c r="H46" s="249">
        <f t="shared" si="28"/>
        <v>122.67</v>
      </c>
      <c r="I46" s="249">
        <f t="shared" si="28"/>
        <v>18.07</v>
      </c>
      <c r="J46" s="249">
        <f t="shared" si="28"/>
        <v>73.319999999999993</v>
      </c>
      <c r="K46" s="249">
        <f t="shared" si="28"/>
        <v>144.21</v>
      </c>
      <c r="L46" s="249">
        <f t="shared" si="28"/>
        <v>205.03</v>
      </c>
      <c r="M46" s="249">
        <f t="shared" si="28"/>
        <v>125.45</v>
      </c>
      <c r="N46" s="249">
        <f t="shared" si="28"/>
        <v>164.72</v>
      </c>
      <c r="O46" s="249">
        <f t="shared" si="28"/>
        <v>448.97</v>
      </c>
      <c r="P46" s="249">
        <f t="shared" si="28"/>
        <v>39.96</v>
      </c>
      <c r="Q46" s="249">
        <f t="shared" si="28"/>
        <v>123.37</v>
      </c>
      <c r="R46" s="249">
        <f t="shared" si="28"/>
        <v>2160.0700000000002</v>
      </c>
      <c r="T46" s="139"/>
      <c r="U46" s="139"/>
      <c r="V46" s="139"/>
      <c r="W46" s="139"/>
      <c r="X46" s="139"/>
      <c r="Y46" s="139"/>
      <c r="Z46" s="139"/>
      <c r="AA46" s="139"/>
      <c r="AB46" s="139"/>
      <c r="AC46" s="139"/>
      <c r="AD46" s="139"/>
      <c r="AE46" s="139"/>
      <c r="AF46" s="139"/>
    </row>
    <row r="47" spans="1:40" ht="12" customHeight="1" x14ac:dyDescent="0.25">
      <c r="A47" s="162"/>
      <c r="B47" s="189"/>
      <c r="F47" s="259"/>
      <c r="G47" s="259"/>
      <c r="H47" s="259"/>
      <c r="I47" s="259"/>
      <c r="J47" s="259"/>
      <c r="K47" s="259"/>
      <c r="L47" s="259"/>
      <c r="M47" s="259"/>
      <c r="N47" s="259"/>
      <c r="O47" s="259"/>
      <c r="P47" s="259"/>
      <c r="Q47" s="259"/>
      <c r="R47" s="259"/>
      <c r="T47" s="139"/>
      <c r="U47" s="139"/>
      <c r="V47" s="139"/>
      <c r="W47" s="139"/>
      <c r="X47" s="139"/>
      <c r="Y47" s="139"/>
      <c r="Z47" s="139"/>
      <c r="AA47" s="139"/>
      <c r="AB47" s="139"/>
      <c r="AC47" s="139"/>
      <c r="AD47" s="139"/>
      <c r="AE47" s="139"/>
      <c r="AF47" s="139"/>
    </row>
    <row r="48" spans="1:40" ht="12" customHeight="1" x14ac:dyDescent="0.25">
      <c r="A48" s="162"/>
      <c r="B48" s="189"/>
      <c r="F48" s="259"/>
      <c r="G48" s="259"/>
      <c r="H48" s="259"/>
      <c r="I48" s="259"/>
      <c r="J48" s="259"/>
      <c r="K48" s="259"/>
      <c r="L48" s="259"/>
      <c r="M48" s="259"/>
      <c r="N48" s="259"/>
      <c r="O48" s="259"/>
      <c r="P48" s="259"/>
      <c r="Q48" s="259"/>
      <c r="R48" s="259"/>
      <c r="T48" s="139"/>
      <c r="U48" s="139"/>
      <c r="V48" s="139"/>
      <c r="W48" s="139"/>
      <c r="X48" s="139"/>
      <c r="Y48" s="139"/>
      <c r="Z48" s="139"/>
      <c r="AA48" s="139"/>
      <c r="AB48" s="139"/>
      <c r="AC48" s="139"/>
      <c r="AD48" s="139"/>
      <c r="AE48" s="139"/>
      <c r="AF48" s="139"/>
    </row>
    <row r="49" spans="1:39" s="147" customFormat="1" ht="12" customHeight="1" x14ac:dyDescent="0.2">
      <c r="A49" s="167" t="s">
        <v>56</v>
      </c>
      <c r="B49" s="167" t="s">
        <v>56</v>
      </c>
      <c r="C49" s="152"/>
      <c r="D49" s="152"/>
      <c r="E49" s="152"/>
      <c r="F49" s="154"/>
      <c r="G49" s="154"/>
      <c r="H49" s="154"/>
      <c r="I49" s="154"/>
      <c r="J49" s="154"/>
      <c r="K49" s="154"/>
      <c r="L49" s="154"/>
      <c r="M49" s="154"/>
      <c r="N49" s="154"/>
      <c r="O49" s="154"/>
      <c r="P49" s="154"/>
      <c r="Q49" s="154"/>
      <c r="R49" s="154"/>
      <c r="S49" s="152"/>
      <c r="T49" s="139"/>
      <c r="U49" s="139"/>
      <c r="V49" s="139"/>
      <c r="W49" s="139"/>
      <c r="X49" s="139"/>
      <c r="Y49" s="139"/>
      <c r="Z49" s="139"/>
      <c r="AA49" s="139"/>
      <c r="AB49" s="139"/>
      <c r="AC49" s="139"/>
      <c r="AD49" s="139"/>
      <c r="AE49" s="139"/>
      <c r="AF49" s="139"/>
    </row>
    <row r="50" spans="1:39" s="147" customFormat="1" ht="12" customHeight="1" x14ac:dyDescent="0.25">
      <c r="A50" s="76" t="s">
        <v>393</v>
      </c>
      <c r="B50" s="76" t="s">
        <v>469</v>
      </c>
      <c r="C50" s="152"/>
      <c r="D50" s="152"/>
      <c r="E50" s="152"/>
      <c r="F50" s="138">
        <v>0</v>
      </c>
      <c r="G50" s="138">
        <v>0</v>
      </c>
      <c r="H50" s="138">
        <v>0</v>
      </c>
      <c r="I50" s="138">
        <v>0</v>
      </c>
      <c r="J50" s="138">
        <v>0</v>
      </c>
      <c r="K50" s="138">
        <v>0</v>
      </c>
      <c r="L50" s="138">
        <v>0</v>
      </c>
      <c r="M50" s="138">
        <v>1</v>
      </c>
      <c r="N50" s="138">
        <v>0</v>
      </c>
      <c r="O50" s="138">
        <v>0</v>
      </c>
      <c r="P50" s="138">
        <v>0</v>
      </c>
      <c r="Q50" s="138">
        <v>0</v>
      </c>
      <c r="R50" s="138">
        <f>SUM(F50:Q50)</f>
        <v>1</v>
      </c>
      <c r="S50" s="152"/>
      <c r="T50" s="139"/>
      <c r="U50" s="139"/>
      <c r="V50" s="139"/>
      <c r="W50" s="139"/>
      <c r="X50" s="139"/>
      <c r="Y50" s="139"/>
      <c r="Z50" s="139"/>
      <c r="AA50" s="139"/>
      <c r="AB50" s="139"/>
      <c r="AC50" s="139"/>
      <c r="AD50" s="139"/>
      <c r="AE50" s="139"/>
      <c r="AF50" s="139"/>
      <c r="AL50" s="75"/>
      <c r="AM50" s="156"/>
    </row>
    <row r="51" spans="1:39" s="147" customFormat="1" ht="12" customHeight="1" x14ac:dyDescent="0.25">
      <c r="A51" s="170"/>
      <c r="B51" s="163" t="s">
        <v>399</v>
      </c>
      <c r="C51" s="152"/>
      <c r="D51" s="152"/>
      <c r="E51" s="152"/>
      <c r="F51" s="245">
        <f>SUM(F50:F50)</f>
        <v>0</v>
      </c>
      <c r="G51" s="245">
        <f t="shared" ref="G51:R51" si="29">SUM(G50:G50)</f>
        <v>0</v>
      </c>
      <c r="H51" s="245">
        <f t="shared" si="29"/>
        <v>0</v>
      </c>
      <c r="I51" s="245">
        <f t="shared" si="29"/>
        <v>0</v>
      </c>
      <c r="J51" s="245">
        <f t="shared" si="29"/>
        <v>0</v>
      </c>
      <c r="K51" s="245">
        <f t="shared" si="29"/>
        <v>0</v>
      </c>
      <c r="L51" s="245">
        <f t="shared" si="29"/>
        <v>0</v>
      </c>
      <c r="M51" s="245">
        <f t="shared" si="29"/>
        <v>1</v>
      </c>
      <c r="N51" s="245">
        <f t="shared" si="29"/>
        <v>0</v>
      </c>
      <c r="O51" s="245">
        <f t="shared" si="29"/>
        <v>0</v>
      </c>
      <c r="P51" s="245">
        <f t="shared" si="29"/>
        <v>0</v>
      </c>
      <c r="Q51" s="245">
        <f t="shared" si="29"/>
        <v>0</v>
      </c>
      <c r="R51" s="245">
        <f t="shared" si="29"/>
        <v>1</v>
      </c>
      <c r="S51" s="152"/>
      <c r="T51" s="139"/>
      <c r="U51" s="139"/>
      <c r="V51" s="139"/>
      <c r="W51" s="139"/>
      <c r="X51" s="139"/>
      <c r="Y51" s="139"/>
      <c r="Z51" s="139"/>
      <c r="AA51" s="139"/>
      <c r="AB51" s="139"/>
      <c r="AC51" s="139"/>
      <c r="AD51" s="139"/>
      <c r="AE51" s="139"/>
      <c r="AF51" s="139"/>
      <c r="AL51" s="75"/>
      <c r="AM51" s="156"/>
    </row>
    <row r="52" spans="1:39" ht="12" customHeight="1" x14ac:dyDescent="0.25">
      <c r="A52" s="162"/>
      <c r="B52" s="189"/>
      <c r="T52" s="139"/>
      <c r="U52" s="139"/>
      <c r="V52" s="139"/>
      <c r="W52" s="139"/>
      <c r="X52" s="139"/>
      <c r="Y52" s="139"/>
      <c r="Z52" s="139"/>
      <c r="AA52" s="139"/>
      <c r="AB52" s="139"/>
      <c r="AC52" s="139"/>
      <c r="AD52" s="139"/>
      <c r="AE52" s="139"/>
      <c r="AF52" s="139"/>
      <c r="AL52" s="75"/>
      <c r="AM52" s="156"/>
    </row>
    <row r="53" spans="1:39" ht="12" customHeight="1" x14ac:dyDescent="0.25">
      <c r="A53" s="194"/>
      <c r="B53" s="195" t="s">
        <v>400</v>
      </c>
      <c r="F53" s="249">
        <f t="shared" ref="F53:R53" si="30">SUM(F19,F31,F51,F41,F46)</f>
        <v>13960.39</v>
      </c>
      <c r="G53" s="249">
        <f t="shared" si="30"/>
        <v>14109.49</v>
      </c>
      <c r="H53" s="249">
        <f t="shared" si="30"/>
        <v>13837.890000000001</v>
      </c>
      <c r="I53" s="249">
        <f t="shared" si="30"/>
        <v>13542.15</v>
      </c>
      <c r="J53" s="249">
        <f t="shared" si="30"/>
        <v>14021.85</v>
      </c>
      <c r="K53" s="249">
        <f t="shared" si="30"/>
        <v>14314.97</v>
      </c>
      <c r="L53" s="249">
        <f t="shared" si="30"/>
        <v>14335.410000000002</v>
      </c>
      <c r="M53" s="249">
        <f t="shared" si="30"/>
        <v>14325.760000000002</v>
      </c>
      <c r="N53" s="249">
        <f t="shared" si="30"/>
        <v>14515.149999999998</v>
      </c>
      <c r="O53" s="249">
        <f t="shared" si="30"/>
        <v>14824.94</v>
      </c>
      <c r="P53" s="249">
        <f t="shared" si="30"/>
        <v>14401.42</v>
      </c>
      <c r="Q53" s="249">
        <f t="shared" si="30"/>
        <v>14660.790000000003</v>
      </c>
      <c r="R53" s="249">
        <f t="shared" si="30"/>
        <v>170850.21</v>
      </c>
      <c r="T53" s="139"/>
      <c r="U53" s="139"/>
      <c r="V53" s="139"/>
      <c r="W53" s="139"/>
      <c r="X53" s="139"/>
      <c r="Y53" s="139"/>
      <c r="Z53" s="139"/>
      <c r="AA53" s="139"/>
      <c r="AB53" s="139"/>
      <c r="AC53" s="139"/>
      <c r="AD53" s="139"/>
      <c r="AE53" s="139"/>
      <c r="AF53" s="139"/>
      <c r="AL53" s="75"/>
      <c r="AM53" s="156"/>
    </row>
    <row r="54" spans="1:39" x14ac:dyDescent="0.25">
      <c r="A54" s="194"/>
      <c r="B54" s="194"/>
      <c r="F54" s="40">
        <v>13960.39</v>
      </c>
      <c r="G54" s="40">
        <v>14109.49</v>
      </c>
      <c r="H54" s="40">
        <v>13837.890000000001</v>
      </c>
      <c r="I54" s="40">
        <v>13542.15</v>
      </c>
      <c r="J54" s="40">
        <v>14021.850000000002</v>
      </c>
      <c r="K54" s="40">
        <v>14314.970000000001</v>
      </c>
      <c r="L54" s="40">
        <v>14335.410000000002</v>
      </c>
      <c r="M54" s="40">
        <v>14325.760000000002</v>
      </c>
      <c r="N54" s="40">
        <v>14515.15</v>
      </c>
      <c r="O54" s="40">
        <v>14824.940000000002</v>
      </c>
      <c r="P54" s="40">
        <v>14401.42</v>
      </c>
      <c r="Q54" s="40">
        <v>14660.790000000003</v>
      </c>
      <c r="R54" s="40">
        <f>SUM(F54:Q54)</f>
        <v>170850.21000000002</v>
      </c>
      <c r="T54" s="139"/>
      <c r="U54" s="139"/>
      <c r="V54" s="139"/>
      <c r="W54" s="139"/>
      <c r="X54" s="139"/>
      <c r="Y54" s="139"/>
      <c r="Z54" s="139"/>
      <c r="AA54" s="139"/>
      <c r="AB54" s="139"/>
      <c r="AC54" s="139"/>
      <c r="AD54" s="139"/>
      <c r="AE54" s="139"/>
      <c r="AF54" s="139"/>
      <c r="AL54" s="75"/>
      <c r="AM54" s="156"/>
    </row>
    <row r="55" spans="1:39" x14ac:dyDescent="0.25">
      <c r="F55" s="40">
        <f>F54-F53</f>
        <v>0</v>
      </c>
      <c r="G55" s="40">
        <f t="shared" ref="G55:Q55" si="31">G54-G53</f>
        <v>0</v>
      </c>
      <c r="H55" s="40">
        <f t="shared" si="31"/>
        <v>0</v>
      </c>
      <c r="I55" s="40">
        <f t="shared" si="31"/>
        <v>0</v>
      </c>
      <c r="J55" s="40">
        <f t="shared" si="31"/>
        <v>0</v>
      </c>
      <c r="K55" s="40">
        <f t="shared" si="31"/>
        <v>0</v>
      </c>
      <c r="L55" s="40">
        <f t="shared" si="31"/>
        <v>0</v>
      </c>
      <c r="M55" s="40">
        <f t="shared" si="31"/>
        <v>0</v>
      </c>
      <c r="N55" s="40">
        <f t="shared" si="31"/>
        <v>0</v>
      </c>
      <c r="O55" s="40">
        <f t="shared" si="31"/>
        <v>0</v>
      </c>
      <c r="P55" s="40">
        <f t="shared" si="31"/>
        <v>0</v>
      </c>
      <c r="Q55" s="40">
        <f t="shared" si="31"/>
        <v>0</v>
      </c>
      <c r="R55" s="40">
        <f>R54-R53</f>
        <v>0</v>
      </c>
      <c r="T55" s="139"/>
      <c r="U55" s="139"/>
      <c r="V55" s="139"/>
      <c r="W55" s="139"/>
      <c r="X55" s="139"/>
      <c r="Y55" s="139"/>
      <c r="Z55" s="139"/>
      <c r="AA55" s="139"/>
      <c r="AB55" s="139"/>
      <c r="AC55" s="139"/>
      <c r="AD55" s="139"/>
      <c r="AE55" s="139"/>
      <c r="AF55" s="139"/>
      <c r="AL55" s="75"/>
      <c r="AM55" s="156"/>
    </row>
  </sheetData>
  <mergeCells count="1">
    <mergeCell ref="AH4:AL4"/>
  </mergeCells>
  <pageMargins left="0.7" right="0.7" top="0.75" bottom="0.75" header="0.3" footer="0.3"/>
  <pageSetup scale="79" pageOrder="overThenDown" orientation="portrait" r:id="rId1"/>
  <colBreaks count="1" manualBreakCount="1">
    <brk id="31" max="54" man="1"/>
  </colBreaks>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123"/>
  <sheetViews>
    <sheetView showGridLines="0" view="pageBreakPreview" zoomScale="60" zoomScaleNormal="100" workbookViewId="0">
      <pane xSplit="2" ySplit="6" topLeftCell="C31" activePane="bottomRight" state="frozen"/>
      <selection activeCell="N5" sqref="N5"/>
      <selection pane="topRight" activeCell="N5" sqref="N5"/>
      <selection pane="bottomLeft" activeCell="N5" sqref="N5"/>
      <selection pane="bottomRight" activeCell="N5" sqref="N5"/>
    </sheetView>
  </sheetViews>
  <sheetFormatPr defaultRowHeight="15" outlineLevelCol="1" x14ac:dyDescent="0.25"/>
  <cols>
    <col min="1" max="1" width="22.7109375" style="9" customWidth="1"/>
    <col min="2" max="2" width="29.140625" style="9" bestFit="1" customWidth="1"/>
    <col min="3" max="4" width="12.140625" bestFit="1" customWidth="1"/>
    <col min="5" max="5" width="2" customWidth="1"/>
    <col min="6" max="17" width="12.28515625" hidden="1" customWidth="1" outlineLevel="1"/>
    <col min="18" max="18" width="13.28515625" bestFit="1" customWidth="1" collapsed="1"/>
    <col min="19" max="19" width="2" customWidth="1"/>
    <col min="20" max="31" width="9.42578125" style="139" hidden="1" customWidth="1" outlineLevel="1"/>
    <col min="32" max="32" width="9.42578125" style="139" bestFit="1" customWidth="1" collapsed="1"/>
    <col min="34" max="34" width="11.5703125" bestFit="1" customWidth="1"/>
    <col min="35" max="35" width="16" bestFit="1" customWidth="1"/>
    <col min="39" max="39" width="20.140625" bestFit="1" customWidth="1"/>
  </cols>
  <sheetData>
    <row r="1" spans="1:38" ht="12" customHeight="1" x14ac:dyDescent="0.25">
      <c r="A1" s="45" t="s">
        <v>34</v>
      </c>
      <c r="B1" s="136"/>
      <c r="C1" s="137"/>
      <c r="D1" s="137"/>
      <c r="E1" s="136"/>
      <c r="F1" s="147"/>
      <c r="G1" s="147"/>
      <c r="H1" s="147"/>
      <c r="I1" s="147"/>
      <c r="J1" s="147"/>
      <c r="K1" s="147"/>
      <c r="L1" s="147"/>
      <c r="M1" s="147"/>
      <c r="N1" s="147"/>
      <c r="O1" s="147"/>
      <c r="P1" s="147"/>
      <c r="Q1" s="147"/>
      <c r="R1" s="147"/>
      <c r="S1" s="136"/>
    </row>
    <row r="2" spans="1:38" ht="12" customHeight="1" x14ac:dyDescent="0.25">
      <c r="A2" s="45" t="s">
        <v>470</v>
      </c>
      <c r="B2" s="136"/>
      <c r="C2" s="137"/>
      <c r="D2" s="137"/>
      <c r="E2" s="136"/>
      <c r="F2" s="147"/>
      <c r="G2" s="147"/>
      <c r="H2" s="147"/>
      <c r="I2" s="147"/>
      <c r="J2" s="147"/>
      <c r="K2" s="147"/>
      <c r="L2" s="147"/>
      <c r="M2" s="147"/>
      <c r="N2" s="147"/>
      <c r="O2" s="147"/>
      <c r="P2" s="147"/>
      <c r="Q2" s="147"/>
      <c r="R2" s="147"/>
      <c r="S2" s="136"/>
    </row>
    <row r="3" spans="1:38" ht="12" customHeight="1" x14ac:dyDescent="0.25">
      <c r="A3" s="140" t="str">
        <f>'Yakima Regulated Price Out'!A3</f>
        <v>1/1/2020-12/31/2020</v>
      </c>
      <c r="B3" s="136"/>
      <c r="C3" s="137"/>
      <c r="D3" s="137"/>
      <c r="E3" s="136"/>
      <c r="F3" s="147"/>
      <c r="G3" s="147"/>
      <c r="H3" s="147"/>
      <c r="I3" s="147"/>
      <c r="J3" s="147"/>
      <c r="K3" s="147"/>
      <c r="L3" s="147"/>
      <c r="M3" s="147"/>
      <c r="N3" s="147"/>
      <c r="O3" s="147"/>
      <c r="P3" s="147"/>
      <c r="Q3" s="147"/>
      <c r="R3" s="147"/>
      <c r="S3" s="136"/>
    </row>
    <row r="4" spans="1:38" x14ac:dyDescent="0.25">
      <c r="A4" s="136"/>
      <c r="B4" s="141"/>
      <c r="C4" s="142"/>
      <c r="D4" s="142" t="s">
        <v>471</v>
      </c>
      <c r="E4" s="136"/>
      <c r="F4" s="55" t="str">
        <f>'Yakima Regulated Price Out'!E4</f>
        <v>Jan</v>
      </c>
      <c r="G4" s="55" t="str">
        <f>'Yakima Regulated Price Out'!F4</f>
        <v>Feb</v>
      </c>
      <c r="H4" s="55" t="str">
        <f>'Yakima Regulated Price Out'!G4</f>
        <v>Mar</v>
      </c>
      <c r="I4" s="55" t="str">
        <f>'Yakima Regulated Price Out'!H4</f>
        <v>Apr</v>
      </c>
      <c r="J4" s="55" t="str">
        <f>'Yakima Regulated Price Out'!I4</f>
        <v>May</v>
      </c>
      <c r="K4" s="55" t="str">
        <f>'Yakima Regulated Price Out'!J4</f>
        <v>Jun</v>
      </c>
      <c r="L4" s="55" t="str">
        <f>'Yakima Regulated Price Out'!K4</f>
        <v>Jul</v>
      </c>
      <c r="M4" s="55" t="str">
        <f>'Yakima Regulated Price Out'!L4</f>
        <v>Aug</v>
      </c>
      <c r="N4" s="55" t="str">
        <f>'Yakima Regulated Price Out'!M4</f>
        <v>Sep</v>
      </c>
      <c r="O4" s="55" t="str">
        <f>'Yakima Regulated Price Out'!N4</f>
        <v>Oct</v>
      </c>
      <c r="P4" s="55" t="str">
        <f>'Yakima Regulated Price Out'!O4</f>
        <v>Nov</v>
      </c>
      <c r="Q4" s="55" t="str">
        <f>'Yakima Regulated Price Out'!P4</f>
        <v>Dec</v>
      </c>
      <c r="R4" s="55" t="s">
        <v>10</v>
      </c>
      <c r="S4" s="136"/>
      <c r="T4" s="143" t="str">
        <f>F4</f>
        <v>Jan</v>
      </c>
      <c r="U4" s="143" t="str">
        <f t="shared" ref="U4:AE4" si="0">G4</f>
        <v>Feb</v>
      </c>
      <c r="V4" s="143" t="str">
        <f t="shared" si="0"/>
        <v>Mar</v>
      </c>
      <c r="W4" s="143" t="str">
        <f t="shared" si="0"/>
        <v>Apr</v>
      </c>
      <c r="X4" s="143" t="str">
        <f t="shared" si="0"/>
        <v>May</v>
      </c>
      <c r="Y4" s="143" t="str">
        <f t="shared" si="0"/>
        <v>Jun</v>
      </c>
      <c r="Z4" s="143" t="str">
        <f t="shared" si="0"/>
        <v>Jul</v>
      </c>
      <c r="AA4" s="143" t="str">
        <f t="shared" si="0"/>
        <v>Aug</v>
      </c>
      <c r="AB4" s="143" t="str">
        <f t="shared" si="0"/>
        <v>Sep</v>
      </c>
      <c r="AC4" s="143" t="str">
        <f t="shared" si="0"/>
        <v>Oct</v>
      </c>
      <c r="AD4" s="143" t="str">
        <f t="shared" si="0"/>
        <v>Nov</v>
      </c>
      <c r="AE4" s="143" t="str">
        <f t="shared" si="0"/>
        <v>Dec</v>
      </c>
      <c r="AF4" s="144" t="s">
        <v>404</v>
      </c>
      <c r="AH4" s="268" t="s">
        <v>76</v>
      </c>
      <c r="AI4" s="268"/>
      <c r="AJ4" s="268"/>
      <c r="AK4" s="268"/>
      <c r="AL4" s="268"/>
    </row>
    <row r="5" spans="1:38" x14ac:dyDescent="0.25">
      <c r="A5" s="145" t="s">
        <v>77</v>
      </c>
      <c r="B5" s="141" t="s">
        <v>78</v>
      </c>
      <c r="C5" s="146"/>
      <c r="D5" s="146"/>
      <c r="E5" s="141"/>
      <c r="F5" s="55" t="s">
        <v>407</v>
      </c>
      <c r="G5" s="55" t="s">
        <v>407</v>
      </c>
      <c r="H5" s="55" t="s">
        <v>407</v>
      </c>
      <c r="I5" s="55" t="s">
        <v>407</v>
      </c>
      <c r="J5" s="55" t="s">
        <v>407</v>
      </c>
      <c r="K5" s="55" t="s">
        <v>407</v>
      </c>
      <c r="L5" s="55" t="s">
        <v>407</v>
      </c>
      <c r="M5" s="55" t="s">
        <v>407</v>
      </c>
      <c r="N5" s="55" t="s">
        <v>407</v>
      </c>
      <c r="O5" s="55" t="s">
        <v>407</v>
      </c>
      <c r="P5" s="55" t="s">
        <v>407</v>
      </c>
      <c r="Q5" s="55" t="s">
        <v>407</v>
      </c>
      <c r="R5" s="55" t="s">
        <v>407</v>
      </c>
      <c r="S5" s="141"/>
      <c r="T5" s="61" t="s">
        <v>408</v>
      </c>
      <c r="U5" s="61" t="s">
        <v>408</v>
      </c>
      <c r="V5" s="61" t="s">
        <v>408</v>
      </c>
      <c r="W5" s="61" t="s">
        <v>408</v>
      </c>
      <c r="X5" s="61" t="s">
        <v>408</v>
      </c>
      <c r="Y5" s="61" t="s">
        <v>408</v>
      </c>
      <c r="Z5" s="61" t="s">
        <v>408</v>
      </c>
      <c r="AA5" s="61" t="s">
        <v>408</v>
      </c>
      <c r="AB5" s="61" t="s">
        <v>408</v>
      </c>
      <c r="AC5" s="61" t="s">
        <v>408</v>
      </c>
      <c r="AD5" s="61" t="s">
        <v>408</v>
      </c>
      <c r="AE5" s="61" t="s">
        <v>408</v>
      </c>
      <c r="AF5" s="61" t="s">
        <v>408</v>
      </c>
      <c r="AH5" s="63" t="s">
        <v>82</v>
      </c>
      <c r="AI5" s="63" t="s">
        <v>83</v>
      </c>
      <c r="AJ5" s="63" t="s">
        <v>84</v>
      </c>
      <c r="AK5" s="63" t="s">
        <v>85</v>
      </c>
      <c r="AL5" s="63" t="s">
        <v>86</v>
      </c>
    </row>
    <row r="6" spans="1:38" ht="12" customHeight="1" x14ac:dyDescent="0.25"/>
    <row r="7" spans="1:38" s="147" customFormat="1" ht="12" customHeight="1" x14ac:dyDescent="0.2">
      <c r="B7" s="136"/>
      <c r="C7" s="137"/>
      <c r="D7" s="137"/>
      <c r="E7" s="136"/>
      <c r="S7" s="136"/>
      <c r="T7" s="139"/>
      <c r="U7" s="139"/>
      <c r="V7" s="139"/>
      <c r="W7" s="139"/>
      <c r="X7" s="139"/>
      <c r="Y7" s="139"/>
      <c r="Z7" s="139"/>
      <c r="AA7" s="139"/>
      <c r="AB7" s="139"/>
      <c r="AC7" s="139"/>
      <c r="AD7" s="139"/>
      <c r="AE7" s="139"/>
      <c r="AF7" s="139"/>
    </row>
    <row r="8" spans="1:38" s="147" customFormat="1" ht="12" customHeight="1" x14ac:dyDescent="0.2">
      <c r="A8" s="148"/>
      <c r="B8" s="148"/>
      <c r="C8" s="137"/>
      <c r="D8" s="137"/>
      <c r="E8" s="149"/>
      <c r="S8" s="149"/>
      <c r="T8" s="139"/>
      <c r="U8" s="139"/>
      <c r="V8" s="139"/>
      <c r="W8" s="139"/>
      <c r="X8" s="139"/>
      <c r="Y8" s="139"/>
      <c r="Z8" s="139"/>
      <c r="AA8" s="139"/>
      <c r="AB8" s="139"/>
      <c r="AC8" s="139"/>
      <c r="AD8" s="139"/>
      <c r="AE8" s="139"/>
      <c r="AF8" s="139"/>
    </row>
    <row r="9" spans="1:38" s="147" customFormat="1" ht="12" customHeight="1" x14ac:dyDescent="0.2">
      <c r="A9" s="150" t="s">
        <v>87</v>
      </c>
      <c r="B9" s="150" t="s">
        <v>87</v>
      </c>
      <c r="C9" s="137"/>
      <c r="D9" s="137"/>
      <c r="E9" s="149"/>
      <c r="S9" s="149"/>
      <c r="T9" s="139"/>
      <c r="U9" s="139"/>
      <c r="V9" s="139"/>
      <c r="W9" s="139"/>
      <c r="X9" s="139"/>
      <c r="Y9" s="139"/>
      <c r="Z9" s="139"/>
      <c r="AA9" s="139"/>
      <c r="AB9" s="139"/>
      <c r="AC9" s="139"/>
      <c r="AD9" s="139"/>
      <c r="AE9" s="139"/>
      <c r="AF9" s="139"/>
    </row>
    <row r="10" spans="1:38" s="147" customFormat="1" ht="12" customHeight="1" x14ac:dyDescent="0.2">
      <c r="A10" s="150"/>
      <c r="B10" s="150"/>
      <c r="C10" s="137"/>
      <c r="D10" s="137"/>
      <c r="E10" s="149"/>
      <c r="S10" s="149"/>
      <c r="T10" s="139"/>
      <c r="U10" s="139"/>
      <c r="V10" s="139"/>
      <c r="W10" s="139"/>
      <c r="X10" s="139"/>
      <c r="Y10" s="139"/>
      <c r="Z10" s="139"/>
      <c r="AA10" s="139"/>
      <c r="AB10" s="139"/>
      <c r="AC10" s="139"/>
      <c r="AD10" s="139"/>
      <c r="AE10" s="139"/>
      <c r="AF10" s="139"/>
    </row>
    <row r="11" spans="1:38" s="147" customFormat="1" ht="12" customHeight="1" x14ac:dyDescent="0.2">
      <c r="A11" s="151" t="s">
        <v>88</v>
      </c>
      <c r="B11" s="151" t="s">
        <v>88</v>
      </c>
      <c r="C11" s="152"/>
      <c r="D11" s="152"/>
      <c r="E11" s="152"/>
      <c r="F11" s="154"/>
      <c r="G11" s="154"/>
      <c r="H11" s="154"/>
      <c r="I11" s="154"/>
      <c r="J11" s="154"/>
      <c r="K11" s="154"/>
      <c r="L11" s="154"/>
      <c r="M11" s="154"/>
      <c r="N11" s="154"/>
      <c r="O11" s="154"/>
      <c r="P11" s="154"/>
      <c r="Q11" s="154"/>
      <c r="R11" s="154"/>
      <c r="S11" s="152"/>
      <c r="T11" s="139"/>
      <c r="U11" s="139"/>
      <c r="V11" s="139"/>
      <c r="W11" s="139"/>
      <c r="X11" s="139"/>
      <c r="Y11" s="139"/>
      <c r="Z11" s="139"/>
      <c r="AA11" s="139"/>
      <c r="AB11" s="139"/>
      <c r="AC11" s="139"/>
      <c r="AD11" s="139"/>
      <c r="AE11" s="139"/>
      <c r="AF11" s="139"/>
    </row>
    <row r="12" spans="1:38" s="147" customFormat="1" ht="12" customHeight="1" x14ac:dyDescent="0.25">
      <c r="A12" s="159"/>
      <c r="B12" s="159"/>
      <c r="C12" s="152"/>
      <c r="D12" s="152"/>
      <c r="E12" s="152"/>
      <c r="F12" s="138"/>
      <c r="G12" s="138"/>
      <c r="H12" s="138"/>
      <c r="I12" s="138"/>
      <c r="J12" s="138"/>
      <c r="K12" s="138"/>
      <c r="L12" s="138"/>
      <c r="M12" s="138"/>
      <c r="N12" s="138"/>
      <c r="O12" s="138"/>
      <c r="P12" s="138"/>
      <c r="Q12" s="138"/>
      <c r="R12" s="138"/>
      <c r="S12" s="152"/>
      <c r="T12" s="139"/>
      <c r="U12" s="139"/>
      <c r="V12" s="139"/>
      <c r="W12" s="139"/>
      <c r="X12" s="139"/>
      <c r="Y12" s="139"/>
      <c r="Z12" s="139"/>
      <c r="AA12" s="139"/>
      <c r="AB12" s="139"/>
      <c r="AC12" s="139"/>
      <c r="AD12" s="139"/>
      <c r="AE12" s="139"/>
      <c r="AF12" s="139"/>
    </row>
    <row r="13" spans="1:38" s="136" customFormat="1" ht="12" customHeight="1" x14ac:dyDescent="0.25">
      <c r="A13" s="162"/>
      <c r="B13" s="163" t="s">
        <v>151</v>
      </c>
      <c r="C13" s="152"/>
      <c r="D13" s="152"/>
      <c r="E13" s="152"/>
      <c r="F13" s="164">
        <f>SUM(F12:F12)</f>
        <v>0</v>
      </c>
      <c r="G13" s="164">
        <f t="shared" ref="G13:R13" si="1">SUM(G12:G12)</f>
        <v>0</v>
      </c>
      <c r="H13" s="164">
        <f t="shared" si="1"/>
        <v>0</v>
      </c>
      <c r="I13" s="164">
        <f t="shared" si="1"/>
        <v>0</v>
      </c>
      <c r="J13" s="164">
        <f t="shared" si="1"/>
        <v>0</v>
      </c>
      <c r="K13" s="164">
        <f t="shared" si="1"/>
        <v>0</v>
      </c>
      <c r="L13" s="164">
        <f t="shared" si="1"/>
        <v>0</v>
      </c>
      <c r="M13" s="164">
        <f t="shared" si="1"/>
        <v>0</v>
      </c>
      <c r="N13" s="164">
        <f t="shared" si="1"/>
        <v>0</v>
      </c>
      <c r="O13" s="164">
        <f t="shared" si="1"/>
        <v>0</v>
      </c>
      <c r="P13" s="164">
        <f t="shared" si="1"/>
        <v>0</v>
      </c>
      <c r="Q13" s="164">
        <f t="shared" si="1"/>
        <v>0</v>
      </c>
      <c r="R13" s="164">
        <f t="shared" si="1"/>
        <v>0</v>
      </c>
      <c r="S13" s="152"/>
      <c r="AI13" s="75"/>
      <c r="AJ13" s="156"/>
    </row>
    <row r="14" spans="1:38" s="136" customFormat="1" ht="12" customHeight="1" x14ac:dyDescent="0.25">
      <c r="A14" s="162"/>
      <c r="B14" s="163"/>
      <c r="C14" s="152"/>
      <c r="D14" s="152"/>
      <c r="E14" s="152"/>
      <c r="F14" s="193"/>
      <c r="G14" s="193"/>
      <c r="H14" s="193"/>
      <c r="I14" s="193"/>
      <c r="J14" s="193"/>
      <c r="K14" s="193"/>
      <c r="L14" s="193"/>
      <c r="M14" s="193"/>
      <c r="N14" s="193"/>
      <c r="O14" s="193"/>
      <c r="P14" s="193"/>
      <c r="Q14" s="193"/>
      <c r="R14" s="193"/>
      <c r="S14" s="152"/>
      <c r="AI14" s="75"/>
      <c r="AJ14" s="156"/>
    </row>
    <row r="15" spans="1:38" s="136" customFormat="1" ht="12" customHeight="1" x14ac:dyDescent="0.25">
      <c r="A15" s="151" t="s">
        <v>152</v>
      </c>
      <c r="B15" s="151" t="s">
        <v>152</v>
      </c>
      <c r="C15" s="152"/>
      <c r="D15" s="152"/>
      <c r="E15" s="152"/>
      <c r="F15" s="154"/>
      <c r="G15" s="154"/>
      <c r="H15" s="154"/>
      <c r="I15" s="154"/>
      <c r="J15" s="154"/>
      <c r="K15" s="154"/>
      <c r="L15" s="154"/>
      <c r="M15" s="154"/>
      <c r="N15" s="154"/>
      <c r="O15" s="154"/>
      <c r="P15" s="154"/>
      <c r="Q15" s="154"/>
      <c r="R15" s="154"/>
      <c r="S15" s="152"/>
      <c r="AI15" s="75"/>
      <c r="AJ15" s="156"/>
    </row>
    <row r="16" spans="1:38" s="136" customFormat="1" ht="12" customHeight="1" x14ac:dyDescent="0.25">
      <c r="A16" s="101" t="s">
        <v>109</v>
      </c>
      <c r="B16" s="101" t="s">
        <v>110</v>
      </c>
      <c r="C16" s="152"/>
      <c r="D16" s="152">
        <v>17.559999999999999</v>
      </c>
      <c r="E16" s="152"/>
      <c r="F16" s="138">
        <v>0</v>
      </c>
      <c r="G16" s="138">
        <v>0</v>
      </c>
      <c r="H16" s="138">
        <v>0</v>
      </c>
      <c r="I16" s="138">
        <v>0</v>
      </c>
      <c r="J16" s="138">
        <v>0</v>
      </c>
      <c r="K16" s="138">
        <v>0</v>
      </c>
      <c r="L16" s="138">
        <v>0</v>
      </c>
      <c r="M16" s="138">
        <v>0</v>
      </c>
      <c r="N16" s="138">
        <v>0</v>
      </c>
      <c r="O16" s="138">
        <v>0</v>
      </c>
      <c r="P16" s="138">
        <v>0</v>
      </c>
      <c r="Q16" s="138">
        <v>0</v>
      </c>
      <c r="R16" s="138">
        <f>SUM(F16:Q16)</f>
        <v>0</v>
      </c>
      <c r="S16" s="152"/>
      <c r="T16" s="138">
        <f>IFERROR((F16/$D16),)</f>
        <v>0</v>
      </c>
      <c r="U16" s="138">
        <f t="shared" ref="U16:AE16" si="2">IFERROR((G16/$D$16),)</f>
        <v>0</v>
      </c>
      <c r="V16" s="138">
        <f t="shared" si="2"/>
        <v>0</v>
      </c>
      <c r="W16" s="138">
        <f t="shared" si="2"/>
        <v>0</v>
      </c>
      <c r="X16" s="138">
        <f t="shared" si="2"/>
        <v>0</v>
      </c>
      <c r="Y16" s="138">
        <f t="shared" si="2"/>
        <v>0</v>
      </c>
      <c r="Z16" s="138">
        <f t="shared" si="2"/>
        <v>0</v>
      </c>
      <c r="AA16" s="138">
        <f t="shared" si="2"/>
        <v>0</v>
      </c>
      <c r="AB16" s="138">
        <f t="shared" si="2"/>
        <v>0</v>
      </c>
      <c r="AC16" s="138">
        <f t="shared" si="2"/>
        <v>0</v>
      </c>
      <c r="AD16" s="138">
        <f t="shared" si="2"/>
        <v>0</v>
      </c>
      <c r="AE16" s="138">
        <f t="shared" si="2"/>
        <v>0</v>
      </c>
      <c r="AF16" s="138">
        <f>SUM(T16:AE16)/12</f>
        <v>0</v>
      </c>
      <c r="AI16" s="75"/>
      <c r="AJ16" s="156"/>
    </row>
    <row r="17" spans="1:38" s="136" customFormat="1" ht="12" customHeight="1" x14ac:dyDescent="0.25">
      <c r="A17" s="101" t="s">
        <v>113</v>
      </c>
      <c r="B17" s="101" t="s">
        <v>472</v>
      </c>
      <c r="C17" s="152"/>
      <c r="D17" s="152">
        <v>6.79</v>
      </c>
      <c r="E17" s="152"/>
      <c r="F17" s="138">
        <v>0</v>
      </c>
      <c r="G17" s="138">
        <v>0</v>
      </c>
      <c r="H17" s="138">
        <v>0</v>
      </c>
      <c r="I17" s="138">
        <v>0</v>
      </c>
      <c r="J17" s="138">
        <v>0</v>
      </c>
      <c r="K17" s="138">
        <v>0</v>
      </c>
      <c r="L17" s="138">
        <v>0</v>
      </c>
      <c r="M17" s="138">
        <v>6.79</v>
      </c>
      <c r="N17" s="138">
        <v>0</v>
      </c>
      <c r="O17" s="138">
        <v>0</v>
      </c>
      <c r="P17" s="138">
        <v>0</v>
      </c>
      <c r="Q17" s="138">
        <v>0</v>
      </c>
      <c r="R17" s="138">
        <f>SUM(F17:Q17)</f>
        <v>6.79</v>
      </c>
      <c r="S17" s="152"/>
      <c r="T17" s="138"/>
      <c r="U17" s="138"/>
      <c r="V17" s="138"/>
      <c r="W17" s="138"/>
      <c r="X17" s="138"/>
      <c r="Y17" s="138"/>
      <c r="Z17" s="138"/>
      <c r="AA17" s="138"/>
      <c r="AB17" s="138"/>
      <c r="AC17" s="138"/>
      <c r="AD17" s="138"/>
      <c r="AE17" s="138"/>
      <c r="AF17" s="138">
        <f>SUM(T17:AE17)/12</f>
        <v>0</v>
      </c>
      <c r="AI17" s="75"/>
      <c r="AJ17" s="156"/>
    </row>
    <row r="18" spans="1:38" s="147" customFormat="1" ht="12" customHeight="1" thickBot="1" x14ac:dyDescent="0.3">
      <c r="A18" s="159"/>
      <c r="B18" s="159"/>
      <c r="C18" s="152"/>
      <c r="D18" s="152"/>
      <c r="E18" s="152"/>
      <c r="F18" s="138"/>
      <c r="G18" s="138"/>
      <c r="H18" s="138"/>
      <c r="I18" s="138"/>
      <c r="J18" s="138"/>
      <c r="K18" s="138"/>
      <c r="L18" s="138"/>
      <c r="M18" s="138"/>
      <c r="N18" s="138"/>
      <c r="O18" s="138"/>
      <c r="P18" s="138"/>
      <c r="Q18" s="138"/>
      <c r="R18" s="138"/>
      <c r="S18" s="152"/>
      <c r="T18" s="139"/>
      <c r="U18" s="139"/>
      <c r="V18" s="139"/>
      <c r="W18" s="139"/>
      <c r="X18" s="139"/>
      <c r="Y18" s="139"/>
      <c r="Z18" s="139"/>
      <c r="AA18" s="139"/>
      <c r="AB18" s="139"/>
      <c r="AC18" s="139"/>
      <c r="AD18" s="139"/>
      <c r="AE18" s="139"/>
      <c r="AF18" s="139"/>
    </row>
    <row r="19" spans="1:38" s="147" customFormat="1" ht="12" customHeight="1" thickBot="1" x14ac:dyDescent="0.25">
      <c r="A19" s="162"/>
      <c r="B19" s="163" t="s">
        <v>473</v>
      </c>
      <c r="C19" s="152"/>
      <c r="D19" s="152"/>
      <c r="E19" s="152"/>
      <c r="F19" s="164">
        <f>+SUM(F16:F18)</f>
        <v>0</v>
      </c>
      <c r="G19" s="164">
        <f t="shared" ref="G19:R19" si="3">+SUM(G16:G18)</f>
        <v>0</v>
      </c>
      <c r="H19" s="164">
        <f t="shared" si="3"/>
        <v>0</v>
      </c>
      <c r="I19" s="164">
        <f t="shared" si="3"/>
        <v>0</v>
      </c>
      <c r="J19" s="164">
        <f t="shared" si="3"/>
        <v>0</v>
      </c>
      <c r="K19" s="164">
        <f t="shared" si="3"/>
        <v>0</v>
      </c>
      <c r="L19" s="164">
        <f t="shared" si="3"/>
        <v>0</v>
      </c>
      <c r="M19" s="164">
        <f t="shared" si="3"/>
        <v>6.79</v>
      </c>
      <c r="N19" s="164">
        <f t="shared" si="3"/>
        <v>0</v>
      </c>
      <c r="O19" s="164">
        <f t="shared" si="3"/>
        <v>0</v>
      </c>
      <c r="P19" s="164">
        <f t="shared" si="3"/>
        <v>0</v>
      </c>
      <c r="Q19" s="164">
        <f t="shared" si="3"/>
        <v>0</v>
      </c>
      <c r="R19" s="164">
        <f t="shared" si="3"/>
        <v>6.79</v>
      </c>
      <c r="S19" s="152"/>
      <c r="T19" s="190">
        <f>+T16</f>
        <v>0</v>
      </c>
      <c r="U19" s="190">
        <f t="shared" ref="U19:AE19" si="4">+U16</f>
        <v>0</v>
      </c>
      <c r="V19" s="190">
        <f t="shared" si="4"/>
        <v>0</v>
      </c>
      <c r="W19" s="190">
        <f t="shared" si="4"/>
        <v>0</v>
      </c>
      <c r="X19" s="190">
        <f t="shared" si="4"/>
        <v>0</v>
      </c>
      <c r="Y19" s="190">
        <f t="shared" si="4"/>
        <v>0</v>
      </c>
      <c r="Z19" s="190">
        <f t="shared" si="4"/>
        <v>0</v>
      </c>
      <c r="AA19" s="190">
        <f t="shared" si="4"/>
        <v>0</v>
      </c>
      <c r="AB19" s="190">
        <f t="shared" si="4"/>
        <v>0</v>
      </c>
      <c r="AC19" s="190">
        <f t="shared" si="4"/>
        <v>0</v>
      </c>
      <c r="AD19" s="190">
        <f t="shared" si="4"/>
        <v>0</v>
      </c>
      <c r="AE19" s="190">
        <f t="shared" si="4"/>
        <v>0</v>
      </c>
      <c r="AF19" s="191">
        <f>+AF16</f>
        <v>0</v>
      </c>
    </row>
    <row r="20" spans="1:38" s="147" customFormat="1" ht="12" customHeight="1" x14ac:dyDescent="0.2">
      <c r="A20" s="162"/>
      <c r="B20" s="163"/>
      <c r="C20" s="152"/>
      <c r="D20" s="152"/>
      <c r="E20" s="152"/>
      <c r="F20" s="193"/>
      <c r="G20" s="193"/>
      <c r="H20" s="193"/>
      <c r="I20" s="193"/>
      <c r="J20" s="193"/>
      <c r="K20" s="193"/>
      <c r="L20" s="193"/>
      <c r="M20" s="193"/>
      <c r="N20" s="193"/>
      <c r="O20" s="193"/>
      <c r="P20" s="193"/>
      <c r="Q20" s="193"/>
      <c r="R20" s="193"/>
      <c r="S20" s="152"/>
      <c r="T20" s="139"/>
      <c r="U20" s="139"/>
      <c r="V20" s="139"/>
      <c r="W20" s="139"/>
      <c r="X20" s="139"/>
      <c r="Y20" s="139"/>
      <c r="Z20" s="139"/>
      <c r="AA20" s="139"/>
      <c r="AB20" s="139"/>
      <c r="AC20" s="139"/>
      <c r="AD20" s="139"/>
      <c r="AE20" s="139"/>
      <c r="AF20" s="139"/>
    </row>
    <row r="21" spans="1:38" ht="12" customHeight="1" x14ac:dyDescent="0.25">
      <c r="A21" s="174" t="s">
        <v>160</v>
      </c>
      <c r="B21" s="174" t="s">
        <v>160</v>
      </c>
    </row>
    <row r="22" spans="1:38" ht="12" customHeight="1" x14ac:dyDescent="0.25">
      <c r="A22" s="174"/>
      <c r="B22" s="174"/>
    </row>
    <row r="23" spans="1:38" s="147" customFormat="1" ht="12" customHeight="1" x14ac:dyDescent="0.2">
      <c r="A23" s="262" t="s">
        <v>444</v>
      </c>
      <c r="B23" s="262" t="s">
        <v>444</v>
      </c>
      <c r="C23" s="152"/>
      <c r="D23" s="152"/>
      <c r="E23" s="152"/>
      <c r="F23" s="154"/>
      <c r="G23" s="154"/>
      <c r="H23" s="154"/>
      <c r="I23" s="154"/>
      <c r="J23" s="154"/>
      <c r="K23" s="154"/>
      <c r="L23" s="154"/>
      <c r="M23" s="154"/>
      <c r="N23" s="154"/>
      <c r="O23" s="154"/>
      <c r="P23" s="154"/>
      <c r="Q23" s="154"/>
      <c r="R23" s="154"/>
      <c r="S23" s="152"/>
      <c r="T23" s="139"/>
      <c r="U23" s="139"/>
      <c r="V23" s="139"/>
      <c r="W23" s="139"/>
      <c r="X23" s="139"/>
      <c r="Y23" s="139"/>
      <c r="Z23" s="139"/>
      <c r="AA23" s="139"/>
      <c r="AB23" s="139"/>
      <c r="AC23" s="139"/>
      <c r="AD23" s="139"/>
      <c r="AE23" s="139"/>
      <c r="AF23" s="139"/>
    </row>
    <row r="24" spans="1:38" s="147" customFormat="1" ht="12" customHeight="1" x14ac:dyDescent="0.25">
      <c r="A24" s="76" t="s">
        <v>474</v>
      </c>
      <c r="B24" s="76" t="s">
        <v>475</v>
      </c>
      <c r="C24" s="152"/>
      <c r="D24" s="152">
        <v>36.799999999999997</v>
      </c>
      <c r="E24" s="152"/>
      <c r="F24" s="138">
        <v>368</v>
      </c>
      <c r="G24" s="138">
        <v>368</v>
      </c>
      <c r="H24" s="138">
        <v>368</v>
      </c>
      <c r="I24" s="138">
        <v>368</v>
      </c>
      <c r="J24" s="138">
        <v>368</v>
      </c>
      <c r="K24" s="138">
        <v>368</v>
      </c>
      <c r="L24" s="138">
        <v>331.2</v>
      </c>
      <c r="M24" s="138">
        <v>331.2</v>
      </c>
      <c r="N24" s="138">
        <v>331.2</v>
      </c>
      <c r="O24" s="138">
        <v>331.2</v>
      </c>
      <c r="P24" s="138">
        <v>331.2</v>
      </c>
      <c r="Q24" s="138">
        <v>331.2</v>
      </c>
      <c r="R24" s="138">
        <f t="shared" ref="R24:R59" si="5">SUM(F24:Q24)</f>
        <v>4195.1999999999989</v>
      </c>
      <c r="S24" s="152"/>
      <c r="T24" s="138">
        <f t="shared" ref="T24:AE27" si="6">IFERROR((F24/$D24),)</f>
        <v>10</v>
      </c>
      <c r="U24" s="138">
        <f t="shared" si="6"/>
        <v>10</v>
      </c>
      <c r="V24" s="138">
        <f t="shared" si="6"/>
        <v>10</v>
      </c>
      <c r="W24" s="138">
        <f t="shared" si="6"/>
        <v>10</v>
      </c>
      <c r="X24" s="138">
        <f t="shared" si="6"/>
        <v>10</v>
      </c>
      <c r="Y24" s="138">
        <f t="shared" si="6"/>
        <v>10</v>
      </c>
      <c r="Z24" s="138">
        <f t="shared" si="6"/>
        <v>9</v>
      </c>
      <c r="AA24" s="138">
        <f t="shared" si="6"/>
        <v>9</v>
      </c>
      <c r="AB24" s="138">
        <f t="shared" si="6"/>
        <v>9</v>
      </c>
      <c r="AC24" s="138">
        <f t="shared" si="6"/>
        <v>9</v>
      </c>
      <c r="AD24" s="138">
        <f t="shared" si="6"/>
        <v>9</v>
      </c>
      <c r="AE24" s="138">
        <f t="shared" si="6"/>
        <v>9</v>
      </c>
      <c r="AF24" s="138">
        <f t="shared" ref="AF24:AF27" si="7">SUM(T24:AE24)/12</f>
        <v>9.5</v>
      </c>
      <c r="AG24" s="75"/>
      <c r="AH24" s="176"/>
      <c r="AI24" s="136"/>
      <c r="AJ24" s="136">
        <v>1.25</v>
      </c>
      <c r="AK24" s="147">
        <v>1</v>
      </c>
      <c r="AL24" s="178">
        <f>+AK24*AF24</f>
        <v>9.5</v>
      </c>
    </row>
    <row r="25" spans="1:38" s="147" customFormat="1" ht="12" customHeight="1" x14ac:dyDescent="0.25">
      <c r="A25" s="76" t="s">
        <v>172</v>
      </c>
      <c r="B25" s="76" t="s">
        <v>173</v>
      </c>
      <c r="C25" s="152"/>
      <c r="D25" s="152">
        <v>44.401499999999999</v>
      </c>
      <c r="E25" s="152"/>
      <c r="F25" s="138">
        <v>12741.5</v>
      </c>
      <c r="G25" s="138">
        <v>12668.3</v>
      </c>
      <c r="H25" s="138">
        <v>12677.9</v>
      </c>
      <c r="I25" s="138">
        <v>12455.9</v>
      </c>
      <c r="J25" s="138">
        <v>12476.6</v>
      </c>
      <c r="K25" s="138">
        <v>12471.5</v>
      </c>
      <c r="L25" s="138">
        <v>12279.800000000001</v>
      </c>
      <c r="M25" s="138">
        <v>12432.2</v>
      </c>
      <c r="N25" s="138">
        <v>12285.8</v>
      </c>
      <c r="O25" s="138">
        <v>12313.1</v>
      </c>
      <c r="P25" s="138">
        <v>12216.2</v>
      </c>
      <c r="Q25" s="138">
        <v>11974.1</v>
      </c>
      <c r="R25" s="138">
        <f t="shared" si="5"/>
        <v>148992.90000000002</v>
      </c>
      <c r="S25" s="152"/>
      <c r="T25" s="138">
        <f t="shared" si="6"/>
        <v>286.96102609146089</v>
      </c>
      <c r="U25" s="138">
        <f t="shared" si="6"/>
        <v>285.31243313852008</v>
      </c>
      <c r="V25" s="138">
        <f t="shared" si="6"/>
        <v>285.52864205038117</v>
      </c>
      <c r="W25" s="138">
        <f t="shared" si="6"/>
        <v>280.52881096359357</v>
      </c>
      <c r="X25" s="138">
        <f t="shared" si="6"/>
        <v>280.99501142979403</v>
      </c>
      <c r="Y25" s="138">
        <f t="shared" si="6"/>
        <v>280.88015044536786</v>
      </c>
      <c r="Z25" s="138">
        <f t="shared" si="6"/>
        <v>276.56272873664182</v>
      </c>
      <c r="AA25" s="138">
        <f t="shared" si="6"/>
        <v>279.99504521243654</v>
      </c>
      <c r="AB25" s="138">
        <f t="shared" si="6"/>
        <v>276.69785930655496</v>
      </c>
      <c r="AC25" s="138">
        <f t="shared" si="6"/>
        <v>277.31270339965994</v>
      </c>
      <c r="AD25" s="138">
        <f t="shared" si="6"/>
        <v>275.13034469556209</v>
      </c>
      <c r="AE25" s="138">
        <f t="shared" si="6"/>
        <v>269.67782619956535</v>
      </c>
      <c r="AF25" s="138">
        <f t="shared" si="7"/>
        <v>279.63188180579488</v>
      </c>
      <c r="AG25" s="75"/>
      <c r="AH25" s="176"/>
      <c r="AI25" s="136"/>
      <c r="AJ25" s="136">
        <v>1.5</v>
      </c>
      <c r="AK25" s="147">
        <v>1</v>
      </c>
      <c r="AL25" s="178">
        <f t="shared" ref="AL25:AL27" si="8">+AK25*AF25</f>
        <v>279.63188180579488</v>
      </c>
    </row>
    <row r="26" spans="1:38" s="147" customFormat="1" ht="12" customHeight="1" x14ac:dyDescent="0.25">
      <c r="A26" s="76" t="s">
        <v>476</v>
      </c>
      <c r="B26" s="76" t="s">
        <v>477</v>
      </c>
      <c r="C26" s="152"/>
      <c r="D26" s="152">
        <v>79.476499999999987</v>
      </c>
      <c r="E26" s="152"/>
      <c r="F26" s="138">
        <v>1112.72</v>
      </c>
      <c r="G26" s="138">
        <v>1112.72</v>
      </c>
      <c r="H26" s="138">
        <v>1102.79</v>
      </c>
      <c r="I26" s="138">
        <v>1033.24</v>
      </c>
      <c r="J26" s="138">
        <v>1033.24</v>
      </c>
      <c r="K26" s="138">
        <v>1033.24</v>
      </c>
      <c r="L26" s="138">
        <v>1013.37</v>
      </c>
      <c r="M26" s="138">
        <v>1033.24</v>
      </c>
      <c r="N26" s="138">
        <v>993.5</v>
      </c>
      <c r="O26" s="138">
        <v>1033.24</v>
      </c>
      <c r="P26" s="138">
        <v>1033.24</v>
      </c>
      <c r="Q26" s="138">
        <v>1033.24</v>
      </c>
      <c r="R26" s="138">
        <f t="shared" si="5"/>
        <v>12567.779999999999</v>
      </c>
      <c r="S26" s="152"/>
      <c r="T26" s="138">
        <f t="shared" si="6"/>
        <v>14.000616534447293</v>
      </c>
      <c r="U26" s="138">
        <f t="shared" si="6"/>
        <v>14.000616534447293</v>
      </c>
      <c r="V26" s="138">
        <f t="shared" si="6"/>
        <v>13.875673941353735</v>
      </c>
      <c r="W26" s="138">
        <f t="shared" si="6"/>
        <v>13.000572496272484</v>
      </c>
      <c r="X26" s="138">
        <f t="shared" si="6"/>
        <v>13.000572496272484</v>
      </c>
      <c r="Y26" s="138">
        <f t="shared" si="6"/>
        <v>13.000572496272484</v>
      </c>
      <c r="Z26" s="138">
        <f t="shared" si="6"/>
        <v>12.750561486728783</v>
      </c>
      <c r="AA26" s="138">
        <f t="shared" si="6"/>
        <v>13.000572496272484</v>
      </c>
      <c r="AB26" s="138">
        <f t="shared" si="6"/>
        <v>12.500550477185081</v>
      </c>
      <c r="AC26" s="138">
        <f t="shared" si="6"/>
        <v>13.000572496272484</v>
      </c>
      <c r="AD26" s="138">
        <f t="shared" si="6"/>
        <v>13.000572496272484</v>
      </c>
      <c r="AE26" s="138">
        <f t="shared" si="6"/>
        <v>13.000572496272484</v>
      </c>
      <c r="AF26" s="138">
        <f t="shared" si="7"/>
        <v>13.177668870672468</v>
      </c>
      <c r="AG26" s="75"/>
      <c r="AH26" s="176"/>
      <c r="AI26" s="136"/>
      <c r="AJ26" s="136">
        <v>1.5</v>
      </c>
      <c r="AK26" s="147">
        <v>1</v>
      </c>
      <c r="AL26" s="178">
        <f t="shared" si="8"/>
        <v>13.177668870672468</v>
      </c>
    </row>
    <row r="27" spans="1:38" s="147" customFormat="1" ht="12" customHeight="1" x14ac:dyDescent="0.25">
      <c r="A27" s="76" t="s">
        <v>478</v>
      </c>
      <c r="B27" s="76" t="s">
        <v>479</v>
      </c>
      <c r="C27" s="152"/>
      <c r="D27" s="152">
        <v>17.560499999999998</v>
      </c>
      <c r="E27" s="152"/>
      <c r="F27" s="138">
        <v>2455.7800000000002</v>
      </c>
      <c r="G27" s="138">
        <v>2455.7800000000002</v>
      </c>
      <c r="H27" s="138">
        <v>2438.64</v>
      </c>
      <c r="I27" s="138">
        <v>2386.38</v>
      </c>
      <c r="J27" s="138">
        <v>2421.5</v>
      </c>
      <c r="K27" s="138">
        <v>2447.84</v>
      </c>
      <c r="L27" s="138">
        <v>2439.06</v>
      </c>
      <c r="M27" s="138">
        <v>2456.62</v>
      </c>
      <c r="N27" s="138">
        <v>2461.0100000000002</v>
      </c>
      <c r="O27" s="138">
        <v>2478.5700000000002</v>
      </c>
      <c r="P27" s="138">
        <v>2487.35</v>
      </c>
      <c r="Q27" s="138">
        <v>2430.2800000000002</v>
      </c>
      <c r="R27" s="138">
        <f t="shared" si="5"/>
        <v>29358.809999999998</v>
      </c>
      <c r="S27" s="152"/>
      <c r="T27" s="138">
        <f t="shared" si="6"/>
        <v>139.84681529569207</v>
      </c>
      <c r="U27" s="138">
        <f t="shared" si="6"/>
        <v>139.84681529569207</v>
      </c>
      <c r="V27" s="138">
        <f t="shared" si="6"/>
        <v>138.87076108311268</v>
      </c>
      <c r="W27" s="138">
        <f t="shared" si="6"/>
        <v>135.89476381652005</v>
      </c>
      <c r="X27" s="138">
        <f t="shared" si="6"/>
        <v>137.89470687053333</v>
      </c>
      <c r="Y27" s="138">
        <f t="shared" si="6"/>
        <v>139.39466416104327</v>
      </c>
      <c r="Z27" s="138">
        <f t="shared" si="6"/>
        <v>138.89467839753996</v>
      </c>
      <c r="AA27" s="138">
        <f t="shared" si="6"/>
        <v>139.89464992454657</v>
      </c>
      <c r="AB27" s="138">
        <f t="shared" si="6"/>
        <v>140.14464280629826</v>
      </c>
      <c r="AC27" s="138">
        <f t="shared" si="6"/>
        <v>141.1446143333049</v>
      </c>
      <c r="AD27" s="138">
        <f t="shared" si="6"/>
        <v>141.6446000968082</v>
      </c>
      <c r="AE27" s="138">
        <f t="shared" si="6"/>
        <v>138.39469263403666</v>
      </c>
      <c r="AF27" s="138">
        <f t="shared" si="7"/>
        <v>139.32220039292733</v>
      </c>
      <c r="AG27" s="75"/>
      <c r="AH27" s="136">
        <v>96</v>
      </c>
      <c r="AI27" s="136"/>
      <c r="AJ27" s="136"/>
      <c r="AK27" s="147">
        <v>1</v>
      </c>
      <c r="AL27" s="178">
        <f t="shared" si="8"/>
        <v>139.32220039292733</v>
      </c>
    </row>
    <row r="28" spans="1:38" s="147" customFormat="1" ht="12" customHeight="1" x14ac:dyDescent="0.25">
      <c r="A28" s="76" t="s">
        <v>304</v>
      </c>
      <c r="B28" s="76" t="s">
        <v>305</v>
      </c>
      <c r="C28" s="152"/>
      <c r="D28" s="152">
        <v>36.201999999999998</v>
      </c>
      <c r="E28" s="152"/>
      <c r="F28" s="138">
        <v>0</v>
      </c>
      <c r="G28" s="138">
        <v>0</v>
      </c>
      <c r="H28" s="138">
        <v>0</v>
      </c>
      <c r="I28" s="138">
        <v>0</v>
      </c>
      <c r="J28" s="138">
        <v>0</v>
      </c>
      <c r="K28" s="138">
        <v>0</v>
      </c>
      <c r="L28" s="138">
        <v>0</v>
      </c>
      <c r="M28" s="138">
        <v>0</v>
      </c>
      <c r="N28" s="138">
        <v>0</v>
      </c>
      <c r="O28" s="138">
        <v>0</v>
      </c>
      <c r="P28" s="138">
        <v>0</v>
      </c>
      <c r="Q28" s="138">
        <v>0</v>
      </c>
      <c r="R28" s="138">
        <f>SUM(F28:Q28)</f>
        <v>0</v>
      </c>
      <c r="S28" s="152"/>
      <c r="T28" s="139"/>
      <c r="U28" s="139"/>
      <c r="V28" s="139"/>
      <c r="W28" s="139"/>
      <c r="X28" s="139"/>
      <c r="Y28" s="139"/>
      <c r="Z28" s="139"/>
      <c r="AA28" s="139"/>
      <c r="AB28" s="139"/>
      <c r="AC28" s="139"/>
      <c r="AD28" s="139"/>
      <c r="AE28" s="139"/>
      <c r="AF28" s="139"/>
      <c r="AG28" s="75"/>
      <c r="AH28" s="176"/>
      <c r="AI28" s="136"/>
      <c r="AJ28" s="136"/>
    </row>
    <row r="29" spans="1:38" s="147" customFormat="1" ht="12" customHeight="1" x14ac:dyDescent="0.25">
      <c r="A29" s="76" t="s">
        <v>318</v>
      </c>
      <c r="B29" s="76" t="s">
        <v>319</v>
      </c>
      <c r="C29" s="152"/>
      <c r="D29" s="152">
        <v>20.21</v>
      </c>
      <c r="E29" s="152"/>
      <c r="F29" s="138">
        <v>0</v>
      </c>
      <c r="G29" s="138">
        <v>20.21</v>
      </c>
      <c r="H29" s="138">
        <v>0</v>
      </c>
      <c r="I29" s="138">
        <v>0</v>
      </c>
      <c r="J29" s="138">
        <v>0</v>
      </c>
      <c r="K29" s="138">
        <v>0</v>
      </c>
      <c r="L29" s="138">
        <v>0</v>
      </c>
      <c r="M29" s="138">
        <v>0</v>
      </c>
      <c r="N29" s="138">
        <v>0</v>
      </c>
      <c r="O29" s="138">
        <v>0</v>
      </c>
      <c r="P29" s="138">
        <v>0</v>
      </c>
      <c r="Q29" s="138">
        <v>0</v>
      </c>
      <c r="R29" s="138">
        <f t="shared" ref="R29:R34" si="9">SUM(F29:Q29)</f>
        <v>20.21</v>
      </c>
      <c r="S29" s="152"/>
      <c r="T29" s="139"/>
      <c r="U29" s="139"/>
      <c r="V29" s="139"/>
      <c r="W29" s="139"/>
      <c r="X29" s="139"/>
      <c r="Y29" s="139"/>
      <c r="Z29" s="139"/>
      <c r="AA29" s="139"/>
      <c r="AB29" s="139"/>
      <c r="AC29" s="139"/>
      <c r="AD29" s="139"/>
      <c r="AE29" s="139"/>
      <c r="AF29" s="139"/>
      <c r="AG29" s="75"/>
      <c r="AH29" s="176"/>
      <c r="AI29" s="136"/>
      <c r="AJ29" s="136"/>
    </row>
    <row r="30" spans="1:38" s="147" customFormat="1" ht="12" customHeight="1" x14ac:dyDescent="0.25">
      <c r="A30" s="76" t="s">
        <v>480</v>
      </c>
      <c r="B30" s="76" t="s">
        <v>481</v>
      </c>
      <c r="C30" s="152"/>
      <c r="D30" s="152">
        <v>13.029499999999999</v>
      </c>
      <c r="E30" s="152"/>
      <c r="F30" s="138">
        <v>13.03</v>
      </c>
      <c r="G30" s="138">
        <v>0</v>
      </c>
      <c r="H30" s="138">
        <v>0</v>
      </c>
      <c r="I30" s="138">
        <v>0</v>
      </c>
      <c r="J30" s="138">
        <v>13.03</v>
      </c>
      <c r="K30" s="138">
        <v>13.03</v>
      </c>
      <c r="L30" s="138">
        <v>13.03</v>
      </c>
      <c r="M30" s="138">
        <v>0</v>
      </c>
      <c r="N30" s="138">
        <v>13.03</v>
      </c>
      <c r="O30" s="138">
        <v>26.06</v>
      </c>
      <c r="P30" s="138">
        <v>13.03</v>
      </c>
      <c r="Q30" s="138">
        <v>26.06</v>
      </c>
      <c r="R30" s="138">
        <f t="shared" si="9"/>
        <v>130.29999999999998</v>
      </c>
      <c r="S30" s="152"/>
      <c r="T30" s="139"/>
      <c r="U30" s="139"/>
      <c r="V30" s="139"/>
      <c r="W30" s="139"/>
      <c r="X30" s="139"/>
      <c r="Y30" s="139"/>
      <c r="Z30" s="139"/>
      <c r="AA30" s="139"/>
      <c r="AB30" s="139"/>
      <c r="AC30" s="139"/>
      <c r="AD30" s="139"/>
      <c r="AE30" s="139"/>
      <c r="AF30" s="139"/>
      <c r="AG30" s="75"/>
      <c r="AH30" s="176"/>
      <c r="AI30" s="136"/>
      <c r="AJ30" s="136"/>
    </row>
    <row r="31" spans="1:38" s="147" customFormat="1" ht="12" customHeight="1" x14ac:dyDescent="0.25">
      <c r="A31" s="76" t="s">
        <v>482</v>
      </c>
      <c r="B31" s="76" t="s">
        <v>483</v>
      </c>
      <c r="C31" s="152"/>
      <c r="D31" s="152">
        <v>25.437999999999999</v>
      </c>
      <c r="E31" s="152"/>
      <c r="F31" s="138">
        <v>0</v>
      </c>
      <c r="G31" s="138">
        <v>0</v>
      </c>
      <c r="H31" s="138">
        <v>0</v>
      </c>
      <c r="I31" s="138">
        <v>0</v>
      </c>
      <c r="J31" s="138">
        <v>25.44</v>
      </c>
      <c r="K31" s="138">
        <v>0</v>
      </c>
      <c r="L31" s="138">
        <v>25.44</v>
      </c>
      <c r="M31" s="138">
        <v>0</v>
      </c>
      <c r="N31" s="138">
        <v>0</v>
      </c>
      <c r="O31" s="138">
        <v>0</v>
      </c>
      <c r="P31" s="138">
        <v>0</v>
      </c>
      <c r="Q31" s="138">
        <v>0</v>
      </c>
      <c r="R31" s="138">
        <f t="shared" si="9"/>
        <v>50.88</v>
      </c>
      <c r="S31" s="152"/>
      <c r="T31" s="139"/>
      <c r="U31" s="139"/>
      <c r="V31" s="139"/>
      <c r="W31" s="139"/>
      <c r="X31" s="139"/>
      <c r="Y31" s="139"/>
      <c r="Z31" s="139"/>
      <c r="AA31" s="139"/>
      <c r="AB31" s="139"/>
      <c r="AC31" s="139"/>
      <c r="AD31" s="139"/>
      <c r="AE31" s="139"/>
      <c r="AF31" s="139"/>
      <c r="AG31" s="75"/>
      <c r="AH31" s="176"/>
      <c r="AI31" s="136"/>
      <c r="AJ31" s="136"/>
    </row>
    <row r="32" spans="1:38" s="147" customFormat="1" ht="12" customHeight="1" x14ac:dyDescent="0.25">
      <c r="A32" s="76" t="s">
        <v>484</v>
      </c>
      <c r="B32" s="76" t="s">
        <v>485</v>
      </c>
      <c r="C32" s="152"/>
      <c r="D32" s="152">
        <v>2.6679999999999997</v>
      </c>
      <c r="E32" s="152"/>
      <c r="F32" s="138">
        <v>0</v>
      </c>
      <c r="G32" s="138">
        <v>0</v>
      </c>
      <c r="H32" s="138">
        <v>0</v>
      </c>
      <c r="I32" s="138">
        <v>0</v>
      </c>
      <c r="J32" s="138">
        <v>19.46</v>
      </c>
      <c r="K32" s="138">
        <v>43.49</v>
      </c>
      <c r="L32" s="138">
        <v>0</v>
      </c>
      <c r="M32" s="138">
        <v>0</v>
      </c>
      <c r="N32" s="138">
        <v>0</v>
      </c>
      <c r="O32" s="138">
        <v>58.74</v>
      </c>
      <c r="P32" s="138">
        <v>0</v>
      </c>
      <c r="Q32" s="138">
        <v>0</v>
      </c>
      <c r="R32" s="138">
        <f t="shared" si="9"/>
        <v>121.69</v>
      </c>
      <c r="S32" s="152"/>
      <c r="T32" s="139"/>
      <c r="U32" s="139"/>
      <c r="V32" s="139"/>
      <c r="W32" s="139"/>
      <c r="X32" s="139"/>
      <c r="Y32" s="139"/>
      <c r="Z32" s="139"/>
      <c r="AA32" s="139"/>
      <c r="AB32" s="139"/>
      <c r="AC32" s="139"/>
      <c r="AD32" s="139"/>
      <c r="AE32" s="139"/>
      <c r="AF32" s="139"/>
      <c r="AG32" s="75"/>
      <c r="AH32" s="176"/>
      <c r="AI32" s="136"/>
      <c r="AJ32" s="136"/>
    </row>
    <row r="33" spans="1:40" s="147" customFormat="1" ht="12" customHeight="1" x14ac:dyDescent="0.25">
      <c r="A33" s="76" t="s">
        <v>486</v>
      </c>
      <c r="B33" s="76" t="s">
        <v>487</v>
      </c>
      <c r="C33" s="152"/>
      <c r="D33" s="152">
        <v>34.718499999999999</v>
      </c>
      <c r="E33" s="152"/>
      <c r="F33" s="138">
        <v>0</v>
      </c>
      <c r="G33" s="138">
        <v>0</v>
      </c>
      <c r="H33" s="138">
        <v>34.72</v>
      </c>
      <c r="I33" s="138">
        <v>69.44</v>
      </c>
      <c r="J33" s="138">
        <v>208.32</v>
      </c>
      <c r="K33" s="138">
        <v>208.32</v>
      </c>
      <c r="L33" s="138">
        <v>34.72</v>
      </c>
      <c r="M33" s="138">
        <v>138.88</v>
      </c>
      <c r="N33" s="138">
        <v>69.44</v>
      </c>
      <c r="O33" s="138">
        <v>208.32</v>
      </c>
      <c r="P33" s="138">
        <v>69.44</v>
      </c>
      <c r="Q33" s="138">
        <v>69.44</v>
      </c>
      <c r="R33" s="138">
        <f t="shared" si="9"/>
        <v>1111.04</v>
      </c>
      <c r="S33" s="152"/>
      <c r="T33" s="139"/>
      <c r="U33" s="139"/>
      <c r="V33" s="139"/>
      <c r="W33" s="139"/>
      <c r="X33" s="139"/>
      <c r="Y33" s="139"/>
      <c r="Z33" s="139"/>
      <c r="AA33" s="139"/>
      <c r="AB33" s="139"/>
      <c r="AC33" s="139"/>
      <c r="AD33" s="139"/>
      <c r="AE33" s="139"/>
      <c r="AF33" s="139"/>
      <c r="AG33" s="75"/>
      <c r="AH33" s="176"/>
      <c r="AI33" s="136"/>
      <c r="AJ33" s="136"/>
    </row>
    <row r="34" spans="1:40" s="147" customFormat="1" ht="12" customHeight="1" x14ac:dyDescent="0.25">
      <c r="A34" s="76" t="s">
        <v>488</v>
      </c>
      <c r="B34" s="76" t="s">
        <v>489</v>
      </c>
      <c r="C34" s="152"/>
      <c r="D34" s="152">
        <v>21.102499999999999</v>
      </c>
      <c r="E34" s="152"/>
      <c r="F34" s="138">
        <v>0</v>
      </c>
      <c r="G34" s="138">
        <v>0</v>
      </c>
      <c r="H34" s="138">
        <v>0</v>
      </c>
      <c r="I34" s="138">
        <v>0</v>
      </c>
      <c r="J34" s="138">
        <v>21.1</v>
      </c>
      <c r="K34" s="138">
        <v>0</v>
      </c>
      <c r="L34" s="138">
        <v>0</v>
      </c>
      <c r="M34" s="138">
        <v>0</v>
      </c>
      <c r="N34" s="138">
        <v>42.2</v>
      </c>
      <c r="O34" s="138">
        <v>0</v>
      </c>
      <c r="P34" s="138">
        <v>0</v>
      </c>
      <c r="Q34" s="138">
        <v>0</v>
      </c>
      <c r="R34" s="138">
        <f t="shared" si="9"/>
        <v>63.300000000000004</v>
      </c>
      <c r="S34" s="152"/>
      <c r="T34" s="139"/>
      <c r="U34" s="139"/>
      <c r="V34" s="139"/>
      <c r="W34" s="139"/>
      <c r="X34" s="139"/>
      <c r="Y34" s="139"/>
      <c r="Z34" s="139"/>
      <c r="AA34" s="139"/>
      <c r="AB34" s="139"/>
      <c r="AC34" s="139"/>
      <c r="AD34" s="139"/>
      <c r="AE34" s="139"/>
      <c r="AF34" s="139"/>
      <c r="AG34" s="75"/>
      <c r="AH34" s="176"/>
      <c r="AI34" s="136"/>
      <c r="AJ34" s="136"/>
    </row>
    <row r="35" spans="1:40" s="147" customFormat="1" ht="12" customHeight="1" x14ac:dyDescent="0.25">
      <c r="A35" s="76" t="s">
        <v>242</v>
      </c>
      <c r="B35" s="76" t="s">
        <v>243</v>
      </c>
      <c r="C35" s="152"/>
      <c r="D35" s="152">
        <v>11.33</v>
      </c>
      <c r="E35" s="152"/>
      <c r="F35" s="138">
        <v>0</v>
      </c>
      <c r="G35" s="138">
        <v>0</v>
      </c>
      <c r="H35" s="138">
        <v>0</v>
      </c>
      <c r="I35" s="138">
        <v>0</v>
      </c>
      <c r="J35" s="138">
        <v>0</v>
      </c>
      <c r="K35" s="138">
        <v>0</v>
      </c>
      <c r="L35" s="138">
        <v>0</v>
      </c>
      <c r="M35" s="138">
        <v>11.33</v>
      </c>
      <c r="N35" s="138">
        <v>0</v>
      </c>
      <c r="O35" s="138">
        <v>0</v>
      </c>
      <c r="P35" s="138">
        <v>0</v>
      </c>
      <c r="Q35" s="138">
        <v>0</v>
      </c>
      <c r="R35" s="138">
        <f t="shared" si="5"/>
        <v>11.33</v>
      </c>
      <c r="S35" s="152"/>
      <c r="T35" s="139"/>
      <c r="U35" s="139"/>
      <c r="V35" s="139"/>
      <c r="W35" s="139"/>
      <c r="X35" s="139"/>
      <c r="Y35" s="139"/>
      <c r="Z35" s="139"/>
      <c r="AA35" s="139"/>
      <c r="AB35" s="139"/>
      <c r="AC35" s="139"/>
      <c r="AD35" s="139"/>
      <c r="AE35" s="139"/>
      <c r="AF35" s="139"/>
      <c r="AG35" s="75"/>
      <c r="AH35" s="176"/>
      <c r="AI35" s="136"/>
      <c r="AJ35" s="136"/>
    </row>
    <row r="36" spans="1:40" s="147" customFormat="1" ht="12" customHeight="1" x14ac:dyDescent="0.25">
      <c r="A36" s="76" t="s">
        <v>246</v>
      </c>
      <c r="B36" s="76" t="s">
        <v>247</v>
      </c>
      <c r="C36" s="152"/>
      <c r="D36" s="152">
        <v>22.12</v>
      </c>
      <c r="E36" s="152"/>
      <c r="F36" s="138">
        <v>0</v>
      </c>
      <c r="G36" s="138">
        <v>22.12</v>
      </c>
      <c r="H36" s="138">
        <v>0</v>
      </c>
      <c r="I36" s="138">
        <v>0</v>
      </c>
      <c r="J36" s="138">
        <v>0</v>
      </c>
      <c r="K36" s="138">
        <v>0</v>
      </c>
      <c r="L36" s="138">
        <v>0</v>
      </c>
      <c r="M36" s="138">
        <v>0</v>
      </c>
      <c r="N36" s="138">
        <v>0</v>
      </c>
      <c r="O36" s="138">
        <v>0</v>
      </c>
      <c r="P36" s="138">
        <v>0</v>
      </c>
      <c r="Q36" s="138">
        <v>0</v>
      </c>
      <c r="R36" s="138">
        <f t="shared" si="5"/>
        <v>22.12</v>
      </c>
      <c r="S36" s="152"/>
      <c r="T36" s="139"/>
      <c r="U36" s="139"/>
      <c r="V36" s="139"/>
      <c r="W36" s="139"/>
      <c r="X36" s="139"/>
      <c r="Y36" s="139"/>
      <c r="Z36" s="139"/>
      <c r="AA36" s="139"/>
      <c r="AB36" s="139"/>
      <c r="AC36" s="139"/>
      <c r="AD36" s="139"/>
      <c r="AE36" s="139"/>
      <c r="AF36" s="139"/>
      <c r="AG36" s="75"/>
      <c r="AH36" s="176"/>
      <c r="AI36" s="136"/>
      <c r="AJ36" s="136"/>
    </row>
    <row r="37" spans="1:40" s="147" customFormat="1" ht="12" customHeight="1" x14ac:dyDescent="0.25">
      <c r="A37" s="76" t="s">
        <v>248</v>
      </c>
      <c r="B37" s="76" t="s">
        <v>249</v>
      </c>
      <c r="C37" s="152"/>
      <c r="D37" s="152">
        <v>34.72</v>
      </c>
      <c r="E37" s="152"/>
      <c r="F37" s="138">
        <v>0</v>
      </c>
      <c r="G37" s="138">
        <v>0</v>
      </c>
      <c r="H37" s="138">
        <v>34.72</v>
      </c>
      <c r="I37" s="138">
        <v>0</v>
      </c>
      <c r="J37" s="138">
        <v>0</v>
      </c>
      <c r="K37" s="138">
        <v>0</v>
      </c>
      <c r="L37" s="138">
        <v>0</v>
      </c>
      <c r="M37" s="138">
        <v>0</v>
      </c>
      <c r="N37" s="138">
        <v>0</v>
      </c>
      <c r="O37" s="138">
        <v>0</v>
      </c>
      <c r="P37" s="138">
        <v>0</v>
      </c>
      <c r="Q37" s="138">
        <v>0</v>
      </c>
      <c r="R37" s="138">
        <f t="shared" si="5"/>
        <v>34.72</v>
      </c>
      <c r="S37" s="152"/>
      <c r="T37" s="139"/>
      <c r="U37" s="139"/>
      <c r="V37" s="139"/>
      <c r="W37" s="139"/>
      <c r="X37" s="139"/>
      <c r="Y37" s="139"/>
      <c r="Z37" s="139"/>
      <c r="AA37" s="139"/>
      <c r="AB37" s="139"/>
      <c r="AC37" s="139"/>
      <c r="AD37" s="139"/>
      <c r="AE37" s="139"/>
      <c r="AF37" s="139"/>
      <c r="AG37" s="75"/>
      <c r="AH37" s="176"/>
      <c r="AI37" s="136"/>
      <c r="AJ37" s="136"/>
    </row>
    <row r="38" spans="1:40" s="147" customFormat="1" ht="12" customHeight="1" x14ac:dyDescent="0.25">
      <c r="A38" s="76" t="s">
        <v>250</v>
      </c>
      <c r="B38" s="76" t="s">
        <v>251</v>
      </c>
      <c r="C38" s="152"/>
      <c r="D38" s="152">
        <v>6.25</v>
      </c>
      <c r="E38" s="152"/>
      <c r="F38" s="138">
        <v>6.25</v>
      </c>
      <c r="G38" s="138">
        <v>0</v>
      </c>
      <c r="H38" s="138">
        <v>0</v>
      </c>
      <c r="I38" s="138">
        <v>0</v>
      </c>
      <c r="J38" s="138">
        <v>0</v>
      </c>
      <c r="K38" s="138">
        <v>12.5</v>
      </c>
      <c r="L38" s="138">
        <v>12.5</v>
      </c>
      <c r="M38" s="138">
        <v>53.13</v>
      </c>
      <c r="N38" s="138">
        <v>9.3800000000000008</v>
      </c>
      <c r="O38" s="138">
        <v>0</v>
      </c>
      <c r="P38" s="138">
        <v>0</v>
      </c>
      <c r="Q38" s="138">
        <v>12.5</v>
      </c>
      <c r="R38" s="138">
        <f t="shared" si="5"/>
        <v>106.25999999999999</v>
      </c>
      <c r="S38" s="152"/>
      <c r="T38" s="139"/>
      <c r="U38" s="139"/>
      <c r="V38" s="139"/>
      <c r="W38" s="139"/>
      <c r="X38" s="139"/>
      <c r="Y38" s="139"/>
      <c r="Z38" s="139"/>
      <c r="AA38" s="139"/>
      <c r="AB38" s="139"/>
      <c r="AC38" s="139"/>
      <c r="AD38" s="139"/>
      <c r="AE38" s="139"/>
      <c r="AF38" s="139"/>
      <c r="AG38" s="75"/>
      <c r="AH38" s="176"/>
      <c r="AI38" s="136"/>
      <c r="AJ38" s="136"/>
      <c r="AL38" s="75"/>
      <c r="AM38" s="156"/>
    </row>
    <row r="39" spans="1:40" s="147" customFormat="1" ht="12" customHeight="1" x14ac:dyDescent="0.25">
      <c r="A39" s="76" t="s">
        <v>424</v>
      </c>
      <c r="B39" s="76" t="s">
        <v>425</v>
      </c>
      <c r="C39" s="152"/>
      <c r="D39" s="152">
        <v>8.9124999999999996</v>
      </c>
      <c r="E39" s="152"/>
      <c r="F39" s="138">
        <v>875.44</v>
      </c>
      <c r="G39" s="138">
        <v>957.99</v>
      </c>
      <c r="H39" s="138">
        <v>1310.02</v>
      </c>
      <c r="I39" s="138">
        <v>601.51</v>
      </c>
      <c r="J39" s="138">
        <v>1283.2</v>
      </c>
      <c r="K39" s="138">
        <v>1394.61</v>
      </c>
      <c r="L39" s="138">
        <v>1287.6600000000001</v>
      </c>
      <c r="M39" s="138">
        <v>1105.02</v>
      </c>
      <c r="N39" s="138">
        <v>1488.17</v>
      </c>
      <c r="O39" s="138">
        <v>1795.6</v>
      </c>
      <c r="P39" s="138">
        <v>949.01</v>
      </c>
      <c r="Q39" s="138">
        <v>922.38</v>
      </c>
      <c r="R39" s="138">
        <f t="shared" si="5"/>
        <v>13970.609999999999</v>
      </c>
      <c r="S39" s="152"/>
      <c r="T39" s="139"/>
      <c r="U39" s="139"/>
      <c r="V39" s="139"/>
      <c r="W39" s="139"/>
      <c r="X39" s="139"/>
      <c r="Y39" s="139"/>
      <c r="Z39" s="139"/>
      <c r="AA39" s="139"/>
      <c r="AB39" s="139"/>
      <c r="AC39" s="139"/>
      <c r="AD39" s="139"/>
      <c r="AE39" s="139"/>
      <c r="AF39" s="139"/>
      <c r="AG39" s="75"/>
      <c r="AH39" s="176"/>
      <c r="AI39" s="136"/>
      <c r="AJ39" s="136"/>
      <c r="AL39" s="75"/>
      <c r="AM39" s="156"/>
    </row>
    <row r="40" spans="1:40" s="147" customFormat="1" ht="12" customHeight="1" x14ac:dyDescent="0.25">
      <c r="A40" s="76" t="s">
        <v>490</v>
      </c>
      <c r="B40" s="76" t="s">
        <v>491</v>
      </c>
      <c r="C40" s="152"/>
      <c r="D40" s="152">
        <v>8.0269999999999992</v>
      </c>
      <c r="E40" s="152"/>
      <c r="F40" s="138">
        <v>144.54</v>
      </c>
      <c r="G40" s="138">
        <v>0</v>
      </c>
      <c r="H40" s="138">
        <v>0</v>
      </c>
      <c r="I40" s="138">
        <v>64.239999999999995</v>
      </c>
      <c r="J40" s="138">
        <v>0</v>
      </c>
      <c r="K40" s="138">
        <v>0</v>
      </c>
      <c r="L40" s="138">
        <v>0</v>
      </c>
      <c r="M40" s="138">
        <v>0</v>
      </c>
      <c r="N40" s="138">
        <v>0</v>
      </c>
      <c r="O40" s="138">
        <v>-173.82</v>
      </c>
      <c r="P40" s="138">
        <v>48.18</v>
      </c>
      <c r="Q40" s="138">
        <v>24.09</v>
      </c>
      <c r="R40" s="138">
        <f t="shared" si="5"/>
        <v>107.22999999999999</v>
      </c>
      <c r="S40" s="152"/>
      <c r="T40" s="139"/>
      <c r="U40" s="139"/>
      <c r="V40" s="139"/>
      <c r="W40" s="139"/>
      <c r="X40" s="139"/>
      <c r="Y40" s="139"/>
      <c r="Z40" s="139"/>
      <c r="AA40" s="139"/>
      <c r="AB40" s="139"/>
      <c r="AC40" s="139"/>
      <c r="AD40" s="139"/>
      <c r="AE40" s="139"/>
      <c r="AF40" s="139"/>
      <c r="AG40" s="75"/>
      <c r="AH40" s="176"/>
      <c r="AI40" s="136"/>
      <c r="AJ40" s="136"/>
      <c r="AL40" s="75"/>
      <c r="AM40" s="156"/>
    </row>
    <row r="41" spans="1:40" s="136" customFormat="1" ht="12" customHeight="1" x14ac:dyDescent="0.25">
      <c r="A41" s="76" t="s">
        <v>492</v>
      </c>
      <c r="B41" s="76" t="s">
        <v>493</v>
      </c>
      <c r="C41" s="152"/>
      <c r="D41" s="152">
        <v>74.140499999999989</v>
      </c>
      <c r="E41" s="152"/>
      <c r="F41" s="138">
        <v>9681.06</v>
      </c>
      <c r="G41" s="138">
        <v>9625.4599999999991</v>
      </c>
      <c r="H41" s="138">
        <v>9551.33</v>
      </c>
      <c r="I41" s="138">
        <v>9551.33</v>
      </c>
      <c r="J41" s="138">
        <v>9606.92</v>
      </c>
      <c r="K41" s="138">
        <v>9569.85</v>
      </c>
      <c r="L41" s="138">
        <v>9365.9699999999993</v>
      </c>
      <c r="M41" s="138">
        <v>9312.09</v>
      </c>
      <c r="N41" s="138">
        <v>9386.24</v>
      </c>
      <c r="O41" s="138">
        <v>9460.3700000000008</v>
      </c>
      <c r="P41" s="138">
        <v>9404.77</v>
      </c>
      <c r="Q41" s="138">
        <v>9293.56</v>
      </c>
      <c r="R41" s="138">
        <f t="shared" si="5"/>
        <v>113808.95</v>
      </c>
      <c r="S41" s="152"/>
      <c r="T41" s="138">
        <f t="shared" ref="T41:AE50" si="10">IFERROR((F41/$D41),)</f>
        <v>130.57721488255407</v>
      </c>
      <c r="U41" s="138">
        <f t="shared" si="10"/>
        <v>129.82728738004195</v>
      </c>
      <c r="V41" s="138">
        <f t="shared" si="10"/>
        <v>128.82742900304154</v>
      </c>
      <c r="W41" s="138">
        <f t="shared" si="10"/>
        <v>128.82742900304154</v>
      </c>
      <c r="X41" s="138">
        <f t="shared" si="10"/>
        <v>129.57722162650646</v>
      </c>
      <c r="Y41" s="138">
        <f t="shared" si="10"/>
        <v>129.07722499848265</v>
      </c>
      <c r="Z41" s="138">
        <f t="shared" si="10"/>
        <v>126.32731098387522</v>
      </c>
      <c r="AA41" s="138">
        <f t="shared" si="10"/>
        <v>125.60058267748398</v>
      </c>
      <c r="AB41" s="138">
        <f t="shared" si="10"/>
        <v>126.60071081257884</v>
      </c>
      <c r="AC41" s="138">
        <f t="shared" si="10"/>
        <v>127.60056918957928</v>
      </c>
      <c r="AD41" s="138">
        <f t="shared" si="10"/>
        <v>126.85064168706715</v>
      </c>
      <c r="AE41" s="138">
        <f t="shared" si="10"/>
        <v>125.35065180299567</v>
      </c>
      <c r="AF41" s="138">
        <f t="shared" ref="AF41:AF50" si="11">SUM(T41:AE41)/12</f>
        <v>127.92035617060401</v>
      </c>
      <c r="AG41" s="75"/>
      <c r="AH41" s="176"/>
      <c r="AJ41" s="136">
        <v>3</v>
      </c>
      <c r="AK41" s="147">
        <v>1</v>
      </c>
      <c r="AL41" s="178">
        <f t="shared" ref="AL41:AL50" si="12">+AK41*AF41</f>
        <v>127.92035617060401</v>
      </c>
      <c r="AM41" s="147"/>
    </row>
    <row r="42" spans="1:40" s="136" customFormat="1" ht="12" customHeight="1" x14ac:dyDescent="0.25">
      <c r="A42" s="76" t="s">
        <v>494</v>
      </c>
      <c r="B42" s="76" t="s">
        <v>495</v>
      </c>
      <c r="C42" s="152"/>
      <c r="D42" s="152">
        <v>136.43599999999998</v>
      </c>
      <c r="E42" s="152"/>
      <c r="F42" s="138">
        <v>1773.72</v>
      </c>
      <c r="G42" s="138">
        <v>1773.72</v>
      </c>
      <c r="H42" s="138">
        <v>1705.5</v>
      </c>
      <c r="I42" s="138">
        <v>1364.4</v>
      </c>
      <c r="J42" s="138">
        <v>1091.52</v>
      </c>
      <c r="K42" s="138">
        <v>1227.96</v>
      </c>
      <c r="L42" s="138">
        <v>1227.96</v>
      </c>
      <c r="M42" s="138">
        <v>1227.96</v>
      </c>
      <c r="N42" s="138">
        <v>1262.07</v>
      </c>
      <c r="O42" s="138">
        <v>1415.57</v>
      </c>
      <c r="P42" s="138">
        <v>1569.06</v>
      </c>
      <c r="Q42" s="138">
        <v>1637.28</v>
      </c>
      <c r="R42" s="138">
        <f t="shared" si="5"/>
        <v>17276.719999999998</v>
      </c>
      <c r="S42" s="152"/>
      <c r="T42" s="138">
        <f t="shared" si="10"/>
        <v>13.000381131079775</v>
      </c>
      <c r="U42" s="138">
        <f t="shared" si="10"/>
        <v>13.000381131079775</v>
      </c>
      <c r="V42" s="138">
        <f t="shared" si="10"/>
        <v>12.500366472192091</v>
      </c>
      <c r="W42" s="138">
        <f t="shared" si="10"/>
        <v>10.000293177753674</v>
      </c>
      <c r="X42" s="138">
        <f t="shared" si="10"/>
        <v>8.0002345422029393</v>
      </c>
      <c r="Y42" s="138">
        <f t="shared" si="10"/>
        <v>9.0002638599783058</v>
      </c>
      <c r="Z42" s="138">
        <f t="shared" si="10"/>
        <v>9.0002638599783058</v>
      </c>
      <c r="AA42" s="138">
        <f t="shared" si="10"/>
        <v>9.0002638599783058</v>
      </c>
      <c r="AB42" s="138">
        <f t="shared" si="10"/>
        <v>9.250271189422147</v>
      </c>
      <c r="AC42" s="138">
        <f t="shared" si="10"/>
        <v>10.375340819138644</v>
      </c>
      <c r="AD42" s="138">
        <f t="shared" si="10"/>
        <v>11.500337154416725</v>
      </c>
      <c r="AE42" s="138">
        <f t="shared" si="10"/>
        <v>12.000351813304409</v>
      </c>
      <c r="AF42" s="138">
        <f t="shared" si="11"/>
        <v>10.552395750877091</v>
      </c>
      <c r="AG42" s="75"/>
      <c r="AH42" s="176"/>
      <c r="AJ42" s="136">
        <v>3</v>
      </c>
      <c r="AK42" s="147">
        <v>1</v>
      </c>
      <c r="AL42" s="178">
        <f t="shared" si="12"/>
        <v>10.552395750877091</v>
      </c>
      <c r="AM42" s="147"/>
    </row>
    <row r="43" spans="1:40" s="136" customFormat="1" ht="12" customHeight="1" x14ac:dyDescent="0.25">
      <c r="A43" s="76" t="s">
        <v>496</v>
      </c>
      <c r="B43" s="76" t="s">
        <v>497</v>
      </c>
      <c r="C43" s="152"/>
      <c r="D43" s="152">
        <v>136.43599999999998</v>
      </c>
      <c r="E43" s="152"/>
      <c r="F43" s="138">
        <v>545.76</v>
      </c>
      <c r="G43" s="138">
        <v>545.76</v>
      </c>
      <c r="H43" s="138">
        <v>545.76</v>
      </c>
      <c r="I43" s="138">
        <v>443.43</v>
      </c>
      <c r="J43" s="138">
        <v>409.32</v>
      </c>
      <c r="K43" s="138">
        <v>409.32</v>
      </c>
      <c r="L43" s="138">
        <v>409.32</v>
      </c>
      <c r="M43" s="138">
        <v>409.32</v>
      </c>
      <c r="N43" s="138">
        <v>409.32</v>
      </c>
      <c r="O43" s="138">
        <v>409.32</v>
      </c>
      <c r="P43" s="138">
        <v>409.32</v>
      </c>
      <c r="Q43" s="138">
        <v>409.32</v>
      </c>
      <c r="R43" s="138">
        <f t="shared" si="5"/>
        <v>5355.2699999999995</v>
      </c>
      <c r="S43" s="152"/>
      <c r="T43" s="138">
        <f t="shared" si="10"/>
        <v>4.0001172711014696</v>
      </c>
      <c r="U43" s="138">
        <f t="shared" si="10"/>
        <v>4.0001172711014696</v>
      </c>
      <c r="V43" s="138">
        <f t="shared" si="10"/>
        <v>4.0001172711014696</v>
      </c>
      <c r="W43" s="138">
        <f t="shared" si="10"/>
        <v>3.2500952827699439</v>
      </c>
      <c r="X43" s="138">
        <f t="shared" si="10"/>
        <v>3.0000879533261022</v>
      </c>
      <c r="Y43" s="138">
        <f t="shared" si="10"/>
        <v>3.0000879533261022</v>
      </c>
      <c r="Z43" s="138">
        <f t="shared" si="10"/>
        <v>3.0000879533261022</v>
      </c>
      <c r="AA43" s="138">
        <f t="shared" si="10"/>
        <v>3.0000879533261022</v>
      </c>
      <c r="AB43" s="138">
        <f t="shared" si="10"/>
        <v>3.0000879533261022</v>
      </c>
      <c r="AC43" s="138">
        <f t="shared" si="10"/>
        <v>3.0000879533261022</v>
      </c>
      <c r="AD43" s="138">
        <f t="shared" si="10"/>
        <v>3.0000879533261022</v>
      </c>
      <c r="AE43" s="138">
        <f t="shared" si="10"/>
        <v>3.0000879533261022</v>
      </c>
      <c r="AF43" s="138">
        <f t="shared" si="11"/>
        <v>3.2709292268902637</v>
      </c>
      <c r="AG43" s="75"/>
      <c r="AH43" s="176"/>
      <c r="AJ43" s="136">
        <v>3</v>
      </c>
      <c r="AK43" s="147">
        <v>1</v>
      </c>
      <c r="AL43" s="178">
        <f t="shared" si="12"/>
        <v>3.2709292268902637</v>
      </c>
      <c r="AM43" s="147"/>
    </row>
    <row r="44" spans="1:40" s="136" customFormat="1" ht="12" customHeight="1" x14ac:dyDescent="0.25">
      <c r="A44" s="76" t="s">
        <v>498</v>
      </c>
      <c r="B44" s="76" t="s">
        <v>499</v>
      </c>
      <c r="C44" s="152"/>
      <c r="D44" s="152">
        <v>97.853499999999997</v>
      </c>
      <c r="E44" s="152"/>
      <c r="F44" s="138">
        <v>9478.19</v>
      </c>
      <c r="G44" s="138">
        <v>9613.32</v>
      </c>
      <c r="H44" s="138">
        <v>9503.43</v>
      </c>
      <c r="I44" s="138">
        <v>9601.2800000000007</v>
      </c>
      <c r="J44" s="138">
        <v>9699.1299999999992</v>
      </c>
      <c r="K44" s="138">
        <v>9641.1200000000008</v>
      </c>
      <c r="L44" s="138">
        <v>9600.65</v>
      </c>
      <c r="M44" s="138">
        <v>9544.43</v>
      </c>
      <c r="N44" s="138">
        <v>9691.2000000000007</v>
      </c>
      <c r="O44" s="138">
        <v>9593.35</v>
      </c>
      <c r="P44" s="138">
        <v>9519.9599999999991</v>
      </c>
      <c r="Q44" s="138">
        <v>9397.65</v>
      </c>
      <c r="R44" s="138">
        <f t="shared" si="5"/>
        <v>114883.70999999999</v>
      </c>
      <c r="S44" s="152"/>
      <c r="T44" s="138">
        <f t="shared" si="10"/>
        <v>96.861021833659507</v>
      </c>
      <c r="U44" s="138">
        <f t="shared" si="10"/>
        <v>98.241963751935288</v>
      </c>
      <c r="V44" s="138">
        <f t="shared" si="10"/>
        <v>97.118958442978538</v>
      </c>
      <c r="W44" s="138">
        <f t="shared" si="10"/>
        <v>98.118922675223686</v>
      </c>
      <c r="X44" s="138">
        <f t="shared" si="10"/>
        <v>99.11888690746882</v>
      </c>
      <c r="Y44" s="138">
        <f t="shared" si="10"/>
        <v>98.526061919093351</v>
      </c>
      <c r="Z44" s="138">
        <f t="shared" si="10"/>
        <v>98.112484479349234</v>
      </c>
      <c r="AA44" s="138">
        <f t="shared" si="10"/>
        <v>97.537952142744004</v>
      </c>
      <c r="AB44" s="138">
        <f t="shared" si="10"/>
        <v>99.037847394319073</v>
      </c>
      <c r="AC44" s="138">
        <f t="shared" si="10"/>
        <v>98.037883162073925</v>
      </c>
      <c r="AD44" s="138">
        <f t="shared" si="10"/>
        <v>97.287884439493723</v>
      </c>
      <c r="AE44" s="138">
        <f t="shared" si="10"/>
        <v>96.037954697583629</v>
      </c>
      <c r="AF44" s="138">
        <f t="shared" si="11"/>
        <v>97.836485153826914</v>
      </c>
      <c r="AG44" s="75"/>
      <c r="AH44" s="176"/>
      <c r="AJ44" s="136">
        <v>4</v>
      </c>
      <c r="AK44" s="147">
        <v>1</v>
      </c>
      <c r="AL44" s="178">
        <f t="shared" si="12"/>
        <v>97.836485153826914</v>
      </c>
      <c r="AM44" s="147"/>
    </row>
    <row r="45" spans="1:40" s="136" customFormat="1" ht="12" customHeight="1" x14ac:dyDescent="0.25">
      <c r="A45" s="76" t="s">
        <v>500</v>
      </c>
      <c r="B45" s="76" t="s">
        <v>501</v>
      </c>
      <c r="C45" s="152"/>
      <c r="D45" s="152">
        <v>180.5385</v>
      </c>
      <c r="E45" s="152"/>
      <c r="F45" s="138">
        <v>4018.86</v>
      </c>
      <c r="G45" s="138">
        <v>4018.86</v>
      </c>
      <c r="H45" s="138">
        <v>3954.83</v>
      </c>
      <c r="I45" s="138">
        <v>3890.8</v>
      </c>
      <c r="J45" s="138">
        <v>3890.8</v>
      </c>
      <c r="K45" s="138">
        <v>3890.8</v>
      </c>
      <c r="L45" s="138">
        <v>4116.4799999999996</v>
      </c>
      <c r="M45" s="138">
        <v>4350.55</v>
      </c>
      <c r="N45" s="138">
        <v>4440.82</v>
      </c>
      <c r="O45" s="138">
        <v>4440.82</v>
      </c>
      <c r="P45" s="138">
        <v>4463.3900000000003</v>
      </c>
      <c r="Q45" s="138">
        <v>4440.82</v>
      </c>
      <c r="R45" s="138">
        <f t="shared" si="5"/>
        <v>49917.829999999994</v>
      </c>
      <c r="S45" s="152"/>
      <c r="T45" s="138">
        <f t="shared" si="10"/>
        <v>22.260404290497597</v>
      </c>
      <c r="U45" s="138">
        <f t="shared" si="10"/>
        <v>22.260404290497597</v>
      </c>
      <c r="V45" s="138">
        <f t="shared" si="10"/>
        <v>21.905743096347869</v>
      </c>
      <c r="W45" s="138">
        <f t="shared" si="10"/>
        <v>21.551081902198145</v>
      </c>
      <c r="X45" s="138">
        <f t="shared" si="10"/>
        <v>21.551081902198145</v>
      </c>
      <c r="Y45" s="138">
        <f t="shared" si="10"/>
        <v>21.551081902198145</v>
      </c>
      <c r="Z45" s="138">
        <f t="shared" si="10"/>
        <v>22.801119982718365</v>
      </c>
      <c r="AA45" s="138">
        <f t="shared" si="10"/>
        <v>24.097630145370655</v>
      </c>
      <c r="AB45" s="138">
        <f t="shared" si="10"/>
        <v>24.597634299609222</v>
      </c>
      <c r="AC45" s="138">
        <f t="shared" si="10"/>
        <v>24.597634299609222</v>
      </c>
      <c r="AD45" s="138">
        <f t="shared" si="10"/>
        <v>24.722649185630768</v>
      </c>
      <c r="AE45" s="138">
        <f t="shared" si="10"/>
        <v>24.597634299609222</v>
      </c>
      <c r="AF45" s="138">
        <f t="shared" si="11"/>
        <v>23.041174966373745</v>
      </c>
      <c r="AG45" s="75"/>
      <c r="AH45" s="176"/>
      <c r="AJ45" s="136">
        <v>4</v>
      </c>
      <c r="AK45" s="147">
        <v>1</v>
      </c>
      <c r="AL45" s="178">
        <f t="shared" si="12"/>
        <v>23.041174966373745</v>
      </c>
      <c r="AM45" s="147"/>
      <c r="AN45" s="156"/>
    </row>
    <row r="46" spans="1:40" s="136" customFormat="1" ht="12" customHeight="1" x14ac:dyDescent="0.25">
      <c r="A46" s="76" t="s">
        <v>502</v>
      </c>
      <c r="B46" s="76" t="s">
        <v>503</v>
      </c>
      <c r="C46" s="152"/>
      <c r="D46" s="152">
        <v>180.5385</v>
      </c>
      <c r="E46" s="152"/>
      <c r="F46" s="138">
        <v>2073.79</v>
      </c>
      <c r="G46" s="138">
        <v>2073.79</v>
      </c>
      <c r="H46" s="138">
        <v>2054.9499999999998</v>
      </c>
      <c r="I46" s="138">
        <v>1904.5</v>
      </c>
      <c r="J46" s="138">
        <v>1874.41</v>
      </c>
      <c r="K46" s="138">
        <v>1874.41</v>
      </c>
      <c r="L46" s="138">
        <v>1784.14</v>
      </c>
      <c r="M46" s="138">
        <v>1693.87</v>
      </c>
      <c r="N46" s="138">
        <v>1693.87</v>
      </c>
      <c r="O46" s="138">
        <v>1693.87</v>
      </c>
      <c r="P46" s="138">
        <v>1693.87</v>
      </c>
      <c r="Q46" s="138">
        <v>1693.87</v>
      </c>
      <c r="R46" s="138">
        <f t="shared" si="5"/>
        <v>22109.339999999997</v>
      </c>
      <c r="S46" s="152"/>
      <c r="T46" s="138">
        <f t="shared" si="10"/>
        <v>11.486691204369151</v>
      </c>
      <c r="U46" s="138">
        <f t="shared" si="10"/>
        <v>11.486691204369151</v>
      </c>
      <c r="V46" s="138">
        <f t="shared" si="10"/>
        <v>11.382336731500482</v>
      </c>
      <c r="W46" s="138">
        <f t="shared" si="10"/>
        <v>10.548996474436201</v>
      </c>
      <c r="X46" s="138">
        <f t="shared" si="10"/>
        <v>10.382328423023344</v>
      </c>
      <c r="Y46" s="138">
        <f t="shared" si="10"/>
        <v>10.382328423023344</v>
      </c>
      <c r="Z46" s="138">
        <f t="shared" si="10"/>
        <v>9.8823242687847745</v>
      </c>
      <c r="AA46" s="138">
        <f t="shared" si="10"/>
        <v>9.3823201145462036</v>
      </c>
      <c r="AB46" s="138">
        <f t="shared" si="10"/>
        <v>9.3823201145462036</v>
      </c>
      <c r="AC46" s="138">
        <f t="shared" si="10"/>
        <v>9.3823201145462036</v>
      </c>
      <c r="AD46" s="138">
        <f t="shared" si="10"/>
        <v>9.3823201145462036</v>
      </c>
      <c r="AE46" s="138">
        <f t="shared" si="10"/>
        <v>9.3823201145462036</v>
      </c>
      <c r="AF46" s="138">
        <f t="shared" si="11"/>
        <v>10.205274775186455</v>
      </c>
      <c r="AG46" s="75"/>
      <c r="AH46" s="176"/>
      <c r="AJ46" s="136">
        <v>4</v>
      </c>
      <c r="AK46" s="136">
        <v>1</v>
      </c>
      <c r="AL46" s="178">
        <f t="shared" si="12"/>
        <v>10.205274775186455</v>
      </c>
      <c r="AN46" s="156"/>
    </row>
    <row r="47" spans="1:40" s="136" customFormat="1" ht="12" customHeight="1" x14ac:dyDescent="0.25">
      <c r="A47" s="76" t="s">
        <v>504</v>
      </c>
      <c r="B47" s="76" t="s">
        <v>505</v>
      </c>
      <c r="C47" s="152"/>
      <c r="D47" s="152">
        <v>180.5385</v>
      </c>
      <c r="E47" s="152"/>
      <c r="F47" s="138">
        <v>211.84</v>
      </c>
      <c r="G47" s="138">
        <v>211.84</v>
      </c>
      <c r="H47" s="138">
        <v>211.84</v>
      </c>
      <c r="I47" s="138">
        <v>211.84</v>
      </c>
      <c r="J47" s="138">
        <v>211.84</v>
      </c>
      <c r="K47" s="138">
        <v>211.84</v>
      </c>
      <c r="L47" s="138">
        <v>211.84</v>
      </c>
      <c r="M47" s="138">
        <v>211.84</v>
      </c>
      <c r="N47" s="138">
        <v>211.84</v>
      </c>
      <c r="O47" s="138">
        <v>211.84</v>
      </c>
      <c r="P47" s="138">
        <v>211.84</v>
      </c>
      <c r="Q47" s="138">
        <v>211.84</v>
      </c>
      <c r="R47" s="138">
        <f t="shared" si="5"/>
        <v>2542.08</v>
      </c>
      <c r="S47" s="152"/>
      <c r="T47" s="138">
        <f t="shared" si="10"/>
        <v>1.1733785314489706</v>
      </c>
      <c r="U47" s="138">
        <f t="shared" si="10"/>
        <v>1.1733785314489706</v>
      </c>
      <c r="V47" s="138">
        <f t="shared" si="10"/>
        <v>1.1733785314489706</v>
      </c>
      <c r="W47" s="138">
        <f t="shared" si="10"/>
        <v>1.1733785314489706</v>
      </c>
      <c r="X47" s="138">
        <f t="shared" si="10"/>
        <v>1.1733785314489706</v>
      </c>
      <c r="Y47" s="138">
        <f t="shared" si="10"/>
        <v>1.1733785314489706</v>
      </c>
      <c r="Z47" s="138">
        <f t="shared" si="10"/>
        <v>1.1733785314489706</v>
      </c>
      <c r="AA47" s="138">
        <f t="shared" si="10"/>
        <v>1.1733785314489706</v>
      </c>
      <c r="AB47" s="138">
        <f t="shared" si="10"/>
        <v>1.1733785314489706</v>
      </c>
      <c r="AC47" s="138">
        <f t="shared" si="10"/>
        <v>1.1733785314489706</v>
      </c>
      <c r="AD47" s="138">
        <f t="shared" si="10"/>
        <v>1.1733785314489706</v>
      </c>
      <c r="AE47" s="138">
        <f t="shared" si="10"/>
        <v>1.1733785314489706</v>
      </c>
      <c r="AF47" s="138">
        <f t="shared" si="11"/>
        <v>1.1733785314489709</v>
      </c>
      <c r="AG47" s="75"/>
      <c r="AH47" s="176"/>
      <c r="AJ47" s="136">
        <v>4</v>
      </c>
      <c r="AK47" s="136">
        <v>1</v>
      </c>
      <c r="AL47" s="178">
        <f t="shared" si="12"/>
        <v>1.1733785314489709</v>
      </c>
    </row>
    <row r="48" spans="1:40" s="136" customFormat="1" ht="12" customHeight="1" x14ac:dyDescent="0.25">
      <c r="A48" s="76" t="s">
        <v>506</v>
      </c>
      <c r="B48" s="76" t="s">
        <v>507</v>
      </c>
      <c r="C48" s="152"/>
      <c r="D48" s="152">
        <v>133.10099999999997</v>
      </c>
      <c r="E48" s="152"/>
      <c r="F48" s="138">
        <v>16319.62</v>
      </c>
      <c r="G48" s="138">
        <v>16319.62</v>
      </c>
      <c r="H48" s="138">
        <v>16172.52</v>
      </c>
      <c r="I48" s="138">
        <v>15620.86</v>
      </c>
      <c r="J48" s="138">
        <v>15405.53</v>
      </c>
      <c r="K48" s="138">
        <v>15426.93</v>
      </c>
      <c r="L48" s="138">
        <v>15710.72</v>
      </c>
      <c r="M48" s="138">
        <v>15737.72</v>
      </c>
      <c r="N48" s="138">
        <v>16230.97</v>
      </c>
      <c r="O48" s="138">
        <v>16117.3</v>
      </c>
      <c r="P48" s="138">
        <v>16165.03</v>
      </c>
      <c r="Q48" s="138">
        <v>15989.53</v>
      </c>
      <c r="R48" s="138">
        <f t="shared" si="5"/>
        <v>191216.35</v>
      </c>
      <c r="S48" s="152"/>
      <c r="T48" s="138">
        <f t="shared" si="10"/>
        <v>122.61079931781131</v>
      </c>
      <c r="U48" s="138">
        <f t="shared" si="10"/>
        <v>122.61079931781131</v>
      </c>
      <c r="V48" s="138">
        <f t="shared" si="10"/>
        <v>121.50562354903423</v>
      </c>
      <c r="W48" s="138">
        <f t="shared" si="10"/>
        <v>117.36095145791545</v>
      </c>
      <c r="X48" s="138">
        <f t="shared" si="10"/>
        <v>115.7431574518599</v>
      </c>
      <c r="Y48" s="138">
        <f t="shared" si="10"/>
        <v>115.9039376112877</v>
      </c>
      <c r="Z48" s="138">
        <f t="shared" si="10"/>
        <v>118.03607786568097</v>
      </c>
      <c r="AA48" s="138">
        <f t="shared" si="10"/>
        <v>118.23893133785623</v>
      </c>
      <c r="AB48" s="138">
        <f t="shared" si="10"/>
        <v>121.94476375083585</v>
      </c>
      <c r="AC48" s="138">
        <f t="shared" si="10"/>
        <v>121.09075063297799</v>
      </c>
      <c r="AD48" s="138">
        <f t="shared" si="10"/>
        <v>121.44935049323449</v>
      </c>
      <c r="AE48" s="138">
        <f t="shared" si="10"/>
        <v>120.13080292409526</v>
      </c>
      <c r="AF48" s="138">
        <f t="shared" si="11"/>
        <v>119.71882880920005</v>
      </c>
      <c r="AG48" s="75"/>
      <c r="AH48" s="176"/>
      <c r="AJ48" s="136">
        <v>6</v>
      </c>
      <c r="AK48" s="136">
        <v>1</v>
      </c>
      <c r="AL48" s="178">
        <f t="shared" si="12"/>
        <v>119.71882880920005</v>
      </c>
    </row>
    <row r="49" spans="1:40" s="136" customFormat="1" ht="12" customHeight="1" x14ac:dyDescent="0.25">
      <c r="A49" s="76" t="s">
        <v>508</v>
      </c>
      <c r="B49" s="76" t="s">
        <v>509</v>
      </c>
      <c r="C49" s="152"/>
      <c r="D49" s="152">
        <v>248.90599999999998</v>
      </c>
      <c r="E49" s="152"/>
      <c r="F49" s="138">
        <v>7925.98</v>
      </c>
      <c r="G49" s="138">
        <v>7925.98</v>
      </c>
      <c r="H49" s="138">
        <v>7925.98</v>
      </c>
      <c r="I49" s="138">
        <v>7708.19</v>
      </c>
      <c r="J49" s="138">
        <v>7179.25</v>
      </c>
      <c r="K49" s="138">
        <v>7428.16</v>
      </c>
      <c r="L49" s="138">
        <v>7428.17</v>
      </c>
      <c r="M49" s="138">
        <v>7428.16</v>
      </c>
      <c r="N49" s="138">
        <v>7552.62</v>
      </c>
      <c r="O49" s="138">
        <v>7677.07</v>
      </c>
      <c r="P49" s="138">
        <v>7847.16</v>
      </c>
      <c r="Q49" s="138">
        <v>7739.3</v>
      </c>
      <c r="R49" s="138">
        <f t="shared" si="5"/>
        <v>91766.02</v>
      </c>
      <c r="S49" s="152"/>
      <c r="T49" s="138">
        <f t="shared" si="10"/>
        <v>31.843266132596241</v>
      </c>
      <c r="U49" s="138">
        <f t="shared" si="10"/>
        <v>31.843266132596241</v>
      </c>
      <c r="V49" s="138">
        <f t="shared" si="10"/>
        <v>31.843266132596241</v>
      </c>
      <c r="W49" s="138">
        <f t="shared" si="10"/>
        <v>30.968277180943812</v>
      </c>
      <c r="X49" s="138">
        <f t="shared" si="10"/>
        <v>28.843217921625033</v>
      </c>
      <c r="Y49" s="138">
        <f t="shared" si="10"/>
        <v>29.843233991948772</v>
      </c>
      <c r="Z49" s="138">
        <f t="shared" si="10"/>
        <v>29.843274167758114</v>
      </c>
      <c r="AA49" s="138">
        <f t="shared" si="10"/>
        <v>29.843233991948772</v>
      </c>
      <c r="AB49" s="138">
        <f t="shared" si="10"/>
        <v>30.34326211501531</v>
      </c>
      <c r="AC49" s="138">
        <f t="shared" si="10"/>
        <v>30.843250062272507</v>
      </c>
      <c r="AD49" s="138">
        <f t="shared" si="10"/>
        <v>31.526600403365126</v>
      </c>
      <c r="AE49" s="138">
        <f t="shared" si="10"/>
        <v>31.093264123805778</v>
      </c>
      <c r="AF49" s="138">
        <f t="shared" si="11"/>
        <v>30.723117696372668</v>
      </c>
      <c r="AG49" s="75"/>
      <c r="AH49" s="176"/>
      <c r="AJ49" s="136">
        <v>6</v>
      </c>
      <c r="AK49" s="136">
        <v>1</v>
      </c>
      <c r="AL49" s="178">
        <f t="shared" si="12"/>
        <v>30.723117696372668</v>
      </c>
    </row>
    <row r="50" spans="1:40" s="136" customFormat="1" ht="12" customHeight="1" x14ac:dyDescent="0.25">
      <c r="A50" s="76" t="s">
        <v>510</v>
      </c>
      <c r="B50" s="76" t="s">
        <v>511</v>
      </c>
      <c r="C50" s="152"/>
      <c r="D50" s="152">
        <v>248.90599999999998</v>
      </c>
      <c r="E50" s="152"/>
      <c r="F50" s="138">
        <v>1592.15</v>
      </c>
      <c r="G50" s="138">
        <v>1612.89</v>
      </c>
      <c r="H50" s="138">
        <v>1612.89</v>
      </c>
      <c r="I50" s="138">
        <v>1861.8</v>
      </c>
      <c r="J50" s="138">
        <v>1861.8</v>
      </c>
      <c r="K50" s="138">
        <v>1861.8</v>
      </c>
      <c r="L50" s="138">
        <v>1612.89</v>
      </c>
      <c r="M50" s="138">
        <v>1612.89</v>
      </c>
      <c r="N50" s="138">
        <v>1612.89</v>
      </c>
      <c r="O50" s="138">
        <v>1612.89</v>
      </c>
      <c r="P50" s="138">
        <v>1861.8</v>
      </c>
      <c r="Q50" s="138">
        <v>1861.8</v>
      </c>
      <c r="R50" s="138">
        <f t="shared" si="5"/>
        <v>20578.489999999998</v>
      </c>
      <c r="S50" s="152"/>
      <c r="T50" s="138">
        <f t="shared" si="10"/>
        <v>6.3965914843354525</v>
      </c>
      <c r="U50" s="138">
        <f t="shared" si="10"/>
        <v>6.4799161129100957</v>
      </c>
      <c r="V50" s="138">
        <f t="shared" si="10"/>
        <v>6.4799161129100957</v>
      </c>
      <c r="W50" s="138">
        <f t="shared" si="10"/>
        <v>7.4799321832338315</v>
      </c>
      <c r="X50" s="138">
        <f t="shared" si="10"/>
        <v>7.4799321832338315</v>
      </c>
      <c r="Y50" s="138">
        <f t="shared" si="10"/>
        <v>7.4799321832338315</v>
      </c>
      <c r="Z50" s="138">
        <f t="shared" si="10"/>
        <v>6.4799161129100957</v>
      </c>
      <c r="AA50" s="138">
        <f t="shared" si="10"/>
        <v>6.4799161129100957</v>
      </c>
      <c r="AB50" s="138">
        <f t="shared" si="10"/>
        <v>6.4799161129100957</v>
      </c>
      <c r="AC50" s="138">
        <f t="shared" si="10"/>
        <v>6.4799161129100957</v>
      </c>
      <c r="AD50" s="138">
        <f t="shared" si="10"/>
        <v>7.4799321832338315</v>
      </c>
      <c r="AE50" s="138">
        <f t="shared" si="10"/>
        <v>7.4799321832338315</v>
      </c>
      <c r="AF50" s="138">
        <f t="shared" si="11"/>
        <v>6.8896457564970985</v>
      </c>
      <c r="AG50" s="75"/>
      <c r="AH50" s="176"/>
      <c r="AJ50" s="136">
        <v>6</v>
      </c>
      <c r="AK50" s="136">
        <v>1</v>
      </c>
      <c r="AL50" s="178">
        <f t="shared" si="12"/>
        <v>6.8896457564970985</v>
      </c>
    </row>
    <row r="51" spans="1:40" s="136" customFormat="1" ht="12" customHeight="1" x14ac:dyDescent="0.25">
      <c r="A51" s="76" t="s">
        <v>512</v>
      </c>
      <c r="B51" s="76" t="s">
        <v>513</v>
      </c>
      <c r="C51" s="152"/>
      <c r="D51" s="152">
        <v>111</v>
      </c>
      <c r="E51" s="152"/>
      <c r="F51" s="138">
        <v>4517.7299999999996</v>
      </c>
      <c r="G51" s="138">
        <v>1352.12</v>
      </c>
      <c r="H51" s="138">
        <v>6075.17</v>
      </c>
      <c r="I51" s="138">
        <v>3650.86</v>
      </c>
      <c r="J51" s="138">
        <v>3436.57</v>
      </c>
      <c r="K51" s="138">
        <v>3719.39</v>
      </c>
      <c r="L51" s="138">
        <v>4463.63</v>
      </c>
      <c r="M51" s="138">
        <v>1290.6600000000001</v>
      </c>
      <c r="N51" s="138">
        <v>7195.75</v>
      </c>
      <c r="O51" s="138">
        <v>4073.08</v>
      </c>
      <c r="P51" s="138">
        <v>2906.76</v>
      </c>
      <c r="Q51" s="138">
        <v>4868.08</v>
      </c>
      <c r="R51" s="138">
        <f t="shared" si="5"/>
        <v>47549.80000000001</v>
      </c>
      <c r="S51" s="152"/>
      <c r="T51" s="138"/>
      <c r="U51" s="138"/>
      <c r="V51" s="138"/>
      <c r="W51" s="138"/>
      <c r="X51" s="138"/>
      <c r="Y51" s="138"/>
      <c r="Z51" s="138"/>
      <c r="AA51" s="138"/>
      <c r="AB51" s="138"/>
      <c r="AC51" s="138"/>
      <c r="AD51" s="138"/>
      <c r="AE51" s="138"/>
      <c r="AF51" s="138"/>
      <c r="AG51" s="177"/>
      <c r="AH51" s="176"/>
    </row>
    <row r="52" spans="1:40" s="136" customFormat="1" ht="12" customHeight="1" x14ac:dyDescent="0.25">
      <c r="A52" s="76" t="s">
        <v>288</v>
      </c>
      <c r="B52" s="76" t="s">
        <v>514</v>
      </c>
      <c r="C52" s="152"/>
      <c r="D52" s="152">
        <v>3.04</v>
      </c>
      <c r="E52" s="152"/>
      <c r="F52" s="138">
        <v>3.04</v>
      </c>
      <c r="G52" s="138">
        <v>3.04</v>
      </c>
      <c r="H52" s="138">
        <v>3.04</v>
      </c>
      <c r="I52" s="138">
        <v>3.04</v>
      </c>
      <c r="J52" s="138">
        <v>3.04</v>
      </c>
      <c r="K52" s="138">
        <v>3.04</v>
      </c>
      <c r="L52" s="138">
        <v>3.04</v>
      </c>
      <c r="M52" s="138">
        <v>3.04</v>
      </c>
      <c r="N52" s="138">
        <v>3.04</v>
      </c>
      <c r="O52" s="138">
        <v>3.04</v>
      </c>
      <c r="P52" s="138">
        <v>3.04</v>
      </c>
      <c r="Q52" s="138">
        <v>3.04</v>
      </c>
      <c r="R52" s="138">
        <f t="shared" si="5"/>
        <v>36.479999999999997</v>
      </c>
      <c r="S52" s="152"/>
      <c r="AG52" s="75"/>
      <c r="AH52" s="176"/>
    </row>
    <row r="53" spans="1:40" s="147" customFormat="1" ht="12" customHeight="1" x14ac:dyDescent="0.25">
      <c r="A53" s="203" t="s">
        <v>278</v>
      </c>
      <c r="B53" s="203" t="s">
        <v>279</v>
      </c>
      <c r="C53" s="152"/>
      <c r="D53" s="152">
        <v>5.5774999999999988</v>
      </c>
      <c r="E53" s="152"/>
      <c r="F53" s="138">
        <v>5.58</v>
      </c>
      <c r="G53" s="138">
        <v>5.58</v>
      </c>
      <c r="H53" s="138">
        <v>5.58</v>
      </c>
      <c r="I53" s="138">
        <v>5.58</v>
      </c>
      <c r="J53" s="138">
        <v>5.58</v>
      </c>
      <c r="K53" s="138">
        <v>5.58</v>
      </c>
      <c r="L53" s="138">
        <v>5.58</v>
      </c>
      <c r="M53" s="138">
        <v>5.58</v>
      </c>
      <c r="N53" s="138">
        <v>5.58</v>
      </c>
      <c r="O53" s="138">
        <v>5.58</v>
      </c>
      <c r="P53" s="138">
        <v>5.58</v>
      </c>
      <c r="Q53" s="138">
        <v>5.58</v>
      </c>
      <c r="R53" s="138">
        <f t="shared" si="5"/>
        <v>66.959999999999994</v>
      </c>
      <c r="S53" s="152"/>
      <c r="T53" s="139"/>
      <c r="U53" s="139"/>
      <c r="V53" s="139"/>
      <c r="W53" s="139"/>
      <c r="X53" s="139"/>
      <c r="Y53" s="139"/>
      <c r="Z53" s="139"/>
      <c r="AA53" s="139"/>
      <c r="AB53" s="139"/>
      <c r="AC53" s="139"/>
      <c r="AD53" s="139"/>
      <c r="AE53" s="139"/>
      <c r="AF53" s="139"/>
      <c r="AG53" s="75"/>
      <c r="AH53" s="176"/>
      <c r="AI53" s="136"/>
      <c r="AJ53" s="136"/>
    </row>
    <row r="54" spans="1:40" s="147" customFormat="1" ht="12" customHeight="1" x14ac:dyDescent="0.25">
      <c r="A54" s="76" t="s">
        <v>308</v>
      </c>
      <c r="B54" s="76" t="s">
        <v>309</v>
      </c>
      <c r="C54" s="152"/>
      <c r="D54" s="152">
        <v>12.6</v>
      </c>
      <c r="E54" s="152"/>
      <c r="F54" s="138">
        <v>25.14</v>
      </c>
      <c r="G54" s="138">
        <v>37.71</v>
      </c>
      <c r="H54" s="138">
        <v>5.7</v>
      </c>
      <c r="I54" s="138">
        <v>0</v>
      </c>
      <c r="J54" s="138">
        <v>0</v>
      </c>
      <c r="K54" s="138">
        <v>25.14</v>
      </c>
      <c r="L54" s="138">
        <v>17.57</v>
      </c>
      <c r="M54" s="138">
        <v>0</v>
      </c>
      <c r="N54" s="138">
        <v>12.6</v>
      </c>
      <c r="O54" s="138">
        <v>0</v>
      </c>
      <c r="P54" s="138">
        <v>0</v>
      </c>
      <c r="Q54" s="138">
        <v>12.6</v>
      </c>
      <c r="R54" s="138">
        <f t="shared" si="5"/>
        <v>136.45999999999998</v>
      </c>
      <c r="S54" s="152"/>
      <c r="T54" s="139"/>
      <c r="U54" s="139"/>
      <c r="V54" s="139"/>
      <c r="W54" s="139"/>
      <c r="X54" s="139"/>
      <c r="Y54" s="139"/>
      <c r="Z54" s="139"/>
      <c r="AA54" s="139"/>
      <c r="AB54" s="139"/>
      <c r="AC54" s="139"/>
      <c r="AD54" s="139"/>
      <c r="AE54" s="139"/>
      <c r="AF54" s="139"/>
      <c r="AG54" s="75"/>
      <c r="AH54" s="176"/>
      <c r="AI54" s="136"/>
      <c r="AJ54" s="136"/>
    </row>
    <row r="55" spans="1:40" s="147" customFormat="1" ht="12" customHeight="1" x14ac:dyDescent="0.25">
      <c r="A55" s="76" t="s">
        <v>310</v>
      </c>
      <c r="B55" s="76" t="s">
        <v>311</v>
      </c>
      <c r="C55" s="152"/>
      <c r="D55" s="152">
        <v>4.53</v>
      </c>
      <c r="E55" s="152"/>
      <c r="F55" s="138">
        <v>15.1</v>
      </c>
      <c r="G55" s="138">
        <v>67.95</v>
      </c>
      <c r="H55" s="138">
        <v>120.8</v>
      </c>
      <c r="I55" s="138">
        <v>67.95</v>
      </c>
      <c r="J55" s="138">
        <v>60.4</v>
      </c>
      <c r="K55" s="138">
        <v>75.5</v>
      </c>
      <c r="L55" s="138">
        <v>188.75</v>
      </c>
      <c r="M55" s="138">
        <v>75.5</v>
      </c>
      <c r="N55" s="138">
        <v>15.1</v>
      </c>
      <c r="O55" s="138">
        <v>0</v>
      </c>
      <c r="P55" s="138">
        <v>15.2</v>
      </c>
      <c r="Q55" s="138">
        <v>98.8</v>
      </c>
      <c r="R55" s="138">
        <f t="shared" si="5"/>
        <v>801.05000000000007</v>
      </c>
      <c r="S55" s="152"/>
      <c r="T55" s="139"/>
      <c r="U55" s="139"/>
      <c r="V55" s="139"/>
      <c r="W55" s="139"/>
      <c r="X55" s="139"/>
      <c r="Y55" s="139"/>
      <c r="Z55" s="139"/>
      <c r="AA55" s="139"/>
      <c r="AB55" s="139"/>
      <c r="AC55" s="139"/>
      <c r="AD55" s="139"/>
      <c r="AE55" s="139"/>
      <c r="AF55" s="139"/>
      <c r="AG55" s="75"/>
      <c r="AH55" s="176"/>
      <c r="AI55" s="136"/>
      <c r="AJ55" s="136"/>
    </row>
    <row r="56" spans="1:40" s="147" customFormat="1" ht="12" customHeight="1" x14ac:dyDescent="0.25">
      <c r="A56" s="76" t="s">
        <v>515</v>
      </c>
      <c r="B56" s="76" t="s">
        <v>430</v>
      </c>
      <c r="C56" s="152"/>
      <c r="D56" s="152">
        <v>4.53</v>
      </c>
      <c r="E56" s="152"/>
      <c r="F56" s="138">
        <v>0</v>
      </c>
      <c r="G56" s="138">
        <v>0</v>
      </c>
      <c r="H56" s="138">
        <v>0</v>
      </c>
      <c r="I56" s="138">
        <v>0</v>
      </c>
      <c r="J56" s="138">
        <v>0</v>
      </c>
      <c r="K56" s="138">
        <v>0</v>
      </c>
      <c r="L56" s="138">
        <v>0</v>
      </c>
      <c r="M56" s="138">
        <v>0</v>
      </c>
      <c r="N56" s="138">
        <v>0</v>
      </c>
      <c r="O56" s="138">
        <v>4.53</v>
      </c>
      <c r="P56" s="138">
        <v>0</v>
      </c>
      <c r="Q56" s="138">
        <v>0</v>
      </c>
      <c r="R56" s="138">
        <f t="shared" si="5"/>
        <v>4.53</v>
      </c>
      <c r="S56" s="152"/>
      <c r="T56" s="139"/>
      <c r="U56" s="139"/>
      <c r="V56" s="139"/>
      <c r="W56" s="139"/>
      <c r="X56" s="139"/>
      <c r="Y56" s="139"/>
      <c r="Z56" s="139"/>
      <c r="AA56" s="139"/>
      <c r="AB56" s="139"/>
      <c r="AC56" s="139"/>
      <c r="AD56" s="139"/>
      <c r="AE56" s="139"/>
      <c r="AF56" s="139"/>
      <c r="AG56" s="75"/>
      <c r="AH56" s="176"/>
      <c r="AI56" s="136"/>
      <c r="AJ56" s="136"/>
    </row>
    <row r="57" spans="1:40" s="147" customFormat="1" ht="12" customHeight="1" x14ac:dyDescent="0.25">
      <c r="A57" s="76" t="s">
        <v>312</v>
      </c>
      <c r="B57" s="76" t="s">
        <v>313</v>
      </c>
      <c r="C57" s="152"/>
      <c r="D57" s="152">
        <v>1.29</v>
      </c>
      <c r="E57" s="152"/>
      <c r="F57" s="138">
        <v>338.88</v>
      </c>
      <c r="G57" s="138">
        <v>338.88</v>
      </c>
      <c r="H57" s="138">
        <v>340</v>
      </c>
      <c r="I57" s="138">
        <v>315.01</v>
      </c>
      <c r="J57" s="138">
        <v>308.60000000000002</v>
      </c>
      <c r="K57" s="138">
        <v>317.57</v>
      </c>
      <c r="L57" s="138">
        <v>320.83999999999997</v>
      </c>
      <c r="M57" s="138">
        <v>322.14000000000004</v>
      </c>
      <c r="N57" s="138">
        <v>324.23</v>
      </c>
      <c r="O57" s="138">
        <v>329.85</v>
      </c>
      <c r="P57" s="138">
        <v>329.85</v>
      </c>
      <c r="Q57" s="138">
        <v>325.35000000000002</v>
      </c>
      <c r="R57" s="138">
        <f t="shared" si="5"/>
        <v>3911.1999999999994</v>
      </c>
      <c r="S57" s="152"/>
      <c r="T57" s="139"/>
      <c r="U57" s="139"/>
      <c r="V57" s="139"/>
      <c r="W57" s="139"/>
      <c r="X57" s="139"/>
      <c r="Y57" s="139"/>
      <c r="Z57" s="139"/>
      <c r="AA57" s="139"/>
      <c r="AB57" s="139"/>
      <c r="AC57" s="139"/>
      <c r="AD57" s="139"/>
      <c r="AE57" s="139"/>
      <c r="AF57" s="139"/>
      <c r="AG57" s="75"/>
      <c r="AH57" s="176"/>
      <c r="AI57" s="136"/>
      <c r="AJ57" s="136"/>
    </row>
    <row r="58" spans="1:40" s="147" customFormat="1" ht="12" customHeight="1" x14ac:dyDescent="0.25">
      <c r="A58" s="76" t="s">
        <v>316</v>
      </c>
      <c r="B58" s="76" t="s">
        <v>317</v>
      </c>
      <c r="C58" s="152"/>
      <c r="D58" s="152">
        <v>1.863</v>
      </c>
      <c r="E58" s="152"/>
      <c r="F58" s="138">
        <v>560.65</v>
      </c>
      <c r="G58" s="138">
        <v>558.61</v>
      </c>
      <c r="H58" s="138">
        <v>547.86</v>
      </c>
      <c r="I58" s="138">
        <v>545.53</v>
      </c>
      <c r="J58" s="138">
        <v>561.80999999999995</v>
      </c>
      <c r="K58" s="138">
        <v>571.9</v>
      </c>
      <c r="L58" s="138">
        <v>565.70000000000005</v>
      </c>
      <c r="M58" s="138">
        <v>570.34</v>
      </c>
      <c r="N58" s="138">
        <v>580.38</v>
      </c>
      <c r="O58" s="138">
        <v>592.45000000000005</v>
      </c>
      <c r="P58" s="138">
        <v>576.4</v>
      </c>
      <c r="Q58" s="138">
        <v>604.73</v>
      </c>
      <c r="R58" s="138">
        <f t="shared" si="5"/>
        <v>6836.3599999999988</v>
      </c>
      <c r="S58" s="152"/>
      <c r="T58" s="139"/>
      <c r="U58" s="139"/>
      <c r="V58" s="139"/>
      <c r="W58" s="139"/>
      <c r="X58" s="139"/>
      <c r="Y58" s="139"/>
      <c r="Z58" s="139"/>
      <c r="AA58" s="139"/>
      <c r="AB58" s="139"/>
      <c r="AC58" s="139"/>
      <c r="AD58" s="139"/>
      <c r="AE58" s="139"/>
      <c r="AF58" s="139"/>
      <c r="AG58" s="75"/>
      <c r="AH58" s="176"/>
      <c r="AI58" s="136"/>
      <c r="AJ58" s="136"/>
      <c r="AM58" s="160" t="s">
        <v>28</v>
      </c>
      <c r="AN58" s="161">
        <f>+SUM(AL41:AL50)</f>
        <v>431.3315868372772</v>
      </c>
    </row>
    <row r="59" spans="1:40" s="147" customFormat="1" ht="12" customHeight="1" x14ac:dyDescent="0.25">
      <c r="A59" s="203" t="s">
        <v>326</v>
      </c>
      <c r="B59" s="203" t="s">
        <v>327</v>
      </c>
      <c r="C59" s="152"/>
      <c r="D59" s="152">
        <v>45</v>
      </c>
      <c r="E59" s="152"/>
      <c r="F59" s="138">
        <v>0</v>
      </c>
      <c r="G59" s="138">
        <v>0</v>
      </c>
      <c r="H59" s="138">
        <v>0</v>
      </c>
      <c r="I59" s="138">
        <v>0</v>
      </c>
      <c r="J59" s="138">
        <v>0</v>
      </c>
      <c r="K59" s="138">
        <v>0</v>
      </c>
      <c r="L59" s="138">
        <v>0</v>
      </c>
      <c r="M59" s="138">
        <v>45</v>
      </c>
      <c r="N59" s="138">
        <v>0</v>
      </c>
      <c r="O59" s="138">
        <v>45.12</v>
      </c>
      <c r="P59" s="138">
        <v>0</v>
      </c>
      <c r="Q59" s="138">
        <v>45.12</v>
      </c>
      <c r="R59" s="138">
        <f t="shared" si="5"/>
        <v>135.24</v>
      </c>
      <c r="S59" s="152"/>
      <c r="T59" s="139"/>
      <c r="U59" s="139"/>
      <c r="V59" s="139"/>
      <c r="W59" s="139"/>
      <c r="X59" s="139"/>
      <c r="Y59" s="139"/>
      <c r="Z59" s="139"/>
      <c r="AA59" s="139"/>
      <c r="AB59" s="139"/>
      <c r="AC59" s="139"/>
      <c r="AD59" s="139"/>
      <c r="AE59" s="139"/>
      <c r="AF59" s="139"/>
      <c r="AG59" s="263"/>
      <c r="AH59" s="176"/>
      <c r="AI59" s="136"/>
      <c r="AJ59" s="136"/>
      <c r="AM59" s="160" t="s">
        <v>149</v>
      </c>
      <c r="AN59" s="160">
        <v>0</v>
      </c>
    </row>
    <row r="60" spans="1:40" s="147" customFormat="1" ht="12" customHeight="1" thickBot="1" x14ac:dyDescent="0.3">
      <c r="A60" s="179"/>
      <c r="B60" s="179"/>
      <c r="C60" s="152"/>
      <c r="D60" s="152"/>
      <c r="E60" s="152"/>
      <c r="F60" s="154"/>
      <c r="G60" s="154"/>
      <c r="H60" s="154"/>
      <c r="I60" s="154"/>
      <c r="J60" s="154"/>
      <c r="K60" s="154"/>
      <c r="L60" s="154"/>
      <c r="M60" s="154"/>
      <c r="N60" s="154"/>
      <c r="O60" s="154"/>
      <c r="P60" s="154"/>
      <c r="Q60" s="154"/>
      <c r="R60" s="154"/>
      <c r="S60" s="152"/>
      <c r="T60" s="139"/>
      <c r="U60" s="139"/>
      <c r="V60" s="139"/>
      <c r="W60" s="139"/>
      <c r="X60" s="139"/>
      <c r="Y60" s="139"/>
      <c r="Z60" s="139"/>
      <c r="AA60" s="139"/>
      <c r="AB60" s="139"/>
      <c r="AC60" s="139"/>
      <c r="AD60" s="139"/>
      <c r="AE60" s="139"/>
      <c r="AF60" s="139"/>
      <c r="AG60" s="75"/>
      <c r="AH60" s="176"/>
      <c r="AI60" s="136"/>
      <c r="AJ60" s="136"/>
      <c r="AM60" s="160" t="s">
        <v>150</v>
      </c>
      <c r="AN60" s="160">
        <v>0</v>
      </c>
    </row>
    <row r="61" spans="1:40" s="147" customFormat="1" ht="12" customHeight="1" thickBot="1" x14ac:dyDescent="0.3">
      <c r="A61" s="179"/>
      <c r="B61" s="180" t="s">
        <v>445</v>
      </c>
      <c r="C61" s="152"/>
      <c r="D61" s="152"/>
      <c r="E61" s="152"/>
      <c r="F61" s="249">
        <f t="shared" ref="F61:R61" si="13">SUM(F24:F60)</f>
        <v>76804.349999999991</v>
      </c>
      <c r="G61" s="249">
        <f t="shared" si="13"/>
        <v>73690.25</v>
      </c>
      <c r="H61" s="249">
        <f t="shared" si="13"/>
        <v>78303.969999999987</v>
      </c>
      <c r="I61" s="249">
        <f t="shared" si="13"/>
        <v>73725.109999999986</v>
      </c>
      <c r="J61" s="249">
        <f t="shared" si="13"/>
        <v>73476.41</v>
      </c>
      <c r="K61" s="249">
        <f t="shared" si="13"/>
        <v>74252.840000000011</v>
      </c>
      <c r="L61" s="249">
        <f t="shared" si="13"/>
        <v>74470.03</v>
      </c>
      <c r="M61" s="249">
        <f t="shared" si="13"/>
        <v>71402.710000000006</v>
      </c>
      <c r="N61" s="249">
        <f t="shared" si="13"/>
        <v>78322.25</v>
      </c>
      <c r="O61" s="249">
        <f t="shared" si="13"/>
        <v>75757.059999999983</v>
      </c>
      <c r="P61" s="249">
        <f t="shared" si="13"/>
        <v>74130.679999999993</v>
      </c>
      <c r="Q61" s="249">
        <f t="shared" si="13"/>
        <v>75461.56</v>
      </c>
      <c r="R61" s="249">
        <f t="shared" si="13"/>
        <v>899797.22</v>
      </c>
      <c r="S61" s="152"/>
      <c r="T61" s="190">
        <f t="shared" ref="T61:AF61" si="14">SUM(T24:T51)</f>
        <v>891.01832400105377</v>
      </c>
      <c r="U61" s="190">
        <f t="shared" si="14"/>
        <v>890.08407009245116</v>
      </c>
      <c r="V61" s="190">
        <f t="shared" si="14"/>
        <v>885.01221241799908</v>
      </c>
      <c r="W61" s="190">
        <f t="shared" si="14"/>
        <v>868.70350514535119</v>
      </c>
      <c r="X61" s="190">
        <f t="shared" si="14"/>
        <v>866.75981823949337</v>
      </c>
      <c r="Y61" s="190">
        <f t="shared" si="14"/>
        <v>869.21291847670454</v>
      </c>
      <c r="Z61" s="190">
        <f t="shared" si="14"/>
        <v>861.86420682674054</v>
      </c>
      <c r="AA61" s="190">
        <f t="shared" si="14"/>
        <v>866.24456450086893</v>
      </c>
      <c r="AB61" s="190">
        <f t="shared" si="14"/>
        <v>870.15324486405029</v>
      </c>
      <c r="AC61" s="190">
        <f t="shared" si="14"/>
        <v>873.03902110712045</v>
      </c>
      <c r="AD61" s="190">
        <f t="shared" si="14"/>
        <v>873.1486994344059</v>
      </c>
      <c r="AE61" s="190">
        <f t="shared" si="14"/>
        <v>860.31946977382358</v>
      </c>
      <c r="AF61" s="191">
        <f t="shared" si="14"/>
        <v>872.96333790667211</v>
      </c>
      <c r="AH61" s="176"/>
      <c r="AI61" s="136"/>
      <c r="AJ61" s="136"/>
      <c r="AK61" s="164">
        <f t="shared" ref="AK61:AL61" si="15">SUM(AK24:AK60)</f>
        <v>14</v>
      </c>
      <c r="AL61" s="164">
        <f t="shared" si="15"/>
        <v>872.96333790667211</v>
      </c>
    </row>
    <row r="62" spans="1:40" s="147" customFormat="1" ht="12" customHeight="1" x14ac:dyDescent="0.25">
      <c r="A62" s="179"/>
      <c r="B62" s="179"/>
      <c r="C62" s="152"/>
      <c r="D62" s="152"/>
      <c r="E62" s="152"/>
      <c r="F62" s="154"/>
      <c r="G62" s="154"/>
      <c r="H62" s="154"/>
      <c r="I62" s="154"/>
      <c r="J62" s="154"/>
      <c r="K62" s="154"/>
      <c r="L62" s="154"/>
      <c r="M62" s="154"/>
      <c r="N62" s="154"/>
      <c r="O62" s="154"/>
      <c r="P62" s="154"/>
      <c r="Q62" s="154"/>
      <c r="R62" s="154"/>
      <c r="S62" s="152"/>
      <c r="T62" s="139"/>
      <c r="U62" s="139"/>
      <c r="V62" s="139"/>
      <c r="W62" s="139"/>
      <c r="X62" s="139"/>
      <c r="Y62" s="139"/>
      <c r="Z62" s="139"/>
      <c r="AA62" s="139"/>
      <c r="AB62" s="139"/>
      <c r="AC62" s="139"/>
      <c r="AD62" s="139"/>
      <c r="AE62" s="139"/>
      <c r="AF62" s="139"/>
      <c r="AH62" s="176"/>
      <c r="AI62" s="136"/>
      <c r="AJ62" s="136"/>
    </row>
    <row r="63" spans="1:40" ht="12" customHeight="1" x14ac:dyDescent="0.25">
      <c r="A63" s="181"/>
      <c r="B63" s="181"/>
      <c r="F63" s="40"/>
      <c r="G63" s="40"/>
      <c r="H63" s="40"/>
      <c r="I63" s="40"/>
      <c r="J63" s="40"/>
      <c r="K63" s="40"/>
      <c r="L63" s="40"/>
      <c r="M63" s="40"/>
      <c r="N63" s="40"/>
      <c r="O63" s="40"/>
      <c r="P63" s="40"/>
      <c r="Q63" s="40"/>
      <c r="AH63" s="176"/>
      <c r="AI63" s="136"/>
      <c r="AJ63" s="9"/>
    </row>
    <row r="64" spans="1:40" ht="12" customHeight="1" x14ac:dyDescent="0.25">
      <c r="A64" s="174" t="s">
        <v>333</v>
      </c>
      <c r="B64" s="174" t="s">
        <v>333</v>
      </c>
      <c r="AH64" s="176"/>
      <c r="AI64" s="136"/>
      <c r="AJ64" s="9"/>
    </row>
    <row r="65" spans="1:43" ht="12" customHeight="1" x14ac:dyDescent="0.25">
      <c r="A65" s="183"/>
      <c r="B65" s="183"/>
      <c r="AH65" s="176"/>
      <c r="AI65" s="136"/>
      <c r="AJ65" s="9"/>
      <c r="AK65" s="9"/>
      <c r="AL65" s="9"/>
      <c r="AM65" s="9"/>
      <c r="AN65" s="9"/>
      <c r="AO65" s="9"/>
      <c r="AP65" s="9"/>
      <c r="AQ65" s="9"/>
    </row>
    <row r="66" spans="1:43" ht="12" customHeight="1" x14ac:dyDescent="0.25">
      <c r="A66" s="184" t="s">
        <v>334</v>
      </c>
      <c r="B66" s="184" t="s">
        <v>334</v>
      </c>
      <c r="AH66" s="176"/>
      <c r="AI66" s="251"/>
      <c r="AJ66" s="9"/>
      <c r="AK66" s="9"/>
      <c r="AL66" s="9"/>
      <c r="AM66" s="9"/>
      <c r="AN66" s="9"/>
      <c r="AO66" s="9"/>
      <c r="AP66" s="9"/>
      <c r="AQ66" s="9"/>
    </row>
    <row r="67" spans="1:43" ht="12" customHeight="1" x14ac:dyDescent="0.25">
      <c r="A67" s="76" t="s">
        <v>516</v>
      </c>
      <c r="B67" s="76" t="s">
        <v>517</v>
      </c>
      <c r="C67" s="152"/>
      <c r="D67" s="152">
        <v>126.64949999999999</v>
      </c>
      <c r="F67" s="138">
        <v>1139.8499999999999</v>
      </c>
      <c r="G67" s="138">
        <v>759.9</v>
      </c>
      <c r="H67" s="138">
        <v>633.25</v>
      </c>
      <c r="I67" s="138">
        <v>253.3</v>
      </c>
      <c r="J67" s="138">
        <v>253.3</v>
      </c>
      <c r="K67" s="138">
        <v>886.55</v>
      </c>
      <c r="L67" s="138">
        <v>506.6</v>
      </c>
      <c r="M67" s="138">
        <v>633.25</v>
      </c>
      <c r="N67" s="138">
        <v>379.95</v>
      </c>
      <c r="O67" s="138">
        <v>633.25</v>
      </c>
      <c r="P67" s="138">
        <v>253.3</v>
      </c>
      <c r="Q67" s="138">
        <v>253.3</v>
      </c>
      <c r="R67" s="138">
        <f t="shared" ref="R67:R82" si="16">SUM(F67:Q67)</f>
        <v>6585.8000000000011</v>
      </c>
      <c r="T67" s="138">
        <f t="shared" ref="T67:AE78" si="17">IFERROR((F67/$D67),)</f>
        <v>9.0000355311311928</v>
      </c>
      <c r="U67" s="138">
        <f t="shared" si="17"/>
        <v>6.0000236874207955</v>
      </c>
      <c r="V67" s="138">
        <f t="shared" si="17"/>
        <v>5.00001973951733</v>
      </c>
      <c r="W67" s="138">
        <f t="shared" si="17"/>
        <v>2.0000078958069318</v>
      </c>
      <c r="X67" s="138">
        <f t="shared" si="17"/>
        <v>2.0000078958069318</v>
      </c>
      <c r="Y67" s="138">
        <f t="shared" si="17"/>
        <v>7.000027635324261</v>
      </c>
      <c r="Z67" s="138">
        <f t="shared" si="17"/>
        <v>4.0000157916138637</v>
      </c>
      <c r="AA67" s="138">
        <f t="shared" si="17"/>
        <v>5.00001973951733</v>
      </c>
      <c r="AB67" s="138">
        <f t="shared" si="17"/>
        <v>3.0000118437103978</v>
      </c>
      <c r="AC67" s="138">
        <f t="shared" si="17"/>
        <v>5.00001973951733</v>
      </c>
      <c r="AD67" s="138">
        <f t="shared" si="17"/>
        <v>2.0000078958069318</v>
      </c>
      <c r="AE67" s="138">
        <f t="shared" si="17"/>
        <v>2.0000078958069318</v>
      </c>
      <c r="AF67" s="138">
        <f t="shared" ref="AF67:AF78" si="18">SUM(T67:AE67)/12</f>
        <v>4.3333504409150185</v>
      </c>
      <c r="AH67" s="176"/>
      <c r="AI67" s="251"/>
      <c r="AJ67" s="9"/>
      <c r="AK67" s="9"/>
      <c r="AL67" s="9"/>
      <c r="AM67" s="9"/>
      <c r="AN67" s="9"/>
      <c r="AO67" s="9"/>
      <c r="AP67" s="9"/>
      <c r="AQ67" s="9"/>
    </row>
    <row r="68" spans="1:43" ht="12" customHeight="1" x14ac:dyDescent="0.25">
      <c r="A68" s="101" t="s">
        <v>335</v>
      </c>
      <c r="B68" s="101" t="s">
        <v>336</v>
      </c>
      <c r="C68" s="152"/>
      <c r="D68" s="152">
        <v>86.79</v>
      </c>
      <c r="F68" s="138">
        <v>0</v>
      </c>
      <c r="G68" s="138">
        <v>0</v>
      </c>
      <c r="H68" s="138">
        <v>0</v>
      </c>
      <c r="I68" s="138">
        <v>206.66</v>
      </c>
      <c r="J68" s="138">
        <v>86.55</v>
      </c>
      <c r="K68" s="138">
        <v>0</v>
      </c>
      <c r="L68" s="138">
        <v>206.66</v>
      </c>
      <c r="M68" s="138">
        <v>206.66</v>
      </c>
      <c r="N68" s="138">
        <v>86.79</v>
      </c>
      <c r="O68" s="138">
        <v>120.11</v>
      </c>
      <c r="P68" s="138">
        <v>0</v>
      </c>
      <c r="Q68" s="138">
        <v>173.58</v>
      </c>
      <c r="R68" s="138">
        <f t="shared" si="16"/>
        <v>1087.01</v>
      </c>
      <c r="T68" s="138">
        <f t="shared" si="17"/>
        <v>0</v>
      </c>
      <c r="U68" s="138">
        <f t="shared" si="17"/>
        <v>0</v>
      </c>
      <c r="V68" s="138">
        <f t="shared" si="17"/>
        <v>0</v>
      </c>
      <c r="W68" s="138">
        <f t="shared" si="17"/>
        <v>2.3811499020624494</v>
      </c>
      <c r="X68" s="138">
        <f t="shared" si="17"/>
        <v>0.99723470445903895</v>
      </c>
      <c r="Y68" s="138">
        <f t="shared" si="17"/>
        <v>0</v>
      </c>
      <c r="Z68" s="138">
        <f t="shared" si="17"/>
        <v>2.3811499020624494</v>
      </c>
      <c r="AA68" s="138">
        <f t="shared" si="17"/>
        <v>2.3811499020624494</v>
      </c>
      <c r="AB68" s="138">
        <f t="shared" si="17"/>
        <v>1</v>
      </c>
      <c r="AC68" s="138">
        <f t="shared" si="17"/>
        <v>1.3839151976034105</v>
      </c>
      <c r="AD68" s="138">
        <f t="shared" si="17"/>
        <v>0</v>
      </c>
      <c r="AE68" s="138">
        <f t="shared" si="17"/>
        <v>2</v>
      </c>
      <c r="AF68" s="138">
        <f t="shared" si="18"/>
        <v>1.0437166340208164</v>
      </c>
      <c r="AH68" s="176"/>
      <c r="AI68" s="251"/>
      <c r="AJ68" s="9"/>
      <c r="AK68" s="9"/>
      <c r="AL68" s="9"/>
      <c r="AM68" s="9"/>
      <c r="AN68" s="9"/>
      <c r="AO68" s="9"/>
      <c r="AP68" s="9"/>
      <c r="AQ68" s="9"/>
    </row>
    <row r="69" spans="1:43" ht="12" customHeight="1" x14ac:dyDescent="0.25">
      <c r="A69" s="76" t="s">
        <v>518</v>
      </c>
      <c r="B69" s="76" t="s">
        <v>519</v>
      </c>
      <c r="C69" s="152"/>
      <c r="D69" s="152">
        <v>141.94450000000001</v>
      </c>
      <c r="F69" s="138">
        <v>3529.99</v>
      </c>
      <c r="G69" s="138">
        <v>3518.77</v>
      </c>
      <c r="H69" s="138">
        <v>2729.48</v>
      </c>
      <c r="I69" s="138">
        <v>2970.04</v>
      </c>
      <c r="J69" s="138">
        <v>1419.4</v>
      </c>
      <c r="K69" s="138">
        <v>2809.07</v>
      </c>
      <c r="L69" s="138">
        <v>3093.04</v>
      </c>
      <c r="M69" s="138">
        <v>3371.3</v>
      </c>
      <c r="N69" s="138">
        <v>2523.6</v>
      </c>
      <c r="O69" s="138">
        <v>3885.24</v>
      </c>
      <c r="P69" s="138">
        <v>3327.8</v>
      </c>
      <c r="Q69" s="138">
        <v>2966.1</v>
      </c>
      <c r="R69" s="138">
        <f t="shared" si="16"/>
        <v>36143.83</v>
      </c>
      <c r="T69" s="138">
        <f t="shared" si="17"/>
        <v>24.868804356632342</v>
      </c>
      <c r="U69" s="138">
        <f t="shared" si="17"/>
        <v>24.789759377784979</v>
      </c>
      <c r="V69" s="138">
        <f t="shared" si="17"/>
        <v>19.229205781132766</v>
      </c>
      <c r="W69" s="138">
        <f t="shared" si="17"/>
        <v>20.923952671642787</v>
      </c>
      <c r="X69" s="138">
        <f t="shared" si="17"/>
        <v>9.9996829746837683</v>
      </c>
      <c r="Y69" s="138">
        <f t="shared" si="17"/>
        <v>19.789917890443096</v>
      </c>
      <c r="Z69" s="138">
        <f t="shared" si="17"/>
        <v>21.790488536012315</v>
      </c>
      <c r="AA69" s="138">
        <f t="shared" si="17"/>
        <v>23.75083219145511</v>
      </c>
      <c r="AB69" s="138">
        <f t="shared" si="17"/>
        <v>17.778779734332783</v>
      </c>
      <c r="AC69" s="138">
        <f t="shared" si="17"/>
        <v>27.371543103114242</v>
      </c>
      <c r="AD69" s="138">
        <f t="shared" si="17"/>
        <v>23.444374385763449</v>
      </c>
      <c r="AE69" s="138">
        <f t="shared" si="17"/>
        <v>20.896195343954854</v>
      </c>
      <c r="AF69" s="138">
        <f t="shared" si="18"/>
        <v>21.21946136224604</v>
      </c>
      <c r="AH69" s="176"/>
      <c r="AI69" s="251"/>
      <c r="AJ69" s="9"/>
      <c r="AK69" s="9"/>
      <c r="AL69" s="9"/>
      <c r="AM69" s="9"/>
      <c r="AN69" s="9"/>
      <c r="AO69" s="9"/>
      <c r="AP69" s="9"/>
      <c r="AQ69" s="9"/>
    </row>
    <row r="70" spans="1:43" ht="12" customHeight="1" x14ac:dyDescent="0.25">
      <c r="A70" s="101" t="s">
        <v>520</v>
      </c>
      <c r="B70" s="101" t="s">
        <v>521</v>
      </c>
      <c r="C70" s="152"/>
      <c r="D70" s="152">
        <v>174.48949999999996</v>
      </c>
      <c r="F70" s="138">
        <v>7283.06</v>
      </c>
      <c r="G70" s="138">
        <v>6456.13</v>
      </c>
      <c r="H70" s="138">
        <v>6979.6</v>
      </c>
      <c r="I70" s="138">
        <v>7154.09</v>
      </c>
      <c r="J70" s="138">
        <v>4711.2299999999996</v>
      </c>
      <c r="K70" s="138">
        <v>6630.62</v>
      </c>
      <c r="L70" s="138">
        <v>4362.25</v>
      </c>
      <c r="M70" s="138">
        <v>2617.35</v>
      </c>
      <c r="N70" s="138">
        <v>5060.21</v>
      </c>
      <c r="O70" s="138">
        <v>6281.64</v>
      </c>
      <c r="P70" s="138">
        <v>5758.17</v>
      </c>
      <c r="Q70" s="138">
        <v>6630.62</v>
      </c>
      <c r="R70" s="138">
        <f t="shared" si="16"/>
        <v>69924.97</v>
      </c>
      <c r="T70" s="138">
        <f t="shared" si="17"/>
        <v>41.739245054860042</v>
      </c>
      <c r="U70" s="138">
        <f t="shared" si="17"/>
        <v>37.000106023571625</v>
      </c>
      <c r="V70" s="138">
        <f t="shared" si="17"/>
        <v>40.000114620077433</v>
      </c>
      <c r="W70" s="138">
        <f t="shared" si="17"/>
        <v>41.000117485579374</v>
      </c>
      <c r="X70" s="138">
        <f t="shared" si="17"/>
        <v>27.000077368552265</v>
      </c>
      <c r="Y70" s="138">
        <f t="shared" si="17"/>
        <v>38.000108889073559</v>
      </c>
      <c r="Z70" s="138">
        <f t="shared" si="17"/>
        <v>25.000071637548395</v>
      </c>
      <c r="AA70" s="138">
        <f t="shared" si="17"/>
        <v>15.000042982529036</v>
      </c>
      <c r="AB70" s="138">
        <f t="shared" si="17"/>
        <v>29.000083099556139</v>
      </c>
      <c r="AC70" s="138">
        <f t="shared" si="17"/>
        <v>36.000103158069692</v>
      </c>
      <c r="AD70" s="138">
        <f t="shared" si="17"/>
        <v>33.000094561563884</v>
      </c>
      <c r="AE70" s="138">
        <f t="shared" si="17"/>
        <v>38.000108889073559</v>
      </c>
      <c r="AF70" s="138">
        <f t="shared" si="18"/>
        <v>33.395022814171249</v>
      </c>
      <c r="AH70" s="176"/>
      <c r="AI70" s="251"/>
      <c r="AJ70" s="9"/>
      <c r="AK70" s="9"/>
      <c r="AL70" s="9"/>
      <c r="AM70" s="9"/>
      <c r="AN70" s="9"/>
      <c r="AO70" s="9"/>
      <c r="AP70" s="9"/>
      <c r="AQ70" s="9"/>
    </row>
    <row r="71" spans="1:43" ht="12" customHeight="1" x14ac:dyDescent="0.25">
      <c r="A71" s="76" t="s">
        <v>337</v>
      </c>
      <c r="B71" s="76" t="s">
        <v>338</v>
      </c>
      <c r="C71" s="152"/>
      <c r="D71" s="152">
        <v>97</v>
      </c>
      <c r="F71" s="138">
        <v>97</v>
      </c>
      <c r="G71" s="138">
        <v>0</v>
      </c>
      <c r="H71" s="138">
        <v>1455</v>
      </c>
      <c r="I71" s="138">
        <v>776</v>
      </c>
      <c r="J71" s="138">
        <v>1067</v>
      </c>
      <c r="K71" s="138">
        <v>1649</v>
      </c>
      <c r="L71" s="138">
        <v>1381.11</v>
      </c>
      <c r="M71" s="138">
        <v>679</v>
      </c>
      <c r="N71" s="138">
        <v>97.27</v>
      </c>
      <c r="O71" s="138">
        <v>0</v>
      </c>
      <c r="P71" s="138">
        <v>0</v>
      </c>
      <c r="Q71" s="138">
        <v>194.54</v>
      </c>
      <c r="R71" s="138">
        <f t="shared" si="16"/>
        <v>7395.92</v>
      </c>
      <c r="T71" s="138">
        <f t="shared" si="17"/>
        <v>1</v>
      </c>
      <c r="U71" s="138">
        <f t="shared" si="17"/>
        <v>0</v>
      </c>
      <c r="V71" s="138">
        <f t="shared" si="17"/>
        <v>15</v>
      </c>
      <c r="W71" s="138">
        <f t="shared" si="17"/>
        <v>8</v>
      </c>
      <c r="X71" s="138">
        <f t="shared" si="17"/>
        <v>11</v>
      </c>
      <c r="Y71" s="138">
        <f t="shared" si="17"/>
        <v>17</v>
      </c>
      <c r="Z71" s="138">
        <f t="shared" si="17"/>
        <v>14.238247422680411</v>
      </c>
      <c r="AA71" s="138">
        <f t="shared" si="17"/>
        <v>7</v>
      </c>
      <c r="AB71" s="138">
        <f t="shared" si="17"/>
        <v>1.0027835051546392</v>
      </c>
      <c r="AC71" s="138">
        <f t="shared" si="17"/>
        <v>0</v>
      </c>
      <c r="AD71" s="138">
        <f t="shared" si="17"/>
        <v>0</v>
      </c>
      <c r="AE71" s="138">
        <f t="shared" si="17"/>
        <v>2.0055670103092784</v>
      </c>
      <c r="AF71" s="138">
        <f t="shared" si="18"/>
        <v>6.3538831615120275</v>
      </c>
      <c r="AH71" s="176"/>
      <c r="AI71" s="251"/>
      <c r="AJ71" s="9"/>
      <c r="AK71" s="9"/>
      <c r="AL71" s="9"/>
      <c r="AM71" s="9"/>
      <c r="AN71" s="9"/>
      <c r="AO71" s="9"/>
      <c r="AP71" s="9"/>
      <c r="AQ71" s="9"/>
    </row>
    <row r="72" spans="1:43" ht="12" customHeight="1" x14ac:dyDescent="0.25">
      <c r="A72" s="76" t="s">
        <v>339</v>
      </c>
      <c r="B72" s="76" t="s">
        <v>340</v>
      </c>
      <c r="C72" s="152"/>
      <c r="D72" s="152">
        <v>119.24</v>
      </c>
      <c r="F72" s="138">
        <v>476.96</v>
      </c>
      <c r="G72" s="138">
        <v>357.72</v>
      </c>
      <c r="H72" s="138">
        <v>1192.42</v>
      </c>
      <c r="I72" s="138">
        <v>596.20000000000005</v>
      </c>
      <c r="J72" s="138">
        <v>238.48</v>
      </c>
      <c r="K72" s="138">
        <v>238.48</v>
      </c>
      <c r="L72" s="138">
        <v>715.44</v>
      </c>
      <c r="M72" s="138">
        <v>596.20000000000005</v>
      </c>
      <c r="N72" s="138">
        <v>716.72</v>
      </c>
      <c r="O72" s="138">
        <v>956.48</v>
      </c>
      <c r="P72" s="138">
        <v>956.48</v>
      </c>
      <c r="Q72" s="138">
        <v>478.24</v>
      </c>
      <c r="R72" s="138">
        <f t="shared" si="16"/>
        <v>7519.82</v>
      </c>
      <c r="T72" s="138">
        <f t="shared" si="17"/>
        <v>4</v>
      </c>
      <c r="U72" s="138">
        <f t="shared" si="17"/>
        <v>3.0000000000000004</v>
      </c>
      <c r="V72" s="138">
        <f t="shared" si="17"/>
        <v>10.000167728950018</v>
      </c>
      <c r="W72" s="138">
        <f t="shared" si="17"/>
        <v>5.0000000000000009</v>
      </c>
      <c r="X72" s="138">
        <f t="shared" si="17"/>
        <v>2</v>
      </c>
      <c r="Y72" s="138">
        <f t="shared" si="17"/>
        <v>2</v>
      </c>
      <c r="Z72" s="138">
        <f t="shared" si="17"/>
        <v>6.0000000000000009</v>
      </c>
      <c r="AA72" s="138">
        <f t="shared" si="17"/>
        <v>5.0000000000000009</v>
      </c>
      <c r="AB72" s="138">
        <f t="shared" si="17"/>
        <v>6.0107346528010739</v>
      </c>
      <c r="AC72" s="138">
        <f t="shared" si="17"/>
        <v>8.0214693056021478</v>
      </c>
      <c r="AD72" s="138">
        <f t="shared" si="17"/>
        <v>8.0214693056021478</v>
      </c>
      <c r="AE72" s="138">
        <f t="shared" si="17"/>
        <v>4.0107346528010739</v>
      </c>
      <c r="AF72" s="138">
        <f t="shared" ref="AF72" si="19">SUM(T72:AE72)/12</f>
        <v>5.2553813038130386</v>
      </c>
      <c r="AH72" s="176"/>
      <c r="AI72" s="251"/>
      <c r="AJ72" s="9"/>
      <c r="AK72" s="9"/>
      <c r="AL72" s="9"/>
      <c r="AM72" s="9"/>
      <c r="AN72" s="9"/>
      <c r="AO72" s="9"/>
      <c r="AP72" s="9"/>
      <c r="AQ72" s="9"/>
    </row>
    <row r="73" spans="1:43" s="64" customFormat="1" ht="12" customHeight="1" x14ac:dyDescent="0.25">
      <c r="A73" s="101" t="s">
        <v>518</v>
      </c>
      <c r="B73" s="101" t="s">
        <v>519</v>
      </c>
      <c r="C73" s="77">
        <v>141.94</v>
      </c>
      <c r="D73" s="77">
        <f>C73</f>
        <v>141.94</v>
      </c>
      <c r="E73" s="97"/>
      <c r="F73" s="103">
        <v>0</v>
      </c>
      <c r="G73" s="103">
        <v>0</v>
      </c>
      <c r="H73" s="103">
        <v>90.07</v>
      </c>
      <c r="I73" s="103">
        <v>0</v>
      </c>
      <c r="J73" s="103">
        <v>0</v>
      </c>
      <c r="K73" s="103">
        <v>0</v>
      </c>
      <c r="L73" s="103">
        <v>0</v>
      </c>
      <c r="M73" s="103">
        <v>0</v>
      </c>
      <c r="N73" s="103">
        <v>0</v>
      </c>
      <c r="O73" s="103">
        <v>0</v>
      </c>
      <c r="P73" s="103">
        <v>90.07</v>
      </c>
      <c r="Q73" s="103">
        <v>90.07</v>
      </c>
      <c r="R73" s="103">
        <f>SUM(F73:Q73)</f>
        <v>270.20999999999998</v>
      </c>
      <c r="T73" s="117">
        <f t="shared" ref="T73:AA73" si="20">F73/$C73</f>
        <v>0</v>
      </c>
      <c r="U73" s="117">
        <f t="shared" si="20"/>
        <v>0</v>
      </c>
      <c r="V73" s="117">
        <f t="shared" si="20"/>
        <v>0.63456390023953779</v>
      </c>
      <c r="W73" s="117">
        <f t="shared" si="20"/>
        <v>0</v>
      </c>
      <c r="X73" s="117">
        <f t="shared" si="20"/>
        <v>0</v>
      </c>
      <c r="Y73" s="117">
        <f t="shared" si="20"/>
        <v>0</v>
      </c>
      <c r="Z73" s="117">
        <f t="shared" si="20"/>
        <v>0</v>
      </c>
      <c r="AA73" s="117">
        <f t="shared" si="20"/>
        <v>0</v>
      </c>
      <c r="AB73" s="117">
        <f>N73/$D73</f>
        <v>0</v>
      </c>
      <c r="AC73" s="117">
        <f>O73/$D73</f>
        <v>0</v>
      </c>
      <c r="AD73" s="117">
        <f>P73/$D73</f>
        <v>0.63456390023953779</v>
      </c>
      <c r="AE73" s="117">
        <f>Q73/$D73</f>
        <v>0.63456390023953779</v>
      </c>
      <c r="AF73" s="109">
        <f>SUM(T73:AE73)/12</f>
        <v>0.15864097505988445</v>
      </c>
      <c r="AI73" s="101"/>
      <c r="AJ73" s="120"/>
      <c r="AK73" s="101"/>
      <c r="AL73" s="118"/>
      <c r="AM73" s="119"/>
    </row>
    <row r="74" spans="1:43" ht="12" customHeight="1" x14ac:dyDescent="0.25">
      <c r="A74" s="76" t="s">
        <v>353</v>
      </c>
      <c r="B74" s="76" t="s">
        <v>522</v>
      </c>
      <c r="C74" s="152"/>
      <c r="D74" s="152">
        <v>119.56</v>
      </c>
      <c r="F74" s="138">
        <v>0</v>
      </c>
      <c r="G74" s="138">
        <v>0</v>
      </c>
      <c r="H74" s="138">
        <v>0</v>
      </c>
      <c r="I74" s="138">
        <v>0</v>
      </c>
      <c r="J74" s="138">
        <v>0</v>
      </c>
      <c r="K74" s="138">
        <v>0</v>
      </c>
      <c r="L74" s="138">
        <v>0</v>
      </c>
      <c r="M74" s="138">
        <v>0</v>
      </c>
      <c r="N74" s="138">
        <v>119.56</v>
      </c>
      <c r="O74" s="138">
        <v>0</v>
      </c>
      <c r="P74" s="138">
        <v>0</v>
      </c>
      <c r="Q74" s="138">
        <v>0</v>
      </c>
      <c r="R74" s="138">
        <f t="shared" si="16"/>
        <v>119.56</v>
      </c>
      <c r="T74" s="138">
        <f t="shared" si="17"/>
        <v>0</v>
      </c>
      <c r="U74" s="138">
        <f t="shared" si="17"/>
        <v>0</v>
      </c>
      <c r="V74" s="138">
        <f t="shared" si="17"/>
        <v>0</v>
      </c>
      <c r="W74" s="138">
        <f t="shared" si="17"/>
        <v>0</v>
      </c>
      <c r="X74" s="138">
        <f t="shared" si="17"/>
        <v>0</v>
      </c>
      <c r="Y74" s="138">
        <f t="shared" si="17"/>
        <v>0</v>
      </c>
      <c r="Z74" s="138">
        <f t="shared" si="17"/>
        <v>0</v>
      </c>
      <c r="AA74" s="138">
        <f t="shared" si="17"/>
        <v>0</v>
      </c>
      <c r="AB74" s="138">
        <f t="shared" si="17"/>
        <v>1</v>
      </c>
      <c r="AC74" s="138">
        <f t="shared" si="17"/>
        <v>0</v>
      </c>
      <c r="AD74" s="138">
        <f t="shared" si="17"/>
        <v>0</v>
      </c>
      <c r="AE74" s="138">
        <f t="shared" si="17"/>
        <v>0</v>
      </c>
      <c r="AF74" s="138">
        <f t="shared" ref="AF74" si="21">SUM(T74:AE74)/12</f>
        <v>8.3333333333333329E-2</v>
      </c>
      <c r="AH74" s="176"/>
      <c r="AI74" s="251"/>
      <c r="AJ74" s="9"/>
      <c r="AK74" s="9"/>
      <c r="AL74" s="9"/>
      <c r="AM74" s="9"/>
      <c r="AN74" s="9"/>
      <c r="AO74" s="9"/>
      <c r="AP74" s="9"/>
      <c r="AQ74" s="9"/>
    </row>
    <row r="75" spans="1:43" ht="12" customHeight="1" x14ac:dyDescent="0.25">
      <c r="A75" s="76" t="s">
        <v>523</v>
      </c>
      <c r="B75" s="76" t="s">
        <v>524</v>
      </c>
      <c r="C75" s="152"/>
      <c r="D75" s="152">
        <v>134.79149999999998</v>
      </c>
      <c r="F75" s="138">
        <v>134.79</v>
      </c>
      <c r="G75" s="138">
        <v>134.79</v>
      </c>
      <c r="H75" s="138">
        <v>269.58</v>
      </c>
      <c r="I75" s="138">
        <v>0</v>
      </c>
      <c r="J75" s="138">
        <v>0</v>
      </c>
      <c r="K75" s="138">
        <v>0</v>
      </c>
      <c r="L75" s="138">
        <v>134.79</v>
      </c>
      <c r="M75" s="138">
        <v>134.79</v>
      </c>
      <c r="N75" s="138">
        <v>269.58</v>
      </c>
      <c r="O75" s="138">
        <v>269.58</v>
      </c>
      <c r="P75" s="138">
        <v>0</v>
      </c>
      <c r="Q75" s="138">
        <v>134.79</v>
      </c>
      <c r="R75" s="138">
        <f t="shared" si="16"/>
        <v>1482.6899999999998</v>
      </c>
      <c r="T75" s="138">
        <f t="shared" si="17"/>
        <v>0.99998887170185069</v>
      </c>
      <c r="U75" s="138">
        <f t="shared" si="17"/>
        <v>0.99998887170185069</v>
      </c>
      <c r="V75" s="138">
        <f t="shared" si="17"/>
        <v>1.9999777434037014</v>
      </c>
      <c r="W75" s="138">
        <f t="shared" si="17"/>
        <v>0</v>
      </c>
      <c r="X75" s="138">
        <f t="shared" si="17"/>
        <v>0</v>
      </c>
      <c r="Y75" s="138">
        <f t="shared" si="17"/>
        <v>0</v>
      </c>
      <c r="Z75" s="138">
        <f t="shared" si="17"/>
        <v>0.99998887170185069</v>
      </c>
      <c r="AA75" s="138">
        <f t="shared" si="17"/>
        <v>0.99998887170185069</v>
      </c>
      <c r="AB75" s="138">
        <f t="shared" si="17"/>
        <v>1.9999777434037014</v>
      </c>
      <c r="AC75" s="138">
        <f t="shared" si="17"/>
        <v>1.9999777434037014</v>
      </c>
      <c r="AD75" s="138">
        <f t="shared" si="17"/>
        <v>0</v>
      </c>
      <c r="AE75" s="138">
        <f t="shared" si="17"/>
        <v>0.99998887170185069</v>
      </c>
      <c r="AF75" s="138">
        <f t="shared" si="18"/>
        <v>0.91665646572669646</v>
      </c>
      <c r="AH75" s="176"/>
      <c r="AI75" s="251"/>
      <c r="AJ75" s="9"/>
      <c r="AK75" s="9"/>
      <c r="AL75" s="9"/>
      <c r="AM75" s="9"/>
      <c r="AN75" s="9"/>
      <c r="AO75" s="9"/>
      <c r="AP75" s="9"/>
      <c r="AQ75" s="9"/>
    </row>
    <row r="76" spans="1:43" ht="12" customHeight="1" x14ac:dyDescent="0.25">
      <c r="A76" s="76" t="s">
        <v>525</v>
      </c>
      <c r="B76" s="76" t="s">
        <v>526</v>
      </c>
      <c r="C76" s="152"/>
      <c r="D76" s="152">
        <v>59.684999999999995</v>
      </c>
      <c r="F76" s="138">
        <v>417.83</v>
      </c>
      <c r="G76" s="138">
        <v>354.16999999999996</v>
      </c>
      <c r="H76" s="138">
        <v>264.62</v>
      </c>
      <c r="I76" s="138">
        <v>298.45</v>
      </c>
      <c r="J76" s="138">
        <v>298.45</v>
      </c>
      <c r="K76" s="138">
        <v>298.45</v>
      </c>
      <c r="L76" s="138">
        <v>298.45</v>
      </c>
      <c r="M76" s="138">
        <v>298.45</v>
      </c>
      <c r="N76" s="138">
        <v>298.45</v>
      </c>
      <c r="O76" s="138">
        <v>266.62</v>
      </c>
      <c r="P76" s="138">
        <v>238.76</v>
      </c>
      <c r="Q76" s="138">
        <v>238.76</v>
      </c>
      <c r="R76" s="138">
        <f t="shared" si="16"/>
        <v>3571.46</v>
      </c>
      <c r="T76" s="138">
        <f t="shared" si="17"/>
        <v>7.0005864119963146</v>
      </c>
      <c r="U76" s="138">
        <f t="shared" si="17"/>
        <v>5.933986763843512</v>
      </c>
      <c r="V76" s="138">
        <f t="shared" si="17"/>
        <v>4.4336097847030249</v>
      </c>
      <c r="W76" s="138">
        <f t="shared" si="17"/>
        <v>5.0004188657116533</v>
      </c>
      <c r="X76" s="138">
        <f t="shared" si="17"/>
        <v>5.0004188657116533</v>
      </c>
      <c r="Y76" s="138">
        <f t="shared" si="17"/>
        <v>5.0004188657116533</v>
      </c>
      <c r="Z76" s="138">
        <f t="shared" si="17"/>
        <v>5.0004188657116533</v>
      </c>
      <c r="AA76" s="138">
        <f t="shared" si="17"/>
        <v>5.0004188657116533</v>
      </c>
      <c r="AB76" s="138">
        <f t="shared" si="17"/>
        <v>5.0004188657116533</v>
      </c>
      <c r="AC76" s="138">
        <f t="shared" si="17"/>
        <v>4.467119041635252</v>
      </c>
      <c r="AD76" s="138">
        <f t="shared" si="17"/>
        <v>4.0003350925693226</v>
      </c>
      <c r="AE76" s="138">
        <f t="shared" si="17"/>
        <v>4.0003350925693226</v>
      </c>
      <c r="AF76" s="138">
        <f t="shared" si="18"/>
        <v>4.9865404484655551</v>
      </c>
      <c r="AH76" s="176"/>
      <c r="AI76" s="251"/>
      <c r="AJ76" s="9">
        <v>20</v>
      </c>
      <c r="AK76" s="9">
        <v>1</v>
      </c>
      <c r="AL76" s="14">
        <f>+AK76*AF76</f>
        <v>4.9865404484655551</v>
      </c>
      <c r="AM76" s="9"/>
      <c r="AN76" s="9"/>
      <c r="AO76" s="9"/>
      <c r="AP76" s="9"/>
      <c r="AQ76" s="9"/>
    </row>
    <row r="77" spans="1:43" ht="12" customHeight="1" x14ac:dyDescent="0.25">
      <c r="A77" s="101" t="s">
        <v>527</v>
      </c>
      <c r="B77" s="101" t="s">
        <v>528</v>
      </c>
      <c r="C77" s="152"/>
      <c r="D77" s="152">
        <v>59.604499999999994</v>
      </c>
      <c r="F77" s="138">
        <v>285.52</v>
      </c>
      <c r="G77" s="138">
        <v>285.52</v>
      </c>
      <c r="H77" s="138">
        <v>337.26</v>
      </c>
      <c r="I77" s="138">
        <v>285.52</v>
      </c>
      <c r="J77" s="138">
        <v>285.52</v>
      </c>
      <c r="K77" s="138">
        <v>285.52</v>
      </c>
      <c r="L77" s="138">
        <v>299.35000000000002</v>
      </c>
      <c r="M77" s="138">
        <v>285.52</v>
      </c>
      <c r="N77" s="138">
        <v>233.88</v>
      </c>
      <c r="O77" s="138">
        <v>225.92</v>
      </c>
      <c r="P77" s="138">
        <v>225.92</v>
      </c>
      <c r="Q77" s="138">
        <v>166.32</v>
      </c>
      <c r="R77" s="138">
        <f t="shared" si="16"/>
        <v>3201.7700000000004</v>
      </c>
      <c r="T77" s="138">
        <f t="shared" si="17"/>
        <v>4.7902423474737645</v>
      </c>
      <c r="U77" s="138">
        <f t="shared" si="17"/>
        <v>4.7902423474737645</v>
      </c>
      <c r="V77" s="138">
        <f t="shared" si="17"/>
        <v>5.6582976117575017</v>
      </c>
      <c r="W77" s="138">
        <f t="shared" si="17"/>
        <v>4.7902423474737645</v>
      </c>
      <c r="X77" s="138">
        <f t="shared" si="17"/>
        <v>4.7902423474737645</v>
      </c>
      <c r="Y77" s="138">
        <f t="shared" si="17"/>
        <v>4.7902423474737645</v>
      </c>
      <c r="Z77" s="138">
        <f t="shared" si="17"/>
        <v>5.0222718083366198</v>
      </c>
      <c r="AA77" s="138">
        <f t="shared" si="17"/>
        <v>4.7902423474737645</v>
      </c>
      <c r="AB77" s="138">
        <f t="shared" si="17"/>
        <v>3.9238648088651029</v>
      </c>
      <c r="AC77" s="138">
        <f t="shared" si="17"/>
        <v>3.790317845129143</v>
      </c>
      <c r="AD77" s="138">
        <f t="shared" si="17"/>
        <v>3.790317845129143</v>
      </c>
      <c r="AE77" s="138">
        <f t="shared" si="17"/>
        <v>2.7903933427845216</v>
      </c>
      <c r="AF77" s="138">
        <f t="shared" si="18"/>
        <v>4.4764097789037187</v>
      </c>
      <c r="AH77" s="176"/>
      <c r="AI77" s="251"/>
      <c r="AJ77" s="9">
        <v>30</v>
      </c>
      <c r="AK77" s="9">
        <v>1</v>
      </c>
      <c r="AL77" s="14">
        <f t="shared" ref="AL77:AL78" si="22">+AK77*AF77</f>
        <v>4.4764097789037187</v>
      </c>
      <c r="AM77" s="9"/>
      <c r="AN77" s="9"/>
      <c r="AO77" s="9"/>
      <c r="AP77" s="9"/>
      <c r="AQ77" s="9"/>
    </row>
    <row r="78" spans="1:43" ht="12" customHeight="1" x14ac:dyDescent="0.25">
      <c r="A78" s="101" t="s">
        <v>529</v>
      </c>
      <c r="B78" s="101" t="s">
        <v>530</v>
      </c>
      <c r="C78" s="152"/>
      <c r="D78" s="152">
        <v>76.601499999999987</v>
      </c>
      <c r="F78" s="138">
        <v>76.599999999999994</v>
      </c>
      <c r="G78" s="138">
        <v>76.599999999999994</v>
      </c>
      <c r="H78" s="138">
        <v>76.599999999999994</v>
      </c>
      <c r="I78" s="138">
        <v>76.599999999999994</v>
      </c>
      <c r="J78" s="138">
        <v>76.599999999999994</v>
      </c>
      <c r="K78" s="138">
        <v>76.599999999999994</v>
      </c>
      <c r="L78" s="138">
        <v>76.599999999999994</v>
      </c>
      <c r="M78" s="138">
        <v>76.599999999999994</v>
      </c>
      <c r="N78" s="138">
        <v>127.69999999999999</v>
      </c>
      <c r="O78" s="138">
        <v>135.25</v>
      </c>
      <c r="P78" s="138">
        <v>76.599999999999994</v>
      </c>
      <c r="Q78" s="138">
        <v>76.599999999999994</v>
      </c>
      <c r="R78" s="138">
        <f t="shared" si="16"/>
        <v>1028.95</v>
      </c>
      <c r="T78" s="138">
        <f t="shared" si="17"/>
        <v>0.99998041813802607</v>
      </c>
      <c r="U78" s="138">
        <f t="shared" si="17"/>
        <v>0.99998041813802607</v>
      </c>
      <c r="V78" s="138">
        <f t="shared" si="17"/>
        <v>0.99998041813802607</v>
      </c>
      <c r="W78" s="138">
        <f t="shared" si="17"/>
        <v>0.99998041813802607</v>
      </c>
      <c r="X78" s="138">
        <f t="shared" si="17"/>
        <v>0.99998041813802607</v>
      </c>
      <c r="Y78" s="138">
        <f t="shared" si="17"/>
        <v>0.99998041813802607</v>
      </c>
      <c r="Z78" s="138">
        <f t="shared" si="17"/>
        <v>0.99998041813802607</v>
      </c>
      <c r="AA78" s="138">
        <f t="shared" si="17"/>
        <v>0.99998041813802607</v>
      </c>
      <c r="AB78" s="138">
        <f t="shared" si="17"/>
        <v>1.6670691827183541</v>
      </c>
      <c r="AC78" s="138">
        <f t="shared" si="17"/>
        <v>1.7656312213207317</v>
      </c>
      <c r="AD78" s="138">
        <f t="shared" si="17"/>
        <v>0.99998041813802607</v>
      </c>
      <c r="AE78" s="138">
        <f t="shared" si="17"/>
        <v>0.99998041813802607</v>
      </c>
      <c r="AF78" s="138">
        <f t="shared" si="18"/>
        <v>1.119375382118279</v>
      </c>
      <c r="AH78" s="176"/>
      <c r="AI78" s="251"/>
      <c r="AJ78" s="9">
        <v>50</v>
      </c>
      <c r="AK78" s="9">
        <v>1</v>
      </c>
      <c r="AL78" s="14">
        <f t="shared" si="22"/>
        <v>1.119375382118279</v>
      </c>
      <c r="AM78" s="9"/>
      <c r="AN78" s="9"/>
      <c r="AO78" s="9"/>
      <c r="AP78" s="9"/>
      <c r="AQ78" s="9"/>
    </row>
    <row r="79" spans="1:43" ht="12" customHeight="1" x14ac:dyDescent="0.25">
      <c r="A79" s="101" t="s">
        <v>361</v>
      </c>
      <c r="B79" s="101" t="s">
        <v>362</v>
      </c>
      <c r="C79" s="152"/>
      <c r="D79" s="152">
        <v>45.25</v>
      </c>
      <c r="F79" s="138">
        <v>0</v>
      </c>
      <c r="G79" s="138">
        <v>0</v>
      </c>
      <c r="H79" s="138">
        <v>45.25</v>
      </c>
      <c r="I79" s="138">
        <v>0</v>
      </c>
      <c r="J79" s="138">
        <v>0</v>
      </c>
      <c r="K79" s="138">
        <v>0</v>
      </c>
      <c r="L79" s="138">
        <v>0</v>
      </c>
      <c r="M79" s="138">
        <v>0</v>
      </c>
      <c r="N79" s="138">
        <v>0</v>
      </c>
      <c r="O79" s="138">
        <v>0</v>
      </c>
      <c r="P79" s="138">
        <v>0</v>
      </c>
      <c r="Q79" s="138">
        <v>0</v>
      </c>
      <c r="R79" s="138">
        <f>SUM(F79:Q79)</f>
        <v>45.25</v>
      </c>
      <c r="T79" s="153"/>
      <c r="U79" s="153"/>
      <c r="V79" s="153"/>
      <c r="W79" s="153"/>
      <c r="X79" s="153"/>
      <c r="Y79" s="153"/>
      <c r="Z79" s="153"/>
      <c r="AA79" s="153"/>
      <c r="AB79" s="153"/>
      <c r="AC79" s="153"/>
      <c r="AD79" s="153"/>
      <c r="AE79" s="153"/>
      <c r="AF79" s="153"/>
      <c r="AH79" s="176"/>
      <c r="AI79" s="251"/>
      <c r="AJ79" s="9"/>
      <c r="AK79" s="9"/>
      <c r="AL79" s="9"/>
      <c r="AM79" s="9"/>
      <c r="AN79" s="9"/>
      <c r="AO79" s="9"/>
      <c r="AP79" s="9"/>
      <c r="AQ79" s="9"/>
    </row>
    <row r="80" spans="1:43" ht="12" customHeight="1" x14ac:dyDescent="0.25">
      <c r="A80" s="76" t="s">
        <v>382</v>
      </c>
      <c r="B80" s="76" t="s">
        <v>383</v>
      </c>
      <c r="C80" s="152"/>
      <c r="D80" s="152">
        <v>90.84</v>
      </c>
      <c r="F80" s="138">
        <v>0</v>
      </c>
      <c r="G80" s="138">
        <v>22.71</v>
      </c>
      <c r="H80" s="138">
        <v>0</v>
      </c>
      <c r="I80" s="138">
        <v>0</v>
      </c>
      <c r="J80" s="138">
        <v>0</v>
      </c>
      <c r="K80" s="138">
        <v>0</v>
      </c>
      <c r="L80" s="138">
        <v>0</v>
      </c>
      <c r="M80" s="138">
        <v>113.54</v>
      </c>
      <c r="N80" s="138">
        <v>0</v>
      </c>
      <c r="O80" s="138">
        <v>0</v>
      </c>
      <c r="P80" s="138">
        <v>0</v>
      </c>
      <c r="Q80" s="138">
        <v>22.77</v>
      </c>
      <c r="R80" s="138">
        <f t="shared" si="16"/>
        <v>159.02000000000001</v>
      </c>
      <c r="AH80" s="176"/>
      <c r="AI80" s="251"/>
      <c r="AJ80" s="9"/>
      <c r="AK80" s="9"/>
      <c r="AL80" s="9"/>
      <c r="AM80" s="9"/>
      <c r="AN80" s="9"/>
      <c r="AO80" s="9"/>
      <c r="AP80" s="9"/>
      <c r="AQ80" s="9"/>
    </row>
    <row r="81" spans="1:43" ht="12" customHeight="1" x14ac:dyDescent="0.25">
      <c r="A81" s="76" t="s">
        <v>531</v>
      </c>
      <c r="B81" s="76" t="s">
        <v>532</v>
      </c>
      <c r="C81" s="152"/>
      <c r="D81" s="152">
        <v>3.88</v>
      </c>
      <c r="F81" s="138">
        <v>0</v>
      </c>
      <c r="G81" s="138">
        <v>0</v>
      </c>
      <c r="H81" s="138">
        <v>0</v>
      </c>
      <c r="I81" s="138">
        <v>0</v>
      </c>
      <c r="J81" s="138">
        <v>0</v>
      </c>
      <c r="K81" s="138">
        <v>0</v>
      </c>
      <c r="L81" s="138">
        <v>0</v>
      </c>
      <c r="M81" s="138">
        <v>0</v>
      </c>
      <c r="N81" s="138">
        <v>0</v>
      </c>
      <c r="O81" s="138">
        <v>255.27</v>
      </c>
      <c r="P81" s="138">
        <v>310.39999999999998</v>
      </c>
      <c r="Q81" s="138">
        <v>170.72</v>
      </c>
      <c r="R81" s="138">
        <f t="shared" si="16"/>
        <v>736.39</v>
      </c>
      <c r="AH81" s="176"/>
      <c r="AI81" s="251"/>
      <c r="AJ81" s="9"/>
      <c r="AK81" s="9"/>
      <c r="AL81" s="9"/>
      <c r="AM81" s="9"/>
      <c r="AN81" s="9"/>
      <c r="AO81" s="9"/>
      <c r="AP81" s="9"/>
      <c r="AQ81" s="9"/>
    </row>
    <row r="82" spans="1:43" ht="12" customHeight="1" x14ac:dyDescent="0.25">
      <c r="A82" s="76" t="s">
        <v>380</v>
      </c>
      <c r="B82" s="76" t="s">
        <v>381</v>
      </c>
      <c r="C82" s="152"/>
      <c r="D82" s="152">
        <v>3.38</v>
      </c>
      <c r="F82" s="138">
        <v>702.7</v>
      </c>
      <c r="G82" s="138">
        <v>737.8</v>
      </c>
      <c r="H82" s="138">
        <v>1045.58</v>
      </c>
      <c r="I82" s="138">
        <v>790.15</v>
      </c>
      <c r="J82" s="138">
        <v>491.68</v>
      </c>
      <c r="K82" s="138">
        <v>897.16</v>
      </c>
      <c r="L82" s="138">
        <v>695.84</v>
      </c>
      <c r="M82" s="138">
        <v>432.03</v>
      </c>
      <c r="N82" s="138">
        <v>324.67</v>
      </c>
      <c r="O82" s="138">
        <v>256.52</v>
      </c>
      <c r="P82" s="138">
        <v>135.19999999999999</v>
      </c>
      <c r="Q82" s="138">
        <v>101.4</v>
      </c>
      <c r="R82" s="138">
        <f t="shared" si="16"/>
        <v>6610.7299999999987</v>
      </c>
      <c r="AH82" s="176"/>
      <c r="AI82" s="251"/>
      <c r="AJ82" s="9"/>
      <c r="AK82" s="9"/>
      <c r="AL82" s="9"/>
      <c r="AM82" s="9"/>
      <c r="AN82" s="9"/>
      <c r="AO82" s="9"/>
      <c r="AP82" s="9"/>
      <c r="AQ82" s="9"/>
    </row>
    <row r="83" spans="1:43" ht="12" customHeight="1" thickBot="1" x14ac:dyDescent="0.3">
      <c r="A83" s="162"/>
      <c r="B83" s="162"/>
      <c r="AH83" s="176"/>
      <c r="AI83" s="251"/>
      <c r="AJ83" s="9"/>
      <c r="AK83" s="9"/>
      <c r="AL83" s="9"/>
      <c r="AM83" s="187" t="s">
        <v>16</v>
      </c>
      <c r="AN83" s="247">
        <f>+AL84</f>
        <v>10.582325609487551</v>
      </c>
      <c r="AO83" s="9"/>
      <c r="AP83" s="9"/>
      <c r="AQ83" s="9"/>
    </row>
    <row r="84" spans="1:43" ht="12" customHeight="1" thickBot="1" x14ac:dyDescent="0.3">
      <c r="A84" s="162"/>
      <c r="B84" s="189" t="s">
        <v>384</v>
      </c>
      <c r="F84" s="249">
        <f t="shared" ref="F84:R84" si="23">SUM(F67:F82)</f>
        <v>14144.300000000003</v>
      </c>
      <c r="G84" s="249">
        <f t="shared" si="23"/>
        <v>12704.109999999999</v>
      </c>
      <c r="H84" s="249">
        <f t="shared" si="23"/>
        <v>15118.710000000001</v>
      </c>
      <c r="I84" s="249">
        <f t="shared" si="23"/>
        <v>13407.010000000002</v>
      </c>
      <c r="J84" s="249">
        <f t="shared" si="23"/>
        <v>8928.2099999999991</v>
      </c>
      <c r="K84" s="249">
        <f t="shared" si="23"/>
        <v>13771.45</v>
      </c>
      <c r="L84" s="249">
        <f t="shared" si="23"/>
        <v>11770.130000000003</v>
      </c>
      <c r="M84" s="249">
        <f t="shared" si="23"/>
        <v>9444.6900000000023</v>
      </c>
      <c r="N84" s="249">
        <f t="shared" si="23"/>
        <v>10238.380000000001</v>
      </c>
      <c r="O84" s="249">
        <f t="shared" si="23"/>
        <v>13285.880000000001</v>
      </c>
      <c r="P84" s="249">
        <f t="shared" si="23"/>
        <v>11372.7</v>
      </c>
      <c r="Q84" s="249">
        <f t="shared" si="23"/>
        <v>11697.810000000001</v>
      </c>
      <c r="R84" s="249">
        <f t="shared" si="23"/>
        <v>145883.38000000003</v>
      </c>
      <c r="T84" s="190"/>
      <c r="U84" s="190"/>
      <c r="V84" s="190"/>
      <c r="W84" s="190"/>
      <c r="X84" s="190"/>
      <c r="Y84" s="190"/>
      <c r="Z84" s="190"/>
      <c r="AA84" s="190"/>
      <c r="AB84" s="190"/>
      <c r="AC84" s="190"/>
      <c r="AD84" s="190"/>
      <c r="AE84" s="190"/>
      <c r="AF84" s="191">
        <f>+SUM(AF76:AF78)</f>
        <v>10.582325609487551</v>
      </c>
      <c r="AH84" s="176"/>
      <c r="AI84" s="251"/>
      <c r="AJ84" s="9"/>
      <c r="AK84" s="164">
        <f>SUM(AK67:AK82)</f>
        <v>3</v>
      </c>
      <c r="AL84" s="164">
        <f>SUM(AL67:AL82)</f>
        <v>10.582325609487551</v>
      </c>
      <c r="AM84" s="9"/>
      <c r="AN84" s="9"/>
      <c r="AO84" s="9"/>
      <c r="AP84" s="9"/>
      <c r="AQ84" s="9"/>
    </row>
    <row r="85" spans="1:43" ht="12" customHeight="1" x14ac:dyDescent="0.25">
      <c r="A85" s="162"/>
      <c r="B85" s="162"/>
      <c r="AH85" s="176"/>
      <c r="AI85" s="9"/>
      <c r="AJ85" s="9"/>
      <c r="AK85" s="9"/>
      <c r="AL85" s="9"/>
      <c r="AM85" s="9"/>
      <c r="AN85" s="9"/>
      <c r="AO85" s="9"/>
      <c r="AP85" s="9"/>
      <c r="AQ85" s="9"/>
    </row>
    <row r="86" spans="1:43" ht="12" customHeight="1" x14ac:dyDescent="0.25">
      <c r="A86" s="184" t="s">
        <v>385</v>
      </c>
      <c r="B86" s="184" t="s">
        <v>385</v>
      </c>
      <c r="AH86" s="176"/>
    </row>
    <row r="87" spans="1:43" ht="12" customHeight="1" x14ac:dyDescent="0.25">
      <c r="A87" s="76" t="s">
        <v>386</v>
      </c>
      <c r="B87" s="76" t="s">
        <v>387</v>
      </c>
      <c r="C87" s="152"/>
      <c r="D87" s="152">
        <v>34.75</v>
      </c>
      <c r="F87" s="138">
        <v>2045.72</v>
      </c>
      <c r="G87" s="138">
        <v>2051.64</v>
      </c>
      <c r="H87" s="138">
        <v>2199.9499999999998</v>
      </c>
      <c r="I87" s="138">
        <v>1461.24</v>
      </c>
      <c r="J87" s="138">
        <v>1236.4000000000001</v>
      </c>
      <c r="K87" s="138">
        <v>1654.14</v>
      </c>
      <c r="L87" s="138">
        <v>2027.67</v>
      </c>
      <c r="M87" s="138">
        <v>1304.8599999999999</v>
      </c>
      <c r="N87" s="138">
        <v>1620.74</v>
      </c>
      <c r="O87" s="138">
        <v>1195.76</v>
      </c>
      <c r="P87" s="138">
        <v>2054.7600000000002</v>
      </c>
      <c r="Q87" s="138">
        <v>1494.24</v>
      </c>
      <c r="R87" s="138">
        <f>SUM(F87:Q87)</f>
        <v>20347.12</v>
      </c>
      <c r="AH87" s="176"/>
    </row>
    <row r="88" spans="1:43" ht="12" customHeight="1" x14ac:dyDescent="0.25">
      <c r="A88" s="192"/>
      <c r="B88" s="192"/>
      <c r="F88" s="44"/>
      <c r="G88" s="44"/>
      <c r="H88" s="44"/>
      <c r="I88" s="44"/>
      <c r="J88" s="44"/>
      <c r="K88" s="44"/>
      <c r="L88" s="44"/>
      <c r="M88" s="44"/>
      <c r="N88" s="44"/>
      <c r="O88" s="44"/>
      <c r="P88" s="44"/>
      <c r="Q88" s="44"/>
      <c r="R88" s="44"/>
      <c r="AH88" s="176"/>
    </row>
    <row r="89" spans="1:43" ht="12" customHeight="1" x14ac:dyDescent="0.25">
      <c r="A89" s="162"/>
      <c r="B89" s="189" t="s">
        <v>388</v>
      </c>
      <c r="F89" s="245">
        <f>SUM(F87:F88)</f>
        <v>2045.72</v>
      </c>
      <c r="G89" s="245">
        <f t="shared" ref="G89:R89" si="24">SUM(G87:G88)</f>
        <v>2051.64</v>
      </c>
      <c r="H89" s="245">
        <f t="shared" si="24"/>
        <v>2199.9499999999998</v>
      </c>
      <c r="I89" s="245">
        <f t="shared" si="24"/>
        <v>1461.24</v>
      </c>
      <c r="J89" s="245">
        <f t="shared" si="24"/>
        <v>1236.4000000000001</v>
      </c>
      <c r="K89" s="245">
        <f t="shared" si="24"/>
        <v>1654.14</v>
      </c>
      <c r="L89" s="245">
        <f t="shared" si="24"/>
        <v>2027.67</v>
      </c>
      <c r="M89" s="245">
        <f t="shared" si="24"/>
        <v>1304.8599999999999</v>
      </c>
      <c r="N89" s="245">
        <f t="shared" si="24"/>
        <v>1620.74</v>
      </c>
      <c r="O89" s="245">
        <f t="shared" si="24"/>
        <v>1195.76</v>
      </c>
      <c r="P89" s="245">
        <f t="shared" si="24"/>
        <v>2054.7600000000002</v>
      </c>
      <c r="Q89" s="245">
        <f t="shared" si="24"/>
        <v>1494.24</v>
      </c>
      <c r="R89" s="245">
        <f t="shared" si="24"/>
        <v>20347.12</v>
      </c>
      <c r="AH89" s="176"/>
    </row>
    <row r="90" spans="1:43" ht="12" customHeight="1" x14ac:dyDescent="0.25">
      <c r="A90" s="162"/>
      <c r="B90" s="189"/>
      <c r="F90" s="248"/>
      <c r="G90" s="248"/>
      <c r="H90" s="248"/>
      <c r="I90" s="248"/>
      <c r="J90" s="248"/>
      <c r="K90" s="248"/>
      <c r="L90" s="248"/>
      <c r="M90" s="248"/>
      <c r="N90" s="248"/>
      <c r="O90" s="248"/>
      <c r="P90" s="248"/>
      <c r="Q90" s="248"/>
      <c r="R90" s="248"/>
      <c r="AH90" s="176"/>
    </row>
    <row r="91" spans="1:43" s="147" customFormat="1" ht="12" customHeight="1" x14ac:dyDescent="0.25">
      <c r="A91" s="167" t="s">
        <v>56</v>
      </c>
      <c r="B91" s="167" t="s">
        <v>56</v>
      </c>
      <c r="C91" s="152"/>
      <c r="D91" s="152"/>
      <c r="E91" s="152"/>
      <c r="F91" s="154"/>
      <c r="G91" s="154"/>
      <c r="H91" s="154"/>
      <c r="I91" s="154"/>
      <c r="J91" s="154"/>
      <c r="K91" s="154"/>
      <c r="L91" s="154"/>
      <c r="M91" s="154"/>
      <c r="N91" s="154"/>
      <c r="O91" s="154"/>
      <c r="P91" s="154"/>
      <c r="Q91" s="154"/>
      <c r="R91" s="154"/>
      <c r="S91" s="152"/>
      <c r="T91" s="139"/>
      <c r="U91" s="139"/>
      <c r="V91" s="139"/>
      <c r="W91" s="139"/>
      <c r="X91" s="139"/>
      <c r="Y91" s="139"/>
      <c r="Z91" s="139"/>
      <c r="AA91" s="139"/>
      <c r="AB91" s="139"/>
      <c r="AC91" s="139"/>
      <c r="AD91" s="139"/>
      <c r="AE91" s="139"/>
      <c r="AF91" s="139"/>
      <c r="AH91" s="176"/>
    </row>
    <row r="92" spans="1:43" s="147" customFormat="1" ht="12" customHeight="1" x14ac:dyDescent="0.25">
      <c r="A92" s="76" t="s">
        <v>389</v>
      </c>
      <c r="B92" s="76" t="s">
        <v>390</v>
      </c>
      <c r="C92" s="152"/>
      <c r="D92" s="152"/>
      <c r="E92" s="152"/>
      <c r="F92" s="138">
        <v>-73.959999999999994</v>
      </c>
      <c r="G92" s="138">
        <v>-4.16</v>
      </c>
      <c r="H92" s="138">
        <v>-7</v>
      </c>
      <c r="I92" s="138">
        <v>0</v>
      </c>
      <c r="J92" s="138">
        <v>-24.56</v>
      </c>
      <c r="K92" s="138">
        <v>0</v>
      </c>
      <c r="L92" s="138">
        <v>-5</v>
      </c>
      <c r="M92" s="138">
        <v>-1.42</v>
      </c>
      <c r="N92" s="138">
        <v>0</v>
      </c>
      <c r="O92" s="138">
        <v>-2</v>
      </c>
      <c r="P92" s="138">
        <v>0</v>
      </c>
      <c r="Q92" s="138">
        <v>0</v>
      </c>
      <c r="R92" s="138">
        <f t="shared" ref="R92:R97" si="25">SUM(F92:Q92)</f>
        <v>-118.1</v>
      </c>
      <c r="S92" s="152"/>
      <c r="T92" s="139"/>
      <c r="U92" s="139"/>
      <c r="V92" s="139"/>
      <c r="W92" s="139"/>
      <c r="X92" s="139"/>
      <c r="Y92" s="139"/>
      <c r="Z92" s="139"/>
      <c r="AA92" s="139"/>
      <c r="AB92" s="139"/>
      <c r="AC92" s="139"/>
      <c r="AD92" s="139"/>
      <c r="AE92" s="139"/>
      <c r="AF92" s="139"/>
      <c r="AH92" s="176"/>
    </row>
    <row r="93" spans="1:43" s="147" customFormat="1" ht="12" customHeight="1" x14ac:dyDescent="0.25">
      <c r="A93" s="76" t="s">
        <v>393</v>
      </c>
      <c r="B93" s="76" t="s">
        <v>469</v>
      </c>
      <c r="C93" s="152"/>
      <c r="D93" s="152"/>
      <c r="E93" s="152"/>
      <c r="F93" s="138">
        <v>111.73</v>
      </c>
      <c r="G93" s="138">
        <v>145.08000000000001</v>
      </c>
      <c r="H93" s="138">
        <v>119.6</v>
      </c>
      <c r="I93" s="138">
        <v>171.82</v>
      </c>
      <c r="J93" s="138">
        <v>139.91</v>
      </c>
      <c r="K93" s="138">
        <v>98.56</v>
      </c>
      <c r="L93" s="138">
        <v>99.96</v>
      </c>
      <c r="M93" s="138">
        <v>144.47</v>
      </c>
      <c r="N93" s="138">
        <v>136.21</v>
      </c>
      <c r="O93" s="138">
        <v>112.37</v>
      </c>
      <c r="P93" s="138">
        <v>119.33</v>
      </c>
      <c r="Q93" s="138">
        <v>101.4</v>
      </c>
      <c r="R93" s="138">
        <f t="shared" si="25"/>
        <v>1500.44</v>
      </c>
      <c r="S93" s="152"/>
      <c r="T93" s="139"/>
      <c r="U93" s="139"/>
      <c r="V93" s="139"/>
      <c r="W93" s="139"/>
      <c r="X93" s="139"/>
      <c r="Y93" s="139"/>
      <c r="Z93" s="139"/>
      <c r="AA93" s="139"/>
      <c r="AB93" s="139"/>
      <c r="AC93" s="139"/>
      <c r="AD93" s="139"/>
      <c r="AE93" s="139"/>
      <c r="AF93" s="139"/>
      <c r="AH93" s="176"/>
    </row>
    <row r="94" spans="1:43" s="147" customFormat="1" ht="12" customHeight="1" x14ac:dyDescent="0.25">
      <c r="A94" s="76" t="s">
        <v>395</v>
      </c>
      <c r="B94" s="76" t="s">
        <v>396</v>
      </c>
      <c r="C94" s="152"/>
      <c r="D94" s="152"/>
      <c r="E94" s="152"/>
      <c r="F94" s="138">
        <v>0</v>
      </c>
      <c r="G94" s="138">
        <v>166.13</v>
      </c>
      <c r="H94" s="138">
        <v>0</v>
      </c>
      <c r="I94" s="138">
        <v>0</v>
      </c>
      <c r="J94" s="138">
        <v>0</v>
      </c>
      <c r="K94" s="138">
        <v>0</v>
      </c>
      <c r="L94" s="138">
        <v>0</v>
      </c>
      <c r="M94" s="138">
        <v>0</v>
      </c>
      <c r="N94" s="138">
        <v>0</v>
      </c>
      <c r="O94" s="138">
        <v>44.4</v>
      </c>
      <c r="P94" s="138">
        <v>81.22</v>
      </c>
      <c r="Q94" s="138">
        <v>0</v>
      </c>
      <c r="R94" s="138">
        <f t="shared" si="25"/>
        <v>291.75</v>
      </c>
      <c r="S94" s="152"/>
      <c r="T94" s="139"/>
      <c r="U94" s="139"/>
      <c r="V94" s="139"/>
      <c r="W94" s="139"/>
      <c r="X94" s="139"/>
      <c r="Y94" s="139"/>
      <c r="Z94" s="139"/>
      <c r="AA94" s="139"/>
      <c r="AB94" s="139"/>
      <c r="AC94" s="139"/>
      <c r="AD94" s="139"/>
      <c r="AE94" s="139"/>
      <c r="AF94" s="139"/>
      <c r="AH94" s="176"/>
    </row>
    <row r="95" spans="1:43" s="147" customFormat="1" ht="12" customHeight="1" x14ac:dyDescent="0.25">
      <c r="A95" s="76" t="s">
        <v>397</v>
      </c>
      <c r="B95" s="76" t="s">
        <v>398</v>
      </c>
      <c r="C95" s="152"/>
      <c r="D95" s="152"/>
      <c r="E95" s="152"/>
      <c r="F95" s="138">
        <v>0</v>
      </c>
      <c r="G95" s="138">
        <v>0</v>
      </c>
      <c r="H95" s="138">
        <v>0</v>
      </c>
      <c r="I95" s="138">
        <v>0</v>
      </c>
      <c r="J95" s="138">
        <v>0</v>
      </c>
      <c r="K95" s="138">
        <v>0</v>
      </c>
      <c r="L95" s="138">
        <v>0</v>
      </c>
      <c r="M95" s="138">
        <v>0</v>
      </c>
      <c r="N95" s="138">
        <v>0</v>
      </c>
      <c r="O95" s="138">
        <v>0</v>
      </c>
      <c r="P95" s="138">
        <v>12.2</v>
      </c>
      <c r="Q95" s="138">
        <v>0</v>
      </c>
      <c r="R95" s="138">
        <f t="shared" si="25"/>
        <v>12.2</v>
      </c>
      <c r="S95" s="152"/>
      <c r="T95" s="139"/>
      <c r="U95" s="139"/>
      <c r="V95" s="139"/>
      <c r="W95" s="139"/>
      <c r="X95" s="139"/>
      <c r="Y95" s="139"/>
      <c r="Z95" s="139"/>
      <c r="AA95" s="139"/>
      <c r="AB95" s="139"/>
      <c r="AC95" s="139"/>
      <c r="AD95" s="139"/>
      <c r="AE95" s="139"/>
      <c r="AF95" s="139"/>
      <c r="AH95" s="176"/>
    </row>
    <row r="96" spans="1:43" s="147" customFormat="1" ht="12" customHeight="1" x14ac:dyDescent="0.25">
      <c r="A96" s="76" t="s">
        <v>466</v>
      </c>
      <c r="B96" s="76" t="s">
        <v>467</v>
      </c>
      <c r="C96" s="152"/>
      <c r="D96" s="152"/>
      <c r="E96" s="152"/>
      <c r="F96" s="138">
        <v>0</v>
      </c>
      <c r="G96" s="138">
        <v>0</v>
      </c>
      <c r="H96" s="138">
        <v>0</v>
      </c>
      <c r="I96" s="138">
        <v>0</v>
      </c>
      <c r="J96" s="138">
        <v>0</v>
      </c>
      <c r="K96" s="138">
        <v>0</v>
      </c>
      <c r="L96" s="138">
        <v>0</v>
      </c>
      <c r="M96" s="138">
        <v>0</v>
      </c>
      <c r="N96" s="138">
        <v>0</v>
      </c>
      <c r="O96" s="138">
        <v>0</v>
      </c>
      <c r="P96" s="138">
        <v>0</v>
      </c>
      <c r="Q96" s="138">
        <v>0</v>
      </c>
      <c r="R96" s="138">
        <f t="shared" si="25"/>
        <v>0</v>
      </c>
      <c r="S96" s="152"/>
      <c r="T96" s="139"/>
      <c r="U96" s="139"/>
      <c r="V96" s="139"/>
      <c r="W96" s="139"/>
      <c r="X96" s="139"/>
      <c r="Y96" s="139"/>
      <c r="Z96" s="139"/>
      <c r="AA96" s="139"/>
      <c r="AB96" s="139"/>
      <c r="AC96" s="139"/>
      <c r="AD96" s="139"/>
      <c r="AE96" s="139"/>
      <c r="AF96" s="139"/>
      <c r="AH96" s="176"/>
    </row>
    <row r="97" spans="1:37" s="147" customFormat="1" ht="12" customHeight="1" x14ac:dyDescent="0.25">
      <c r="A97" s="76" t="s">
        <v>391</v>
      </c>
      <c r="B97" s="76" t="s">
        <v>392</v>
      </c>
      <c r="C97" s="152"/>
      <c r="D97" s="152"/>
      <c r="E97" s="152"/>
      <c r="F97" s="138">
        <v>0</v>
      </c>
      <c r="G97" s="138">
        <v>0</v>
      </c>
      <c r="H97" s="138">
        <v>-119.6</v>
      </c>
      <c r="I97" s="138">
        <v>-171.82</v>
      </c>
      <c r="J97" s="138">
        <v>-139.91</v>
      </c>
      <c r="K97" s="138">
        <v>0</v>
      </c>
      <c r="L97" s="138">
        <v>0</v>
      </c>
      <c r="M97" s="138">
        <v>0</v>
      </c>
      <c r="N97" s="138">
        <v>0</v>
      </c>
      <c r="O97" s="138">
        <v>0</v>
      </c>
      <c r="P97" s="138">
        <v>0</v>
      </c>
      <c r="Q97" s="138">
        <v>0</v>
      </c>
      <c r="R97" s="138">
        <f t="shared" si="25"/>
        <v>-431.32999999999993</v>
      </c>
      <c r="S97" s="152"/>
      <c r="T97" s="139"/>
      <c r="U97" s="139"/>
      <c r="V97" s="139"/>
      <c r="W97" s="139"/>
      <c r="X97" s="139"/>
      <c r="Y97" s="139"/>
      <c r="Z97" s="139"/>
      <c r="AA97" s="139"/>
      <c r="AB97" s="139"/>
      <c r="AC97" s="139"/>
      <c r="AD97" s="139"/>
      <c r="AE97" s="139"/>
      <c r="AF97" s="139"/>
      <c r="AH97" s="176"/>
    </row>
    <row r="98" spans="1:37" s="147" customFormat="1" ht="12" customHeight="1" x14ac:dyDescent="0.25">
      <c r="A98" s="159"/>
      <c r="B98" s="159"/>
      <c r="C98" s="152"/>
      <c r="D98" s="152"/>
      <c r="E98" s="152"/>
      <c r="F98" s="154"/>
      <c r="G98" s="154"/>
      <c r="H98" s="154"/>
      <c r="I98" s="154"/>
      <c r="J98" s="154"/>
      <c r="K98" s="154"/>
      <c r="L98" s="154"/>
      <c r="M98" s="154"/>
      <c r="N98" s="154"/>
      <c r="O98" s="154"/>
      <c r="P98" s="154"/>
      <c r="Q98" s="154"/>
      <c r="R98" s="154"/>
      <c r="S98" s="152"/>
      <c r="T98" s="139"/>
      <c r="U98" s="139"/>
      <c r="V98" s="139"/>
      <c r="W98" s="139"/>
      <c r="X98" s="139"/>
      <c r="Y98" s="139"/>
      <c r="Z98" s="139"/>
      <c r="AA98" s="139"/>
      <c r="AB98" s="139"/>
      <c r="AC98" s="139"/>
      <c r="AD98" s="139"/>
      <c r="AE98" s="139"/>
      <c r="AF98" s="139"/>
      <c r="AH98" s="176"/>
    </row>
    <row r="99" spans="1:37" s="147" customFormat="1" ht="12" customHeight="1" x14ac:dyDescent="0.2">
      <c r="A99" s="170"/>
      <c r="B99" s="163" t="s">
        <v>399</v>
      </c>
      <c r="C99" s="152"/>
      <c r="D99" s="152"/>
      <c r="E99" s="152"/>
      <c r="F99" s="249">
        <f t="shared" ref="F99:R99" si="26">SUM(F92:F98)</f>
        <v>37.77000000000001</v>
      </c>
      <c r="G99" s="249">
        <f t="shared" si="26"/>
        <v>307.05</v>
      </c>
      <c r="H99" s="249">
        <f t="shared" si="26"/>
        <v>-7</v>
      </c>
      <c r="I99" s="249">
        <f t="shared" si="26"/>
        <v>0</v>
      </c>
      <c r="J99" s="249">
        <f t="shared" si="26"/>
        <v>-24.560000000000002</v>
      </c>
      <c r="K99" s="249">
        <f t="shared" si="26"/>
        <v>98.56</v>
      </c>
      <c r="L99" s="249">
        <f t="shared" si="26"/>
        <v>94.96</v>
      </c>
      <c r="M99" s="249">
        <f t="shared" si="26"/>
        <v>143.05000000000001</v>
      </c>
      <c r="N99" s="249">
        <f t="shared" si="26"/>
        <v>136.21</v>
      </c>
      <c r="O99" s="249">
        <f t="shared" si="26"/>
        <v>154.77000000000001</v>
      </c>
      <c r="P99" s="249">
        <f t="shared" si="26"/>
        <v>212.75</v>
      </c>
      <c r="Q99" s="249">
        <f t="shared" si="26"/>
        <v>101.4</v>
      </c>
      <c r="R99" s="249">
        <f t="shared" si="26"/>
        <v>1254.9600000000003</v>
      </c>
      <c r="S99" s="152"/>
      <c r="T99" s="139"/>
      <c r="U99" s="139"/>
      <c r="V99" s="139"/>
      <c r="W99" s="139"/>
      <c r="X99" s="139"/>
      <c r="Y99" s="139"/>
      <c r="Z99" s="139"/>
      <c r="AA99" s="139"/>
      <c r="AB99" s="139"/>
      <c r="AC99" s="139"/>
      <c r="AD99" s="139"/>
      <c r="AE99" s="139"/>
      <c r="AF99" s="139"/>
    </row>
    <row r="100" spans="1:37" ht="12" customHeight="1" x14ac:dyDescent="0.25">
      <c r="A100" s="162"/>
      <c r="B100" s="189"/>
      <c r="F100" s="252"/>
      <c r="G100" s="252"/>
      <c r="H100" s="252"/>
      <c r="I100" s="252"/>
      <c r="J100" s="252"/>
      <c r="K100" s="252"/>
      <c r="L100" s="252"/>
      <c r="M100" s="252"/>
      <c r="N100" s="252"/>
      <c r="O100" s="252"/>
      <c r="P100" s="252"/>
      <c r="Q100" s="252"/>
      <c r="R100" s="252"/>
    </row>
    <row r="101" spans="1:37" ht="12" customHeight="1" x14ac:dyDescent="0.25">
      <c r="A101" s="194"/>
      <c r="B101" s="195" t="s">
        <v>533</v>
      </c>
      <c r="F101" s="249">
        <f t="shared" ref="F101:R101" si="27">+F99+F89+F84+F61+F19+F13</f>
        <v>93032.14</v>
      </c>
      <c r="G101" s="249">
        <f t="shared" si="27"/>
        <v>88753.05</v>
      </c>
      <c r="H101" s="249">
        <f t="shared" si="27"/>
        <v>95615.62999999999</v>
      </c>
      <c r="I101" s="249">
        <f t="shared" si="27"/>
        <v>88593.359999999986</v>
      </c>
      <c r="J101" s="249">
        <f t="shared" si="27"/>
        <v>83616.460000000006</v>
      </c>
      <c r="K101" s="249">
        <f t="shared" si="27"/>
        <v>89776.99000000002</v>
      </c>
      <c r="L101" s="249">
        <f t="shared" si="27"/>
        <v>88362.790000000008</v>
      </c>
      <c r="M101" s="249">
        <f t="shared" si="27"/>
        <v>82302.100000000006</v>
      </c>
      <c r="N101" s="249">
        <f t="shared" si="27"/>
        <v>90317.58</v>
      </c>
      <c r="O101" s="249">
        <f t="shared" si="27"/>
        <v>90393.469999999987</v>
      </c>
      <c r="P101" s="249">
        <f t="shared" si="27"/>
        <v>87770.89</v>
      </c>
      <c r="Q101" s="249">
        <f t="shared" si="27"/>
        <v>88755.01</v>
      </c>
      <c r="R101" s="249">
        <f t="shared" si="27"/>
        <v>1067289.47</v>
      </c>
    </row>
    <row r="102" spans="1:37" x14ac:dyDescent="0.25">
      <c r="A102" s="194"/>
      <c r="B102" s="194"/>
      <c r="F102" s="40"/>
      <c r="G102" s="40"/>
      <c r="H102" s="40"/>
      <c r="I102" s="40"/>
      <c r="J102" s="40"/>
      <c r="K102" s="40"/>
      <c r="L102" s="40"/>
      <c r="M102" s="40"/>
      <c r="N102" s="40"/>
      <c r="O102" s="40"/>
      <c r="P102" s="40"/>
      <c r="Q102" s="40"/>
      <c r="R102" s="40"/>
    </row>
    <row r="103" spans="1:37" x14ac:dyDescent="0.25">
      <c r="A103" s="174" t="s">
        <v>534</v>
      </c>
      <c r="B103" s="174" t="s">
        <v>534</v>
      </c>
      <c r="AJ103" s="150"/>
      <c r="AK103" s="150"/>
    </row>
    <row r="104" spans="1:37" x14ac:dyDescent="0.25">
      <c r="A104" s="183"/>
      <c r="B104" s="183"/>
      <c r="AJ104" s="151"/>
      <c r="AK104" s="151"/>
    </row>
    <row r="105" spans="1:37" x14ac:dyDescent="0.25">
      <c r="A105" s="264" t="s">
        <v>535</v>
      </c>
      <c r="B105" s="264" t="s">
        <v>535</v>
      </c>
      <c r="C105" s="152"/>
      <c r="D105" s="152"/>
      <c r="F105" s="138"/>
      <c r="G105" s="138"/>
      <c r="H105" s="138"/>
      <c r="I105" s="138"/>
      <c r="J105" s="138"/>
      <c r="K105" s="138"/>
      <c r="L105" s="138"/>
      <c r="M105" s="138"/>
      <c r="N105" s="138"/>
      <c r="O105" s="138"/>
      <c r="P105" s="138"/>
      <c r="Q105" s="138"/>
      <c r="R105" s="138"/>
      <c r="T105" s="153"/>
      <c r="U105" s="153"/>
      <c r="V105" s="153"/>
      <c r="W105" s="153"/>
      <c r="X105" s="153"/>
      <c r="Y105" s="153"/>
      <c r="Z105" s="153"/>
      <c r="AA105" s="153"/>
      <c r="AB105" s="153"/>
      <c r="AC105" s="153"/>
      <c r="AD105" s="153"/>
      <c r="AE105" s="153"/>
      <c r="AF105" s="153"/>
    </row>
    <row r="106" spans="1:37" x14ac:dyDescent="0.25">
      <c r="A106" s="76" t="s">
        <v>380</v>
      </c>
      <c r="B106" s="76" t="s">
        <v>381</v>
      </c>
      <c r="C106" s="152"/>
      <c r="D106" s="152"/>
      <c r="F106" s="138">
        <v>0</v>
      </c>
      <c r="G106" s="138">
        <v>0</v>
      </c>
      <c r="H106" s="138">
        <v>0</v>
      </c>
      <c r="I106" s="138">
        <v>0</v>
      </c>
      <c r="J106" s="138">
        <v>0</v>
      </c>
      <c r="K106" s="138">
        <v>0</v>
      </c>
      <c r="L106" s="138">
        <v>0</v>
      </c>
      <c r="M106" s="138">
        <v>0</v>
      </c>
      <c r="N106" s="138">
        <v>0</v>
      </c>
      <c r="O106" s="138">
        <v>0</v>
      </c>
      <c r="P106" s="138">
        <v>0</v>
      </c>
      <c r="Q106" s="138">
        <v>0</v>
      </c>
      <c r="R106" s="138">
        <f t="shared" ref="R106:R108" si="28">SUM(F106:Q106)</f>
        <v>0</v>
      </c>
      <c r="T106" s="153"/>
      <c r="U106" s="153"/>
      <c r="V106" s="153"/>
      <c r="W106" s="153"/>
      <c r="X106" s="153"/>
      <c r="Y106" s="153"/>
      <c r="Z106" s="153"/>
      <c r="AA106" s="153"/>
      <c r="AB106" s="153"/>
      <c r="AC106" s="153"/>
      <c r="AD106" s="153"/>
      <c r="AE106" s="153"/>
      <c r="AF106" s="153"/>
    </row>
    <row r="107" spans="1:37" x14ac:dyDescent="0.25">
      <c r="A107" s="76" t="s">
        <v>536</v>
      </c>
      <c r="B107" s="76" t="s">
        <v>537</v>
      </c>
      <c r="C107" s="152"/>
      <c r="D107" s="152">
        <v>103.5</v>
      </c>
      <c r="F107" s="138">
        <v>310.5</v>
      </c>
      <c r="G107" s="138">
        <v>310.5</v>
      </c>
      <c r="H107" s="138">
        <v>310.5</v>
      </c>
      <c r="I107" s="138">
        <v>310.5</v>
      </c>
      <c r="J107" s="138">
        <v>310.5</v>
      </c>
      <c r="K107" s="138">
        <v>310.5</v>
      </c>
      <c r="L107" s="138">
        <v>362.25</v>
      </c>
      <c r="M107" s="138">
        <v>414</v>
      </c>
      <c r="N107" s="138">
        <v>517.5</v>
      </c>
      <c r="O107" s="138">
        <v>514.04999999999995</v>
      </c>
      <c r="P107" s="138">
        <v>621</v>
      </c>
      <c r="Q107" s="138">
        <v>724.5</v>
      </c>
      <c r="R107" s="138">
        <f>SUM(F107:Q107)</f>
        <v>5016.3</v>
      </c>
      <c r="T107" s="153"/>
      <c r="U107" s="153"/>
      <c r="V107" s="153"/>
      <c r="W107" s="153"/>
      <c r="X107" s="153"/>
      <c r="Y107" s="153"/>
      <c r="Z107" s="153"/>
      <c r="AA107" s="153"/>
      <c r="AB107" s="153"/>
      <c r="AC107" s="153"/>
      <c r="AD107" s="153"/>
      <c r="AE107" s="153"/>
      <c r="AF107" s="153"/>
    </row>
    <row r="108" spans="1:37" x14ac:dyDescent="0.25">
      <c r="A108" s="76" t="s">
        <v>382</v>
      </c>
      <c r="B108" s="76" t="s">
        <v>383</v>
      </c>
      <c r="C108" s="152"/>
      <c r="D108" s="152"/>
      <c r="F108" s="138">
        <v>0</v>
      </c>
      <c r="G108" s="138">
        <v>0</v>
      </c>
      <c r="H108" s="138">
        <v>0</v>
      </c>
      <c r="I108" s="138">
        <v>0</v>
      </c>
      <c r="J108" s="138">
        <v>0</v>
      </c>
      <c r="K108" s="138">
        <v>0</v>
      </c>
      <c r="L108" s="138">
        <v>0</v>
      </c>
      <c r="M108" s="138">
        <v>0</v>
      </c>
      <c r="N108" s="138">
        <v>0</v>
      </c>
      <c r="O108" s="138">
        <v>0</v>
      </c>
      <c r="P108" s="138">
        <v>0</v>
      </c>
      <c r="Q108" s="138">
        <v>0</v>
      </c>
      <c r="R108" s="138">
        <f t="shared" si="28"/>
        <v>0</v>
      </c>
      <c r="T108" s="153"/>
      <c r="U108" s="153"/>
      <c r="V108" s="153"/>
      <c r="W108" s="153"/>
      <c r="X108" s="153"/>
      <c r="Y108" s="153"/>
      <c r="Z108" s="153"/>
      <c r="AA108" s="153"/>
      <c r="AB108" s="153"/>
      <c r="AC108" s="153"/>
      <c r="AD108" s="153"/>
      <c r="AE108" s="153"/>
      <c r="AF108" s="153"/>
    </row>
    <row r="109" spans="1:37" x14ac:dyDescent="0.25">
      <c r="A109" s="162"/>
      <c r="B109" s="162"/>
    </row>
    <row r="110" spans="1:37" x14ac:dyDescent="0.25">
      <c r="A110" s="162"/>
      <c r="B110" s="189" t="s">
        <v>538</v>
      </c>
      <c r="F110" s="249">
        <f>SUM(F106:F109)</f>
        <v>310.5</v>
      </c>
      <c r="G110" s="249">
        <f t="shared" ref="G110:R110" si="29">SUM(G106:G109)</f>
        <v>310.5</v>
      </c>
      <c r="H110" s="249">
        <f t="shared" si="29"/>
        <v>310.5</v>
      </c>
      <c r="I110" s="249">
        <f t="shared" si="29"/>
        <v>310.5</v>
      </c>
      <c r="J110" s="249">
        <f t="shared" si="29"/>
        <v>310.5</v>
      </c>
      <c r="K110" s="249">
        <f t="shared" si="29"/>
        <v>310.5</v>
      </c>
      <c r="L110" s="249">
        <f t="shared" si="29"/>
        <v>362.25</v>
      </c>
      <c r="M110" s="249">
        <f t="shared" si="29"/>
        <v>414</v>
      </c>
      <c r="N110" s="249">
        <f t="shared" si="29"/>
        <v>517.5</v>
      </c>
      <c r="O110" s="249">
        <f t="shared" si="29"/>
        <v>514.04999999999995</v>
      </c>
      <c r="P110" s="249">
        <f t="shared" si="29"/>
        <v>621</v>
      </c>
      <c r="Q110" s="249">
        <f t="shared" si="29"/>
        <v>724.5</v>
      </c>
      <c r="R110" s="249">
        <f t="shared" si="29"/>
        <v>5016.3</v>
      </c>
    </row>
    <row r="111" spans="1:37" x14ac:dyDescent="0.25">
      <c r="A111" s="265"/>
      <c r="B111" s="265"/>
      <c r="AJ111" s="159"/>
      <c r="AK111" s="159"/>
    </row>
    <row r="112" spans="1:37" x14ac:dyDescent="0.25">
      <c r="A112" s="264" t="s">
        <v>539</v>
      </c>
      <c r="B112" s="264" t="s">
        <v>539</v>
      </c>
      <c r="AJ112" s="159"/>
      <c r="AK112" s="159"/>
    </row>
    <row r="113" spans="1:37" x14ac:dyDescent="0.25">
      <c r="A113" s="76" t="s">
        <v>389</v>
      </c>
      <c r="B113" s="76" t="s">
        <v>390</v>
      </c>
      <c r="C113" s="152"/>
      <c r="D113" s="152"/>
      <c r="F113" s="138">
        <v>0</v>
      </c>
      <c r="G113" s="138">
        <v>0</v>
      </c>
      <c r="H113" s="138">
        <v>0</v>
      </c>
      <c r="I113" s="138">
        <v>0</v>
      </c>
      <c r="J113" s="138">
        <v>0</v>
      </c>
      <c r="K113" s="138">
        <v>0</v>
      </c>
      <c r="L113" s="138">
        <v>0</v>
      </c>
      <c r="M113" s="138">
        <v>0</v>
      </c>
      <c r="N113" s="138">
        <v>0</v>
      </c>
      <c r="O113" s="138">
        <v>0</v>
      </c>
      <c r="P113" s="138">
        <v>0</v>
      </c>
      <c r="Q113" s="138">
        <v>0</v>
      </c>
      <c r="R113" s="138">
        <f t="shared" ref="R113:R115" si="30">SUM(F113:Q113)</f>
        <v>0</v>
      </c>
      <c r="T113" s="153"/>
      <c r="U113" s="153"/>
      <c r="V113" s="153"/>
      <c r="W113" s="153"/>
      <c r="X113" s="153"/>
      <c r="Y113" s="153"/>
      <c r="Z113" s="153"/>
      <c r="AA113" s="153"/>
      <c r="AB113" s="153"/>
      <c r="AC113" s="153"/>
      <c r="AD113" s="153"/>
      <c r="AE113" s="153"/>
      <c r="AF113" s="153"/>
      <c r="AK113" s="163"/>
    </row>
    <row r="114" spans="1:37" x14ac:dyDescent="0.25">
      <c r="A114" s="76" t="s">
        <v>391</v>
      </c>
      <c r="B114" s="76" t="s">
        <v>392</v>
      </c>
      <c r="C114" s="152"/>
      <c r="D114" s="152"/>
      <c r="F114" s="138">
        <v>0</v>
      </c>
      <c r="G114" s="138">
        <v>0</v>
      </c>
      <c r="H114" s="138">
        <v>0</v>
      </c>
      <c r="I114" s="138">
        <v>0</v>
      </c>
      <c r="J114" s="138">
        <v>-1.1200000000000001</v>
      </c>
      <c r="K114" s="138">
        <v>0</v>
      </c>
      <c r="L114" s="138">
        <v>0</v>
      </c>
      <c r="M114" s="138">
        <v>0</v>
      </c>
      <c r="N114" s="138">
        <v>0</v>
      </c>
      <c r="O114" s="138">
        <v>0</v>
      </c>
      <c r="P114" s="138">
        <v>0</v>
      </c>
      <c r="Q114" s="138">
        <v>0</v>
      </c>
      <c r="R114" s="138">
        <f t="shared" si="30"/>
        <v>-1.1200000000000001</v>
      </c>
      <c r="T114" s="153"/>
      <c r="U114" s="153"/>
      <c r="V114" s="153"/>
      <c r="W114" s="153"/>
      <c r="X114" s="153"/>
      <c r="Y114" s="153"/>
      <c r="Z114" s="153"/>
      <c r="AA114" s="153"/>
      <c r="AB114" s="153"/>
      <c r="AC114" s="153"/>
      <c r="AD114" s="153"/>
      <c r="AE114" s="153"/>
      <c r="AF114" s="153"/>
      <c r="AK114" s="163"/>
    </row>
    <row r="115" spans="1:37" x14ac:dyDescent="0.25">
      <c r="A115" s="76" t="s">
        <v>393</v>
      </c>
      <c r="B115" s="76" t="s">
        <v>469</v>
      </c>
      <c r="C115" s="152"/>
      <c r="D115" s="152"/>
      <c r="F115" s="138">
        <v>0</v>
      </c>
      <c r="G115" s="138">
        <v>1.1200000000000001</v>
      </c>
      <c r="H115" s="138">
        <v>0</v>
      </c>
      <c r="I115" s="138">
        <v>0</v>
      </c>
      <c r="J115" s="138">
        <v>1.1200000000000001</v>
      </c>
      <c r="K115" s="138">
        <v>0</v>
      </c>
      <c r="L115" s="138">
        <v>0</v>
      </c>
      <c r="M115" s="138">
        <v>1.1200000000000001</v>
      </c>
      <c r="N115" s="138">
        <v>1</v>
      </c>
      <c r="O115" s="138">
        <v>1.76</v>
      </c>
      <c r="P115" s="138">
        <v>3.88</v>
      </c>
      <c r="Q115" s="138">
        <v>0</v>
      </c>
      <c r="R115" s="138">
        <f t="shared" si="30"/>
        <v>10</v>
      </c>
      <c r="T115" s="153"/>
      <c r="U115" s="153"/>
      <c r="V115" s="153"/>
      <c r="W115" s="153"/>
      <c r="X115" s="153"/>
      <c r="Y115" s="153"/>
      <c r="Z115" s="153"/>
      <c r="AA115" s="153"/>
      <c r="AB115" s="153"/>
      <c r="AC115" s="153"/>
      <c r="AD115" s="153"/>
      <c r="AE115" s="153"/>
      <c r="AF115" s="153"/>
    </row>
    <row r="116" spans="1:37" x14ac:dyDescent="0.25">
      <c r="A116" s="76"/>
      <c r="B116" s="76"/>
      <c r="C116" s="152"/>
      <c r="D116" s="152"/>
      <c r="F116" s="138"/>
      <c r="G116" s="138"/>
      <c r="H116" s="138"/>
      <c r="I116" s="138"/>
      <c r="J116" s="138"/>
      <c r="K116" s="138"/>
      <c r="L116" s="138"/>
      <c r="M116" s="138"/>
      <c r="N116" s="138"/>
      <c r="O116" s="138"/>
      <c r="P116" s="138"/>
      <c r="Q116" s="138"/>
      <c r="R116" s="138"/>
      <c r="T116" s="153"/>
      <c r="U116" s="153"/>
      <c r="V116" s="153"/>
      <c r="W116" s="153"/>
      <c r="X116" s="153"/>
      <c r="Y116" s="153"/>
      <c r="Z116" s="153"/>
      <c r="AA116" s="153"/>
      <c r="AB116" s="153"/>
      <c r="AC116" s="153"/>
      <c r="AD116" s="153"/>
      <c r="AE116" s="153"/>
      <c r="AF116" s="153"/>
    </row>
    <row r="117" spans="1:37" x14ac:dyDescent="0.25">
      <c r="A117" s="76"/>
      <c r="B117" s="189" t="s">
        <v>540</v>
      </c>
      <c r="C117" s="152"/>
      <c r="D117" s="152"/>
      <c r="F117" s="249">
        <f>SUM(F113:F116)</f>
        <v>0</v>
      </c>
      <c r="G117" s="249">
        <f>SUM(G113:G116)</f>
        <v>1.1200000000000001</v>
      </c>
      <c r="H117" s="249">
        <f>SUM(H113:H116)</f>
        <v>0</v>
      </c>
      <c r="I117" s="249">
        <f t="shared" ref="I117:R117" si="31">SUM(I113:I116)</f>
        <v>0</v>
      </c>
      <c r="J117" s="249">
        <f t="shared" si="31"/>
        <v>0</v>
      </c>
      <c r="K117" s="249">
        <f t="shared" si="31"/>
        <v>0</v>
      </c>
      <c r="L117" s="249">
        <f t="shared" si="31"/>
        <v>0</v>
      </c>
      <c r="M117" s="249">
        <f t="shared" si="31"/>
        <v>1.1200000000000001</v>
      </c>
      <c r="N117" s="249">
        <f t="shared" si="31"/>
        <v>1</v>
      </c>
      <c r="O117" s="249">
        <f t="shared" si="31"/>
        <v>1.76</v>
      </c>
      <c r="P117" s="249">
        <f t="shared" si="31"/>
        <v>3.88</v>
      </c>
      <c r="Q117" s="249">
        <f t="shared" si="31"/>
        <v>0</v>
      </c>
      <c r="R117" s="249">
        <f t="shared" si="31"/>
        <v>8.879999999999999</v>
      </c>
      <c r="T117" s="153"/>
      <c r="U117" s="153"/>
      <c r="V117" s="153"/>
      <c r="W117" s="153"/>
      <c r="X117" s="153"/>
      <c r="Y117" s="153"/>
      <c r="Z117" s="153"/>
      <c r="AA117" s="153"/>
      <c r="AB117" s="153"/>
      <c r="AC117" s="153"/>
      <c r="AD117" s="153"/>
      <c r="AE117" s="153"/>
      <c r="AF117" s="153"/>
    </row>
    <row r="118" spans="1:37" x14ac:dyDescent="0.25">
      <c r="A118" s="76"/>
      <c r="B118" s="189"/>
      <c r="C118" s="152"/>
      <c r="D118" s="152"/>
      <c r="F118" s="259"/>
      <c r="G118" s="259"/>
      <c r="H118" s="259"/>
      <c r="I118" s="259"/>
      <c r="J118" s="259"/>
      <c r="K118" s="259"/>
      <c r="L118" s="259"/>
      <c r="M118" s="259"/>
      <c r="N118" s="259"/>
      <c r="O118" s="259"/>
      <c r="P118" s="259"/>
      <c r="Q118" s="259"/>
      <c r="R118" s="259"/>
      <c r="T118" s="153"/>
      <c r="U118" s="153"/>
      <c r="V118" s="153"/>
      <c r="W118" s="153"/>
      <c r="X118" s="153"/>
      <c r="Y118" s="153"/>
      <c r="Z118" s="153"/>
      <c r="AA118" s="153"/>
      <c r="AB118" s="153"/>
      <c r="AC118" s="153"/>
      <c r="AD118" s="153"/>
      <c r="AE118" s="153"/>
      <c r="AF118" s="153"/>
    </row>
    <row r="119" spans="1:37" x14ac:dyDescent="0.25">
      <c r="A119" s="76"/>
      <c r="B119" s="189" t="s">
        <v>541</v>
      </c>
      <c r="C119" s="152"/>
      <c r="D119" s="152"/>
      <c r="F119" s="249">
        <f>+F110+F117</f>
        <v>310.5</v>
      </c>
      <c r="G119" s="249">
        <f t="shared" ref="G119:Q119" si="32">+G110+G117</f>
        <v>311.62</v>
      </c>
      <c r="H119" s="249">
        <f t="shared" si="32"/>
        <v>310.5</v>
      </c>
      <c r="I119" s="249">
        <f t="shared" si="32"/>
        <v>310.5</v>
      </c>
      <c r="J119" s="249">
        <f t="shared" si="32"/>
        <v>310.5</v>
      </c>
      <c r="K119" s="249">
        <f t="shared" si="32"/>
        <v>310.5</v>
      </c>
      <c r="L119" s="249">
        <f t="shared" si="32"/>
        <v>362.25</v>
      </c>
      <c r="M119" s="249">
        <f t="shared" si="32"/>
        <v>415.12</v>
      </c>
      <c r="N119" s="249">
        <f t="shared" si="32"/>
        <v>518.5</v>
      </c>
      <c r="O119" s="249">
        <f t="shared" si="32"/>
        <v>515.80999999999995</v>
      </c>
      <c r="P119" s="249">
        <f t="shared" si="32"/>
        <v>624.88</v>
      </c>
      <c r="Q119" s="249">
        <f t="shared" si="32"/>
        <v>724.5</v>
      </c>
      <c r="R119" s="249">
        <f>+R110+R117</f>
        <v>5025.18</v>
      </c>
      <c r="T119" s="153"/>
      <c r="U119" s="153"/>
      <c r="V119" s="153"/>
      <c r="W119" s="153"/>
      <c r="X119" s="153"/>
      <c r="Y119" s="153"/>
      <c r="Z119" s="153"/>
      <c r="AA119" s="153"/>
      <c r="AB119" s="153"/>
      <c r="AC119" s="153"/>
      <c r="AD119" s="153"/>
      <c r="AE119" s="153"/>
      <c r="AF119" s="153"/>
    </row>
    <row r="120" spans="1:37" x14ac:dyDescent="0.25">
      <c r="A120" s="76"/>
      <c r="B120" s="76"/>
      <c r="C120" s="152"/>
      <c r="D120" s="152"/>
      <c r="F120" s="138"/>
      <c r="G120" s="138"/>
      <c r="H120" s="138"/>
      <c r="I120" s="138"/>
      <c r="J120" s="138"/>
      <c r="K120" s="138"/>
      <c r="L120" s="138"/>
      <c r="M120" s="138"/>
      <c r="N120" s="138"/>
      <c r="O120" s="138"/>
      <c r="P120" s="138"/>
      <c r="Q120" s="138"/>
      <c r="R120" s="138"/>
      <c r="T120" s="153"/>
      <c r="U120" s="153"/>
      <c r="V120" s="153"/>
      <c r="W120" s="153"/>
      <c r="X120" s="153"/>
      <c r="Y120" s="153"/>
      <c r="Z120" s="153"/>
      <c r="AA120" s="153"/>
      <c r="AB120" s="153"/>
      <c r="AC120" s="153"/>
      <c r="AD120" s="153"/>
      <c r="AE120" s="153"/>
      <c r="AF120" s="153"/>
    </row>
    <row r="121" spans="1:37" x14ac:dyDescent="0.25">
      <c r="B121" s="195" t="s">
        <v>400</v>
      </c>
      <c r="F121" s="249">
        <f>+F101+F119</f>
        <v>93342.64</v>
      </c>
      <c r="G121" s="249">
        <f t="shared" ref="G121:R121" si="33">+G101+G119</f>
        <v>89064.67</v>
      </c>
      <c r="H121" s="249">
        <f t="shared" si="33"/>
        <v>95926.12999999999</v>
      </c>
      <c r="I121" s="249">
        <f t="shared" si="33"/>
        <v>88903.859999999986</v>
      </c>
      <c r="J121" s="249">
        <f t="shared" si="33"/>
        <v>83926.96</v>
      </c>
      <c r="K121" s="249">
        <f t="shared" si="33"/>
        <v>90087.49000000002</v>
      </c>
      <c r="L121" s="249">
        <f t="shared" si="33"/>
        <v>88725.040000000008</v>
      </c>
      <c r="M121" s="249">
        <f t="shared" si="33"/>
        <v>82717.22</v>
      </c>
      <c r="N121" s="249">
        <f t="shared" si="33"/>
        <v>90836.08</v>
      </c>
      <c r="O121" s="249">
        <f t="shared" si="33"/>
        <v>90909.279999999984</v>
      </c>
      <c r="P121" s="249">
        <f t="shared" si="33"/>
        <v>88395.77</v>
      </c>
      <c r="Q121" s="249">
        <f t="shared" si="33"/>
        <v>89479.51</v>
      </c>
      <c r="R121" s="249">
        <f t="shared" si="33"/>
        <v>1072314.6499999999</v>
      </c>
    </row>
    <row r="122" spans="1:37" x14ac:dyDescent="0.25">
      <c r="F122" s="40">
        <v>93342.640000000014</v>
      </c>
      <c r="G122" s="40">
        <v>89064.670000000013</v>
      </c>
      <c r="H122" s="40">
        <v>95836.059999999983</v>
      </c>
      <c r="I122" s="40">
        <v>88903.86</v>
      </c>
      <c r="J122" s="40">
        <v>83926.96</v>
      </c>
      <c r="K122" s="40">
        <v>90087.49000000002</v>
      </c>
      <c r="L122" s="40">
        <v>88725.039999999979</v>
      </c>
      <c r="M122" s="40">
        <v>82717.219999999987</v>
      </c>
      <c r="N122" s="40">
        <v>90836.079999999987</v>
      </c>
      <c r="O122" s="40">
        <v>90909.28</v>
      </c>
      <c r="P122" s="40">
        <v>88305.699999999983</v>
      </c>
      <c r="Q122" s="40">
        <v>89389.440000000017</v>
      </c>
      <c r="R122" s="40">
        <f>SUM(F122:Q122)</f>
        <v>1072044.44</v>
      </c>
    </row>
    <row r="123" spans="1:37" x14ac:dyDescent="0.25">
      <c r="F123" s="40">
        <f>F122-F121</f>
        <v>0</v>
      </c>
      <c r="G123" s="40">
        <f t="shared" ref="G123:R123" si="34">G122-G121</f>
        <v>0</v>
      </c>
      <c r="H123" s="40">
        <f t="shared" si="34"/>
        <v>-90.070000000006985</v>
      </c>
      <c r="I123" s="40">
        <f t="shared" si="34"/>
        <v>0</v>
      </c>
      <c r="J123" s="40">
        <f t="shared" si="34"/>
        <v>0</v>
      </c>
      <c r="K123" s="40">
        <f t="shared" si="34"/>
        <v>0</v>
      </c>
      <c r="L123" s="40">
        <f t="shared" si="34"/>
        <v>0</v>
      </c>
      <c r="M123" s="40">
        <f t="shared" si="34"/>
        <v>0</v>
      </c>
      <c r="N123" s="40">
        <f t="shared" si="34"/>
        <v>0</v>
      </c>
      <c r="O123" s="40">
        <f t="shared" si="34"/>
        <v>0</v>
      </c>
      <c r="P123" s="40">
        <f t="shared" si="34"/>
        <v>-90.070000000021537</v>
      </c>
      <c r="Q123" s="40">
        <f t="shared" si="34"/>
        <v>-90.069999999977881</v>
      </c>
      <c r="R123" s="40">
        <f t="shared" si="34"/>
        <v>-270.20999999996275</v>
      </c>
    </row>
  </sheetData>
  <mergeCells count="1">
    <mergeCell ref="AH4:AL4"/>
  </mergeCells>
  <pageMargins left="0.7" right="0.7" top="0.75" bottom="0.75" header="0.3" footer="0.3"/>
  <pageSetup scale="73" pageOrder="overThenDown" orientation="portrait" r:id="rId1"/>
  <colBreaks count="1" manualBreakCount="1">
    <brk id="32" max="1048575" man="1"/>
  </col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B1:P23"/>
  <sheetViews>
    <sheetView showGridLines="0" view="pageBreakPreview" zoomScale="60" zoomScaleNormal="100" workbookViewId="0">
      <selection activeCell="N5" sqref="N5"/>
    </sheetView>
  </sheetViews>
  <sheetFormatPr defaultRowHeight="15" x14ac:dyDescent="0.25"/>
  <cols>
    <col min="2" max="2" width="3" customWidth="1"/>
    <col min="3" max="3" width="20.28515625" customWidth="1"/>
    <col min="4" max="4" width="14" bestFit="1" customWidth="1"/>
    <col min="5" max="9" width="14" customWidth="1"/>
    <col min="10" max="10" width="15.28515625" bestFit="1" customWidth="1"/>
    <col min="11" max="11" width="14.7109375" bestFit="1" customWidth="1"/>
    <col min="12" max="12" width="16.140625" bestFit="1" customWidth="1"/>
    <col min="13" max="13" width="15.85546875" bestFit="1" customWidth="1"/>
    <col min="14" max="14" width="13.7109375" bestFit="1" customWidth="1"/>
  </cols>
  <sheetData>
    <row r="1" spans="2:14" x14ac:dyDescent="0.25">
      <c r="D1" s="18" t="s">
        <v>20</v>
      </c>
      <c r="E1" s="18"/>
      <c r="F1" s="1" t="s">
        <v>2</v>
      </c>
      <c r="G1" s="1" t="s">
        <v>3</v>
      </c>
      <c r="H1" s="1" t="s">
        <v>4</v>
      </c>
      <c r="I1" s="1" t="s">
        <v>5</v>
      </c>
      <c r="J1" s="1" t="s">
        <v>6</v>
      </c>
      <c r="K1" s="1" t="s">
        <v>7</v>
      </c>
      <c r="L1" s="1" t="s">
        <v>8</v>
      </c>
      <c r="M1" s="1" t="s">
        <v>9</v>
      </c>
      <c r="N1" s="19" t="s">
        <v>21</v>
      </c>
    </row>
    <row r="2" spans="2:14" x14ac:dyDescent="0.25">
      <c r="B2" t="s">
        <v>22</v>
      </c>
      <c r="N2" s="20"/>
    </row>
    <row r="3" spans="2:14" x14ac:dyDescent="0.25">
      <c r="C3" t="s">
        <v>23</v>
      </c>
      <c r="D3" s="3">
        <f>+'Yakima Regulated Price Out'!AM41</f>
        <v>8599.1542177876017</v>
      </c>
      <c r="E3" s="3"/>
      <c r="F3" s="3">
        <f>+'Indian Nation Price Out'!AN31</f>
        <v>1765.8426266491042</v>
      </c>
      <c r="G3" s="3">
        <f>+'Zillah Price Out'!AN19</f>
        <v>1017.3059262316126</v>
      </c>
      <c r="H3" s="3">
        <f>+'Tieton Price Out'!AN16</f>
        <v>408.49687410944262</v>
      </c>
      <c r="I3" s="3">
        <f>+'Sunnyside Price Out'!AN16</f>
        <v>3929.3121055474139</v>
      </c>
      <c r="J3" s="13">
        <f>+'Naches Price Out'!AN18</f>
        <v>334.99999999999994</v>
      </c>
      <c r="K3" s="3">
        <f>+'Mabton Price Out'!AN17</f>
        <v>441.74262777705292</v>
      </c>
      <c r="L3" s="3">
        <v>0</v>
      </c>
      <c r="M3" s="3">
        <v>0</v>
      </c>
      <c r="N3" s="21">
        <f>+SUM(F3:M3)</f>
        <v>7897.7001603146264</v>
      </c>
    </row>
    <row r="4" spans="2:14" x14ac:dyDescent="0.25">
      <c r="C4" t="s">
        <v>24</v>
      </c>
      <c r="D4" s="3">
        <f>+'Yakima Regulated Price Out'!AM42</f>
        <v>6619.1028863505489</v>
      </c>
      <c r="E4" s="3"/>
      <c r="F4" s="3">
        <f>+'Indian Nation Price Out'!AN32</f>
        <v>1466.5334986972803</v>
      </c>
      <c r="G4" s="3">
        <f>+'Zillah Price Out'!AN20</f>
        <v>0</v>
      </c>
      <c r="H4" s="3">
        <f>+'Tieton Price Out'!AN17</f>
        <v>0</v>
      </c>
      <c r="I4" s="3">
        <f>+'Sunnyside Price Out'!AN17</f>
        <v>0</v>
      </c>
      <c r="J4" s="13">
        <f>+'Naches Price Out'!AN19</f>
        <v>0</v>
      </c>
      <c r="K4" s="3">
        <f>+'Mabton Price Out'!AN18</f>
        <v>0</v>
      </c>
      <c r="L4" s="3">
        <v>0</v>
      </c>
      <c r="M4" s="3">
        <v>0</v>
      </c>
      <c r="N4" s="21">
        <f>+SUM(F4:M4)</f>
        <v>1466.5334986972803</v>
      </c>
    </row>
    <row r="5" spans="2:14" x14ac:dyDescent="0.25">
      <c r="B5" t="s">
        <v>25</v>
      </c>
      <c r="D5" s="3"/>
      <c r="E5" s="3"/>
      <c r="F5" s="3"/>
      <c r="G5" s="3"/>
      <c r="H5" s="3"/>
      <c r="I5" s="3"/>
      <c r="J5" s="3"/>
      <c r="K5" s="3"/>
      <c r="L5" s="3"/>
      <c r="M5" s="3"/>
      <c r="N5" s="21"/>
    </row>
    <row r="6" spans="2:14" x14ac:dyDescent="0.25">
      <c r="C6" t="s">
        <v>23</v>
      </c>
      <c r="D6" s="3">
        <f>+'Yakima Regulated Price Out'!AM47</f>
        <v>3053.8152774404225</v>
      </c>
      <c r="E6" s="3"/>
      <c r="F6" s="3">
        <v>0</v>
      </c>
      <c r="G6" s="3">
        <v>0</v>
      </c>
      <c r="H6" s="3">
        <v>0</v>
      </c>
      <c r="I6" s="3">
        <v>0</v>
      </c>
      <c r="J6" s="13">
        <v>0</v>
      </c>
      <c r="K6" s="3">
        <v>0</v>
      </c>
      <c r="L6" s="3">
        <v>0</v>
      </c>
      <c r="M6" s="13">
        <v>0</v>
      </c>
      <c r="N6" s="21">
        <f>+SUM(F6:M6)</f>
        <v>0</v>
      </c>
    </row>
    <row r="7" spans="2:14" x14ac:dyDescent="0.25">
      <c r="B7" t="s">
        <v>26</v>
      </c>
      <c r="D7" s="3"/>
      <c r="E7" s="3"/>
      <c r="F7" s="3"/>
      <c r="G7" s="3"/>
      <c r="H7" s="3"/>
      <c r="I7" s="3"/>
      <c r="J7" s="3"/>
      <c r="K7" s="3"/>
      <c r="L7" s="3"/>
      <c r="M7" s="3"/>
      <c r="N7" s="21"/>
    </row>
    <row r="8" spans="2:14" x14ac:dyDescent="0.25">
      <c r="C8" t="s">
        <v>23</v>
      </c>
      <c r="D8" s="3">
        <f>+'Yakima Regulated Price Out'!AM52</f>
        <v>606.33902799687723</v>
      </c>
      <c r="E8" s="3"/>
      <c r="F8" s="3">
        <v>0</v>
      </c>
      <c r="G8" s="3">
        <f>+'Zillah Price Out'!AN29</f>
        <v>315.91250370377179</v>
      </c>
      <c r="H8" s="3">
        <v>0</v>
      </c>
      <c r="I8" s="3">
        <v>0</v>
      </c>
      <c r="J8" s="3">
        <f>+'Naches Price Out'!AN27</f>
        <v>84.416666666666671</v>
      </c>
      <c r="K8" s="3">
        <v>0</v>
      </c>
      <c r="L8" s="3">
        <v>0</v>
      </c>
      <c r="M8" s="3">
        <v>0</v>
      </c>
      <c r="N8" s="21">
        <f>+SUM(F8:M8)</f>
        <v>400.32917037043848</v>
      </c>
    </row>
    <row r="9" spans="2:14" x14ac:dyDescent="0.25">
      <c r="B9" t="s">
        <v>27</v>
      </c>
      <c r="D9" s="3"/>
      <c r="E9" s="3"/>
      <c r="F9" s="3"/>
      <c r="G9" s="3"/>
      <c r="H9" s="3"/>
      <c r="I9" s="3"/>
      <c r="J9" s="3"/>
      <c r="K9" s="3"/>
      <c r="L9" s="3"/>
      <c r="M9" s="3"/>
      <c r="N9" s="21"/>
    </row>
    <row r="10" spans="2:14" x14ac:dyDescent="0.25">
      <c r="C10" t="s">
        <v>28</v>
      </c>
      <c r="D10" s="3">
        <f>+'Yakima Regulated Price Out'!AM141</f>
        <v>6642.2389783288909</v>
      </c>
      <c r="E10" s="3"/>
      <c r="F10" s="3">
        <f>+'Indian Nation Price Out'!AN76</f>
        <v>756.43461191654785</v>
      </c>
      <c r="G10" s="3">
        <f>+'Zillah Price Out'!AN53</f>
        <v>85.496421648921967</v>
      </c>
      <c r="H10" s="3">
        <f>+'Tieton Price Out'!AN31</f>
        <v>35.333431771224042</v>
      </c>
      <c r="I10" s="3">
        <f>+'Sunnyside Price Out'!AN62</f>
        <v>497.02373954717586</v>
      </c>
      <c r="J10" s="3">
        <f>+'Naches Price Out'!AN43</f>
        <v>53.25</v>
      </c>
      <c r="K10" s="3">
        <f>+'Mabton Price Out'!AN29</f>
        <v>76.167981473989727</v>
      </c>
      <c r="L10" s="3">
        <v>0</v>
      </c>
      <c r="M10" s="3">
        <v>0</v>
      </c>
      <c r="N10" s="21">
        <f>+SUM(F10:M10)</f>
        <v>1503.7061863578595</v>
      </c>
    </row>
    <row r="11" spans="2:14" x14ac:dyDescent="0.25">
      <c r="C11" t="s">
        <v>23</v>
      </c>
      <c r="D11" s="3">
        <f>+'Yakima Regulated Price Out'!AM142</f>
        <v>417.35912453007109</v>
      </c>
      <c r="E11" s="3"/>
      <c r="F11" s="3">
        <f>+'Indian Nation Price Out'!AN77</f>
        <v>2</v>
      </c>
      <c r="G11" s="3">
        <f>+'Zillah Price Out'!AN54</f>
        <v>22.992891467507196</v>
      </c>
      <c r="H11" s="3">
        <f>+'Tieton Price Out'!AN32</f>
        <v>31.006771605581722</v>
      </c>
      <c r="I11" s="3">
        <f>+'Sunnyside Price Out'!AN63</f>
        <v>0</v>
      </c>
      <c r="J11" s="3">
        <f>+'Naches Price Out'!AN44</f>
        <v>21</v>
      </c>
      <c r="K11" s="3">
        <f>+'Mabton Price Out'!AN30</f>
        <v>2.9999923661515031</v>
      </c>
      <c r="L11" s="3">
        <v>0</v>
      </c>
      <c r="M11" s="3">
        <v>0</v>
      </c>
      <c r="N11" s="21">
        <f>+SUM(F11:M11)</f>
        <v>79.999655439240428</v>
      </c>
    </row>
    <row r="12" spans="2:14" x14ac:dyDescent="0.25">
      <c r="C12" t="s">
        <v>24</v>
      </c>
      <c r="D12" s="3">
        <f>+'Yakima Regulated Price Out'!AM143</f>
        <v>1552.2333836858006</v>
      </c>
      <c r="E12" s="3"/>
      <c r="F12" s="3">
        <f>+'Indian Nation Price Out'!AN78</f>
        <v>19.812785910338519</v>
      </c>
      <c r="G12" s="3">
        <v>0</v>
      </c>
      <c r="H12" s="3">
        <v>0</v>
      </c>
      <c r="I12" s="3">
        <v>0</v>
      </c>
      <c r="J12" s="3">
        <v>0</v>
      </c>
      <c r="K12" s="3">
        <v>0</v>
      </c>
      <c r="L12" s="3"/>
      <c r="M12" s="3"/>
      <c r="N12" s="21">
        <f>+SUM(F12:M12)</f>
        <v>19.812785910338519</v>
      </c>
    </row>
    <row r="13" spans="2:14" x14ac:dyDescent="0.25">
      <c r="B13" t="s">
        <v>29</v>
      </c>
      <c r="D13" s="3"/>
      <c r="E13" s="3"/>
      <c r="F13" s="3"/>
      <c r="G13" s="3"/>
      <c r="H13" s="3"/>
      <c r="I13" s="3"/>
      <c r="J13" s="3"/>
      <c r="K13" s="3"/>
      <c r="L13" s="3"/>
      <c r="M13" s="3"/>
      <c r="N13" s="21"/>
    </row>
    <row r="14" spans="2:14" x14ac:dyDescent="0.25">
      <c r="C14" t="s">
        <v>28</v>
      </c>
      <c r="D14" s="3">
        <v>0</v>
      </c>
      <c r="E14" s="3"/>
      <c r="F14" s="3">
        <v>0</v>
      </c>
      <c r="G14" s="3">
        <v>0</v>
      </c>
      <c r="H14" s="3">
        <v>0</v>
      </c>
      <c r="I14" s="3">
        <v>0</v>
      </c>
      <c r="J14" s="3">
        <v>0</v>
      </c>
      <c r="K14" s="3">
        <v>0</v>
      </c>
      <c r="L14" s="3">
        <f>+'Comm Recy-Storage Price Out'!AN58</f>
        <v>431.3315868372772</v>
      </c>
      <c r="M14" s="3">
        <v>0</v>
      </c>
      <c r="N14" s="21">
        <f>+SUM(F14:M14)</f>
        <v>431.3315868372772</v>
      </c>
    </row>
    <row r="15" spans="2:14" x14ac:dyDescent="0.25">
      <c r="C15" t="s">
        <v>23</v>
      </c>
      <c r="D15" s="3">
        <v>0</v>
      </c>
      <c r="E15" s="3"/>
      <c r="F15" s="3">
        <v>0</v>
      </c>
      <c r="G15" s="3">
        <v>0</v>
      </c>
      <c r="H15" s="3">
        <v>0</v>
      </c>
      <c r="I15" s="3">
        <v>0</v>
      </c>
      <c r="J15" s="3">
        <v>0</v>
      </c>
      <c r="K15" s="3">
        <v>0</v>
      </c>
      <c r="L15" s="3">
        <f>+'Comm Recy-Storage Price Out'!AN59</f>
        <v>0</v>
      </c>
      <c r="M15" s="3">
        <v>0</v>
      </c>
      <c r="N15" s="21">
        <f>+SUM(F15:M15)</f>
        <v>0</v>
      </c>
    </row>
    <row r="16" spans="2:14" x14ac:dyDescent="0.25">
      <c r="B16" t="s">
        <v>30</v>
      </c>
      <c r="D16" s="3"/>
      <c r="E16" s="3"/>
      <c r="F16" s="3"/>
      <c r="G16" s="3"/>
      <c r="H16" s="3"/>
      <c r="I16" s="3"/>
      <c r="J16" s="3"/>
      <c r="K16" s="3"/>
      <c r="L16" s="3"/>
      <c r="M16" s="3"/>
      <c r="N16" s="21"/>
    </row>
    <row r="17" spans="2:16" x14ac:dyDescent="0.25">
      <c r="C17" t="s">
        <v>28</v>
      </c>
      <c r="D17" s="3">
        <f>+'Yakima Regulated Price Out'!AM174</f>
        <v>414.06908883317266</v>
      </c>
      <c r="E17" s="3"/>
      <c r="F17" s="3">
        <f>+'Indian Nation Price Out'!AN95</f>
        <v>115.11965884432803</v>
      </c>
      <c r="G17" s="3">
        <f>+'Zillah Price Out'!AN72</f>
        <v>8.7506973576339249</v>
      </c>
      <c r="H17" s="3">
        <f>+'Tieton Price Out'!AN44</f>
        <v>0.25</v>
      </c>
      <c r="I17" s="3">
        <f>+'Sunnyside Price Out'!AN84</f>
        <v>47.230901014269655</v>
      </c>
      <c r="J17" s="13">
        <f>+'Naches Price Out'!AN52</f>
        <v>3</v>
      </c>
      <c r="K17" s="3">
        <f>+'Mabton Price Out'!AN40</f>
        <v>1.0000624578620922</v>
      </c>
      <c r="L17" s="3">
        <v>0</v>
      </c>
      <c r="M17" s="3">
        <v>0</v>
      </c>
      <c r="N17" s="21">
        <f>+SUM(F17:M17)</f>
        <v>175.3513196740937</v>
      </c>
      <c r="P17" t="s">
        <v>31</v>
      </c>
    </row>
    <row r="18" spans="2:16" x14ac:dyDescent="0.25">
      <c r="B18" t="s">
        <v>32</v>
      </c>
      <c r="D18" s="3"/>
      <c r="E18" s="3"/>
      <c r="F18" s="3"/>
      <c r="G18" s="3"/>
      <c r="H18" s="3"/>
      <c r="I18" s="3"/>
      <c r="J18" s="3"/>
      <c r="K18" s="3"/>
      <c r="L18" s="3"/>
      <c r="M18" s="3"/>
      <c r="N18" s="21"/>
    </row>
    <row r="19" spans="2:16" x14ac:dyDescent="0.25">
      <c r="C19" t="s">
        <v>28</v>
      </c>
      <c r="D19" s="3">
        <v>0</v>
      </c>
      <c r="E19" s="3"/>
      <c r="F19" s="3">
        <v>0</v>
      </c>
      <c r="G19" s="3">
        <v>0</v>
      </c>
      <c r="H19" s="3">
        <v>0</v>
      </c>
      <c r="I19" s="3">
        <v>0</v>
      </c>
      <c r="J19" s="3">
        <v>0</v>
      </c>
      <c r="K19" s="3">
        <v>0</v>
      </c>
      <c r="L19" s="3">
        <f>+'Comm Recy-Storage Price Out'!AN83</f>
        <v>10.582325609487551</v>
      </c>
      <c r="M19" s="3">
        <v>0</v>
      </c>
      <c r="N19" s="21">
        <f>+SUM(F19:M19)</f>
        <v>10.582325609487551</v>
      </c>
    </row>
    <row r="20" spans="2:16" x14ac:dyDescent="0.25">
      <c r="D20" s="22">
        <f>+SUM(D3:D19)</f>
        <v>27904.31198495339</v>
      </c>
      <c r="E20" s="22"/>
      <c r="F20" s="22">
        <f>+SUM(F3:F19)</f>
        <v>4125.7431820175989</v>
      </c>
      <c r="G20" s="22">
        <f>+SUM(G3:G19)</f>
        <v>1450.4584404094476</v>
      </c>
      <c r="H20" s="22">
        <f>+SUM(H3:H19)</f>
        <v>475.08707748624835</v>
      </c>
      <c r="I20" s="22"/>
      <c r="J20" s="22">
        <f t="shared" ref="J20:M20" si="0">+SUM(J3:J19)</f>
        <v>496.66666666666663</v>
      </c>
      <c r="K20" s="22">
        <f t="shared" si="0"/>
        <v>521.91066407505627</v>
      </c>
      <c r="L20" s="22">
        <f t="shared" si="0"/>
        <v>441.91391244676475</v>
      </c>
      <c r="M20" s="22">
        <f t="shared" si="0"/>
        <v>0</v>
      </c>
      <c r="N20" s="4">
        <f>+SUM(N3:N19)</f>
        <v>11985.346689210643</v>
      </c>
    </row>
    <row r="22" spans="2:16" x14ac:dyDescent="0.25">
      <c r="C22" s="23" t="s">
        <v>33</v>
      </c>
      <c r="D22" s="4">
        <f>+D3+D6+D8+D10+D11+D14+D15+D17+D19</f>
        <v>19732.975714917036</v>
      </c>
      <c r="F22" s="4">
        <f t="shared" ref="F22:M22" si="1">+F3+F6+F8+F10+F11+F14+F15+F17+F19</f>
        <v>2639.3968974099803</v>
      </c>
      <c r="G22" s="4">
        <f t="shared" si="1"/>
        <v>1450.4584404094476</v>
      </c>
      <c r="H22" s="4">
        <f t="shared" si="1"/>
        <v>475.08707748624835</v>
      </c>
      <c r="I22" s="4">
        <f t="shared" si="1"/>
        <v>4473.5667461088597</v>
      </c>
      <c r="J22" s="4">
        <f t="shared" si="1"/>
        <v>496.66666666666663</v>
      </c>
      <c r="K22" s="4">
        <f t="shared" si="1"/>
        <v>521.91066407505627</v>
      </c>
      <c r="L22" s="4">
        <f t="shared" si="1"/>
        <v>441.91391244676475</v>
      </c>
      <c r="M22" s="4">
        <f t="shared" si="1"/>
        <v>0</v>
      </c>
      <c r="N22" s="4">
        <f>+SUM(F22:M22)</f>
        <v>10499.000404603023</v>
      </c>
    </row>
    <row r="23" spans="2:16" x14ac:dyDescent="0.25">
      <c r="B23" s="24"/>
    </row>
  </sheetData>
  <pageMargins left="0.7" right="0.7" top="0.75" bottom="0.75" header="0.3" footer="0.3"/>
  <pageSetup scale="60" pageOrder="overThenDown"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28"/>
  <sheetViews>
    <sheetView showGridLines="0" view="pageBreakPreview" zoomScale="60" zoomScaleNormal="100" workbookViewId="0">
      <pane xSplit="1" ySplit="5" topLeftCell="B6" activePane="bottomRight" state="frozen"/>
      <selection activeCell="N5" sqref="N5"/>
      <selection pane="topRight" activeCell="N5" sqref="N5"/>
      <selection pane="bottomLeft" activeCell="N5" sqref="N5"/>
      <selection pane="bottomRight" activeCell="N5" sqref="N5"/>
    </sheetView>
  </sheetViews>
  <sheetFormatPr defaultRowHeight="15" x14ac:dyDescent="0.25"/>
  <cols>
    <col min="1" max="1" width="28.7109375" bestFit="1" customWidth="1"/>
    <col min="2" max="2" width="12.28515625" bestFit="1" customWidth="1"/>
    <col min="3" max="3" width="6.28515625" customWidth="1"/>
    <col min="4" max="9" width="11.28515625" customWidth="1"/>
    <col min="10" max="10" width="12.5703125" customWidth="1"/>
    <col min="11" max="11" width="11.28515625" customWidth="1"/>
    <col min="12" max="12" width="21.42578125" customWidth="1"/>
    <col min="13" max="13" width="11.28515625" customWidth="1"/>
    <col min="14" max="14" width="12.140625" bestFit="1" customWidth="1"/>
    <col min="15" max="16" width="13.5703125" customWidth="1"/>
    <col min="17" max="17" width="13.42578125" customWidth="1"/>
    <col min="18" max="18" width="14.28515625" customWidth="1"/>
    <col min="19" max="19" width="12.28515625" bestFit="1" customWidth="1"/>
    <col min="22" max="23" width="17" bestFit="1" customWidth="1"/>
    <col min="24" max="24" width="15.140625" bestFit="1" customWidth="1"/>
    <col min="25" max="25" width="13" bestFit="1" customWidth="1"/>
    <col min="26" max="26" width="11.28515625" bestFit="1" customWidth="1"/>
    <col min="27" max="27" width="13" bestFit="1" customWidth="1"/>
  </cols>
  <sheetData>
    <row r="1" spans="1:28" x14ac:dyDescent="0.25">
      <c r="A1" s="25" t="s">
        <v>34</v>
      </c>
    </row>
    <row r="2" spans="1:28" x14ac:dyDescent="0.25">
      <c r="A2" s="25" t="s">
        <v>35</v>
      </c>
    </row>
    <row r="3" spans="1:28" x14ac:dyDescent="0.25">
      <c r="A3" s="25"/>
    </row>
    <row r="5" spans="1:28" ht="30" x14ac:dyDescent="0.25">
      <c r="B5" s="26" t="s">
        <v>20</v>
      </c>
      <c r="C5" s="27"/>
      <c r="D5" s="26" t="s">
        <v>36</v>
      </c>
      <c r="E5" s="26" t="s">
        <v>37</v>
      </c>
      <c r="F5" s="26" t="s">
        <v>4</v>
      </c>
      <c r="G5" s="26" t="s">
        <v>5</v>
      </c>
      <c r="H5" s="26" t="s">
        <v>6</v>
      </c>
      <c r="I5" s="26" t="s">
        <v>7</v>
      </c>
      <c r="J5" s="26" t="s">
        <v>29</v>
      </c>
      <c r="K5" s="26" t="s">
        <v>38</v>
      </c>
      <c r="L5" s="26" t="s">
        <v>39</v>
      </c>
      <c r="M5" s="28" t="s">
        <v>40</v>
      </c>
      <c r="N5" s="26" t="s">
        <v>41</v>
      </c>
      <c r="O5" s="26" t="s">
        <v>42</v>
      </c>
      <c r="P5" s="26" t="s">
        <v>43</v>
      </c>
      <c r="Q5" s="26" t="s">
        <v>44</v>
      </c>
      <c r="R5" s="29" t="s">
        <v>45</v>
      </c>
      <c r="S5" s="1" t="s">
        <v>46</v>
      </c>
      <c r="V5" s="30"/>
      <c r="W5" s="30"/>
      <c r="X5" s="30"/>
      <c r="Y5" s="30"/>
      <c r="Z5" s="30"/>
      <c r="AA5" s="30"/>
      <c r="AB5" s="30"/>
    </row>
    <row r="6" spans="1:28" x14ac:dyDescent="0.25">
      <c r="A6" s="31" t="s">
        <v>47</v>
      </c>
      <c r="B6" s="3">
        <f>'Yakima Regulated Price Out'!Q43</f>
        <v>2005682.25</v>
      </c>
      <c r="C6" s="5"/>
      <c r="D6" s="3">
        <f>'Indian Nation Price Out'!R33</f>
        <v>651743.94000000006</v>
      </c>
      <c r="E6" s="3">
        <f>'Zillah Price Out'!R21</f>
        <v>140244.86000000002</v>
      </c>
      <c r="F6" s="3">
        <f>'Tieton Price Out'!R18</f>
        <v>59580.71</v>
      </c>
      <c r="G6" s="3">
        <f>'Sunnyside Price Out'!R18</f>
        <v>597913.69000000006</v>
      </c>
      <c r="H6" s="3">
        <f>'Naches Price Out'!R20</f>
        <v>49399.31</v>
      </c>
      <c r="I6" s="3">
        <f>'Mabton Price Out'!R19</f>
        <v>94596.62000000001</v>
      </c>
      <c r="J6" s="3">
        <f>'Comm Recy-Storage Price Out'!R13</f>
        <v>0</v>
      </c>
      <c r="K6" s="3"/>
      <c r="L6" s="32">
        <v>138661.78</v>
      </c>
      <c r="M6" s="33">
        <f>SUM(D6:L6)</f>
        <v>1732140.9100000004</v>
      </c>
      <c r="N6" s="3">
        <f>M6+B6</f>
        <v>3737823.16</v>
      </c>
      <c r="O6" s="13"/>
      <c r="P6" s="13"/>
      <c r="Q6" s="3">
        <f>N6+O6+P6</f>
        <v>3737823.16</v>
      </c>
      <c r="R6" s="32">
        <v>3739188.8800000004</v>
      </c>
      <c r="S6" s="3">
        <f>Q6-R6</f>
        <v>-1365.7200000002049</v>
      </c>
      <c r="T6" s="8">
        <f>IFERROR(S6/R6,0)</f>
        <v>-3.6524498864047881E-4</v>
      </c>
      <c r="V6" s="30"/>
      <c r="W6" s="30"/>
      <c r="X6" s="30"/>
      <c r="Y6" s="30"/>
      <c r="Z6" s="30"/>
      <c r="AA6" s="30"/>
      <c r="AB6" s="30"/>
    </row>
    <row r="7" spans="1:28" x14ac:dyDescent="0.25">
      <c r="A7" s="31" t="s">
        <v>48</v>
      </c>
      <c r="B7" s="3">
        <f>'Yakima Regulated Price Out'!Q48</f>
        <v>328229.32499999995</v>
      </c>
      <c r="C7" s="5"/>
      <c r="D7" s="3">
        <f>'Indian Nation Price Out'!R36</f>
        <v>0</v>
      </c>
      <c r="E7" s="3">
        <f>'Zillah Price Out'!R25</f>
        <v>0</v>
      </c>
      <c r="F7" s="3">
        <v>0</v>
      </c>
      <c r="G7" s="3">
        <f>'Sunnyside Price Out'!R22</f>
        <v>0</v>
      </c>
      <c r="H7" s="3">
        <f>'Naches Price Out'!R24</f>
        <v>0</v>
      </c>
      <c r="I7" s="3">
        <v>0</v>
      </c>
      <c r="J7" s="3"/>
      <c r="K7" s="3"/>
      <c r="L7" s="3"/>
      <c r="M7" s="33">
        <f t="shared" ref="M7:M16" si="0">SUM(D7:L7)</f>
        <v>0</v>
      </c>
      <c r="N7" s="3">
        <f t="shared" ref="N7:N16" si="1">M7+B7</f>
        <v>328229.32499999995</v>
      </c>
      <c r="O7" s="13"/>
      <c r="P7" s="13"/>
      <c r="Q7" s="3">
        <f t="shared" ref="Q7:Q16" si="2">N7+O7</f>
        <v>328229.32499999995</v>
      </c>
      <c r="R7" s="32">
        <v>328229.33999999997</v>
      </c>
      <c r="S7" s="3">
        <f t="shared" ref="S7:S16" si="3">Q7-R7</f>
        <v>-1.5000000013969839E-2</v>
      </c>
      <c r="T7" s="8">
        <f t="shared" ref="T7:T17" si="4">IFERROR(S7/R7,0)</f>
        <v>-4.5699753757448496E-8</v>
      </c>
      <c r="V7" s="30"/>
      <c r="W7" s="30"/>
      <c r="X7" s="30"/>
      <c r="Y7" s="30"/>
      <c r="Z7" s="30"/>
      <c r="AA7" s="30"/>
      <c r="AB7" s="30"/>
    </row>
    <row r="8" spans="1:28" x14ac:dyDescent="0.25">
      <c r="A8" s="31" t="s">
        <v>49</v>
      </c>
      <c r="B8" s="3">
        <f>'Yakima Regulated Price Out'!Q53</f>
        <v>73931.199999999997</v>
      </c>
      <c r="C8" s="5"/>
      <c r="D8" s="3">
        <f>'Indian Nation Price Out'!R41</f>
        <v>0</v>
      </c>
      <c r="E8" s="3">
        <f>'Zillah Price Out'!R30</f>
        <v>31389.48</v>
      </c>
      <c r="F8" s="3">
        <v>0</v>
      </c>
      <c r="G8" s="3">
        <f>'Sunnyside Price Out'!R26</f>
        <v>0</v>
      </c>
      <c r="H8" s="3">
        <f>'Naches Price Out'!R29</f>
        <v>7020.09</v>
      </c>
      <c r="I8" s="3">
        <v>0</v>
      </c>
      <c r="J8" s="3"/>
      <c r="K8" s="3"/>
      <c r="L8" s="3"/>
      <c r="M8" s="33">
        <f t="shared" si="0"/>
        <v>38409.57</v>
      </c>
      <c r="N8" s="3">
        <f t="shared" si="1"/>
        <v>112340.76999999999</v>
      </c>
      <c r="O8" s="13"/>
      <c r="P8" s="13"/>
      <c r="Q8" s="3">
        <f>N8+O8</f>
        <v>112340.76999999999</v>
      </c>
      <c r="R8" s="32">
        <v>112340.79000000002</v>
      </c>
      <c r="S8" s="3">
        <f>Q8-R8</f>
        <v>-2.0000000033178367E-2</v>
      </c>
      <c r="T8" s="8">
        <f t="shared" si="4"/>
        <v>-1.7802972574056461E-7</v>
      </c>
      <c r="V8" s="34"/>
      <c r="W8" s="35"/>
      <c r="X8" s="30"/>
      <c r="Y8" s="34"/>
      <c r="Z8" s="6"/>
      <c r="AA8" s="34"/>
      <c r="AB8" s="30"/>
    </row>
    <row r="9" spans="1:28" x14ac:dyDescent="0.25">
      <c r="A9" s="31" t="s">
        <v>50</v>
      </c>
      <c r="B9" s="3">
        <f>'Yakima Regulated Price Out'!Q144</f>
        <v>5960509.1999999993</v>
      </c>
      <c r="C9" s="5"/>
      <c r="D9" s="3">
        <f>'Indian Nation Price Out'!R79</f>
        <v>832832.08999999985</v>
      </c>
      <c r="E9" s="3">
        <f>'Zillah Price Out'!R55</f>
        <v>100603.14</v>
      </c>
      <c r="F9" s="3">
        <f>'Tieton Price Out'!R33</f>
        <v>34431.469999999994</v>
      </c>
      <c r="G9" s="3">
        <f>'Sunnyside Price Out'!R64</f>
        <v>742462.71999999974</v>
      </c>
      <c r="H9" s="3">
        <f>'Naches Price Out'!R45</f>
        <v>56465.599999999999</v>
      </c>
      <c r="I9" s="3">
        <f>'Mabton Price Out'!R31</f>
        <v>70031.37</v>
      </c>
      <c r="J9" s="3"/>
      <c r="K9" s="13">
        <v>0</v>
      </c>
      <c r="L9" s="32">
        <f>-L6</f>
        <v>-138661.78</v>
      </c>
      <c r="M9" s="33">
        <f t="shared" si="0"/>
        <v>1698164.6099999996</v>
      </c>
      <c r="N9" s="3">
        <f t="shared" si="1"/>
        <v>7658673.8099999987</v>
      </c>
      <c r="O9" s="13"/>
      <c r="P9" s="13"/>
      <c r="Q9" s="3">
        <f t="shared" si="2"/>
        <v>7658673.8099999987</v>
      </c>
      <c r="R9" s="32">
        <v>7656736.3100000005</v>
      </c>
      <c r="S9" s="3">
        <f t="shared" si="3"/>
        <v>1937.4999999981374</v>
      </c>
      <c r="T9" s="8">
        <f t="shared" si="4"/>
        <v>2.5304515155728764E-4</v>
      </c>
      <c r="V9" s="34"/>
      <c r="W9" s="35"/>
      <c r="X9" s="35"/>
      <c r="Y9" s="34"/>
      <c r="Z9" s="6"/>
      <c r="AA9" s="34"/>
      <c r="AB9" s="30"/>
    </row>
    <row r="10" spans="1:28" x14ac:dyDescent="0.25">
      <c r="A10" s="31" t="s">
        <v>51</v>
      </c>
      <c r="B10" s="3"/>
      <c r="C10" s="5"/>
      <c r="D10" s="3"/>
      <c r="E10" s="3"/>
      <c r="F10" s="3"/>
      <c r="G10" s="3"/>
      <c r="H10" s="3"/>
      <c r="I10" s="3"/>
      <c r="J10" s="3"/>
      <c r="K10" s="13"/>
      <c r="L10" s="3"/>
      <c r="M10" s="33">
        <f t="shared" si="0"/>
        <v>0</v>
      </c>
      <c r="N10" s="3">
        <f t="shared" si="1"/>
        <v>0</v>
      </c>
      <c r="O10" s="3"/>
      <c r="P10" s="3"/>
      <c r="Q10" s="3">
        <f t="shared" si="2"/>
        <v>0</v>
      </c>
      <c r="R10" s="32"/>
      <c r="S10" s="3">
        <f t="shared" si="3"/>
        <v>0</v>
      </c>
      <c r="T10" s="8">
        <f t="shared" si="4"/>
        <v>0</v>
      </c>
      <c r="V10" s="34"/>
      <c r="W10" s="35"/>
      <c r="X10" s="35"/>
      <c r="Y10" s="34"/>
      <c r="Z10" s="6"/>
      <c r="AA10" s="34"/>
      <c r="AB10" s="30"/>
    </row>
    <row r="11" spans="1:28" x14ac:dyDescent="0.25">
      <c r="A11" s="31" t="s">
        <v>52</v>
      </c>
      <c r="B11" s="3"/>
      <c r="C11" s="5"/>
      <c r="D11" s="3"/>
      <c r="E11" s="3"/>
      <c r="F11" s="3"/>
      <c r="G11" s="3"/>
      <c r="H11" s="3"/>
      <c r="I11" s="3"/>
      <c r="J11" s="3"/>
      <c r="K11" s="13"/>
      <c r="L11" s="3"/>
      <c r="M11" s="33">
        <f t="shared" si="0"/>
        <v>0</v>
      </c>
      <c r="N11" s="3">
        <f t="shared" si="1"/>
        <v>0</v>
      </c>
      <c r="O11" s="3"/>
      <c r="P11" s="3"/>
      <c r="Q11" s="3">
        <f t="shared" si="2"/>
        <v>0</v>
      </c>
      <c r="R11" s="32"/>
      <c r="S11" s="3">
        <f t="shared" si="3"/>
        <v>0</v>
      </c>
      <c r="T11" s="8">
        <f t="shared" si="4"/>
        <v>0</v>
      </c>
      <c r="V11" s="34"/>
      <c r="W11" s="35"/>
      <c r="X11" s="35"/>
      <c r="Y11" s="34"/>
      <c r="Z11" s="6"/>
      <c r="AA11" s="34"/>
      <c r="AB11" s="30"/>
    </row>
    <row r="12" spans="1:28" x14ac:dyDescent="0.25">
      <c r="A12" s="31" t="s">
        <v>29</v>
      </c>
      <c r="B12" s="3"/>
      <c r="C12" s="5"/>
      <c r="D12" s="3"/>
      <c r="E12" s="3">
        <f>'Zillah Price Out'!R59</f>
        <v>0</v>
      </c>
      <c r="F12" s="3"/>
      <c r="G12" s="3"/>
      <c r="H12" s="3"/>
      <c r="I12" s="3"/>
      <c r="J12" s="3">
        <f>'Comm Recy-Storage Price Out'!R61</f>
        <v>899797.22</v>
      </c>
      <c r="K12" s="13">
        <v>0</v>
      </c>
      <c r="L12" s="13"/>
      <c r="M12" s="33">
        <f t="shared" si="0"/>
        <v>899797.22</v>
      </c>
      <c r="N12" s="3">
        <f t="shared" si="1"/>
        <v>899797.22</v>
      </c>
      <c r="O12" s="3"/>
      <c r="P12" s="3"/>
      <c r="Q12" s="3">
        <f>N12+O12</f>
        <v>899797.22</v>
      </c>
      <c r="R12" s="32">
        <v>900430.74</v>
      </c>
      <c r="S12" s="3">
        <f>Q12-R12</f>
        <v>-633.52000000001863</v>
      </c>
      <c r="T12" s="8">
        <f t="shared" si="4"/>
        <v>-7.0357438041266632E-4</v>
      </c>
      <c r="V12" s="34"/>
      <c r="W12" s="35"/>
      <c r="X12" s="35"/>
      <c r="Y12" s="34"/>
      <c r="Z12" s="30"/>
      <c r="AA12" s="30"/>
      <c r="AB12" s="30"/>
    </row>
    <row r="13" spans="1:28" x14ac:dyDescent="0.25">
      <c r="A13" s="31" t="s">
        <v>53</v>
      </c>
      <c r="B13" s="3">
        <f>'Yakima Regulated Price Out'!Q175</f>
        <v>2310237.2999999998</v>
      </c>
      <c r="C13" s="5"/>
      <c r="D13" s="3">
        <f>'Indian Nation Price Out'!R96</f>
        <v>643410.73</v>
      </c>
      <c r="E13" s="3">
        <f>'Zillah Price Out'!R73</f>
        <v>26400.309999999994</v>
      </c>
      <c r="F13" s="3">
        <f>'Tieton Price Out'!R45</f>
        <v>416.36</v>
      </c>
      <c r="G13" s="3">
        <f>'Sunnyside Price Out'!R85</f>
        <v>246211.16999999998</v>
      </c>
      <c r="H13" s="3">
        <f>'Naches Price Out'!R53</f>
        <v>9886.8599999999988</v>
      </c>
      <c r="I13" s="3">
        <f>+'Mabton Price Out'!R41</f>
        <v>4061.1500000000005</v>
      </c>
      <c r="K13" s="13">
        <v>0</v>
      </c>
      <c r="M13" s="33">
        <f>SUM(D13:L13)</f>
        <v>930386.57999999984</v>
      </c>
      <c r="N13" s="3">
        <f>M13+B13</f>
        <v>3240623.88</v>
      </c>
      <c r="O13" s="32">
        <f>(O14+O16)*-1</f>
        <v>150899.68000000002</v>
      </c>
      <c r="P13" s="13"/>
      <c r="Q13" s="3">
        <f>N13+O13</f>
        <v>3391523.56</v>
      </c>
      <c r="R13" s="32">
        <v>3392943.55</v>
      </c>
      <c r="S13" s="3">
        <f>Q13-R13</f>
        <v>-1419.9899999997579</v>
      </c>
      <c r="T13" s="8">
        <f t="shared" si="4"/>
        <v>-4.1851271000360675E-4</v>
      </c>
      <c r="V13" s="30"/>
      <c r="W13" s="30"/>
      <c r="X13" s="30"/>
      <c r="Y13" s="30"/>
      <c r="Z13" s="30"/>
      <c r="AA13" s="30"/>
      <c r="AB13" s="30"/>
    </row>
    <row r="14" spans="1:28" x14ac:dyDescent="0.25">
      <c r="A14" s="31" t="s">
        <v>54</v>
      </c>
      <c r="B14" s="3"/>
      <c r="C14" s="5"/>
      <c r="D14" s="3"/>
      <c r="E14" s="3"/>
      <c r="F14" s="3"/>
      <c r="G14" s="3"/>
      <c r="H14" s="3"/>
      <c r="I14" s="3"/>
      <c r="J14" s="3">
        <f>'Comm Recy-Storage Price Out'!R84</f>
        <v>145883.38000000003</v>
      </c>
      <c r="K14" s="13"/>
      <c r="L14" s="3"/>
      <c r="M14" s="33">
        <f t="shared" si="0"/>
        <v>145883.38000000003</v>
      </c>
      <c r="N14" s="3">
        <f t="shared" si="1"/>
        <v>145883.38000000003</v>
      </c>
      <c r="O14" s="32">
        <f>-J14</f>
        <v>-145883.38000000003</v>
      </c>
      <c r="P14" s="13"/>
      <c r="Q14" s="3">
        <f t="shared" si="2"/>
        <v>0</v>
      </c>
      <c r="R14" s="32"/>
      <c r="S14" s="3">
        <f t="shared" si="3"/>
        <v>0</v>
      </c>
      <c r="T14" s="8">
        <f t="shared" si="4"/>
        <v>0</v>
      </c>
      <c r="V14" s="30"/>
      <c r="W14" s="30"/>
      <c r="X14" s="30"/>
      <c r="Y14" s="30"/>
      <c r="Z14" s="30"/>
      <c r="AA14" s="30"/>
      <c r="AB14" s="30"/>
    </row>
    <row r="15" spans="1:28" x14ac:dyDescent="0.25">
      <c r="A15" s="31" t="s">
        <v>55</v>
      </c>
      <c r="B15" s="5">
        <f>'Yakima Regulated Price Out'!Q180</f>
        <v>1568471.9200000002</v>
      </c>
      <c r="C15" s="5"/>
      <c r="D15" s="5">
        <f>'Indian Nation Price Out'!R101</f>
        <v>292322.82</v>
      </c>
      <c r="E15" s="5">
        <f>'Zillah Price Out'!R78</f>
        <v>40544.929999999993</v>
      </c>
      <c r="F15" s="5">
        <f>'Tieton Price Out'!R38</f>
        <v>1596.76</v>
      </c>
      <c r="G15" s="5">
        <f>'Sunnyside Price Out'!R90</f>
        <v>137312.19</v>
      </c>
      <c r="H15" s="5">
        <f>'Naches Price Out'!R58</f>
        <v>2112.48</v>
      </c>
      <c r="I15" s="5">
        <f>+'Mabton Price Out'!R46</f>
        <v>2160.0700000000002</v>
      </c>
      <c r="J15" s="5">
        <f>'Comm Recy-Storage Price Out'!R89</f>
        <v>20347.12</v>
      </c>
      <c r="K15" s="13">
        <v>0</v>
      </c>
      <c r="L15" s="5"/>
      <c r="M15" s="33">
        <f t="shared" si="0"/>
        <v>496396.37</v>
      </c>
      <c r="N15" s="3">
        <f>M15+B15</f>
        <v>2064868.29</v>
      </c>
      <c r="O15" s="3"/>
      <c r="P15" s="3"/>
      <c r="Q15" s="3">
        <f>N15+O15</f>
        <v>2064868.29</v>
      </c>
      <c r="R15" s="32">
        <v>2065504.7199999997</v>
      </c>
      <c r="S15" s="3">
        <f>Q15-R15</f>
        <v>-636.42999999970198</v>
      </c>
      <c r="T15" s="8">
        <f t="shared" si="4"/>
        <v>-3.0812323682305703E-4</v>
      </c>
    </row>
    <row r="16" spans="1:28" x14ac:dyDescent="0.25">
      <c r="A16" s="31" t="s">
        <v>38</v>
      </c>
      <c r="B16" s="5">
        <v>0</v>
      </c>
      <c r="C16" s="5"/>
      <c r="D16" s="5"/>
      <c r="E16" s="5"/>
      <c r="F16" s="5"/>
      <c r="G16" s="5"/>
      <c r="H16" s="5"/>
      <c r="I16" s="5"/>
      <c r="J16" s="5"/>
      <c r="K16" s="13">
        <f>'Comm Recy-Storage Price Out'!R119-'Comm Recy-Storage Price Out'!R117</f>
        <v>5016.3</v>
      </c>
      <c r="L16" s="5"/>
      <c r="M16" s="33">
        <f t="shared" si="0"/>
        <v>5016.3</v>
      </c>
      <c r="N16" s="3">
        <f t="shared" si="1"/>
        <v>5016.3</v>
      </c>
      <c r="O16" s="32">
        <f>-N16</f>
        <v>-5016.3</v>
      </c>
      <c r="P16" s="3"/>
      <c r="Q16" s="3">
        <f t="shared" si="2"/>
        <v>0</v>
      </c>
      <c r="R16" s="32"/>
      <c r="S16" s="3">
        <f t="shared" si="3"/>
        <v>0</v>
      </c>
      <c r="T16" s="8"/>
    </row>
    <row r="17" spans="1:20" x14ac:dyDescent="0.25">
      <c r="A17" s="31" t="s">
        <v>56</v>
      </c>
      <c r="B17" s="36">
        <f>'Yakima Regulated Price Out'!Q189</f>
        <v>27545.13</v>
      </c>
      <c r="C17" s="5"/>
      <c r="D17" s="36">
        <f>'Indian Nation Price Out'!R110</f>
        <v>5841.0700000000006</v>
      </c>
      <c r="E17" s="36">
        <f>'Zillah Price Out'!R84</f>
        <v>0</v>
      </c>
      <c r="F17" s="36">
        <v>0</v>
      </c>
      <c r="G17" s="36">
        <f>'Sunnyside Price Out'!R97</f>
        <v>501.22000000000014</v>
      </c>
      <c r="H17" s="36">
        <f>'Naches Price Out'!R64</f>
        <v>-9</v>
      </c>
      <c r="I17" s="36">
        <f>'Mabton Price Out'!R51</f>
        <v>1</v>
      </c>
      <c r="J17" s="36">
        <f>'Comm Recy-Storage Price Out'!R99</f>
        <v>1254.9600000000003</v>
      </c>
      <c r="K17" s="36">
        <f>'Comm Recy-Storage Price Out'!R117</f>
        <v>8.879999999999999</v>
      </c>
      <c r="L17" s="36"/>
      <c r="M17" s="37">
        <f>SUM(D17:L17)</f>
        <v>7598.130000000001</v>
      </c>
      <c r="N17" s="36">
        <f>M17+B17</f>
        <v>35143.26</v>
      </c>
      <c r="O17" s="38">
        <v>0</v>
      </c>
      <c r="P17" s="39"/>
      <c r="Q17" s="36">
        <f>N17+O17</f>
        <v>35143.26</v>
      </c>
      <c r="R17" s="38">
        <v>29063.599999999999</v>
      </c>
      <c r="S17" s="36">
        <f>Q17-R17</f>
        <v>6079.6600000000035</v>
      </c>
      <c r="T17" s="8">
        <f t="shared" si="4"/>
        <v>0.20918468462268969</v>
      </c>
    </row>
    <row r="18" spans="1:20" x14ac:dyDescent="0.25">
      <c r="B18" s="3">
        <f>SUM(B6:B17)</f>
        <v>12274606.324999999</v>
      </c>
      <c r="C18" s="3"/>
      <c r="D18" s="3">
        <f t="shared" ref="D18:I18" si="5">SUM(D6:D17)</f>
        <v>2426150.6499999994</v>
      </c>
      <c r="E18" s="3">
        <f t="shared" si="5"/>
        <v>339182.72000000003</v>
      </c>
      <c r="F18" s="3">
        <f t="shared" si="5"/>
        <v>96025.299999999988</v>
      </c>
      <c r="G18" s="3">
        <f t="shared" si="5"/>
        <v>1724400.9899999995</v>
      </c>
      <c r="H18" s="3">
        <f t="shared" si="5"/>
        <v>124875.34</v>
      </c>
      <c r="I18" s="3">
        <f t="shared" si="5"/>
        <v>170850.21</v>
      </c>
      <c r="J18" s="3">
        <f>SUM(J6:J17)+K16</f>
        <v>1072298.98</v>
      </c>
      <c r="K18" s="3">
        <f>SUM(K6:K17)</f>
        <v>5025.18</v>
      </c>
      <c r="L18" s="3"/>
      <c r="M18" s="33">
        <f>SUM(M6:M17)</f>
        <v>5953793.0699999994</v>
      </c>
      <c r="N18" s="3">
        <f>SUM(N6:N17)</f>
        <v>18228399.395000003</v>
      </c>
      <c r="O18" s="3">
        <f>SUM(O6:O17)</f>
        <v>-1.1823431123048067E-11</v>
      </c>
      <c r="P18" s="3"/>
      <c r="Q18" s="3">
        <f>SUM(Q6:Q17)</f>
        <v>18228399.395000003</v>
      </c>
      <c r="R18" s="3">
        <f>SUM(R6:R17)</f>
        <v>18224437.93</v>
      </c>
      <c r="S18" s="3">
        <f>SUM(S6:S17)</f>
        <v>3961.4649999984103</v>
      </c>
      <c r="T18" s="8">
        <f>S18/R18</f>
        <v>2.1737103855901528E-4</v>
      </c>
    </row>
    <row r="19" spans="1:20" x14ac:dyDescent="0.25">
      <c r="B19" s="4">
        <f>B18-'Yakima Regulated Price Out'!Q191</f>
        <v>0</v>
      </c>
      <c r="D19" s="4">
        <f>D18-'Indian Nation Price Out'!R112</f>
        <v>0</v>
      </c>
      <c r="E19" s="4">
        <f>E18-'Zillah Price Out'!R86</f>
        <v>0</v>
      </c>
      <c r="F19" s="4">
        <f>F18-'Tieton Price Out'!R53</f>
        <v>0</v>
      </c>
      <c r="G19" s="4">
        <f>G18-'Sunnyside Price Out'!R99</f>
        <v>0</v>
      </c>
      <c r="H19" s="4">
        <f>H18-'Naches Price Out'!R66</f>
        <v>0</v>
      </c>
      <c r="I19" s="4">
        <f>I18-'Mabton Price Out'!R53</f>
        <v>0</v>
      </c>
      <c r="J19" s="4">
        <f>J18-'Comm Recy-Storage Price Out'!R121</f>
        <v>-15.669999999925494</v>
      </c>
      <c r="R19" s="4">
        <v>1.4915713109076023E-9</v>
      </c>
    </row>
    <row r="20" spans="1:20" x14ac:dyDescent="0.25">
      <c r="B20" s="40"/>
    </row>
    <row r="21" spans="1:20" x14ac:dyDescent="0.25">
      <c r="D21" s="23" t="s">
        <v>57</v>
      </c>
      <c r="E21" s="41">
        <f>SUM(E18:I18)-G13-G15</f>
        <v>2071811.1999999997</v>
      </c>
    </row>
    <row r="22" spans="1:20" x14ac:dyDescent="0.25">
      <c r="B22" s="42"/>
      <c r="C22" s="43"/>
      <c r="D22" s="42"/>
      <c r="K22" s="4"/>
      <c r="S22" s="8"/>
    </row>
    <row r="23" spans="1:20" x14ac:dyDescent="0.25">
      <c r="B23" s="3"/>
      <c r="C23" s="3"/>
      <c r="D23" s="3"/>
      <c r="E23" s="4"/>
      <c r="K23" s="4"/>
    </row>
    <row r="24" spans="1:20" x14ac:dyDescent="0.25">
      <c r="E24" s="3"/>
      <c r="K24" s="4"/>
    </row>
    <row r="25" spans="1:20" x14ac:dyDescent="0.25">
      <c r="E25" s="3"/>
    </row>
    <row r="27" spans="1:20" x14ac:dyDescent="0.25">
      <c r="A27" s="44"/>
    </row>
    <row r="28" spans="1:20" x14ac:dyDescent="0.25">
      <c r="A28" s="40"/>
    </row>
  </sheetData>
  <pageMargins left="0.7" right="0.7" top="0.75" bottom="0.75" header="0.3" footer="0.3"/>
  <pageSetup scale="60" fitToHeight="0" pageOrder="overThenDown"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FB194"/>
  <sheetViews>
    <sheetView showGridLines="0" view="pageBreakPreview" zoomScale="60" zoomScaleNormal="100" workbookViewId="0">
      <pane xSplit="2" ySplit="6" topLeftCell="C43" activePane="bottomRight" state="frozen"/>
      <selection activeCell="N5" sqref="N5"/>
      <selection pane="topRight" activeCell="N5" sqref="N5"/>
      <selection pane="bottomLeft" activeCell="N5" sqref="N5"/>
      <selection pane="bottomRight" activeCell="N5" sqref="N5"/>
    </sheetView>
  </sheetViews>
  <sheetFormatPr defaultRowHeight="12.75" outlineLevelCol="1" x14ac:dyDescent="0.2"/>
  <cols>
    <col min="1" max="1" width="22.7109375" style="64" customWidth="1"/>
    <col min="2" max="2" width="29.140625" style="64" bestFit="1" customWidth="1"/>
    <col min="3" max="4" width="14" style="50" bestFit="1" customWidth="1"/>
    <col min="5" max="5" width="13.28515625" style="65" hidden="1" customWidth="1" outlineLevel="1"/>
    <col min="6" max="6" width="13.5703125" style="65" hidden="1" customWidth="1" outlineLevel="1"/>
    <col min="7" max="7" width="12.7109375" style="65" hidden="1" customWidth="1" outlineLevel="1"/>
    <col min="8" max="8" width="13.5703125" style="65" hidden="1" customWidth="1" outlineLevel="1"/>
    <col min="9" max="12" width="12.5703125" style="65" hidden="1" customWidth="1" outlineLevel="1"/>
    <col min="13" max="13" width="14.140625" style="65" hidden="1" customWidth="1" outlineLevel="1"/>
    <col min="14" max="14" width="12.5703125" style="65" hidden="1" customWidth="1" outlineLevel="1"/>
    <col min="15" max="16" width="14.140625" style="65" hidden="1" customWidth="1" outlineLevel="1"/>
    <col min="17" max="17" width="14.5703125" style="65" bestFit="1" customWidth="1" collapsed="1"/>
    <col min="18" max="18" width="2" style="64" customWidth="1"/>
    <col min="19" max="30" width="9.5703125" style="50" hidden="1" customWidth="1" outlineLevel="1"/>
    <col min="31" max="31" width="11.5703125" style="50" bestFit="1" customWidth="1" collapsed="1"/>
    <col min="32" max="32" width="9.140625" style="50"/>
    <col min="33" max="33" width="11" style="50" bestFit="1" customWidth="1"/>
    <col min="34" max="34" width="17.7109375" style="50" bestFit="1" customWidth="1"/>
    <col min="35" max="35" width="11" style="50" bestFit="1" customWidth="1"/>
    <col min="36" max="36" width="9.140625" style="50"/>
    <col min="37" max="37" width="13.42578125" style="50" bestFit="1" customWidth="1"/>
    <col min="38" max="16384" width="9.140625" style="50"/>
  </cols>
  <sheetData>
    <row r="1" spans="1:37" ht="12" customHeight="1" x14ac:dyDescent="0.2">
      <c r="A1" s="45" t="s">
        <v>58</v>
      </c>
      <c r="B1" s="46"/>
      <c r="C1" s="47"/>
      <c r="D1" s="47"/>
      <c r="E1" s="48" t="s">
        <v>59</v>
      </c>
      <c r="F1" s="48" t="s">
        <v>60</v>
      </c>
      <c r="G1" s="48"/>
      <c r="H1" s="48"/>
      <c r="I1" s="48"/>
      <c r="J1" s="48"/>
      <c r="K1" s="49"/>
      <c r="L1" s="49"/>
      <c r="M1" s="49"/>
      <c r="N1" s="49"/>
      <c r="O1" s="49"/>
      <c r="P1" s="49"/>
      <c r="Q1" s="49"/>
      <c r="R1" s="46"/>
    </row>
    <row r="2" spans="1:37" ht="12" customHeight="1" x14ac:dyDescent="0.2">
      <c r="A2" s="45" t="s">
        <v>61</v>
      </c>
      <c r="B2" s="46"/>
      <c r="C2" s="47"/>
      <c r="D2" s="47"/>
      <c r="E2" s="49"/>
      <c r="F2" s="49"/>
      <c r="G2" s="49"/>
      <c r="H2" s="49"/>
      <c r="I2" s="49"/>
      <c r="J2" s="49"/>
      <c r="K2" s="49"/>
      <c r="L2" s="49"/>
      <c r="M2" s="49"/>
      <c r="N2" s="49"/>
      <c r="O2" s="49"/>
      <c r="P2" s="49"/>
      <c r="Q2" s="49"/>
      <c r="R2" s="46"/>
    </row>
    <row r="3" spans="1:37" ht="12" customHeight="1" x14ac:dyDescent="0.2">
      <c r="A3" s="51" t="s">
        <v>62</v>
      </c>
      <c r="B3" s="46"/>
      <c r="C3" s="47"/>
      <c r="D3" s="47"/>
      <c r="E3" s="49"/>
      <c r="F3" s="49"/>
      <c r="G3" s="49"/>
      <c r="H3" s="49"/>
      <c r="I3" s="49"/>
      <c r="J3" s="49"/>
      <c r="K3" s="49"/>
      <c r="L3" s="49"/>
      <c r="M3" s="49"/>
      <c r="N3" s="49"/>
      <c r="O3" s="49"/>
      <c r="P3" s="49"/>
      <c r="Q3" s="49"/>
      <c r="R3" s="46"/>
      <c r="S3" s="52"/>
      <c r="T3" s="52"/>
      <c r="U3" s="52"/>
      <c r="V3" s="52"/>
      <c r="W3" s="52"/>
      <c r="X3" s="52"/>
      <c r="Y3" s="52"/>
      <c r="Z3" s="52"/>
      <c r="AA3" s="52"/>
      <c r="AB3" s="52"/>
      <c r="AC3" s="52"/>
      <c r="AD3" s="52"/>
    </row>
    <row r="4" spans="1:37" x14ac:dyDescent="0.2">
      <c r="A4" s="46"/>
      <c r="B4" s="53"/>
      <c r="C4" s="54" t="s">
        <v>63</v>
      </c>
      <c r="D4" s="54" t="s">
        <v>63</v>
      </c>
      <c r="E4" s="55" t="s">
        <v>64</v>
      </c>
      <c r="F4" s="55" t="s">
        <v>65</v>
      </c>
      <c r="G4" s="55" t="s">
        <v>66</v>
      </c>
      <c r="H4" s="55" t="s">
        <v>67</v>
      </c>
      <c r="I4" s="55" t="s">
        <v>68</v>
      </c>
      <c r="J4" s="55" t="s">
        <v>69</v>
      </c>
      <c r="K4" s="55" t="s">
        <v>70</v>
      </c>
      <c r="L4" s="55" t="s">
        <v>71</v>
      </c>
      <c r="M4" s="55" t="s">
        <v>72</v>
      </c>
      <c r="N4" s="55" t="s">
        <v>73</v>
      </c>
      <c r="O4" s="55" t="s">
        <v>74</v>
      </c>
      <c r="P4" s="55" t="s">
        <v>75</v>
      </c>
      <c r="Q4" s="55" t="s">
        <v>10</v>
      </c>
      <c r="R4" s="46"/>
      <c r="S4" s="56" t="str">
        <f t="shared" ref="S4:AD4" si="0">E4</f>
        <v>Jan</v>
      </c>
      <c r="T4" s="56" t="str">
        <f t="shared" si="0"/>
        <v>Feb</v>
      </c>
      <c r="U4" s="56" t="str">
        <f t="shared" si="0"/>
        <v>Mar</v>
      </c>
      <c r="V4" s="56" t="str">
        <f t="shared" si="0"/>
        <v>Apr</v>
      </c>
      <c r="W4" s="56" t="str">
        <f t="shared" si="0"/>
        <v>May</v>
      </c>
      <c r="X4" s="56" t="str">
        <f t="shared" si="0"/>
        <v>Jun</v>
      </c>
      <c r="Y4" s="56" t="str">
        <f t="shared" si="0"/>
        <v>Jul</v>
      </c>
      <c r="Z4" s="56" t="str">
        <f t="shared" si="0"/>
        <v>Aug</v>
      </c>
      <c r="AA4" s="57" t="str">
        <f t="shared" si="0"/>
        <v>Sep</v>
      </c>
      <c r="AB4" s="57" t="str">
        <f t="shared" si="0"/>
        <v>Oct</v>
      </c>
      <c r="AC4" s="57" t="str">
        <f t="shared" si="0"/>
        <v>Nov</v>
      </c>
      <c r="AD4" s="57" t="str">
        <f t="shared" si="0"/>
        <v>Dec</v>
      </c>
      <c r="AE4" s="58" t="s">
        <v>10</v>
      </c>
      <c r="AG4" s="268" t="s">
        <v>76</v>
      </c>
      <c r="AH4" s="268"/>
      <c r="AI4" s="268"/>
      <c r="AJ4" s="268"/>
      <c r="AK4" s="268"/>
    </row>
    <row r="5" spans="1:37" ht="25.5" x14ac:dyDescent="0.2">
      <c r="A5" s="59" t="s">
        <v>77</v>
      </c>
      <c r="B5" s="53" t="s">
        <v>78</v>
      </c>
      <c r="C5" s="60">
        <v>43466</v>
      </c>
      <c r="D5" s="60">
        <v>44075</v>
      </c>
      <c r="E5" s="55"/>
      <c r="F5" s="55"/>
      <c r="G5" s="55"/>
      <c r="H5" s="55"/>
      <c r="I5" s="55"/>
      <c r="J5" s="55"/>
      <c r="K5" s="55"/>
      <c r="L5" s="55"/>
      <c r="M5" s="55"/>
      <c r="N5" s="55"/>
      <c r="O5" s="55"/>
      <c r="P5" s="55"/>
      <c r="Q5" s="55" t="s">
        <v>79</v>
      </c>
      <c r="R5" s="53"/>
      <c r="S5" s="61" t="s">
        <v>80</v>
      </c>
      <c r="T5" s="61" t="s">
        <v>80</v>
      </c>
      <c r="U5" s="61" t="s">
        <v>80</v>
      </c>
      <c r="V5" s="61" t="s">
        <v>80</v>
      </c>
      <c r="W5" s="61" t="s">
        <v>80</v>
      </c>
      <c r="X5" s="61" t="s">
        <v>80</v>
      </c>
      <c r="Y5" s="61" t="s">
        <v>80</v>
      </c>
      <c r="Z5" s="61" t="s">
        <v>80</v>
      </c>
      <c r="AA5" s="62" t="s">
        <v>80</v>
      </c>
      <c r="AB5" s="62" t="s">
        <v>80</v>
      </c>
      <c r="AC5" s="62" t="s">
        <v>80</v>
      </c>
      <c r="AD5" s="62" t="s">
        <v>80</v>
      </c>
      <c r="AE5" s="61" t="s">
        <v>81</v>
      </c>
      <c r="AG5" s="63" t="s">
        <v>82</v>
      </c>
      <c r="AH5" s="63" t="s">
        <v>83</v>
      </c>
      <c r="AI5" s="63" t="s">
        <v>84</v>
      </c>
      <c r="AJ5" s="63" t="s">
        <v>85</v>
      </c>
      <c r="AK5" s="63" t="s">
        <v>86</v>
      </c>
    </row>
    <row r="6" spans="1:37" ht="12" customHeight="1" x14ac:dyDescent="0.2"/>
    <row r="7" spans="1:37" s="66" customFormat="1" ht="12" customHeight="1" x14ac:dyDescent="0.2">
      <c r="B7" s="46"/>
      <c r="C7" s="47"/>
      <c r="D7" s="47"/>
      <c r="E7" s="49"/>
      <c r="F7" s="49"/>
      <c r="G7" s="49"/>
      <c r="H7" s="49"/>
      <c r="I7" s="49"/>
      <c r="J7" s="49"/>
      <c r="K7" s="49"/>
      <c r="L7" s="49"/>
      <c r="M7" s="49"/>
      <c r="N7" s="49"/>
      <c r="O7" s="49"/>
      <c r="P7" s="49"/>
      <c r="Q7" s="49"/>
      <c r="R7" s="46"/>
      <c r="S7" s="67"/>
      <c r="T7" s="67"/>
      <c r="U7" s="67"/>
      <c r="V7" s="67"/>
      <c r="W7" s="67"/>
      <c r="X7" s="67"/>
      <c r="Y7" s="67"/>
      <c r="Z7" s="67"/>
      <c r="AA7" s="67"/>
      <c r="AB7" s="67"/>
      <c r="AC7" s="67"/>
      <c r="AD7" s="67"/>
      <c r="AE7" s="68"/>
    </row>
    <row r="8" spans="1:37" s="66" customFormat="1" ht="12" customHeight="1" x14ac:dyDescent="0.2">
      <c r="C8" s="47"/>
      <c r="D8" s="47"/>
      <c r="E8" s="49"/>
      <c r="F8" s="49"/>
      <c r="G8" s="49"/>
      <c r="H8" s="49"/>
      <c r="I8" s="49"/>
      <c r="J8" s="49"/>
      <c r="K8" s="49"/>
      <c r="L8" s="49"/>
      <c r="M8" s="49"/>
      <c r="N8" s="49"/>
      <c r="O8" s="49"/>
      <c r="P8" s="49"/>
      <c r="Q8" s="49"/>
      <c r="R8" s="69"/>
      <c r="S8" s="67"/>
      <c r="T8" s="67"/>
      <c r="U8" s="67"/>
      <c r="V8" s="67"/>
      <c r="W8" s="67"/>
      <c r="X8" s="67"/>
      <c r="Y8" s="67"/>
      <c r="Z8" s="67"/>
      <c r="AA8" s="67"/>
      <c r="AB8" s="67"/>
      <c r="AC8" s="67"/>
      <c r="AD8" s="67"/>
      <c r="AE8" s="68"/>
    </row>
    <row r="9" spans="1:37" s="66" customFormat="1" ht="12" customHeight="1" x14ac:dyDescent="0.2">
      <c r="A9" s="70" t="s">
        <v>87</v>
      </c>
      <c r="B9" s="70" t="s">
        <v>87</v>
      </c>
      <c r="C9" s="47"/>
      <c r="D9" s="47"/>
      <c r="E9" s="49"/>
      <c r="F9" s="49"/>
      <c r="G9" s="49"/>
      <c r="H9" s="49"/>
      <c r="I9" s="49"/>
      <c r="J9" s="49"/>
      <c r="K9" s="49"/>
      <c r="L9" s="49"/>
      <c r="M9" s="49"/>
      <c r="N9" s="49"/>
      <c r="O9" s="49"/>
      <c r="P9" s="49"/>
      <c r="Q9" s="49"/>
      <c r="R9" s="69"/>
      <c r="S9" s="67"/>
      <c r="T9" s="67"/>
      <c r="U9" s="67"/>
      <c r="V9" s="67"/>
      <c r="W9" s="67"/>
      <c r="X9" s="67"/>
      <c r="Y9" s="67"/>
      <c r="Z9" s="67"/>
      <c r="AA9" s="67"/>
      <c r="AB9" s="67"/>
      <c r="AC9" s="67"/>
      <c r="AD9" s="67"/>
      <c r="AE9" s="68"/>
    </row>
    <row r="10" spans="1:37" s="66" customFormat="1" ht="12" customHeight="1" x14ac:dyDescent="0.25">
      <c r="A10" s="70"/>
      <c r="B10" s="70"/>
      <c r="C10" s="47"/>
      <c r="D10" s="47"/>
      <c r="E10" s="49"/>
      <c r="F10" s="49"/>
      <c r="G10" s="49"/>
      <c r="H10" s="49"/>
      <c r="I10" s="49"/>
      <c r="J10" s="49"/>
      <c r="K10" s="49"/>
      <c r="L10" s="49"/>
      <c r="M10" s="49"/>
      <c r="N10" s="49"/>
      <c r="O10" s="49"/>
      <c r="P10" s="49"/>
      <c r="Q10" s="49"/>
      <c r="R10" s="69"/>
      <c r="S10" s="67"/>
      <c r="T10" s="67"/>
      <c r="U10" s="67"/>
      <c r="V10" s="67"/>
      <c r="W10" s="67"/>
      <c r="X10" s="67"/>
      <c r="Y10" s="67"/>
      <c r="Z10" s="67"/>
      <c r="AA10" s="67"/>
      <c r="AB10" s="67"/>
      <c r="AC10" s="67"/>
      <c r="AD10" s="67"/>
      <c r="AE10" s="68"/>
      <c r="AJ10" s="71"/>
      <c r="AK10" s="71"/>
    </row>
    <row r="11" spans="1:37" s="66" customFormat="1" ht="12" customHeight="1" x14ac:dyDescent="0.25">
      <c r="A11" s="72" t="s">
        <v>88</v>
      </c>
      <c r="B11" s="72" t="s">
        <v>88</v>
      </c>
      <c r="C11" s="73"/>
      <c r="D11" s="73"/>
      <c r="E11" s="49"/>
      <c r="F11" s="49"/>
      <c r="G11" s="49"/>
      <c r="H11" s="49"/>
      <c r="I11" s="49"/>
      <c r="J11" s="49"/>
      <c r="K11" s="49"/>
      <c r="L11" s="49"/>
      <c r="M11" s="49"/>
      <c r="N11" s="49"/>
      <c r="O11" s="49"/>
      <c r="P11" s="49"/>
      <c r="Q11" s="49"/>
      <c r="R11" s="73"/>
      <c r="S11" s="67"/>
      <c r="T11" s="67"/>
      <c r="U11" s="67"/>
      <c r="V11" s="67"/>
      <c r="W11" s="67"/>
      <c r="X11" s="67"/>
      <c r="Y11" s="67"/>
      <c r="Z11" s="67"/>
      <c r="AA11" s="67"/>
      <c r="AB11" s="67"/>
      <c r="AC11" s="67"/>
      <c r="AD11" s="67"/>
      <c r="AE11" s="74"/>
      <c r="AJ11" s="25"/>
      <c r="AK11" s="75"/>
    </row>
    <row r="12" spans="1:37" s="66" customFormat="1" ht="12" customHeight="1" x14ac:dyDescent="0.25">
      <c r="A12" s="76" t="s">
        <v>89</v>
      </c>
      <c r="B12" s="76" t="s">
        <v>90</v>
      </c>
      <c r="C12" s="77">
        <v>6.2249999999999996</v>
      </c>
      <c r="D12" s="77">
        <v>6.2450000000000001</v>
      </c>
      <c r="E12" s="49">
        <v>104.27</v>
      </c>
      <c r="F12" s="49">
        <v>105.825</v>
      </c>
      <c r="G12" s="49">
        <v>105.825</v>
      </c>
      <c r="H12" s="49">
        <v>105.825</v>
      </c>
      <c r="I12" s="49">
        <v>105.825</v>
      </c>
      <c r="J12" s="49">
        <v>105.825</v>
      </c>
      <c r="K12" s="49">
        <v>105.825</v>
      </c>
      <c r="L12" s="49">
        <v>105.92500000000001</v>
      </c>
      <c r="M12" s="49">
        <v>106.065</v>
      </c>
      <c r="N12" s="49">
        <v>106.16500000000001</v>
      </c>
      <c r="O12" s="49">
        <v>106.16500000000001</v>
      </c>
      <c r="P12" s="49">
        <v>106.41500000000001</v>
      </c>
      <c r="Q12" s="49">
        <f t="shared" ref="Q12:Q41" si="1">SUM(E12:P12)</f>
        <v>1269.9550000000002</v>
      </c>
      <c r="R12" s="77"/>
      <c r="S12" s="78">
        <f t="shared" ref="S12:Z40" si="2">E12/$C12</f>
        <v>16.750200803212852</v>
      </c>
      <c r="T12" s="78">
        <f t="shared" si="2"/>
        <v>17</v>
      </c>
      <c r="U12" s="78">
        <f t="shared" si="2"/>
        <v>17</v>
      </c>
      <c r="V12" s="78">
        <f t="shared" si="2"/>
        <v>17</v>
      </c>
      <c r="W12" s="78">
        <f t="shared" si="2"/>
        <v>17</v>
      </c>
      <c r="X12" s="78">
        <f t="shared" si="2"/>
        <v>17</v>
      </c>
      <c r="Y12" s="78">
        <f t="shared" si="2"/>
        <v>17</v>
      </c>
      <c r="Z12" s="78">
        <f t="shared" si="2"/>
        <v>17.016064257028116</v>
      </c>
      <c r="AA12" s="78">
        <f t="shared" ref="AA12:AD40" si="3">M12/$D12</f>
        <v>16.983987189751801</v>
      </c>
      <c r="AB12" s="78">
        <f t="shared" si="3"/>
        <v>17</v>
      </c>
      <c r="AC12" s="78">
        <f t="shared" si="3"/>
        <v>17</v>
      </c>
      <c r="AD12" s="78">
        <f t="shared" si="3"/>
        <v>17.040032025620498</v>
      </c>
      <c r="AE12" s="68">
        <f t="shared" ref="AE12:AE41" si="4">SUM(S12:AD12)/12</f>
        <v>16.982523689634437</v>
      </c>
      <c r="AG12" s="66">
        <v>20</v>
      </c>
      <c r="AJ12" s="25">
        <v>1</v>
      </c>
      <c r="AK12" s="79">
        <f t="shared" ref="AK12:AK23" si="5">+AE12*AJ12</f>
        <v>16.982523689634437</v>
      </c>
    </row>
    <row r="13" spans="1:37" s="66" customFormat="1" ht="12" customHeight="1" x14ac:dyDescent="0.25">
      <c r="A13" s="76" t="s">
        <v>91</v>
      </c>
      <c r="B13" s="76" t="s">
        <v>92</v>
      </c>
      <c r="C13" s="77">
        <v>4.62</v>
      </c>
      <c r="D13" s="77">
        <v>4.63</v>
      </c>
      <c r="E13" s="49">
        <v>108.57</v>
      </c>
      <c r="F13" s="49">
        <v>106.26</v>
      </c>
      <c r="G13" s="49">
        <v>110.88000000000001</v>
      </c>
      <c r="H13" s="49">
        <v>106.25999999999999</v>
      </c>
      <c r="I13" s="49">
        <v>106.25999999999999</v>
      </c>
      <c r="J13" s="49">
        <v>101.64000000000001</v>
      </c>
      <c r="K13" s="49">
        <v>78.475000000000009</v>
      </c>
      <c r="L13" s="49">
        <v>89.58</v>
      </c>
      <c r="M13" s="49">
        <v>87.935000000000002</v>
      </c>
      <c r="N13" s="49">
        <v>92.7</v>
      </c>
      <c r="O13" s="49">
        <v>97.34</v>
      </c>
      <c r="P13" s="49">
        <v>97.484999999999999</v>
      </c>
      <c r="Q13" s="49">
        <f t="shared" si="1"/>
        <v>1183.385</v>
      </c>
      <c r="R13" s="77"/>
      <c r="S13" s="78">
        <f t="shared" si="2"/>
        <v>23.499999999999996</v>
      </c>
      <c r="T13" s="78">
        <f t="shared" si="2"/>
        <v>23</v>
      </c>
      <c r="U13" s="78">
        <f t="shared" si="2"/>
        <v>24</v>
      </c>
      <c r="V13" s="78">
        <f t="shared" si="2"/>
        <v>22.999999999999996</v>
      </c>
      <c r="W13" s="78">
        <f t="shared" si="2"/>
        <v>22.999999999999996</v>
      </c>
      <c r="X13" s="78">
        <f t="shared" si="2"/>
        <v>22.000000000000004</v>
      </c>
      <c r="Y13" s="78">
        <f t="shared" si="2"/>
        <v>16.985930735930737</v>
      </c>
      <c r="Z13" s="78">
        <f t="shared" si="2"/>
        <v>19.38961038961039</v>
      </c>
      <c r="AA13" s="78">
        <f t="shared" si="3"/>
        <v>18.992440604751621</v>
      </c>
      <c r="AB13" s="78">
        <f t="shared" si="3"/>
        <v>20.021598272138231</v>
      </c>
      <c r="AC13" s="78">
        <f t="shared" si="3"/>
        <v>21.023758099352055</v>
      </c>
      <c r="AD13" s="78">
        <f t="shared" si="3"/>
        <v>21.055075593952484</v>
      </c>
      <c r="AE13" s="68">
        <f t="shared" si="4"/>
        <v>21.330701141311291</v>
      </c>
      <c r="AH13" s="66">
        <v>32</v>
      </c>
      <c r="AJ13" s="25">
        <v>1</v>
      </c>
      <c r="AK13" s="79">
        <f t="shared" si="5"/>
        <v>21.330701141311291</v>
      </c>
    </row>
    <row r="14" spans="1:37" s="66" customFormat="1" ht="12" customHeight="1" x14ac:dyDescent="0.25">
      <c r="A14" s="76" t="s">
        <v>93</v>
      </c>
      <c r="B14" s="76" t="s">
        <v>94</v>
      </c>
      <c r="C14" s="77">
        <v>7.83</v>
      </c>
      <c r="D14" s="77">
        <v>7.85</v>
      </c>
      <c r="E14" s="49">
        <v>15052.025</v>
      </c>
      <c r="F14" s="49">
        <v>14901.455000000002</v>
      </c>
      <c r="G14" s="49">
        <v>14854.480000000003</v>
      </c>
      <c r="H14" s="49">
        <v>14814.405000000001</v>
      </c>
      <c r="I14" s="49">
        <v>14778.000000000002</v>
      </c>
      <c r="J14" s="49">
        <v>14624.05</v>
      </c>
      <c r="K14" s="49">
        <v>14518.365</v>
      </c>
      <c r="L14" s="49">
        <v>14355.529999999999</v>
      </c>
      <c r="M14" s="49">
        <v>14215.37</v>
      </c>
      <c r="N14" s="49">
        <v>14117.51</v>
      </c>
      <c r="O14" s="49">
        <v>14039.390000000001</v>
      </c>
      <c r="P14" s="49">
        <v>14007.855000000001</v>
      </c>
      <c r="Q14" s="49">
        <f t="shared" si="1"/>
        <v>174278.43500000006</v>
      </c>
      <c r="R14" s="77"/>
      <c r="S14" s="78">
        <f t="shared" si="2"/>
        <v>1922.35312899106</v>
      </c>
      <c r="T14" s="78">
        <f t="shared" si="2"/>
        <v>1903.123243933589</v>
      </c>
      <c r="U14" s="78">
        <f t="shared" si="2"/>
        <v>1897.1238825031933</v>
      </c>
      <c r="V14" s="78">
        <f t="shared" si="2"/>
        <v>1892.0057471264367</v>
      </c>
      <c r="W14" s="78">
        <f t="shared" si="2"/>
        <v>1887.3563218390807</v>
      </c>
      <c r="X14" s="78">
        <f t="shared" si="2"/>
        <v>1867.6947637292465</v>
      </c>
      <c r="Y14" s="78">
        <f t="shared" si="2"/>
        <v>1854.1973180076627</v>
      </c>
      <c r="Z14" s="78">
        <f t="shared" si="2"/>
        <v>1833.4010217113664</v>
      </c>
      <c r="AA14" s="78">
        <f t="shared" si="3"/>
        <v>1810.8751592356689</v>
      </c>
      <c r="AB14" s="78">
        <f t="shared" si="3"/>
        <v>1798.4089171974524</v>
      </c>
      <c r="AC14" s="78">
        <f t="shared" si="3"/>
        <v>1788.4573248407646</v>
      </c>
      <c r="AD14" s="78">
        <f t="shared" si="3"/>
        <v>1784.4401273885353</v>
      </c>
      <c r="AE14" s="68">
        <f t="shared" si="4"/>
        <v>1853.2864130420046</v>
      </c>
      <c r="AH14" s="66">
        <v>32</v>
      </c>
      <c r="AJ14" s="25">
        <v>1</v>
      </c>
      <c r="AK14" s="79">
        <f t="shared" si="5"/>
        <v>1853.2864130420046</v>
      </c>
    </row>
    <row r="15" spans="1:37" s="66" customFormat="1" ht="12" customHeight="1" x14ac:dyDescent="0.25">
      <c r="A15" s="76" t="s">
        <v>95</v>
      </c>
      <c r="B15" s="76" t="s">
        <v>96</v>
      </c>
      <c r="C15" s="77">
        <v>10.31</v>
      </c>
      <c r="D15" s="77">
        <v>10.34</v>
      </c>
      <c r="E15" s="49">
        <v>20451.914999999997</v>
      </c>
      <c r="F15" s="49">
        <v>20355.795000000002</v>
      </c>
      <c r="G15" s="49">
        <v>20399.634999999998</v>
      </c>
      <c r="H15" s="49">
        <v>20292.674999999999</v>
      </c>
      <c r="I15" s="49">
        <v>20072.314999999999</v>
      </c>
      <c r="J15" s="49">
        <v>19913.774999999998</v>
      </c>
      <c r="K15" s="49">
        <v>19645.945000000003</v>
      </c>
      <c r="L15" s="49">
        <v>19458.79</v>
      </c>
      <c r="M15" s="49">
        <v>19309.310000000001</v>
      </c>
      <c r="N15" s="49">
        <v>19081.815000000002</v>
      </c>
      <c r="O15" s="49">
        <v>18960.335000000003</v>
      </c>
      <c r="P15" s="49">
        <v>18848.169999999998</v>
      </c>
      <c r="Q15" s="49">
        <f t="shared" si="1"/>
        <v>236790.47499999998</v>
      </c>
      <c r="R15" s="77"/>
      <c r="S15" s="78">
        <f t="shared" si="2"/>
        <v>1983.6968962172643</v>
      </c>
      <c r="T15" s="78">
        <f t="shared" si="2"/>
        <v>1974.3739088263821</v>
      </c>
      <c r="U15" s="78">
        <f t="shared" si="2"/>
        <v>1978.6260911736176</v>
      </c>
      <c r="V15" s="78">
        <f t="shared" si="2"/>
        <v>1968.2516973811832</v>
      </c>
      <c r="W15" s="78">
        <f t="shared" si="2"/>
        <v>1946.8782735208533</v>
      </c>
      <c r="X15" s="78">
        <f t="shared" si="2"/>
        <v>1931.5009699321045</v>
      </c>
      <c r="Y15" s="78">
        <f t="shared" si="2"/>
        <v>1905.5232783705144</v>
      </c>
      <c r="Z15" s="78">
        <f t="shared" si="2"/>
        <v>1887.3705140640154</v>
      </c>
      <c r="AA15" s="78">
        <f t="shared" si="3"/>
        <v>1867.4381044487429</v>
      </c>
      <c r="AB15" s="78">
        <f t="shared" si="3"/>
        <v>1845.4366537717603</v>
      </c>
      <c r="AC15" s="78">
        <f t="shared" si="3"/>
        <v>1833.6881044487429</v>
      </c>
      <c r="AD15" s="78">
        <f t="shared" si="3"/>
        <v>1822.8404255319147</v>
      </c>
      <c r="AE15" s="68">
        <f t="shared" si="4"/>
        <v>1912.1354098072579</v>
      </c>
      <c r="AH15" s="66">
        <v>32</v>
      </c>
      <c r="AJ15" s="25">
        <v>2</v>
      </c>
      <c r="AK15" s="79">
        <f t="shared" si="5"/>
        <v>3824.2708196145159</v>
      </c>
    </row>
    <row r="16" spans="1:37" s="66" customFormat="1" ht="12" customHeight="1" x14ac:dyDescent="0.25">
      <c r="A16" s="76" t="s">
        <v>97</v>
      </c>
      <c r="B16" s="76" t="s">
        <v>98</v>
      </c>
      <c r="C16" s="77">
        <v>12.79</v>
      </c>
      <c r="D16" s="77">
        <v>12.824999999999999</v>
      </c>
      <c r="E16" s="49">
        <v>3154.33</v>
      </c>
      <c r="F16" s="49">
        <v>3162.33</v>
      </c>
      <c r="G16" s="49">
        <v>3147.93</v>
      </c>
      <c r="H16" s="49">
        <v>3155.9250000000002</v>
      </c>
      <c r="I16" s="49">
        <v>3133.5549999999998</v>
      </c>
      <c r="J16" s="49">
        <v>3146.35</v>
      </c>
      <c r="K16" s="49">
        <v>3127.41</v>
      </c>
      <c r="L16" s="49">
        <v>3053.45</v>
      </c>
      <c r="M16" s="49">
        <v>2949.1099999999997</v>
      </c>
      <c r="N16" s="49">
        <v>2915.1949999999997</v>
      </c>
      <c r="O16" s="49">
        <v>2915.6149999999998</v>
      </c>
      <c r="P16" s="49">
        <v>2896.1350000000002</v>
      </c>
      <c r="Q16" s="49">
        <f t="shared" si="1"/>
        <v>36757.334999999999</v>
      </c>
      <c r="R16" s="77"/>
      <c r="S16" s="78">
        <f t="shared" si="2"/>
        <v>246.62470680218922</v>
      </c>
      <c r="T16" s="78">
        <f t="shared" si="2"/>
        <v>247.25019546520721</v>
      </c>
      <c r="U16" s="78">
        <f t="shared" si="2"/>
        <v>246.12431587177483</v>
      </c>
      <c r="V16" s="78">
        <f t="shared" si="2"/>
        <v>246.74941360437845</v>
      </c>
      <c r="W16" s="78">
        <f t="shared" si="2"/>
        <v>245.0003909304144</v>
      </c>
      <c r="X16" s="78">
        <f t="shared" si="2"/>
        <v>246.00078186082879</v>
      </c>
      <c r="Y16" s="78">
        <f t="shared" si="2"/>
        <v>244.5199374511337</v>
      </c>
      <c r="Z16" s="78">
        <f t="shared" si="2"/>
        <v>238.73729476153244</v>
      </c>
      <c r="AA16" s="78">
        <f t="shared" si="3"/>
        <v>229.95009746588693</v>
      </c>
      <c r="AB16" s="78">
        <f t="shared" si="3"/>
        <v>227.30565302144248</v>
      </c>
      <c r="AC16" s="78">
        <f t="shared" si="3"/>
        <v>227.33840155945418</v>
      </c>
      <c r="AD16" s="78">
        <f t="shared" si="3"/>
        <v>225.81949317738795</v>
      </c>
      <c r="AE16" s="68">
        <f t="shared" si="4"/>
        <v>239.28505683096921</v>
      </c>
      <c r="AH16" s="66">
        <v>32</v>
      </c>
      <c r="AJ16" s="25">
        <v>3</v>
      </c>
      <c r="AK16" s="79">
        <f t="shared" si="5"/>
        <v>717.85517049290763</v>
      </c>
    </row>
    <row r="17" spans="1:37" s="66" customFormat="1" ht="12" customHeight="1" x14ac:dyDescent="0.25">
      <c r="A17" s="76" t="s">
        <v>99</v>
      </c>
      <c r="B17" s="76" t="s">
        <v>100</v>
      </c>
      <c r="C17" s="77">
        <v>15.27</v>
      </c>
      <c r="D17" s="77">
        <v>15.31</v>
      </c>
      <c r="E17" s="49">
        <v>717.55</v>
      </c>
      <c r="F17" s="49">
        <v>706.24</v>
      </c>
      <c r="G17" s="49">
        <v>689.06</v>
      </c>
      <c r="H17" s="49">
        <v>706.24</v>
      </c>
      <c r="I17" s="49">
        <v>711.95999999999992</v>
      </c>
      <c r="J17" s="49">
        <v>717.69</v>
      </c>
      <c r="K17" s="49">
        <v>713.875</v>
      </c>
      <c r="L17" s="49">
        <v>685.72500000000002</v>
      </c>
      <c r="M17" s="49">
        <v>671.2</v>
      </c>
      <c r="N17" s="49">
        <v>614.2700000000001</v>
      </c>
      <c r="O17" s="49">
        <v>618.07999999999993</v>
      </c>
      <c r="P17" s="49">
        <v>603.22</v>
      </c>
      <c r="Q17" s="49">
        <f t="shared" si="1"/>
        <v>8155.1100000000006</v>
      </c>
      <c r="R17" s="77"/>
      <c r="S17" s="78">
        <f t="shared" si="2"/>
        <v>46.990831696136212</v>
      </c>
      <c r="T17" s="78">
        <f t="shared" si="2"/>
        <v>46.250163719711857</v>
      </c>
      <c r="U17" s="78">
        <f t="shared" si="2"/>
        <v>45.125081859855925</v>
      </c>
      <c r="V17" s="78">
        <f t="shared" si="2"/>
        <v>46.250163719711857</v>
      </c>
      <c r="W17" s="78">
        <f t="shared" si="2"/>
        <v>46.624754420432218</v>
      </c>
      <c r="X17" s="78">
        <f t="shared" si="2"/>
        <v>47.000000000000007</v>
      </c>
      <c r="Y17" s="78">
        <f t="shared" si="2"/>
        <v>46.750163719711857</v>
      </c>
      <c r="Z17" s="78">
        <f t="shared" si="2"/>
        <v>44.90667976424362</v>
      </c>
      <c r="AA17" s="78">
        <f t="shared" si="3"/>
        <v>43.840627041149574</v>
      </c>
      <c r="AB17" s="78">
        <f t="shared" si="3"/>
        <v>40.122142390594391</v>
      </c>
      <c r="AC17" s="78">
        <f t="shared" si="3"/>
        <v>40.370999346832129</v>
      </c>
      <c r="AD17" s="78">
        <f t="shared" si="3"/>
        <v>39.400391900718482</v>
      </c>
      <c r="AE17" s="68">
        <f t="shared" si="4"/>
        <v>44.469333298258171</v>
      </c>
      <c r="AH17" s="66">
        <v>32</v>
      </c>
      <c r="AJ17" s="25">
        <v>4</v>
      </c>
      <c r="AK17" s="79">
        <f t="shared" si="5"/>
        <v>177.87733319303268</v>
      </c>
    </row>
    <row r="18" spans="1:37" s="66" customFormat="1" ht="12" customHeight="1" x14ac:dyDescent="0.25">
      <c r="A18" s="76" t="s">
        <v>101</v>
      </c>
      <c r="B18" s="76" t="s">
        <v>102</v>
      </c>
      <c r="C18" s="77">
        <v>18.035</v>
      </c>
      <c r="D18" s="77">
        <v>18.09</v>
      </c>
      <c r="E18" s="49">
        <v>18.035</v>
      </c>
      <c r="F18" s="49">
        <v>18.035</v>
      </c>
      <c r="G18" s="49">
        <v>18.035</v>
      </c>
      <c r="H18" s="49">
        <v>18.035</v>
      </c>
      <c r="I18" s="49">
        <v>18.035</v>
      </c>
      <c r="J18" s="49">
        <v>18.035</v>
      </c>
      <c r="K18" s="49">
        <v>18.035</v>
      </c>
      <c r="L18" s="49">
        <v>18.035</v>
      </c>
      <c r="M18" s="49">
        <v>18.09</v>
      </c>
      <c r="N18" s="49">
        <v>33.92</v>
      </c>
      <c r="O18" s="49">
        <v>33.92</v>
      </c>
      <c r="P18" s="49">
        <v>36.32</v>
      </c>
      <c r="Q18" s="49">
        <f t="shared" si="1"/>
        <v>266.53000000000003</v>
      </c>
      <c r="R18" s="77"/>
      <c r="S18" s="78">
        <f t="shared" si="2"/>
        <v>1</v>
      </c>
      <c r="T18" s="78">
        <f t="shared" si="2"/>
        <v>1</v>
      </c>
      <c r="U18" s="78">
        <f t="shared" si="2"/>
        <v>1</v>
      </c>
      <c r="V18" s="78">
        <f t="shared" si="2"/>
        <v>1</v>
      </c>
      <c r="W18" s="78">
        <f t="shared" si="2"/>
        <v>1</v>
      </c>
      <c r="X18" s="78">
        <f t="shared" si="2"/>
        <v>1</v>
      </c>
      <c r="Y18" s="78">
        <f t="shared" si="2"/>
        <v>1</v>
      </c>
      <c r="Z18" s="78">
        <f t="shared" si="2"/>
        <v>1</v>
      </c>
      <c r="AA18" s="78">
        <f t="shared" si="3"/>
        <v>1</v>
      </c>
      <c r="AB18" s="78">
        <f t="shared" si="3"/>
        <v>1.8750690989496961</v>
      </c>
      <c r="AC18" s="78">
        <f t="shared" si="3"/>
        <v>1.8750690989496961</v>
      </c>
      <c r="AD18" s="78">
        <f t="shared" si="3"/>
        <v>2.0077390823659482</v>
      </c>
      <c r="AE18" s="68">
        <f t="shared" si="4"/>
        <v>1.2298231066887784</v>
      </c>
      <c r="AH18" s="66">
        <v>32</v>
      </c>
      <c r="AJ18" s="25">
        <v>5</v>
      </c>
      <c r="AK18" s="79">
        <f t="shared" si="5"/>
        <v>6.1491155334438918</v>
      </c>
    </row>
    <row r="19" spans="1:37" s="66" customFormat="1" ht="12" customHeight="1" x14ac:dyDescent="0.25">
      <c r="A19" s="76" t="s">
        <v>103</v>
      </c>
      <c r="B19" s="76" t="s">
        <v>104</v>
      </c>
      <c r="C19" s="77">
        <v>21.19</v>
      </c>
      <c r="D19" s="77">
        <v>21.25</v>
      </c>
      <c r="E19" s="49">
        <v>21.19</v>
      </c>
      <c r="F19" s="49">
        <v>21.19</v>
      </c>
      <c r="G19" s="49">
        <v>21.19</v>
      </c>
      <c r="H19" s="49">
        <v>21.19</v>
      </c>
      <c r="I19" s="49">
        <v>21.19</v>
      </c>
      <c r="J19" s="49">
        <v>21.19</v>
      </c>
      <c r="K19" s="49">
        <v>21.19</v>
      </c>
      <c r="L19" s="49">
        <v>21.19</v>
      </c>
      <c r="M19" s="49">
        <v>21.25</v>
      </c>
      <c r="N19" s="49">
        <v>21.25</v>
      </c>
      <c r="O19" s="49">
        <v>21.25</v>
      </c>
      <c r="P19" s="49">
        <v>21.25</v>
      </c>
      <c r="Q19" s="49">
        <f t="shared" si="1"/>
        <v>254.52</v>
      </c>
      <c r="R19" s="77"/>
      <c r="S19" s="78">
        <f t="shared" si="2"/>
        <v>1</v>
      </c>
      <c r="T19" s="78">
        <f t="shared" si="2"/>
        <v>1</v>
      </c>
      <c r="U19" s="78">
        <f t="shared" si="2"/>
        <v>1</v>
      </c>
      <c r="V19" s="78">
        <f t="shared" si="2"/>
        <v>1</v>
      </c>
      <c r="W19" s="78">
        <f t="shared" si="2"/>
        <v>1</v>
      </c>
      <c r="X19" s="78">
        <f t="shared" si="2"/>
        <v>1</v>
      </c>
      <c r="Y19" s="78">
        <f t="shared" si="2"/>
        <v>1</v>
      </c>
      <c r="Z19" s="78">
        <f t="shared" si="2"/>
        <v>1</v>
      </c>
      <c r="AA19" s="78">
        <f t="shared" si="3"/>
        <v>1</v>
      </c>
      <c r="AB19" s="78">
        <f t="shared" si="3"/>
        <v>1</v>
      </c>
      <c r="AC19" s="78">
        <f t="shared" si="3"/>
        <v>1</v>
      </c>
      <c r="AD19" s="78">
        <f t="shared" si="3"/>
        <v>1</v>
      </c>
      <c r="AE19" s="68">
        <f t="shared" si="4"/>
        <v>1</v>
      </c>
      <c r="AH19" s="66">
        <v>32</v>
      </c>
      <c r="AJ19" s="25">
        <v>6</v>
      </c>
      <c r="AK19" s="79">
        <f t="shared" si="5"/>
        <v>6</v>
      </c>
    </row>
    <row r="20" spans="1:37" s="66" customFormat="1" ht="12" customHeight="1" x14ac:dyDescent="0.25">
      <c r="A20" s="76" t="s">
        <v>105</v>
      </c>
      <c r="B20" s="76" t="s">
        <v>106</v>
      </c>
      <c r="C20" s="77">
        <v>11.17</v>
      </c>
      <c r="D20" s="77">
        <v>11.2</v>
      </c>
      <c r="E20" s="49">
        <v>11979.924999999999</v>
      </c>
      <c r="F20" s="49">
        <v>12032.69</v>
      </c>
      <c r="G20" s="49">
        <v>12126.285000000002</v>
      </c>
      <c r="H20" s="49">
        <v>12169.58</v>
      </c>
      <c r="I20" s="49">
        <v>12141.15</v>
      </c>
      <c r="J20" s="49">
        <v>12250.6</v>
      </c>
      <c r="K20" s="49">
        <v>12219.945</v>
      </c>
      <c r="L20" s="49">
        <v>12326.760000000002</v>
      </c>
      <c r="M20" s="49">
        <v>12410.415000000001</v>
      </c>
      <c r="N20" s="49">
        <v>12300.384999999998</v>
      </c>
      <c r="O20" s="49">
        <v>12329.8</v>
      </c>
      <c r="P20" s="49">
        <v>12297</v>
      </c>
      <c r="Q20" s="49">
        <f t="shared" si="1"/>
        <v>146584.53500000003</v>
      </c>
      <c r="R20" s="77"/>
      <c r="S20" s="78">
        <f t="shared" si="2"/>
        <v>1072.508952551477</v>
      </c>
      <c r="T20" s="78">
        <f t="shared" si="2"/>
        <v>1077.2327663384065</v>
      </c>
      <c r="U20" s="78">
        <f t="shared" si="2"/>
        <v>1085.6119068934647</v>
      </c>
      <c r="V20" s="78">
        <f t="shared" si="2"/>
        <v>1089.4879140555058</v>
      </c>
      <c r="W20" s="78">
        <f t="shared" si="2"/>
        <v>1086.9427036705461</v>
      </c>
      <c r="X20" s="78">
        <f t="shared" si="2"/>
        <v>1096.7412712623097</v>
      </c>
      <c r="Y20" s="78">
        <f t="shared" si="2"/>
        <v>1093.9968666069831</v>
      </c>
      <c r="Z20" s="78">
        <f t="shared" si="2"/>
        <v>1103.5595344673234</v>
      </c>
      <c r="AA20" s="78">
        <f t="shared" si="3"/>
        <v>1108.0727678571429</v>
      </c>
      <c r="AB20" s="78">
        <f t="shared" si="3"/>
        <v>1098.2486607142857</v>
      </c>
      <c r="AC20" s="78">
        <f t="shared" si="3"/>
        <v>1100.875</v>
      </c>
      <c r="AD20" s="78">
        <f t="shared" si="3"/>
        <v>1097.9464285714287</v>
      </c>
      <c r="AE20" s="68">
        <f t="shared" si="4"/>
        <v>1092.6020644157395</v>
      </c>
      <c r="AG20" s="66">
        <v>48</v>
      </c>
      <c r="AJ20" s="25">
        <v>1</v>
      </c>
      <c r="AK20" s="79">
        <f t="shared" si="5"/>
        <v>1092.6020644157395</v>
      </c>
    </row>
    <row r="21" spans="1:37" s="66" customFormat="1" ht="12" customHeight="1" x14ac:dyDescent="0.25">
      <c r="A21" s="76" t="s">
        <v>107</v>
      </c>
      <c r="B21" s="76" t="s">
        <v>108</v>
      </c>
      <c r="C21" s="77">
        <v>11.73</v>
      </c>
      <c r="D21" s="77">
        <v>11.76</v>
      </c>
      <c r="E21" s="49">
        <v>29862.77</v>
      </c>
      <c r="F21" s="49">
        <v>29952.605000000003</v>
      </c>
      <c r="G21" s="49">
        <v>29882.78</v>
      </c>
      <c r="H21" s="49">
        <v>30192.79</v>
      </c>
      <c r="I21" s="49">
        <v>30371.974999999999</v>
      </c>
      <c r="J21" s="49">
        <v>30486.37</v>
      </c>
      <c r="K21" s="49">
        <v>30455.370000000003</v>
      </c>
      <c r="L21" s="49">
        <v>30594.195000000003</v>
      </c>
      <c r="M21" s="49">
        <v>30537.875</v>
      </c>
      <c r="N21" s="49">
        <v>30238.865000000002</v>
      </c>
      <c r="O21" s="49">
        <v>30021.064999999999</v>
      </c>
      <c r="P21" s="49">
        <v>30044.799999999996</v>
      </c>
      <c r="Q21" s="49">
        <f t="shared" si="1"/>
        <v>362641.45999999996</v>
      </c>
      <c r="R21" s="77"/>
      <c r="S21" s="78">
        <f t="shared" si="2"/>
        <v>2545.8456947996588</v>
      </c>
      <c r="T21" s="78">
        <f t="shared" si="2"/>
        <v>2553.504262574595</v>
      </c>
      <c r="U21" s="78">
        <f t="shared" si="2"/>
        <v>2547.5515771526002</v>
      </c>
      <c r="V21" s="78">
        <f t="shared" si="2"/>
        <v>2573.9803921568628</v>
      </c>
      <c r="W21" s="78">
        <f t="shared" si="2"/>
        <v>2589.2561807331626</v>
      </c>
      <c r="X21" s="78">
        <f t="shared" si="2"/>
        <v>2599.0085251491901</v>
      </c>
      <c r="Y21" s="78">
        <f t="shared" si="2"/>
        <v>2596.3657289002558</v>
      </c>
      <c r="Z21" s="78">
        <f t="shared" si="2"/>
        <v>2608.2007672634272</v>
      </c>
      <c r="AA21" s="78">
        <f t="shared" si="3"/>
        <v>2596.7580782312925</v>
      </c>
      <c r="AB21" s="78">
        <f t="shared" si="3"/>
        <v>2571.3320578231296</v>
      </c>
      <c r="AC21" s="78">
        <f t="shared" si="3"/>
        <v>2552.8116496598641</v>
      </c>
      <c r="AD21" s="78">
        <f t="shared" si="3"/>
        <v>2554.8299319727889</v>
      </c>
      <c r="AE21" s="68">
        <f t="shared" si="4"/>
        <v>2574.1204038680689</v>
      </c>
      <c r="AG21" s="66">
        <v>64</v>
      </c>
      <c r="AJ21" s="25">
        <v>1</v>
      </c>
      <c r="AK21" s="79">
        <f t="shared" si="5"/>
        <v>2574.1204038680689</v>
      </c>
    </row>
    <row r="22" spans="1:37" s="66" customFormat="1" ht="12" customHeight="1" x14ac:dyDescent="0.25">
      <c r="A22" s="76" t="s">
        <v>109</v>
      </c>
      <c r="B22" s="76" t="s">
        <v>110</v>
      </c>
      <c r="C22" s="77">
        <v>14.35</v>
      </c>
      <c r="D22" s="77">
        <v>14.39</v>
      </c>
      <c r="E22" s="49">
        <v>65502.814999999995</v>
      </c>
      <c r="F22" s="49">
        <v>66077.39499999999</v>
      </c>
      <c r="G22" s="49">
        <v>66755.73</v>
      </c>
      <c r="H22" s="49">
        <v>67862.539999999994</v>
      </c>
      <c r="I22" s="49">
        <v>68675.250000000015</v>
      </c>
      <c r="J22" s="49">
        <v>70373.534999999989</v>
      </c>
      <c r="K22" s="49">
        <v>71124.479999999996</v>
      </c>
      <c r="L22" s="49">
        <v>72258.285000000003</v>
      </c>
      <c r="M22" s="49">
        <v>73544.065000000002</v>
      </c>
      <c r="N22" s="49">
        <v>74451.33</v>
      </c>
      <c r="O22" s="49">
        <v>74988.955000000002</v>
      </c>
      <c r="P22" s="49">
        <v>75656.109999999986</v>
      </c>
      <c r="Q22" s="49">
        <f t="shared" si="1"/>
        <v>847270.48999999987</v>
      </c>
      <c r="R22" s="77"/>
      <c r="S22" s="78">
        <f t="shared" si="2"/>
        <v>4564.6560975609755</v>
      </c>
      <c r="T22" s="78">
        <f t="shared" si="2"/>
        <v>4604.6965156794422</v>
      </c>
      <c r="U22" s="78">
        <f t="shared" si="2"/>
        <v>4651.9672473867595</v>
      </c>
      <c r="V22" s="78">
        <f t="shared" si="2"/>
        <v>4729.0968641114978</v>
      </c>
      <c r="W22" s="78">
        <f t="shared" si="2"/>
        <v>4785.7317073170743</v>
      </c>
      <c r="X22" s="78">
        <f t="shared" si="2"/>
        <v>4904.0790940766547</v>
      </c>
      <c r="Y22" s="78">
        <f t="shared" si="2"/>
        <v>4956.4097560975606</v>
      </c>
      <c r="Z22" s="78">
        <f t="shared" si="2"/>
        <v>5035.4205574912894</v>
      </c>
      <c r="AA22" s="78">
        <f t="shared" si="3"/>
        <v>5110.7758860319664</v>
      </c>
      <c r="AB22" s="78">
        <f t="shared" si="3"/>
        <v>5173.8241834607361</v>
      </c>
      <c r="AC22" s="78">
        <f t="shared" si="3"/>
        <v>5211.1851980542042</v>
      </c>
      <c r="AD22" s="78">
        <f t="shared" si="3"/>
        <v>5257.547602501736</v>
      </c>
      <c r="AE22" s="68">
        <f t="shared" si="4"/>
        <v>4915.4492258141581</v>
      </c>
      <c r="AG22" s="66">
        <v>96</v>
      </c>
      <c r="AJ22" s="25">
        <v>1</v>
      </c>
      <c r="AK22" s="79">
        <f t="shared" si="5"/>
        <v>4915.4492258141581</v>
      </c>
    </row>
    <row r="23" spans="1:37" s="66" customFormat="1" ht="12" customHeight="1" x14ac:dyDescent="0.25">
      <c r="A23" s="76" t="s">
        <v>111</v>
      </c>
      <c r="B23" s="76" t="s">
        <v>112</v>
      </c>
      <c r="C23" s="77">
        <v>4.62</v>
      </c>
      <c r="D23" s="77">
        <v>4.63</v>
      </c>
      <c r="E23" s="49">
        <v>50.82</v>
      </c>
      <c r="F23" s="49">
        <v>41.58</v>
      </c>
      <c r="G23" s="49">
        <v>41.58</v>
      </c>
      <c r="H23" s="49">
        <v>46.199999999999996</v>
      </c>
      <c r="I23" s="49">
        <v>92.399999999999991</v>
      </c>
      <c r="J23" s="49">
        <v>69.300000000000011</v>
      </c>
      <c r="K23" s="49">
        <v>50.82</v>
      </c>
      <c r="L23" s="49">
        <v>60.06</v>
      </c>
      <c r="M23" s="49">
        <v>55.559999999999995</v>
      </c>
      <c r="N23" s="49">
        <v>74.08</v>
      </c>
      <c r="O23" s="49">
        <v>55.559999999999995</v>
      </c>
      <c r="P23" s="49">
        <v>46.3</v>
      </c>
      <c r="Q23" s="49">
        <f t="shared" si="1"/>
        <v>684.25999999999988</v>
      </c>
      <c r="R23" s="77"/>
      <c r="S23" s="78">
        <f t="shared" si="2"/>
        <v>11</v>
      </c>
      <c r="T23" s="78">
        <f t="shared" si="2"/>
        <v>9</v>
      </c>
      <c r="U23" s="78">
        <f t="shared" si="2"/>
        <v>9</v>
      </c>
      <c r="V23" s="78">
        <f t="shared" si="2"/>
        <v>9.9999999999999982</v>
      </c>
      <c r="W23" s="78">
        <f t="shared" si="2"/>
        <v>19.999999999999996</v>
      </c>
      <c r="X23" s="78">
        <f t="shared" si="2"/>
        <v>15.000000000000002</v>
      </c>
      <c r="Y23" s="78">
        <f t="shared" si="2"/>
        <v>11</v>
      </c>
      <c r="Z23" s="78">
        <f t="shared" si="2"/>
        <v>13</v>
      </c>
      <c r="AA23" s="78">
        <f t="shared" si="3"/>
        <v>12</v>
      </c>
      <c r="AB23" s="78">
        <f t="shared" si="3"/>
        <v>16</v>
      </c>
      <c r="AC23" s="78">
        <f t="shared" si="3"/>
        <v>12</v>
      </c>
      <c r="AD23" s="78">
        <f t="shared" si="3"/>
        <v>10</v>
      </c>
      <c r="AE23" s="68">
        <f t="shared" si="4"/>
        <v>12.333333333333334</v>
      </c>
      <c r="AH23" s="66">
        <v>32</v>
      </c>
      <c r="AJ23" s="25">
        <v>1</v>
      </c>
      <c r="AK23" s="79">
        <f t="shared" si="5"/>
        <v>12.333333333333334</v>
      </c>
    </row>
    <row r="24" spans="1:37" s="66" customFormat="1" ht="12" customHeight="1" x14ac:dyDescent="0.25">
      <c r="A24" s="76" t="s">
        <v>113</v>
      </c>
      <c r="B24" s="76" t="s">
        <v>114</v>
      </c>
      <c r="C24" s="77">
        <v>2.27</v>
      </c>
      <c r="D24" s="77">
        <v>2.2799999999999998</v>
      </c>
      <c r="E24" s="49">
        <v>7798.67</v>
      </c>
      <c r="F24" s="49">
        <v>5189.5700000000006</v>
      </c>
      <c r="G24" s="49">
        <v>10763.38</v>
      </c>
      <c r="H24" s="49">
        <v>18511.93</v>
      </c>
      <c r="I24" s="49">
        <v>11465.85</v>
      </c>
      <c r="J24" s="49">
        <v>13598.970000000001</v>
      </c>
      <c r="K24" s="49">
        <v>10715.560000000001</v>
      </c>
      <c r="L24" s="49">
        <v>6634.9599999999991</v>
      </c>
      <c r="M24" s="49">
        <v>7579.89</v>
      </c>
      <c r="N24" s="49">
        <v>8658.61</v>
      </c>
      <c r="O24" s="49">
        <v>8916.8700000000008</v>
      </c>
      <c r="P24" s="49">
        <v>11737.48</v>
      </c>
      <c r="Q24" s="49">
        <f t="shared" si="1"/>
        <v>121571.73999999998</v>
      </c>
      <c r="R24" s="77"/>
      <c r="S24" s="78">
        <f t="shared" si="2"/>
        <v>3435.5374449339206</v>
      </c>
      <c r="T24" s="78">
        <f t="shared" si="2"/>
        <v>2286.1541850220265</v>
      </c>
      <c r="U24" s="78">
        <f t="shared" si="2"/>
        <v>4741.5770925110128</v>
      </c>
      <c r="V24" s="78">
        <f t="shared" si="2"/>
        <v>8155.035242290749</v>
      </c>
      <c r="W24" s="78">
        <f t="shared" si="2"/>
        <v>5051.035242290749</v>
      </c>
      <c r="X24" s="78">
        <f t="shared" si="2"/>
        <v>5990.7356828193833</v>
      </c>
      <c r="Y24" s="78">
        <f t="shared" si="2"/>
        <v>4720.5110132158597</v>
      </c>
      <c r="Z24" s="78">
        <f t="shared" si="2"/>
        <v>2922.8898678414093</v>
      </c>
      <c r="AA24" s="78">
        <f t="shared" si="3"/>
        <v>3324.5131578947371</v>
      </c>
      <c r="AB24" s="78">
        <f t="shared" si="3"/>
        <v>3797.6359649122815</v>
      </c>
      <c r="AC24" s="78">
        <f t="shared" si="3"/>
        <v>3910.907894736843</v>
      </c>
      <c r="AD24" s="78">
        <f t="shared" si="3"/>
        <v>5148.0175438596498</v>
      </c>
      <c r="AE24" s="68">
        <f t="shared" si="4"/>
        <v>4457.0458610273854</v>
      </c>
      <c r="AG24" s="80"/>
      <c r="AJ24" s="25"/>
      <c r="AK24" s="81"/>
    </row>
    <row r="25" spans="1:37" s="66" customFormat="1" ht="12" customHeight="1" x14ac:dyDescent="0.25">
      <c r="A25" s="76" t="s">
        <v>115</v>
      </c>
      <c r="B25" s="76" t="s">
        <v>116</v>
      </c>
      <c r="C25" s="77">
        <v>2.27</v>
      </c>
      <c r="D25" s="77">
        <v>2.2799999999999998</v>
      </c>
      <c r="E25" s="49">
        <v>131.66</v>
      </c>
      <c r="F25" s="49">
        <v>95.34</v>
      </c>
      <c r="G25" s="49">
        <v>156.63</v>
      </c>
      <c r="H25" s="49">
        <v>404.06</v>
      </c>
      <c r="I25" s="49">
        <v>528.91</v>
      </c>
      <c r="J25" s="49">
        <v>213.38</v>
      </c>
      <c r="K25" s="49">
        <v>449.46000000000004</v>
      </c>
      <c r="L25" s="49">
        <v>467.62</v>
      </c>
      <c r="M25" s="49">
        <v>528.96</v>
      </c>
      <c r="N25" s="49">
        <v>405.84000000000003</v>
      </c>
      <c r="O25" s="49">
        <v>410.46000000000004</v>
      </c>
      <c r="P25" s="49">
        <v>383.01000000000005</v>
      </c>
      <c r="Q25" s="49">
        <f t="shared" si="1"/>
        <v>4175.33</v>
      </c>
      <c r="R25" s="77"/>
      <c r="S25" s="78">
        <f t="shared" si="2"/>
        <v>58</v>
      </c>
      <c r="T25" s="78">
        <f t="shared" si="2"/>
        <v>42</v>
      </c>
      <c r="U25" s="78">
        <f t="shared" si="2"/>
        <v>69</v>
      </c>
      <c r="V25" s="78">
        <f t="shared" si="2"/>
        <v>178</v>
      </c>
      <c r="W25" s="78">
        <f t="shared" si="2"/>
        <v>232.99999999999997</v>
      </c>
      <c r="X25" s="78">
        <f t="shared" si="2"/>
        <v>94</v>
      </c>
      <c r="Y25" s="78">
        <f t="shared" si="2"/>
        <v>198.00000000000003</v>
      </c>
      <c r="Z25" s="78">
        <f t="shared" si="2"/>
        <v>206</v>
      </c>
      <c r="AA25" s="78">
        <f t="shared" si="3"/>
        <v>232.00000000000003</v>
      </c>
      <c r="AB25" s="78">
        <f t="shared" si="3"/>
        <v>178.00000000000003</v>
      </c>
      <c r="AC25" s="78">
        <f t="shared" si="3"/>
        <v>180.02631578947373</v>
      </c>
      <c r="AD25" s="78">
        <f t="shared" si="3"/>
        <v>167.98684210526321</v>
      </c>
      <c r="AE25" s="68">
        <f t="shared" si="4"/>
        <v>153.00109649122808</v>
      </c>
      <c r="AG25" s="80"/>
      <c r="AJ25" s="25"/>
      <c r="AK25" s="81"/>
    </row>
    <row r="26" spans="1:37" s="46" customFormat="1" ht="12" customHeight="1" x14ac:dyDescent="0.25">
      <c r="A26" s="76" t="s">
        <v>117</v>
      </c>
      <c r="B26" s="76" t="s">
        <v>118</v>
      </c>
      <c r="C26" s="77">
        <v>1.93</v>
      </c>
      <c r="D26" s="77">
        <v>1.94</v>
      </c>
      <c r="E26" s="49">
        <v>522.07000000000005</v>
      </c>
      <c r="F26" s="49">
        <v>428.46000000000004</v>
      </c>
      <c r="G26" s="49">
        <v>819.09000000000015</v>
      </c>
      <c r="H26" s="49">
        <v>833.7600000000001</v>
      </c>
      <c r="I26" s="49">
        <v>665.85</v>
      </c>
      <c r="J26" s="49">
        <v>615.09999999999991</v>
      </c>
      <c r="K26" s="49">
        <v>576.83999999999992</v>
      </c>
      <c r="L26" s="49">
        <v>245.10999999999999</v>
      </c>
      <c r="M26" s="49">
        <v>374.88</v>
      </c>
      <c r="N26" s="49">
        <v>375.57</v>
      </c>
      <c r="O26" s="49">
        <v>372.97</v>
      </c>
      <c r="P26" s="49">
        <v>252.2</v>
      </c>
      <c r="Q26" s="49">
        <f t="shared" si="1"/>
        <v>6081.9</v>
      </c>
      <c r="R26" s="77"/>
      <c r="S26" s="78">
        <f t="shared" si="2"/>
        <v>270.50259067357518</v>
      </c>
      <c r="T26" s="78">
        <f t="shared" si="2"/>
        <v>222.00000000000003</v>
      </c>
      <c r="U26" s="78">
        <f t="shared" si="2"/>
        <v>424.39896373057002</v>
      </c>
      <c r="V26" s="78">
        <f t="shared" si="2"/>
        <v>432.00000000000006</v>
      </c>
      <c r="W26" s="78">
        <f t="shared" si="2"/>
        <v>345</v>
      </c>
      <c r="X26" s="78">
        <f t="shared" si="2"/>
        <v>318.70466321243521</v>
      </c>
      <c r="Y26" s="78">
        <f t="shared" si="2"/>
        <v>298.88082901554401</v>
      </c>
      <c r="Z26" s="78">
        <f t="shared" si="2"/>
        <v>127</v>
      </c>
      <c r="AA26" s="78">
        <f t="shared" si="3"/>
        <v>193.23711340206185</v>
      </c>
      <c r="AB26" s="78">
        <f t="shared" si="3"/>
        <v>193.59278350515464</v>
      </c>
      <c r="AC26" s="78">
        <f t="shared" si="3"/>
        <v>192.25257731958766</v>
      </c>
      <c r="AD26" s="78">
        <f t="shared" si="3"/>
        <v>130</v>
      </c>
      <c r="AE26" s="68">
        <f t="shared" si="4"/>
        <v>262.2974600715774</v>
      </c>
      <c r="AF26" s="66"/>
      <c r="AG26" s="80"/>
      <c r="AJ26" s="25"/>
      <c r="AK26" s="81"/>
    </row>
    <row r="27" spans="1:37" s="66" customFormat="1" ht="12" customHeight="1" x14ac:dyDescent="0.25">
      <c r="A27" s="76" t="s">
        <v>119</v>
      </c>
      <c r="B27" s="76" t="s">
        <v>120</v>
      </c>
      <c r="C27" s="77">
        <v>1.3</v>
      </c>
      <c r="D27" s="77">
        <f t="shared" ref="D27:D36" si="6">C27</f>
        <v>1.3</v>
      </c>
      <c r="E27" s="49">
        <v>9.09</v>
      </c>
      <c r="F27" s="49">
        <v>15.6</v>
      </c>
      <c r="G27" s="49">
        <v>11.05</v>
      </c>
      <c r="H27" s="49">
        <v>16.899999999999999</v>
      </c>
      <c r="I27" s="49">
        <v>11.700000000000001</v>
      </c>
      <c r="J27" s="49">
        <v>19.18</v>
      </c>
      <c r="K27" s="49">
        <v>9.91</v>
      </c>
      <c r="L27" s="49">
        <v>18.2</v>
      </c>
      <c r="M27" s="49">
        <v>10.4</v>
      </c>
      <c r="N27" s="49">
        <v>18.2</v>
      </c>
      <c r="O27" s="49">
        <v>10.4</v>
      </c>
      <c r="P27" s="49">
        <v>18.2</v>
      </c>
      <c r="Q27" s="49">
        <f t="shared" si="1"/>
        <v>168.82999999999998</v>
      </c>
      <c r="R27" s="77"/>
      <c r="S27" s="78">
        <f t="shared" si="2"/>
        <v>6.9923076923076923</v>
      </c>
      <c r="T27" s="78">
        <f t="shared" si="2"/>
        <v>12</v>
      </c>
      <c r="U27" s="78">
        <f t="shared" si="2"/>
        <v>8.5</v>
      </c>
      <c r="V27" s="78">
        <f t="shared" si="2"/>
        <v>12.999999999999998</v>
      </c>
      <c r="W27" s="78">
        <f t="shared" si="2"/>
        <v>9</v>
      </c>
      <c r="X27" s="78">
        <f t="shared" si="2"/>
        <v>14.753846153846153</v>
      </c>
      <c r="Y27" s="78">
        <f t="shared" si="2"/>
        <v>7.6230769230769226</v>
      </c>
      <c r="Z27" s="78">
        <f t="shared" si="2"/>
        <v>13.999999999999998</v>
      </c>
      <c r="AA27" s="78">
        <f t="shared" si="3"/>
        <v>8</v>
      </c>
      <c r="AB27" s="78">
        <f t="shared" si="3"/>
        <v>13.999999999999998</v>
      </c>
      <c r="AC27" s="78">
        <f t="shared" si="3"/>
        <v>8</v>
      </c>
      <c r="AD27" s="78">
        <f t="shared" si="3"/>
        <v>13.999999999999998</v>
      </c>
      <c r="AE27" s="68">
        <f t="shared" si="4"/>
        <v>10.822435897435897</v>
      </c>
      <c r="AG27" s="80"/>
      <c r="AJ27" s="25"/>
      <c r="AK27" s="81"/>
    </row>
    <row r="28" spans="1:37" s="66" customFormat="1" ht="12" customHeight="1" x14ac:dyDescent="0.25">
      <c r="A28" s="76" t="s">
        <v>121</v>
      </c>
      <c r="B28" s="76" t="s">
        <v>122</v>
      </c>
      <c r="C28" s="77">
        <v>2.6</v>
      </c>
      <c r="D28" s="77">
        <f t="shared" si="6"/>
        <v>2.6</v>
      </c>
      <c r="E28" s="49">
        <v>85.149999999999991</v>
      </c>
      <c r="F28" s="49">
        <v>82.23</v>
      </c>
      <c r="G28" s="49">
        <v>89.06</v>
      </c>
      <c r="H28" s="49">
        <v>87.07</v>
      </c>
      <c r="I28" s="49">
        <v>92.61999999999999</v>
      </c>
      <c r="J28" s="49">
        <v>88.38</v>
      </c>
      <c r="K28" s="49">
        <v>94.25</v>
      </c>
      <c r="L28" s="49">
        <v>86.12</v>
      </c>
      <c r="M28" s="49">
        <v>86.12</v>
      </c>
      <c r="N28" s="49">
        <v>84.5</v>
      </c>
      <c r="O28" s="49">
        <v>87.100000000000009</v>
      </c>
      <c r="P28" s="49">
        <v>84.5</v>
      </c>
      <c r="Q28" s="49">
        <f t="shared" si="1"/>
        <v>1047.0999999999999</v>
      </c>
      <c r="R28" s="77"/>
      <c r="S28" s="78">
        <f t="shared" si="2"/>
        <v>32.749999999999993</v>
      </c>
      <c r="T28" s="78">
        <f t="shared" si="2"/>
        <v>31.626923076923077</v>
      </c>
      <c r="U28" s="78">
        <f t="shared" si="2"/>
        <v>34.253846153846155</v>
      </c>
      <c r="V28" s="78">
        <f t="shared" si="2"/>
        <v>33.488461538461536</v>
      </c>
      <c r="W28" s="78">
        <f t="shared" si="2"/>
        <v>35.623076923076916</v>
      </c>
      <c r="X28" s="78">
        <f t="shared" si="2"/>
        <v>33.992307692307691</v>
      </c>
      <c r="Y28" s="78">
        <f t="shared" si="2"/>
        <v>36.25</v>
      </c>
      <c r="Z28" s="78">
        <f t="shared" si="2"/>
        <v>33.123076923076923</v>
      </c>
      <c r="AA28" s="78">
        <f t="shared" si="3"/>
        <v>33.123076923076923</v>
      </c>
      <c r="AB28" s="78">
        <f t="shared" si="3"/>
        <v>32.5</v>
      </c>
      <c r="AC28" s="78">
        <f t="shared" si="3"/>
        <v>33.5</v>
      </c>
      <c r="AD28" s="78">
        <f t="shared" si="3"/>
        <v>32.5</v>
      </c>
      <c r="AE28" s="68">
        <f t="shared" si="4"/>
        <v>33.560897435897438</v>
      </c>
      <c r="AG28" s="80"/>
      <c r="AJ28" s="25"/>
      <c r="AK28" s="81"/>
    </row>
    <row r="29" spans="1:37" s="46" customFormat="1" ht="12" customHeight="1" x14ac:dyDescent="0.25">
      <c r="A29" s="76" t="s">
        <v>123</v>
      </c>
      <c r="B29" s="76" t="s">
        <v>124</v>
      </c>
      <c r="C29" s="77">
        <v>3.64</v>
      </c>
      <c r="D29" s="77">
        <f t="shared" si="6"/>
        <v>3.64</v>
      </c>
      <c r="E29" s="49">
        <v>25.48</v>
      </c>
      <c r="F29" s="49">
        <v>80.08</v>
      </c>
      <c r="G29" s="49">
        <v>25.48</v>
      </c>
      <c r="H29" s="49">
        <v>80.08</v>
      </c>
      <c r="I29" s="49">
        <v>25.48</v>
      </c>
      <c r="J29" s="49">
        <v>80.08</v>
      </c>
      <c r="K29" s="49">
        <v>25.94</v>
      </c>
      <c r="L29" s="49">
        <v>83.72</v>
      </c>
      <c r="M29" s="49">
        <v>25.48</v>
      </c>
      <c r="N29" s="49">
        <v>81.900000000000006</v>
      </c>
      <c r="O29" s="49">
        <v>25.48</v>
      </c>
      <c r="P29" s="49">
        <v>80.08</v>
      </c>
      <c r="Q29" s="49">
        <f t="shared" si="1"/>
        <v>639.28000000000009</v>
      </c>
      <c r="R29" s="77"/>
      <c r="S29" s="78">
        <f t="shared" si="2"/>
        <v>7</v>
      </c>
      <c r="T29" s="78">
        <f t="shared" si="2"/>
        <v>22</v>
      </c>
      <c r="U29" s="78">
        <f t="shared" si="2"/>
        <v>7</v>
      </c>
      <c r="V29" s="78">
        <f t="shared" si="2"/>
        <v>22</v>
      </c>
      <c r="W29" s="78">
        <f t="shared" si="2"/>
        <v>7</v>
      </c>
      <c r="X29" s="78">
        <f t="shared" si="2"/>
        <v>22</v>
      </c>
      <c r="Y29" s="78">
        <f t="shared" si="2"/>
        <v>7.1263736263736268</v>
      </c>
      <c r="Z29" s="78">
        <f t="shared" si="2"/>
        <v>23</v>
      </c>
      <c r="AA29" s="78">
        <f t="shared" si="3"/>
        <v>7</v>
      </c>
      <c r="AB29" s="78">
        <f t="shared" si="3"/>
        <v>22.5</v>
      </c>
      <c r="AC29" s="78">
        <f t="shared" si="3"/>
        <v>7</v>
      </c>
      <c r="AD29" s="78">
        <f t="shared" si="3"/>
        <v>22</v>
      </c>
      <c r="AE29" s="68">
        <f t="shared" si="4"/>
        <v>14.635531135531133</v>
      </c>
      <c r="AF29" s="66"/>
      <c r="AG29" s="80"/>
      <c r="AJ29" s="25"/>
      <c r="AK29" s="81"/>
    </row>
    <row r="30" spans="1:37" s="46" customFormat="1" ht="12" customHeight="1" x14ac:dyDescent="0.25">
      <c r="A30" s="76" t="s">
        <v>125</v>
      </c>
      <c r="B30" s="76" t="s">
        <v>126</v>
      </c>
      <c r="C30" s="77">
        <v>4.68</v>
      </c>
      <c r="D30" s="77">
        <f t="shared" si="6"/>
        <v>4.68</v>
      </c>
      <c r="E30" s="49">
        <v>18.72</v>
      </c>
      <c r="F30" s="49">
        <v>42.12</v>
      </c>
      <c r="G30" s="49">
        <v>18.72</v>
      </c>
      <c r="H30" s="49">
        <v>42.12</v>
      </c>
      <c r="I30" s="49">
        <v>18.72</v>
      </c>
      <c r="J30" s="49">
        <v>41.529999999999994</v>
      </c>
      <c r="K30" s="49">
        <v>18.72</v>
      </c>
      <c r="L30" s="49">
        <v>42.12</v>
      </c>
      <c r="M30" s="49">
        <v>18.72</v>
      </c>
      <c r="N30" s="49">
        <v>42.12</v>
      </c>
      <c r="O30" s="49">
        <v>18.72</v>
      </c>
      <c r="P30" s="49">
        <v>42.12</v>
      </c>
      <c r="Q30" s="49">
        <f t="shared" si="1"/>
        <v>364.45000000000005</v>
      </c>
      <c r="R30" s="77"/>
      <c r="S30" s="78">
        <f t="shared" si="2"/>
        <v>4</v>
      </c>
      <c r="T30" s="78">
        <f t="shared" si="2"/>
        <v>9</v>
      </c>
      <c r="U30" s="78">
        <f t="shared" si="2"/>
        <v>4</v>
      </c>
      <c r="V30" s="78">
        <f t="shared" si="2"/>
        <v>9</v>
      </c>
      <c r="W30" s="78">
        <f t="shared" si="2"/>
        <v>4</v>
      </c>
      <c r="X30" s="78">
        <f t="shared" si="2"/>
        <v>8.8739316239316235</v>
      </c>
      <c r="Y30" s="78">
        <f t="shared" si="2"/>
        <v>4</v>
      </c>
      <c r="Z30" s="78">
        <f t="shared" si="2"/>
        <v>9</v>
      </c>
      <c r="AA30" s="78">
        <f t="shared" si="3"/>
        <v>4</v>
      </c>
      <c r="AB30" s="78">
        <f t="shared" si="3"/>
        <v>9</v>
      </c>
      <c r="AC30" s="78">
        <f t="shared" si="3"/>
        <v>4</v>
      </c>
      <c r="AD30" s="78">
        <f t="shared" si="3"/>
        <v>9</v>
      </c>
      <c r="AE30" s="68">
        <f t="shared" si="4"/>
        <v>6.4894943019943021</v>
      </c>
      <c r="AF30" s="66"/>
      <c r="AG30" s="80"/>
      <c r="AJ30" s="25"/>
      <c r="AK30" s="81"/>
    </row>
    <row r="31" spans="1:37" s="46" customFormat="1" ht="12" customHeight="1" x14ac:dyDescent="0.25">
      <c r="A31" s="76" t="s">
        <v>127</v>
      </c>
      <c r="B31" s="76" t="s">
        <v>128</v>
      </c>
      <c r="C31" s="77">
        <v>5.72</v>
      </c>
      <c r="D31" s="77">
        <f t="shared" si="6"/>
        <v>5.72</v>
      </c>
      <c r="E31" s="49">
        <v>14.3</v>
      </c>
      <c r="F31" s="49">
        <v>17.16</v>
      </c>
      <c r="G31" s="49">
        <v>14.3</v>
      </c>
      <c r="H31" s="49">
        <v>17.16</v>
      </c>
      <c r="I31" s="49">
        <v>11.44</v>
      </c>
      <c r="J31" s="49">
        <v>17.16</v>
      </c>
      <c r="K31" s="49">
        <v>10.719999999999999</v>
      </c>
      <c r="L31" s="49">
        <v>11.44</v>
      </c>
      <c r="M31" s="49">
        <v>8.58</v>
      </c>
      <c r="N31" s="49">
        <v>11.44</v>
      </c>
      <c r="O31" s="49">
        <v>11.44</v>
      </c>
      <c r="P31" s="49">
        <v>11.44</v>
      </c>
      <c r="Q31" s="49">
        <f t="shared" si="1"/>
        <v>156.57999999999998</v>
      </c>
      <c r="R31" s="77"/>
      <c r="S31" s="78">
        <f t="shared" si="2"/>
        <v>2.5000000000000004</v>
      </c>
      <c r="T31" s="78">
        <f t="shared" si="2"/>
        <v>3</v>
      </c>
      <c r="U31" s="78">
        <f t="shared" si="2"/>
        <v>2.5000000000000004</v>
      </c>
      <c r="V31" s="78">
        <f t="shared" si="2"/>
        <v>3</v>
      </c>
      <c r="W31" s="78">
        <f t="shared" si="2"/>
        <v>2</v>
      </c>
      <c r="X31" s="78">
        <f t="shared" si="2"/>
        <v>3</v>
      </c>
      <c r="Y31" s="78">
        <f t="shared" si="2"/>
        <v>1.8741258741258739</v>
      </c>
      <c r="Z31" s="78">
        <f t="shared" si="2"/>
        <v>2</v>
      </c>
      <c r="AA31" s="78">
        <f t="shared" si="3"/>
        <v>1.5</v>
      </c>
      <c r="AB31" s="78">
        <f t="shared" si="3"/>
        <v>2</v>
      </c>
      <c r="AC31" s="78">
        <f t="shared" si="3"/>
        <v>2</v>
      </c>
      <c r="AD31" s="78">
        <f t="shared" si="3"/>
        <v>2</v>
      </c>
      <c r="AE31" s="68">
        <f t="shared" si="4"/>
        <v>2.2811771561771561</v>
      </c>
      <c r="AF31" s="66"/>
      <c r="AG31" s="80"/>
      <c r="AJ31" s="25"/>
      <c r="AK31" s="81"/>
    </row>
    <row r="32" spans="1:37" s="66" customFormat="1" ht="12" customHeight="1" x14ac:dyDescent="0.25">
      <c r="A32" s="76" t="s">
        <v>129</v>
      </c>
      <c r="B32" s="76" t="s">
        <v>130</v>
      </c>
      <c r="C32" s="77">
        <v>6.76</v>
      </c>
      <c r="D32" s="77">
        <f t="shared" si="6"/>
        <v>6.76</v>
      </c>
      <c r="E32" s="49">
        <v>0</v>
      </c>
      <c r="F32" s="49">
        <v>20.28</v>
      </c>
      <c r="G32" s="49">
        <v>0</v>
      </c>
      <c r="H32" s="49">
        <v>20.28</v>
      </c>
      <c r="I32" s="49">
        <v>0.85</v>
      </c>
      <c r="J32" s="49">
        <v>22.83</v>
      </c>
      <c r="K32" s="49">
        <v>0</v>
      </c>
      <c r="L32" s="49">
        <v>22.82</v>
      </c>
      <c r="M32" s="49">
        <v>0.85</v>
      </c>
      <c r="N32" s="49">
        <v>20.28</v>
      </c>
      <c r="O32" s="49">
        <v>5.92</v>
      </c>
      <c r="P32" s="49">
        <v>20.28</v>
      </c>
      <c r="Q32" s="49">
        <f t="shared" si="1"/>
        <v>134.38999999999999</v>
      </c>
      <c r="R32" s="77"/>
      <c r="S32" s="78">
        <f t="shared" si="2"/>
        <v>0</v>
      </c>
      <c r="T32" s="78">
        <f t="shared" si="2"/>
        <v>3.0000000000000004</v>
      </c>
      <c r="U32" s="78">
        <f t="shared" si="2"/>
        <v>0</v>
      </c>
      <c r="V32" s="78">
        <f t="shared" si="2"/>
        <v>3.0000000000000004</v>
      </c>
      <c r="W32" s="78">
        <f t="shared" si="2"/>
        <v>0.1257396449704142</v>
      </c>
      <c r="X32" s="78">
        <f t="shared" si="2"/>
        <v>3.3772189349112423</v>
      </c>
      <c r="Y32" s="78">
        <f t="shared" si="2"/>
        <v>0</v>
      </c>
      <c r="Z32" s="78">
        <f t="shared" si="2"/>
        <v>3.3757396449704142</v>
      </c>
      <c r="AA32" s="78">
        <f t="shared" si="3"/>
        <v>0.1257396449704142</v>
      </c>
      <c r="AB32" s="78">
        <f t="shared" si="3"/>
        <v>3.0000000000000004</v>
      </c>
      <c r="AC32" s="78">
        <f t="shared" si="3"/>
        <v>0.87573964497041423</v>
      </c>
      <c r="AD32" s="78">
        <f t="shared" si="3"/>
        <v>3.0000000000000004</v>
      </c>
      <c r="AE32" s="68">
        <f t="shared" si="4"/>
        <v>1.6566814595660748</v>
      </c>
      <c r="AG32" s="80"/>
      <c r="AJ32" s="25"/>
      <c r="AK32" s="81"/>
    </row>
    <row r="33" spans="1:39" s="66" customFormat="1" ht="12" customHeight="1" x14ac:dyDescent="0.25">
      <c r="A33" s="76" t="s">
        <v>131</v>
      </c>
      <c r="B33" s="76" t="s">
        <v>132</v>
      </c>
      <c r="C33" s="77">
        <v>7.56</v>
      </c>
      <c r="D33" s="77">
        <f t="shared" si="6"/>
        <v>7.56</v>
      </c>
      <c r="E33" s="49">
        <v>3197.87</v>
      </c>
      <c r="F33" s="49">
        <v>4088.0999999999995</v>
      </c>
      <c r="G33" s="49">
        <v>3279.31</v>
      </c>
      <c r="H33" s="49">
        <v>4119.28</v>
      </c>
      <c r="I33" s="49">
        <v>3264.62</v>
      </c>
      <c r="J33" s="49">
        <v>4083.3799999999997</v>
      </c>
      <c r="K33" s="49">
        <v>3253.23</v>
      </c>
      <c r="L33" s="49">
        <v>4104.9399999999996</v>
      </c>
      <c r="M33" s="49">
        <v>3228.41</v>
      </c>
      <c r="N33" s="49">
        <v>4092.66</v>
      </c>
      <c r="O33" s="49">
        <v>3200.92</v>
      </c>
      <c r="P33" s="49">
        <v>4076.4299999999994</v>
      </c>
      <c r="Q33" s="49">
        <f t="shared" si="1"/>
        <v>43989.149999999994</v>
      </c>
      <c r="R33" s="77"/>
      <c r="S33" s="78">
        <f t="shared" si="2"/>
        <v>422.99867724867727</v>
      </c>
      <c r="T33" s="78">
        <f t="shared" si="2"/>
        <v>540.7539682539682</v>
      </c>
      <c r="U33" s="78">
        <f t="shared" si="2"/>
        <v>433.77116402116405</v>
      </c>
      <c r="V33" s="78">
        <f t="shared" si="2"/>
        <v>544.87830687830683</v>
      </c>
      <c r="W33" s="78">
        <f t="shared" si="2"/>
        <v>431.82804232804233</v>
      </c>
      <c r="X33" s="78">
        <f t="shared" si="2"/>
        <v>540.12962962962956</v>
      </c>
      <c r="Y33" s="78">
        <f t="shared" si="2"/>
        <v>430.32142857142861</v>
      </c>
      <c r="Z33" s="78">
        <f t="shared" si="2"/>
        <v>542.98148148148141</v>
      </c>
      <c r="AA33" s="78">
        <f t="shared" si="3"/>
        <v>427.0383597883598</v>
      </c>
      <c r="AB33" s="78">
        <f t="shared" si="3"/>
        <v>541.35714285714289</v>
      </c>
      <c r="AC33" s="78">
        <f t="shared" si="3"/>
        <v>423.40211640211641</v>
      </c>
      <c r="AD33" s="78">
        <f t="shared" si="3"/>
        <v>539.21031746031736</v>
      </c>
      <c r="AE33" s="68">
        <f t="shared" si="4"/>
        <v>484.88921957671954</v>
      </c>
      <c r="AG33" s="80"/>
      <c r="AJ33" s="25"/>
      <c r="AK33" s="81"/>
    </row>
    <row r="34" spans="1:39" s="66" customFormat="1" ht="12" customHeight="1" x14ac:dyDescent="0.25">
      <c r="A34" s="76" t="s">
        <v>133</v>
      </c>
      <c r="B34" s="76" t="s">
        <v>134</v>
      </c>
      <c r="C34" s="77">
        <v>1.74</v>
      </c>
      <c r="D34" s="77">
        <f t="shared" si="6"/>
        <v>1.74</v>
      </c>
      <c r="E34" s="49">
        <v>4.3499999999999996</v>
      </c>
      <c r="F34" s="49">
        <v>1.74</v>
      </c>
      <c r="G34" s="49">
        <v>5.22</v>
      </c>
      <c r="H34" s="49">
        <v>1.74</v>
      </c>
      <c r="I34" s="49">
        <v>5.22</v>
      </c>
      <c r="J34" s="49">
        <v>3.27</v>
      </c>
      <c r="K34" s="49">
        <v>5.66</v>
      </c>
      <c r="L34" s="49">
        <v>3.48</v>
      </c>
      <c r="M34" s="49">
        <v>5.22</v>
      </c>
      <c r="N34" s="49">
        <v>3.48</v>
      </c>
      <c r="O34" s="49">
        <v>5.22</v>
      </c>
      <c r="P34" s="49">
        <v>5.22</v>
      </c>
      <c r="Q34" s="49">
        <f t="shared" si="1"/>
        <v>49.819999999999993</v>
      </c>
      <c r="R34" s="77"/>
      <c r="S34" s="78">
        <f t="shared" si="2"/>
        <v>2.5</v>
      </c>
      <c r="T34" s="78">
        <f t="shared" si="2"/>
        <v>1</v>
      </c>
      <c r="U34" s="78">
        <f t="shared" si="2"/>
        <v>3</v>
      </c>
      <c r="V34" s="78">
        <f t="shared" si="2"/>
        <v>1</v>
      </c>
      <c r="W34" s="78">
        <f t="shared" si="2"/>
        <v>3</v>
      </c>
      <c r="X34" s="78">
        <f t="shared" si="2"/>
        <v>1.8793103448275863</v>
      </c>
      <c r="Y34" s="78">
        <f t="shared" si="2"/>
        <v>3.2528735632183907</v>
      </c>
      <c r="Z34" s="78">
        <f t="shared" si="2"/>
        <v>2</v>
      </c>
      <c r="AA34" s="78">
        <f t="shared" si="3"/>
        <v>3</v>
      </c>
      <c r="AB34" s="78">
        <f t="shared" si="3"/>
        <v>2</v>
      </c>
      <c r="AC34" s="78">
        <f t="shared" si="3"/>
        <v>3</v>
      </c>
      <c r="AD34" s="78">
        <f t="shared" si="3"/>
        <v>3</v>
      </c>
      <c r="AE34" s="68">
        <f t="shared" si="4"/>
        <v>2.3860153256704981</v>
      </c>
      <c r="AG34" s="80"/>
      <c r="AJ34" s="25"/>
      <c r="AK34" s="81"/>
    </row>
    <row r="35" spans="1:39" s="66" customFormat="1" ht="12" customHeight="1" x14ac:dyDescent="0.25">
      <c r="A35" s="76" t="s">
        <v>135</v>
      </c>
      <c r="B35" s="76" t="s">
        <v>136</v>
      </c>
      <c r="C35" s="77">
        <v>3.78</v>
      </c>
      <c r="D35" s="77">
        <f t="shared" si="6"/>
        <v>3.78</v>
      </c>
      <c r="E35" s="49">
        <v>70.87</v>
      </c>
      <c r="F35" s="49">
        <v>45.36</v>
      </c>
      <c r="G35" s="49">
        <v>70.88</v>
      </c>
      <c r="H35" s="49">
        <v>51.989999999999995</v>
      </c>
      <c r="I35" s="49">
        <v>64.260000000000005</v>
      </c>
      <c r="J35" s="49">
        <v>56.7</v>
      </c>
      <c r="K35" s="49">
        <v>64.260000000000005</v>
      </c>
      <c r="L35" s="49">
        <v>60.48</v>
      </c>
      <c r="M35" s="49">
        <v>64.260000000000005</v>
      </c>
      <c r="N35" s="49">
        <v>66.16</v>
      </c>
      <c r="O35" s="49">
        <v>67.099999999999994</v>
      </c>
      <c r="P35" s="49">
        <v>77.489999999999995</v>
      </c>
      <c r="Q35" s="49">
        <f t="shared" si="1"/>
        <v>759.81000000000006</v>
      </c>
      <c r="R35" s="77"/>
      <c r="S35" s="78">
        <f t="shared" si="2"/>
        <v>18.74867724867725</v>
      </c>
      <c r="T35" s="78">
        <f t="shared" si="2"/>
        <v>12</v>
      </c>
      <c r="U35" s="78">
        <f t="shared" si="2"/>
        <v>18.75132275132275</v>
      </c>
      <c r="V35" s="78">
        <f t="shared" si="2"/>
        <v>13.753968253968253</v>
      </c>
      <c r="W35" s="78">
        <f t="shared" si="2"/>
        <v>17.000000000000004</v>
      </c>
      <c r="X35" s="78">
        <f t="shared" si="2"/>
        <v>15.000000000000002</v>
      </c>
      <c r="Y35" s="78">
        <f t="shared" si="2"/>
        <v>17.000000000000004</v>
      </c>
      <c r="Z35" s="78">
        <f t="shared" si="2"/>
        <v>16</v>
      </c>
      <c r="AA35" s="78">
        <f t="shared" si="3"/>
        <v>17.000000000000004</v>
      </c>
      <c r="AB35" s="78">
        <f t="shared" si="3"/>
        <v>17.502645502645503</v>
      </c>
      <c r="AC35" s="78">
        <f t="shared" si="3"/>
        <v>17.75132275132275</v>
      </c>
      <c r="AD35" s="78">
        <f t="shared" si="3"/>
        <v>20.5</v>
      </c>
      <c r="AE35" s="68">
        <f t="shared" si="4"/>
        <v>16.750661375661377</v>
      </c>
      <c r="AG35" s="80"/>
      <c r="AJ35" s="25"/>
      <c r="AK35" s="81"/>
    </row>
    <row r="36" spans="1:39" s="66" customFormat="1" ht="12" customHeight="1" x14ac:dyDescent="0.25">
      <c r="A36" s="76" t="s">
        <v>137</v>
      </c>
      <c r="B36" s="76" t="s">
        <v>138</v>
      </c>
      <c r="C36" s="77">
        <v>9.2899999999999991</v>
      </c>
      <c r="D36" s="77">
        <f t="shared" si="6"/>
        <v>9.2899999999999991</v>
      </c>
      <c r="E36" s="49">
        <v>37.159999999999997</v>
      </c>
      <c r="F36" s="49">
        <v>37.159999999999997</v>
      </c>
      <c r="G36" s="49">
        <v>37.159999999999997</v>
      </c>
      <c r="H36" s="49">
        <v>37.159999999999997</v>
      </c>
      <c r="I36" s="49">
        <v>37.159999999999997</v>
      </c>
      <c r="J36" s="49">
        <v>37.159999999999997</v>
      </c>
      <c r="K36" s="49">
        <v>37.159999999999997</v>
      </c>
      <c r="L36" s="49">
        <v>37.159999999999997</v>
      </c>
      <c r="M36" s="49">
        <v>37.159999999999997</v>
      </c>
      <c r="N36" s="49">
        <v>33.379999999999995</v>
      </c>
      <c r="O36" s="49">
        <v>37.159999999999997</v>
      </c>
      <c r="P36" s="49">
        <v>37.159999999999997</v>
      </c>
      <c r="Q36" s="49">
        <f t="shared" si="1"/>
        <v>442.13999999999987</v>
      </c>
      <c r="R36" s="77"/>
      <c r="S36" s="78">
        <f t="shared" si="2"/>
        <v>4</v>
      </c>
      <c r="T36" s="78">
        <f t="shared" si="2"/>
        <v>4</v>
      </c>
      <c r="U36" s="78">
        <f t="shared" si="2"/>
        <v>4</v>
      </c>
      <c r="V36" s="78">
        <f t="shared" si="2"/>
        <v>4</v>
      </c>
      <c r="W36" s="78">
        <f t="shared" si="2"/>
        <v>4</v>
      </c>
      <c r="X36" s="78">
        <f t="shared" si="2"/>
        <v>4</v>
      </c>
      <c r="Y36" s="78">
        <f t="shared" si="2"/>
        <v>4</v>
      </c>
      <c r="Z36" s="78">
        <f t="shared" si="2"/>
        <v>4</v>
      </c>
      <c r="AA36" s="78">
        <f t="shared" si="3"/>
        <v>4</v>
      </c>
      <c r="AB36" s="78">
        <f t="shared" si="3"/>
        <v>3.5931108719052745</v>
      </c>
      <c r="AC36" s="78">
        <f t="shared" si="3"/>
        <v>4</v>
      </c>
      <c r="AD36" s="78">
        <f t="shared" si="3"/>
        <v>4</v>
      </c>
      <c r="AE36" s="68">
        <f t="shared" si="4"/>
        <v>3.966092572658773</v>
      </c>
      <c r="AG36" s="80"/>
      <c r="AJ36" s="25"/>
      <c r="AK36" s="81"/>
    </row>
    <row r="37" spans="1:39" s="66" customFormat="1" ht="12" customHeight="1" x14ac:dyDescent="0.25">
      <c r="A37" s="76" t="s">
        <v>139</v>
      </c>
      <c r="B37" s="76" t="s">
        <v>140</v>
      </c>
      <c r="C37" s="77">
        <v>16.25</v>
      </c>
      <c r="D37" s="77">
        <v>16.3</v>
      </c>
      <c r="E37" s="49">
        <v>178.75</v>
      </c>
      <c r="F37" s="49">
        <v>211.25</v>
      </c>
      <c r="G37" s="49">
        <v>292.5</v>
      </c>
      <c r="H37" s="49">
        <v>162.5</v>
      </c>
      <c r="I37" s="49">
        <v>65</v>
      </c>
      <c r="J37" s="49">
        <v>65</v>
      </c>
      <c r="K37" s="49">
        <v>113.75</v>
      </c>
      <c r="L37" s="49">
        <v>16.25</v>
      </c>
      <c r="M37" s="49">
        <v>97.800000000000011</v>
      </c>
      <c r="N37" s="49">
        <v>114.1</v>
      </c>
      <c r="O37" s="49">
        <v>65.2</v>
      </c>
      <c r="P37" s="49">
        <v>48.900000000000006</v>
      </c>
      <c r="Q37" s="49">
        <f t="shared" si="1"/>
        <v>1431</v>
      </c>
      <c r="R37" s="77"/>
      <c r="S37" s="78">
        <f t="shared" si="2"/>
        <v>11</v>
      </c>
      <c r="T37" s="78">
        <f t="shared" si="2"/>
        <v>13</v>
      </c>
      <c r="U37" s="78">
        <f t="shared" si="2"/>
        <v>18</v>
      </c>
      <c r="V37" s="78">
        <f t="shared" si="2"/>
        <v>10</v>
      </c>
      <c r="W37" s="78">
        <f t="shared" si="2"/>
        <v>4</v>
      </c>
      <c r="X37" s="78">
        <f t="shared" si="2"/>
        <v>4</v>
      </c>
      <c r="Y37" s="78">
        <f t="shared" si="2"/>
        <v>7</v>
      </c>
      <c r="Z37" s="78">
        <f t="shared" si="2"/>
        <v>1</v>
      </c>
      <c r="AA37" s="78">
        <f t="shared" si="3"/>
        <v>6</v>
      </c>
      <c r="AB37" s="78">
        <f t="shared" si="3"/>
        <v>6.9999999999999991</v>
      </c>
      <c r="AC37" s="78">
        <f t="shared" si="3"/>
        <v>4</v>
      </c>
      <c r="AD37" s="78">
        <f t="shared" si="3"/>
        <v>3</v>
      </c>
      <c r="AE37" s="68">
        <f t="shared" si="4"/>
        <v>7.333333333333333</v>
      </c>
      <c r="AG37" s="80"/>
      <c r="AJ37" s="25"/>
      <c r="AK37" s="81"/>
    </row>
    <row r="38" spans="1:39" s="66" customFormat="1" ht="12" customHeight="1" x14ac:dyDescent="0.25">
      <c r="A38" s="76" t="s">
        <v>141</v>
      </c>
      <c r="B38" s="76" t="s">
        <v>142</v>
      </c>
      <c r="C38" s="77">
        <v>12.57</v>
      </c>
      <c r="D38" s="77">
        <v>12.6</v>
      </c>
      <c r="E38" s="49">
        <v>691.35</v>
      </c>
      <c r="F38" s="49">
        <v>590.79</v>
      </c>
      <c r="G38" s="49">
        <v>691.35</v>
      </c>
      <c r="H38" s="49">
        <v>150.84</v>
      </c>
      <c r="I38" s="49">
        <v>201.12</v>
      </c>
      <c r="J38" s="49">
        <v>1169.0100000000002</v>
      </c>
      <c r="K38" s="49">
        <v>842.19</v>
      </c>
      <c r="L38" s="49">
        <v>490.23</v>
      </c>
      <c r="M38" s="49">
        <v>583.29999999999995</v>
      </c>
      <c r="N38" s="49">
        <v>606.03</v>
      </c>
      <c r="O38" s="49">
        <v>592.20000000000005</v>
      </c>
      <c r="P38" s="49">
        <v>604.79999999999995</v>
      </c>
      <c r="Q38" s="49">
        <f t="shared" si="1"/>
        <v>7213.2099999999991</v>
      </c>
      <c r="R38" s="77"/>
      <c r="S38" s="78">
        <f t="shared" si="2"/>
        <v>55</v>
      </c>
      <c r="T38" s="78">
        <f t="shared" si="2"/>
        <v>46.999999999999993</v>
      </c>
      <c r="U38" s="78">
        <f t="shared" si="2"/>
        <v>55</v>
      </c>
      <c r="V38" s="78">
        <f t="shared" si="2"/>
        <v>12</v>
      </c>
      <c r="W38" s="78">
        <f t="shared" si="2"/>
        <v>16</v>
      </c>
      <c r="X38" s="78">
        <f t="shared" si="2"/>
        <v>93.000000000000014</v>
      </c>
      <c r="Y38" s="78">
        <f t="shared" si="2"/>
        <v>67</v>
      </c>
      <c r="Z38" s="78">
        <f t="shared" si="2"/>
        <v>39</v>
      </c>
      <c r="AA38" s="78">
        <f t="shared" si="3"/>
        <v>46.293650793650791</v>
      </c>
      <c r="AB38" s="78">
        <f t="shared" si="3"/>
        <v>48.097619047619048</v>
      </c>
      <c r="AC38" s="78">
        <f t="shared" si="3"/>
        <v>47.000000000000007</v>
      </c>
      <c r="AD38" s="78">
        <f t="shared" si="3"/>
        <v>48</v>
      </c>
      <c r="AE38" s="68">
        <f t="shared" si="4"/>
        <v>47.782605820105822</v>
      </c>
      <c r="AG38" s="80"/>
      <c r="AJ38" s="25"/>
      <c r="AK38" s="81"/>
    </row>
    <row r="39" spans="1:39" s="66" customFormat="1" ht="12" customHeight="1" x14ac:dyDescent="0.25">
      <c r="A39" s="76" t="s">
        <v>143</v>
      </c>
      <c r="B39" s="76" t="s">
        <v>144</v>
      </c>
      <c r="C39" s="77">
        <v>4.5199999999999996</v>
      </c>
      <c r="D39" s="77">
        <v>4.53</v>
      </c>
      <c r="E39" s="49">
        <v>113</v>
      </c>
      <c r="F39" s="49">
        <v>40.679999999999993</v>
      </c>
      <c r="G39" s="49">
        <v>118.58000000000001</v>
      </c>
      <c r="H39" s="49">
        <v>122.03999999999999</v>
      </c>
      <c r="I39" s="49">
        <v>94.92</v>
      </c>
      <c r="J39" s="49">
        <v>108.47999999999999</v>
      </c>
      <c r="K39" s="49">
        <v>140.12</v>
      </c>
      <c r="L39" s="49">
        <v>76.84</v>
      </c>
      <c r="M39" s="49">
        <v>97.230000000000018</v>
      </c>
      <c r="N39" s="49">
        <v>126.84</v>
      </c>
      <c r="O39" s="49">
        <v>108.72</v>
      </c>
      <c r="P39" s="49">
        <v>122.31</v>
      </c>
      <c r="Q39" s="49">
        <f t="shared" si="1"/>
        <v>1269.76</v>
      </c>
      <c r="R39" s="77"/>
      <c r="S39" s="78">
        <f t="shared" si="2"/>
        <v>25.000000000000004</v>
      </c>
      <c r="T39" s="78">
        <f t="shared" si="2"/>
        <v>9</v>
      </c>
      <c r="U39" s="78">
        <f t="shared" si="2"/>
        <v>26.234513274336287</v>
      </c>
      <c r="V39" s="78">
        <f t="shared" si="2"/>
        <v>27</v>
      </c>
      <c r="W39" s="78">
        <f t="shared" si="2"/>
        <v>21.000000000000004</v>
      </c>
      <c r="X39" s="78">
        <f t="shared" si="2"/>
        <v>24</v>
      </c>
      <c r="Y39" s="78">
        <f t="shared" si="2"/>
        <v>31.000000000000004</v>
      </c>
      <c r="Z39" s="78">
        <f t="shared" si="2"/>
        <v>17.000000000000004</v>
      </c>
      <c r="AA39" s="78">
        <f t="shared" si="3"/>
        <v>21.463576158940402</v>
      </c>
      <c r="AB39" s="78">
        <f t="shared" si="3"/>
        <v>28</v>
      </c>
      <c r="AC39" s="78">
        <f t="shared" si="3"/>
        <v>24</v>
      </c>
      <c r="AD39" s="78">
        <f t="shared" si="3"/>
        <v>27</v>
      </c>
      <c r="AE39" s="68">
        <f t="shared" si="4"/>
        <v>23.391507452773055</v>
      </c>
      <c r="AG39" s="80"/>
      <c r="AJ39" s="25"/>
      <c r="AK39" s="81"/>
    </row>
    <row r="40" spans="1:39" s="66" customFormat="1" ht="12" customHeight="1" x14ac:dyDescent="0.25">
      <c r="A40" s="76" t="s">
        <v>145</v>
      </c>
      <c r="B40" s="76" t="s">
        <v>146</v>
      </c>
      <c r="C40" s="77">
        <v>30</v>
      </c>
      <c r="D40" s="77">
        <v>30</v>
      </c>
      <c r="E40" s="49">
        <v>0</v>
      </c>
      <c r="F40" s="49">
        <v>0</v>
      </c>
      <c r="G40" s="49">
        <v>0</v>
      </c>
      <c r="H40" s="49">
        <v>30</v>
      </c>
      <c r="I40" s="49">
        <v>0</v>
      </c>
      <c r="J40" s="49">
        <v>0</v>
      </c>
      <c r="K40" s="49">
        <v>0</v>
      </c>
      <c r="L40" s="49">
        <v>0</v>
      </c>
      <c r="M40" s="49">
        <v>0</v>
      </c>
      <c r="N40" s="49">
        <v>30</v>
      </c>
      <c r="O40" s="49">
        <v>0</v>
      </c>
      <c r="P40" s="49">
        <v>0</v>
      </c>
      <c r="Q40" s="49">
        <f t="shared" si="1"/>
        <v>60</v>
      </c>
      <c r="R40" s="77"/>
      <c r="S40" s="78">
        <f t="shared" si="2"/>
        <v>0</v>
      </c>
      <c r="T40" s="78">
        <f t="shared" si="2"/>
        <v>0</v>
      </c>
      <c r="U40" s="78">
        <f t="shared" si="2"/>
        <v>0</v>
      </c>
      <c r="V40" s="78">
        <f t="shared" si="2"/>
        <v>1</v>
      </c>
      <c r="W40" s="78">
        <f t="shared" si="2"/>
        <v>0</v>
      </c>
      <c r="X40" s="78">
        <f t="shared" si="2"/>
        <v>0</v>
      </c>
      <c r="Y40" s="78">
        <f t="shared" si="2"/>
        <v>0</v>
      </c>
      <c r="Z40" s="78">
        <f t="shared" si="2"/>
        <v>0</v>
      </c>
      <c r="AA40" s="78">
        <f t="shared" si="3"/>
        <v>0</v>
      </c>
      <c r="AB40" s="78">
        <f t="shared" si="3"/>
        <v>1</v>
      </c>
      <c r="AC40" s="78">
        <f t="shared" si="3"/>
        <v>0</v>
      </c>
      <c r="AD40" s="78">
        <f t="shared" si="3"/>
        <v>0</v>
      </c>
      <c r="AE40" s="68">
        <f t="shared" si="4"/>
        <v>0.16666666666666666</v>
      </c>
      <c r="AG40" s="80"/>
      <c r="AJ40" s="25"/>
      <c r="AK40" s="81"/>
    </row>
    <row r="41" spans="1:39" s="66" customFormat="1" ht="12" customHeight="1" x14ac:dyDescent="0.25">
      <c r="A41" s="76" t="s">
        <v>147</v>
      </c>
      <c r="B41" s="76" t="s">
        <v>148</v>
      </c>
      <c r="C41" s="77"/>
      <c r="D41" s="77"/>
      <c r="E41" s="49">
        <v>0</v>
      </c>
      <c r="F41" s="49">
        <v>0</v>
      </c>
      <c r="G41" s="49">
        <v>-1</v>
      </c>
      <c r="H41" s="49">
        <v>0</v>
      </c>
      <c r="I41" s="49">
        <v>0</v>
      </c>
      <c r="J41" s="49">
        <v>0</v>
      </c>
      <c r="K41" s="49">
        <v>0</v>
      </c>
      <c r="L41" s="49">
        <v>-7.73</v>
      </c>
      <c r="M41" s="49">
        <v>0</v>
      </c>
      <c r="N41" s="49">
        <v>0</v>
      </c>
      <c r="O41" s="49">
        <v>0</v>
      </c>
      <c r="P41" s="49">
        <v>0</v>
      </c>
      <c r="Q41" s="49">
        <f t="shared" si="1"/>
        <v>-8.73</v>
      </c>
      <c r="R41" s="77"/>
      <c r="S41" s="78">
        <v>0</v>
      </c>
      <c r="T41" s="78">
        <v>0</v>
      </c>
      <c r="U41" s="78">
        <v>0</v>
      </c>
      <c r="V41" s="78">
        <v>0</v>
      </c>
      <c r="W41" s="78">
        <v>0</v>
      </c>
      <c r="X41" s="78">
        <v>0</v>
      </c>
      <c r="Y41" s="78">
        <v>0</v>
      </c>
      <c r="Z41" s="78">
        <v>0</v>
      </c>
      <c r="AA41" s="78">
        <v>0</v>
      </c>
      <c r="AB41" s="78">
        <v>0</v>
      </c>
      <c r="AC41" s="78">
        <v>0</v>
      </c>
      <c r="AD41" s="78">
        <v>0</v>
      </c>
      <c r="AE41" s="68">
        <f t="shared" si="4"/>
        <v>0</v>
      </c>
      <c r="AG41" s="80"/>
      <c r="AJ41" s="25"/>
      <c r="AK41" s="81"/>
      <c r="AL41" s="82" t="s">
        <v>149</v>
      </c>
      <c r="AM41" s="83">
        <f>+SUM(AK20:AK22,AK12)</f>
        <v>8599.1542177876017</v>
      </c>
    </row>
    <row r="42" spans="1:39" s="66" customFormat="1" ht="12" customHeight="1" thickBot="1" x14ac:dyDescent="0.3">
      <c r="A42" s="84"/>
      <c r="B42" s="84"/>
      <c r="C42" s="77"/>
      <c r="D42" s="77"/>
      <c r="E42" s="49"/>
      <c r="F42" s="49"/>
      <c r="G42" s="49"/>
      <c r="H42" s="49"/>
      <c r="I42" s="49"/>
      <c r="J42" s="49"/>
      <c r="K42" s="49"/>
      <c r="L42" s="49"/>
      <c r="M42" s="49"/>
      <c r="N42" s="49"/>
      <c r="O42" s="49"/>
      <c r="P42" s="49"/>
      <c r="Q42" s="49"/>
      <c r="R42" s="77"/>
      <c r="S42" s="67"/>
      <c r="T42" s="67"/>
      <c r="U42" s="67"/>
      <c r="V42" s="67"/>
      <c r="W42" s="67"/>
      <c r="X42" s="67"/>
      <c r="Y42" s="67"/>
      <c r="Z42" s="67"/>
      <c r="AA42" s="67"/>
      <c r="AB42" s="67"/>
      <c r="AC42" s="67"/>
      <c r="AD42" s="67"/>
      <c r="AE42" s="85"/>
      <c r="AG42" s="80"/>
      <c r="AJ42" s="25"/>
      <c r="AK42" s="81"/>
      <c r="AL42" s="82" t="s">
        <v>150</v>
      </c>
      <c r="AM42" s="83">
        <f>+SUM(AK13:AK19,AK23)</f>
        <v>6619.1028863505489</v>
      </c>
    </row>
    <row r="43" spans="1:39" s="46" customFormat="1" ht="12" customHeight="1" thickBot="1" x14ac:dyDescent="0.25">
      <c r="A43" s="86"/>
      <c r="B43" s="87" t="s">
        <v>151</v>
      </c>
      <c r="C43" s="77"/>
      <c r="D43" s="77"/>
      <c r="E43" s="88">
        <f t="shared" ref="E43:Q43" si="7">SUM(E12:E42)</f>
        <v>159922.70500000005</v>
      </c>
      <c r="F43" s="88">
        <f t="shared" si="7"/>
        <v>158467.31999999998</v>
      </c>
      <c r="G43" s="88">
        <f t="shared" si="7"/>
        <v>164545.12</v>
      </c>
      <c r="H43" s="88">
        <f t="shared" si="7"/>
        <v>174180.57500000001</v>
      </c>
      <c r="I43" s="88">
        <f t="shared" si="7"/>
        <v>166781.63500000007</v>
      </c>
      <c r="J43" s="88">
        <f t="shared" si="7"/>
        <v>172047.97</v>
      </c>
      <c r="K43" s="88">
        <f t="shared" si="7"/>
        <v>168437.50500000003</v>
      </c>
      <c r="L43" s="88">
        <f t="shared" si="7"/>
        <v>165421.28500000003</v>
      </c>
      <c r="M43" s="88">
        <f t="shared" si="7"/>
        <v>166673.505</v>
      </c>
      <c r="N43" s="88">
        <f t="shared" si="7"/>
        <v>168818.595</v>
      </c>
      <c r="O43" s="88">
        <f t="shared" si="7"/>
        <v>168123.35500000007</v>
      </c>
      <c r="P43" s="88">
        <f t="shared" si="7"/>
        <v>172262.67999999996</v>
      </c>
      <c r="Q43" s="88">
        <f t="shared" si="7"/>
        <v>2005682.25</v>
      </c>
      <c r="R43" s="77"/>
      <c r="S43" s="89"/>
      <c r="T43" s="89"/>
      <c r="U43" s="89"/>
      <c r="V43" s="89"/>
      <c r="W43" s="89"/>
      <c r="X43" s="89"/>
      <c r="Y43" s="89"/>
      <c r="Z43" s="89"/>
      <c r="AA43" s="89"/>
      <c r="AB43" s="89"/>
      <c r="AC43" s="89"/>
      <c r="AD43" s="89"/>
      <c r="AE43" s="90">
        <f>SUM(AE12:AE23)</f>
        <v>12684.224288347426</v>
      </c>
      <c r="AJ43" s="88">
        <f>SUM(AJ12:AJ42)</f>
        <v>27</v>
      </c>
      <c r="AK43" s="88">
        <f>SUM(AK12:AK42)</f>
        <v>15218.257104138151</v>
      </c>
    </row>
    <row r="44" spans="1:39" s="66" customFormat="1" ht="12" customHeight="1" x14ac:dyDescent="0.25">
      <c r="A44" s="70"/>
      <c r="B44" s="91"/>
      <c r="C44" s="77"/>
      <c r="D44" s="77"/>
      <c r="E44" s="49"/>
      <c r="F44" s="49"/>
      <c r="G44" s="49"/>
      <c r="H44" s="49"/>
      <c r="I44" s="49"/>
      <c r="J44" s="49"/>
      <c r="K44" s="49"/>
      <c r="L44" s="49"/>
      <c r="M44" s="49"/>
      <c r="N44" s="49"/>
      <c r="O44" s="49"/>
      <c r="P44" s="49"/>
      <c r="Q44" s="49"/>
      <c r="R44" s="77"/>
      <c r="S44" s="67"/>
      <c r="T44" s="67"/>
      <c r="U44" s="67"/>
      <c r="V44" s="67"/>
      <c r="W44" s="67"/>
      <c r="X44" s="67"/>
      <c r="Y44" s="67"/>
      <c r="Z44" s="67"/>
      <c r="AA44" s="67"/>
      <c r="AB44" s="67"/>
      <c r="AC44" s="67"/>
      <c r="AD44" s="67"/>
      <c r="AE44" s="68"/>
      <c r="AJ44" s="25"/>
      <c r="AK44" s="81"/>
    </row>
    <row r="45" spans="1:39" s="66" customFormat="1" ht="12" customHeight="1" thickBot="1" x14ac:dyDescent="0.3">
      <c r="A45" s="72" t="s">
        <v>152</v>
      </c>
      <c r="B45" s="72" t="s">
        <v>152</v>
      </c>
      <c r="C45" s="77"/>
      <c r="D45" s="77"/>
      <c r="E45" s="49"/>
      <c r="F45" s="49"/>
      <c r="G45" s="49"/>
      <c r="H45" s="49"/>
      <c r="I45" s="49"/>
      <c r="J45" s="49"/>
      <c r="K45" s="49"/>
      <c r="L45" s="49"/>
      <c r="M45" s="49"/>
      <c r="N45" s="49"/>
      <c r="O45" s="49"/>
      <c r="P45" s="49"/>
      <c r="Q45" s="49"/>
      <c r="R45" s="77"/>
      <c r="S45" s="78"/>
      <c r="T45" s="78"/>
      <c r="U45" s="78"/>
      <c r="V45" s="78"/>
      <c r="W45" s="78"/>
      <c r="X45" s="78"/>
      <c r="Y45" s="78"/>
      <c r="Z45" s="78"/>
      <c r="AA45" s="78"/>
      <c r="AB45" s="78"/>
      <c r="AC45" s="78"/>
      <c r="AD45" s="78"/>
      <c r="AE45" s="68"/>
      <c r="AJ45" s="25"/>
      <c r="AK45" s="81"/>
    </row>
    <row r="46" spans="1:39" s="66" customFormat="1" ht="12" customHeight="1" thickBot="1" x14ac:dyDescent="0.3">
      <c r="A46" s="76" t="s">
        <v>153</v>
      </c>
      <c r="B46" s="76" t="s">
        <v>154</v>
      </c>
      <c r="C46" s="77">
        <v>8.9499999999999993</v>
      </c>
      <c r="D46" s="77">
        <v>8.9700000000000006</v>
      </c>
      <c r="E46" s="49">
        <v>26220.865000000002</v>
      </c>
      <c r="F46" s="49">
        <v>26501.035</v>
      </c>
      <c r="G46" s="49">
        <v>26845.595000000001</v>
      </c>
      <c r="H46" s="49">
        <v>27041.244999999995</v>
      </c>
      <c r="I46" s="49">
        <v>27173.865000000002</v>
      </c>
      <c r="J46" s="49">
        <v>27377.735000000001</v>
      </c>
      <c r="K46" s="49">
        <v>27481.105000000003</v>
      </c>
      <c r="L46" s="49">
        <v>27658.334999999999</v>
      </c>
      <c r="M46" s="49">
        <v>27958.665000000005</v>
      </c>
      <c r="N46" s="49">
        <v>28017.77</v>
      </c>
      <c r="O46" s="49">
        <v>27991.39</v>
      </c>
      <c r="P46" s="49">
        <v>27961.719999999998</v>
      </c>
      <c r="Q46" s="49">
        <f>SUM(E46:P46)</f>
        <v>328229.32499999995</v>
      </c>
      <c r="R46" s="77"/>
      <c r="S46" s="78">
        <f t="shared" ref="S46:Z46" si="8">E46/$C46</f>
        <v>2929.7055865921793</v>
      </c>
      <c r="T46" s="78">
        <f t="shared" si="8"/>
        <v>2961.0094972067041</v>
      </c>
      <c r="U46" s="78">
        <f t="shared" si="8"/>
        <v>2999.5078212290505</v>
      </c>
      <c r="V46" s="78">
        <f t="shared" si="8"/>
        <v>3021.3681564245808</v>
      </c>
      <c r="W46" s="78">
        <f t="shared" si="8"/>
        <v>3036.1860335195533</v>
      </c>
      <c r="X46" s="78">
        <f t="shared" si="8"/>
        <v>3058.964804469274</v>
      </c>
      <c r="Y46" s="78">
        <f t="shared" si="8"/>
        <v>3070.5145251396652</v>
      </c>
      <c r="Z46" s="78">
        <f t="shared" si="8"/>
        <v>3090.3167597765364</v>
      </c>
      <c r="AA46" s="78">
        <f>M46/$D46</f>
        <v>3116.9080267558529</v>
      </c>
      <c r="AB46" s="78">
        <f>N46/$D46</f>
        <v>3123.4972129319954</v>
      </c>
      <c r="AC46" s="78">
        <f>O46/$D46</f>
        <v>3120.5562987736898</v>
      </c>
      <c r="AD46" s="78">
        <f>P46/$D46</f>
        <v>3117.2486064659975</v>
      </c>
      <c r="AE46" s="90">
        <f>SUM(S46:AD46)/12</f>
        <v>3053.8152774404225</v>
      </c>
      <c r="AG46" s="66">
        <v>64</v>
      </c>
      <c r="AJ46" s="25">
        <v>1</v>
      </c>
      <c r="AK46" s="79">
        <f>+AE46*AJ46</f>
        <v>3053.8152774404225</v>
      </c>
    </row>
    <row r="47" spans="1:39" s="66" customFormat="1" ht="12" customHeight="1" x14ac:dyDescent="0.25">
      <c r="A47" s="92"/>
      <c r="B47" s="50"/>
      <c r="C47" s="77"/>
      <c r="D47" s="77"/>
      <c r="E47" s="49"/>
      <c r="F47" s="49"/>
      <c r="G47" s="49"/>
      <c r="H47" s="49"/>
      <c r="I47" s="49"/>
      <c r="J47" s="49"/>
      <c r="K47" s="49"/>
      <c r="L47" s="49"/>
      <c r="M47" s="49"/>
      <c r="N47" s="49"/>
      <c r="O47" s="49"/>
      <c r="P47" s="49"/>
      <c r="Q47" s="49"/>
      <c r="R47" s="77"/>
      <c r="S47" s="67"/>
      <c r="T47" s="67"/>
      <c r="U47" s="67"/>
      <c r="V47" s="67"/>
      <c r="W47" s="67"/>
      <c r="X47" s="67"/>
      <c r="Y47" s="67"/>
      <c r="Z47" s="67"/>
      <c r="AA47" s="67"/>
      <c r="AB47" s="67"/>
      <c r="AC47" s="67"/>
      <c r="AD47" s="67"/>
      <c r="AE47" s="68"/>
      <c r="AJ47" s="25"/>
      <c r="AK47" s="81"/>
      <c r="AL47" s="82" t="s">
        <v>149</v>
      </c>
      <c r="AM47" s="83">
        <f>+AK46</f>
        <v>3053.8152774404225</v>
      </c>
    </row>
    <row r="48" spans="1:39" s="46" customFormat="1" ht="12" customHeight="1" x14ac:dyDescent="0.2">
      <c r="A48" s="86"/>
      <c r="B48" s="87" t="s">
        <v>155</v>
      </c>
      <c r="C48" s="77"/>
      <c r="D48" s="77"/>
      <c r="E48" s="88">
        <f t="shared" ref="E48:P48" si="9">SUM(E46:E47)</f>
        <v>26220.865000000002</v>
      </c>
      <c r="F48" s="88">
        <f t="shared" si="9"/>
        <v>26501.035</v>
      </c>
      <c r="G48" s="88">
        <f t="shared" si="9"/>
        <v>26845.595000000001</v>
      </c>
      <c r="H48" s="88">
        <f t="shared" si="9"/>
        <v>27041.244999999995</v>
      </c>
      <c r="I48" s="88">
        <f t="shared" si="9"/>
        <v>27173.865000000002</v>
      </c>
      <c r="J48" s="88">
        <f t="shared" si="9"/>
        <v>27377.735000000001</v>
      </c>
      <c r="K48" s="88">
        <f t="shared" si="9"/>
        <v>27481.105000000003</v>
      </c>
      <c r="L48" s="88">
        <f t="shared" si="9"/>
        <v>27658.334999999999</v>
      </c>
      <c r="M48" s="88">
        <f t="shared" si="9"/>
        <v>27958.665000000005</v>
      </c>
      <c r="N48" s="88">
        <f t="shared" si="9"/>
        <v>28017.77</v>
      </c>
      <c r="O48" s="88">
        <f t="shared" si="9"/>
        <v>27991.39</v>
      </c>
      <c r="P48" s="88">
        <f t="shared" si="9"/>
        <v>27961.719999999998</v>
      </c>
      <c r="Q48" s="88">
        <f>+SUM(Q46:Q47)</f>
        <v>328229.32499999995</v>
      </c>
      <c r="R48" s="77"/>
      <c r="S48" s="93"/>
      <c r="T48" s="93"/>
      <c r="U48" s="93"/>
      <c r="V48" s="93"/>
      <c r="W48" s="93"/>
      <c r="X48" s="93"/>
      <c r="Y48" s="93"/>
      <c r="Z48" s="93"/>
      <c r="AA48" s="93"/>
      <c r="AB48" s="93"/>
      <c r="AC48" s="93"/>
      <c r="AD48" s="93"/>
      <c r="AE48" s="93"/>
      <c r="AJ48" s="88">
        <f>+SUM(AJ46:AJ47)</f>
        <v>1</v>
      </c>
      <c r="AK48" s="88">
        <f>+SUM(AK46:AK47)</f>
        <v>3053.8152774404225</v>
      </c>
    </row>
    <row r="49" spans="1:39" s="66" customFormat="1" ht="12" customHeight="1" x14ac:dyDescent="0.25">
      <c r="A49" s="94"/>
      <c r="B49" s="87"/>
      <c r="C49" s="77"/>
      <c r="D49" s="77"/>
      <c r="E49" s="49"/>
      <c r="F49" s="49"/>
      <c r="G49" s="49"/>
      <c r="H49" s="49"/>
      <c r="I49" s="49"/>
      <c r="J49" s="49"/>
      <c r="K49" s="49"/>
      <c r="L49" s="49"/>
      <c r="M49" s="49"/>
      <c r="N49" s="49"/>
      <c r="O49" s="49"/>
      <c r="P49" s="49"/>
      <c r="Q49" s="49"/>
      <c r="R49" s="77"/>
      <c r="S49" s="67"/>
      <c r="T49" s="67"/>
      <c r="U49" s="67"/>
      <c r="V49" s="67"/>
      <c r="W49" s="67"/>
      <c r="X49" s="67"/>
      <c r="Y49" s="67"/>
      <c r="Z49" s="67"/>
      <c r="AA49" s="67"/>
      <c r="AB49" s="67"/>
      <c r="AC49" s="67"/>
      <c r="AD49" s="67"/>
      <c r="AE49" s="68"/>
      <c r="AJ49" s="25"/>
      <c r="AK49" s="81"/>
    </row>
    <row r="50" spans="1:39" s="46" customFormat="1" ht="12" customHeight="1" thickBot="1" x14ac:dyDescent="0.3">
      <c r="A50" s="95" t="s">
        <v>156</v>
      </c>
      <c r="B50" s="95" t="s">
        <v>156</v>
      </c>
      <c r="C50" s="77"/>
      <c r="D50" s="77"/>
      <c r="E50" s="49"/>
      <c r="F50" s="49"/>
      <c r="G50" s="49"/>
      <c r="H50" s="49"/>
      <c r="I50" s="49"/>
      <c r="J50" s="49"/>
      <c r="K50" s="49"/>
      <c r="L50" s="49"/>
      <c r="M50" s="49"/>
      <c r="N50" s="49"/>
      <c r="O50" s="49"/>
      <c r="P50" s="49"/>
      <c r="Q50" s="49"/>
      <c r="R50" s="77"/>
      <c r="S50" s="93"/>
      <c r="T50" s="93"/>
      <c r="U50" s="93"/>
      <c r="V50" s="93"/>
      <c r="W50" s="93"/>
      <c r="X50" s="93"/>
      <c r="Y50" s="93"/>
      <c r="Z50" s="93"/>
      <c r="AA50" s="93"/>
      <c r="AB50" s="93"/>
      <c r="AC50" s="93"/>
      <c r="AD50" s="93"/>
      <c r="AE50" s="93"/>
      <c r="AJ50" s="25"/>
      <c r="AK50" s="81"/>
    </row>
    <row r="51" spans="1:39" s="66" customFormat="1" ht="12" customHeight="1" thickBot="1" x14ac:dyDescent="0.3">
      <c r="A51" s="76" t="s">
        <v>157</v>
      </c>
      <c r="B51" s="76" t="s">
        <v>158</v>
      </c>
      <c r="C51" s="77">
        <v>10.15</v>
      </c>
      <c r="D51" s="77">
        <v>10.18</v>
      </c>
      <c r="E51" s="49">
        <v>4308.4149999999991</v>
      </c>
      <c r="F51" s="49">
        <v>4346.75</v>
      </c>
      <c r="G51" s="49">
        <v>4727.5049999999992</v>
      </c>
      <c r="H51" s="49">
        <v>5793.619999999999</v>
      </c>
      <c r="I51" s="49">
        <v>6699.1450000000004</v>
      </c>
      <c r="J51" s="49">
        <v>7000.87</v>
      </c>
      <c r="K51" s="49">
        <v>7098.4700000000012</v>
      </c>
      <c r="L51" s="49">
        <v>7112.99</v>
      </c>
      <c r="M51" s="49">
        <v>7295.2900000000009</v>
      </c>
      <c r="N51" s="49">
        <v>7248.16</v>
      </c>
      <c r="O51" s="49">
        <v>6637.3600000000006</v>
      </c>
      <c r="P51" s="49">
        <v>5662.625</v>
      </c>
      <c r="Q51" s="49">
        <f>SUM(E51:P51)</f>
        <v>73931.199999999997</v>
      </c>
      <c r="R51" s="96"/>
      <c r="S51" s="78">
        <f t="shared" ref="S51:Z51" si="10">E51/$C51</f>
        <v>424.47438423645309</v>
      </c>
      <c r="T51" s="78">
        <f t="shared" si="10"/>
        <v>428.25123152709358</v>
      </c>
      <c r="U51" s="78">
        <f t="shared" si="10"/>
        <v>465.76403940886689</v>
      </c>
      <c r="V51" s="78">
        <f t="shared" si="10"/>
        <v>570.79999999999984</v>
      </c>
      <c r="W51" s="78">
        <f t="shared" si="10"/>
        <v>660.01428571428573</v>
      </c>
      <c r="X51" s="78">
        <f t="shared" si="10"/>
        <v>689.74088669950731</v>
      </c>
      <c r="Y51" s="78">
        <f t="shared" si="10"/>
        <v>699.35665024630555</v>
      </c>
      <c r="Z51" s="78">
        <f t="shared" si="10"/>
        <v>700.78719211822659</v>
      </c>
      <c r="AA51" s="78">
        <f>M51/$D51</f>
        <v>716.62966601178789</v>
      </c>
      <c r="AB51" s="78">
        <f>N51/$D51</f>
        <v>712</v>
      </c>
      <c r="AC51" s="78">
        <f>O51/$D51</f>
        <v>652.00000000000011</v>
      </c>
      <c r="AD51" s="78">
        <f>P51/$D51</f>
        <v>556.25</v>
      </c>
      <c r="AE51" s="90">
        <f>SUM(S51:AD51)/12</f>
        <v>606.33902799687723</v>
      </c>
      <c r="AG51" s="66">
        <v>96</v>
      </c>
      <c r="AJ51" s="25">
        <v>1</v>
      </c>
      <c r="AK51" s="79">
        <f>+AE51*AJ51</f>
        <v>606.33902799687723</v>
      </c>
    </row>
    <row r="52" spans="1:39" s="66" customFormat="1" ht="12" customHeight="1" x14ac:dyDescent="0.25">
      <c r="A52" s="97"/>
      <c r="B52" s="97"/>
      <c r="C52" s="77"/>
      <c r="D52" s="77"/>
      <c r="E52" s="49"/>
      <c r="F52" s="49"/>
      <c r="G52" s="49"/>
      <c r="H52" s="49"/>
      <c r="I52" s="49"/>
      <c r="J52" s="49"/>
      <c r="K52" s="49"/>
      <c r="L52" s="49"/>
      <c r="M52" s="49"/>
      <c r="N52" s="49"/>
      <c r="O52" s="49"/>
      <c r="P52" s="49"/>
      <c r="Q52" s="49"/>
      <c r="R52" s="98"/>
      <c r="S52" s="67"/>
      <c r="T52" s="67"/>
      <c r="U52" s="67"/>
      <c r="V52" s="67"/>
      <c r="W52" s="67"/>
      <c r="X52" s="67"/>
      <c r="Y52" s="67"/>
      <c r="Z52" s="67"/>
      <c r="AA52" s="67"/>
      <c r="AB52" s="67"/>
      <c r="AC52" s="67"/>
      <c r="AD52" s="67"/>
      <c r="AE52" s="68"/>
      <c r="AJ52" s="25"/>
      <c r="AK52" s="81"/>
      <c r="AL52" s="82" t="s">
        <v>149</v>
      </c>
      <c r="AM52" s="83">
        <f>+AK51</f>
        <v>606.33902799687723</v>
      </c>
    </row>
    <row r="53" spans="1:39" s="66" customFormat="1" ht="12" customHeight="1" x14ac:dyDescent="0.2">
      <c r="A53" s="94"/>
      <c r="B53" s="87" t="s">
        <v>159</v>
      </c>
      <c r="C53" s="77"/>
      <c r="D53" s="77"/>
      <c r="E53" s="88">
        <f t="shared" ref="E53:Q53" si="11">SUM(E51:E52)</f>
        <v>4308.4149999999991</v>
      </c>
      <c r="F53" s="88">
        <f t="shared" si="11"/>
        <v>4346.75</v>
      </c>
      <c r="G53" s="88">
        <f t="shared" si="11"/>
        <v>4727.5049999999992</v>
      </c>
      <c r="H53" s="88">
        <f t="shared" si="11"/>
        <v>5793.619999999999</v>
      </c>
      <c r="I53" s="88">
        <f t="shared" si="11"/>
        <v>6699.1450000000004</v>
      </c>
      <c r="J53" s="88">
        <f t="shared" si="11"/>
        <v>7000.87</v>
      </c>
      <c r="K53" s="88">
        <f t="shared" si="11"/>
        <v>7098.4700000000012</v>
      </c>
      <c r="L53" s="88">
        <f t="shared" si="11"/>
        <v>7112.99</v>
      </c>
      <c r="M53" s="88">
        <f t="shared" si="11"/>
        <v>7295.2900000000009</v>
      </c>
      <c r="N53" s="88">
        <f t="shared" si="11"/>
        <v>7248.16</v>
      </c>
      <c r="O53" s="88">
        <f t="shared" si="11"/>
        <v>6637.3600000000006</v>
      </c>
      <c r="P53" s="88">
        <f t="shared" si="11"/>
        <v>5662.625</v>
      </c>
      <c r="Q53" s="88">
        <f t="shared" si="11"/>
        <v>73931.199999999997</v>
      </c>
      <c r="R53" s="99"/>
      <c r="S53" s="67"/>
      <c r="T53" s="67"/>
      <c r="U53" s="67"/>
      <c r="V53" s="67"/>
      <c r="W53" s="67"/>
      <c r="X53" s="67"/>
      <c r="Y53" s="67"/>
      <c r="Z53" s="67"/>
      <c r="AA53" s="67"/>
      <c r="AB53" s="67"/>
      <c r="AC53" s="67"/>
      <c r="AD53" s="67"/>
      <c r="AE53" s="68"/>
      <c r="AJ53" s="88">
        <f>SUM(AJ51:AJ52)</f>
        <v>1</v>
      </c>
      <c r="AK53" s="88">
        <f>SUM(AK51:AK52)</f>
        <v>606.33902799687723</v>
      </c>
    </row>
    <row r="54" spans="1:39" s="66" customFormat="1" ht="12" customHeight="1" x14ac:dyDescent="0.25">
      <c r="C54" s="77"/>
      <c r="D54" s="77"/>
      <c r="E54" s="49"/>
      <c r="F54" s="49"/>
      <c r="G54" s="49"/>
      <c r="H54" s="49"/>
      <c r="I54" s="49"/>
      <c r="J54" s="49"/>
      <c r="K54" s="49"/>
      <c r="L54" s="49"/>
      <c r="M54" s="49"/>
      <c r="N54" s="49"/>
      <c r="O54" s="49"/>
      <c r="P54" s="49"/>
      <c r="Q54" s="49"/>
      <c r="R54" s="77"/>
      <c r="S54" s="67"/>
      <c r="T54" s="67"/>
      <c r="U54" s="67"/>
      <c r="V54" s="67"/>
      <c r="W54" s="67"/>
      <c r="X54" s="67"/>
      <c r="Y54" s="67"/>
      <c r="Z54" s="67"/>
      <c r="AA54" s="67"/>
      <c r="AB54" s="67"/>
      <c r="AC54" s="67"/>
      <c r="AD54" s="67"/>
      <c r="AE54" s="68"/>
      <c r="AJ54" s="25"/>
      <c r="AK54" s="81"/>
    </row>
    <row r="55" spans="1:39" ht="12" customHeight="1" x14ac:dyDescent="0.25">
      <c r="A55" s="100" t="s">
        <v>160</v>
      </c>
      <c r="B55" s="100" t="s">
        <v>160</v>
      </c>
      <c r="C55" s="84"/>
      <c r="D55" s="84"/>
      <c r="R55" s="97"/>
      <c r="S55" s="67"/>
      <c r="T55" s="67"/>
      <c r="U55" s="67"/>
      <c r="V55" s="67"/>
      <c r="W55" s="67"/>
      <c r="X55" s="67"/>
      <c r="Y55" s="67"/>
      <c r="Z55" s="67"/>
      <c r="AA55" s="67"/>
      <c r="AB55" s="67"/>
      <c r="AC55" s="67"/>
      <c r="AD55" s="67"/>
      <c r="AE55" s="67"/>
      <c r="AJ55" s="25"/>
      <c r="AK55" s="81"/>
    </row>
    <row r="56" spans="1:39" ht="12" customHeight="1" x14ac:dyDescent="0.25">
      <c r="A56" s="100"/>
      <c r="B56" s="100"/>
      <c r="C56" s="84"/>
      <c r="D56" s="84"/>
      <c r="R56" s="97"/>
      <c r="S56" s="67"/>
      <c r="T56" s="67"/>
      <c r="U56" s="67"/>
      <c r="V56" s="67"/>
      <c r="W56" s="67"/>
      <c r="X56" s="67"/>
      <c r="Y56" s="67"/>
      <c r="Z56" s="67"/>
      <c r="AA56" s="67"/>
      <c r="AB56" s="67"/>
      <c r="AC56" s="67"/>
      <c r="AD56" s="67"/>
      <c r="AE56" s="67"/>
      <c r="AJ56" s="25"/>
      <c r="AK56" s="81"/>
    </row>
    <row r="57" spans="1:39" s="66" customFormat="1" ht="12" customHeight="1" x14ac:dyDescent="0.25">
      <c r="A57" s="72" t="s">
        <v>161</v>
      </c>
      <c r="B57" s="72" t="s">
        <v>161</v>
      </c>
      <c r="C57" s="77"/>
      <c r="D57" s="77"/>
      <c r="E57" s="49"/>
      <c r="F57" s="49"/>
      <c r="G57" s="49"/>
      <c r="H57" s="49"/>
      <c r="I57" s="49"/>
      <c r="J57" s="49"/>
      <c r="K57" s="49"/>
      <c r="L57" s="49"/>
      <c r="M57" s="49"/>
      <c r="N57" s="49"/>
      <c r="O57" s="49"/>
      <c r="P57" s="49"/>
      <c r="Q57" s="49"/>
      <c r="R57" s="77"/>
      <c r="S57" s="67"/>
      <c r="T57" s="67"/>
      <c r="U57" s="67"/>
      <c r="V57" s="67"/>
      <c r="W57" s="67"/>
      <c r="X57" s="67"/>
      <c r="Y57" s="67"/>
      <c r="Z57" s="67"/>
      <c r="AA57" s="67"/>
      <c r="AB57" s="67"/>
      <c r="AC57" s="67"/>
      <c r="AD57" s="67"/>
      <c r="AE57" s="68"/>
      <c r="AJ57" s="25"/>
      <c r="AK57" s="81"/>
    </row>
    <row r="58" spans="1:39" s="66" customFormat="1" ht="12" customHeight="1" x14ac:dyDescent="0.25">
      <c r="A58" s="76" t="s">
        <v>162</v>
      </c>
      <c r="B58" s="101" t="s">
        <v>163</v>
      </c>
      <c r="C58" s="77">
        <v>34.03</v>
      </c>
      <c r="D58" s="77">
        <v>34.120400000000004</v>
      </c>
      <c r="E58" s="49">
        <v>7534.32</v>
      </c>
      <c r="F58" s="49">
        <v>7481.79</v>
      </c>
      <c r="G58" s="49">
        <v>7326.1399999999994</v>
      </c>
      <c r="H58" s="49">
        <v>7072.34</v>
      </c>
      <c r="I58" s="49">
        <v>6927.69</v>
      </c>
      <c r="J58" s="49">
        <v>6870.37</v>
      </c>
      <c r="K58" s="49">
        <v>6854.0999999999995</v>
      </c>
      <c r="L58" s="49">
        <v>6973.2</v>
      </c>
      <c r="M58" s="49">
        <v>7011.2599999999993</v>
      </c>
      <c r="N58" s="49">
        <v>6942.9699999999993</v>
      </c>
      <c r="O58" s="49">
        <v>6985.71</v>
      </c>
      <c r="P58" s="49">
        <v>6866.29</v>
      </c>
      <c r="Q58" s="49">
        <f t="shared" ref="Q58:Q121" si="12">SUM(E58:P58)</f>
        <v>84846.18</v>
      </c>
      <c r="R58" s="77"/>
      <c r="S58" s="78">
        <f t="shared" ref="S58:Z89" si="13">E58/$C58</f>
        <v>221.4022920952101</v>
      </c>
      <c r="T58" s="78">
        <f t="shared" si="13"/>
        <v>219.85865412870996</v>
      </c>
      <c r="U58" s="78">
        <f t="shared" si="13"/>
        <v>215.28474875110194</v>
      </c>
      <c r="V58" s="78">
        <f t="shared" si="13"/>
        <v>207.82662356744049</v>
      </c>
      <c r="W58" s="78">
        <f t="shared" si="13"/>
        <v>203.57596238612987</v>
      </c>
      <c r="X58" s="78">
        <f t="shared" si="13"/>
        <v>201.89156626506022</v>
      </c>
      <c r="Y58" s="78">
        <f t="shared" si="13"/>
        <v>201.41345871290036</v>
      </c>
      <c r="Z58" s="78">
        <f t="shared" si="13"/>
        <v>204.91331178372025</v>
      </c>
      <c r="AA58" s="78">
        <f t="shared" ref="AA58:AD97" si="14">M58/$D58</f>
        <v>205.48586769205514</v>
      </c>
      <c r="AB58" s="78">
        <f t="shared" si="14"/>
        <v>203.4844257394403</v>
      </c>
      <c r="AC58" s="78">
        <f t="shared" si="14"/>
        <v>204.73704880364824</v>
      </c>
      <c r="AD58" s="78">
        <f t="shared" si="14"/>
        <v>201.23708983482021</v>
      </c>
      <c r="AE58" s="68">
        <f t="shared" ref="AE58:AE121" si="15">SUM(S58:AD58)/12</f>
        <v>207.59258748001977</v>
      </c>
      <c r="AF58" s="102"/>
      <c r="AI58" s="66">
        <v>1.5</v>
      </c>
      <c r="AJ58" s="25">
        <v>1</v>
      </c>
      <c r="AK58" s="79">
        <f t="shared" ref="AK58:AK97" si="16">+AE58*AJ58</f>
        <v>207.59258748001977</v>
      </c>
    </row>
    <row r="59" spans="1:39" s="66" customFormat="1" ht="12" customHeight="1" x14ac:dyDescent="0.25">
      <c r="A59" s="76" t="s">
        <v>164</v>
      </c>
      <c r="B59" s="101" t="s">
        <v>165</v>
      </c>
      <c r="C59" s="77">
        <v>68.06</v>
      </c>
      <c r="D59" s="77">
        <v>68.240800000000007</v>
      </c>
      <c r="E59" s="49">
        <v>816.72</v>
      </c>
      <c r="F59" s="49">
        <v>816.72</v>
      </c>
      <c r="G59" s="49">
        <v>816.72</v>
      </c>
      <c r="H59" s="49">
        <v>850.76</v>
      </c>
      <c r="I59" s="49">
        <v>867.77</v>
      </c>
      <c r="J59" s="49">
        <v>867.77</v>
      </c>
      <c r="K59" s="49">
        <v>816.72</v>
      </c>
      <c r="L59" s="49">
        <v>816.72</v>
      </c>
      <c r="M59" s="49">
        <v>818.88</v>
      </c>
      <c r="N59" s="49">
        <v>818.88</v>
      </c>
      <c r="O59" s="49">
        <v>818.88</v>
      </c>
      <c r="P59" s="49">
        <v>818.88</v>
      </c>
      <c r="Q59" s="49">
        <f t="shared" si="12"/>
        <v>9945.42</v>
      </c>
      <c r="R59" s="77"/>
      <c r="S59" s="78">
        <f t="shared" si="13"/>
        <v>12</v>
      </c>
      <c r="T59" s="78">
        <f t="shared" si="13"/>
        <v>12</v>
      </c>
      <c r="U59" s="78">
        <f t="shared" si="13"/>
        <v>12</v>
      </c>
      <c r="V59" s="78">
        <f t="shared" si="13"/>
        <v>12.500146929180135</v>
      </c>
      <c r="W59" s="78">
        <f t="shared" si="13"/>
        <v>12.750073464590066</v>
      </c>
      <c r="X59" s="78">
        <f t="shared" si="13"/>
        <v>12.750073464590066</v>
      </c>
      <c r="Y59" s="78">
        <f t="shared" si="13"/>
        <v>12</v>
      </c>
      <c r="Z59" s="78">
        <f t="shared" si="13"/>
        <v>12</v>
      </c>
      <c r="AA59" s="78">
        <f t="shared" si="14"/>
        <v>11.99985932169611</v>
      </c>
      <c r="AB59" s="78">
        <f t="shared" si="14"/>
        <v>11.99985932169611</v>
      </c>
      <c r="AC59" s="78">
        <f t="shared" si="14"/>
        <v>11.99985932169611</v>
      </c>
      <c r="AD59" s="78">
        <f t="shared" si="14"/>
        <v>11.99985932169611</v>
      </c>
      <c r="AE59" s="68">
        <f t="shared" si="15"/>
        <v>12.166644262095391</v>
      </c>
      <c r="AF59" s="102"/>
      <c r="AI59" s="66">
        <v>1.5</v>
      </c>
      <c r="AJ59" s="25">
        <v>1</v>
      </c>
      <c r="AK59" s="79">
        <f t="shared" si="16"/>
        <v>12.166644262095391</v>
      </c>
    </row>
    <row r="60" spans="1:39" s="66" customFormat="1" ht="12" customHeight="1" x14ac:dyDescent="0.25">
      <c r="A60" s="76" t="s">
        <v>166</v>
      </c>
      <c r="B60" s="101" t="s">
        <v>167</v>
      </c>
      <c r="C60" s="77">
        <v>102.09</v>
      </c>
      <c r="D60" s="77">
        <v>102.3612</v>
      </c>
      <c r="E60" s="49">
        <v>306.27</v>
      </c>
      <c r="F60" s="49">
        <v>306.27</v>
      </c>
      <c r="G60" s="49">
        <v>306.27</v>
      </c>
      <c r="H60" s="49">
        <v>306.27</v>
      </c>
      <c r="I60" s="49">
        <v>306.27</v>
      </c>
      <c r="J60" s="49">
        <v>306.27</v>
      </c>
      <c r="K60" s="49">
        <v>306.27</v>
      </c>
      <c r="L60" s="49">
        <v>306.27</v>
      </c>
      <c r="M60" s="49">
        <v>306.81</v>
      </c>
      <c r="N60" s="49">
        <v>306.81</v>
      </c>
      <c r="O60" s="49">
        <v>306.81</v>
      </c>
      <c r="P60" s="49">
        <v>306.81</v>
      </c>
      <c r="Q60" s="49">
        <f t="shared" si="12"/>
        <v>3677.3999999999996</v>
      </c>
      <c r="R60" s="77"/>
      <c r="S60" s="78">
        <f t="shared" si="13"/>
        <v>2.9999999999999996</v>
      </c>
      <c r="T60" s="78">
        <f t="shared" si="13"/>
        <v>2.9999999999999996</v>
      </c>
      <c r="U60" s="78">
        <f t="shared" si="13"/>
        <v>2.9999999999999996</v>
      </c>
      <c r="V60" s="78">
        <f t="shared" si="13"/>
        <v>2.9999999999999996</v>
      </c>
      <c r="W60" s="78">
        <f t="shared" si="13"/>
        <v>2.9999999999999996</v>
      </c>
      <c r="X60" s="78">
        <f t="shared" si="13"/>
        <v>2.9999999999999996</v>
      </c>
      <c r="Y60" s="78">
        <f t="shared" si="13"/>
        <v>2.9999999999999996</v>
      </c>
      <c r="Z60" s="78">
        <f t="shared" si="13"/>
        <v>2.9999999999999996</v>
      </c>
      <c r="AA60" s="78">
        <f t="shared" si="14"/>
        <v>2.9973271122261171</v>
      </c>
      <c r="AB60" s="78">
        <f t="shared" si="14"/>
        <v>2.9973271122261171</v>
      </c>
      <c r="AC60" s="78">
        <f t="shared" si="14"/>
        <v>2.9973271122261171</v>
      </c>
      <c r="AD60" s="78">
        <f t="shared" si="14"/>
        <v>2.9973271122261171</v>
      </c>
      <c r="AE60" s="68">
        <f t="shared" si="15"/>
        <v>2.9991090374087057</v>
      </c>
      <c r="AF60" s="102"/>
      <c r="AI60" s="66">
        <v>1.5</v>
      </c>
      <c r="AJ60" s="25">
        <v>1</v>
      </c>
      <c r="AK60" s="79">
        <f t="shared" si="16"/>
        <v>2.9991090374087057</v>
      </c>
    </row>
    <row r="61" spans="1:39" s="66" customFormat="1" ht="12" customHeight="1" x14ac:dyDescent="0.25">
      <c r="A61" s="76" t="s">
        <v>168</v>
      </c>
      <c r="B61" s="101" t="s">
        <v>169</v>
      </c>
      <c r="C61" s="77">
        <v>170.15</v>
      </c>
      <c r="D61" s="77">
        <v>170.60199999999998</v>
      </c>
      <c r="E61" s="49">
        <v>340.3</v>
      </c>
      <c r="F61" s="49">
        <v>340.3</v>
      </c>
      <c r="G61" s="49">
        <v>340.3</v>
      </c>
      <c r="H61" s="49">
        <v>340.3</v>
      </c>
      <c r="I61" s="49">
        <v>340.3</v>
      </c>
      <c r="J61" s="49">
        <v>340.3</v>
      </c>
      <c r="K61" s="49">
        <v>340.3</v>
      </c>
      <c r="L61" s="49">
        <v>340.3</v>
      </c>
      <c r="M61" s="49">
        <v>341.2</v>
      </c>
      <c r="N61" s="49">
        <v>341.2</v>
      </c>
      <c r="O61" s="49">
        <v>341.2</v>
      </c>
      <c r="P61" s="49">
        <v>341.2</v>
      </c>
      <c r="Q61" s="49">
        <f t="shared" si="12"/>
        <v>4087.1999999999994</v>
      </c>
      <c r="R61" s="77"/>
      <c r="S61" s="78">
        <f t="shared" si="13"/>
        <v>2</v>
      </c>
      <c r="T61" s="78">
        <f t="shared" si="13"/>
        <v>2</v>
      </c>
      <c r="U61" s="78">
        <f t="shared" si="13"/>
        <v>2</v>
      </c>
      <c r="V61" s="78">
        <f t="shared" si="13"/>
        <v>2</v>
      </c>
      <c r="W61" s="78">
        <f t="shared" si="13"/>
        <v>2</v>
      </c>
      <c r="X61" s="78">
        <f t="shared" si="13"/>
        <v>2</v>
      </c>
      <c r="Y61" s="78">
        <f t="shared" si="13"/>
        <v>2</v>
      </c>
      <c r="Z61" s="78">
        <f t="shared" si="13"/>
        <v>2</v>
      </c>
      <c r="AA61" s="78">
        <f t="shared" si="14"/>
        <v>1.9999765536160188</v>
      </c>
      <c r="AB61" s="78">
        <f t="shared" si="14"/>
        <v>1.9999765536160188</v>
      </c>
      <c r="AC61" s="78">
        <f t="shared" si="14"/>
        <v>1.9999765536160188</v>
      </c>
      <c r="AD61" s="78">
        <f t="shared" si="14"/>
        <v>1.9999765536160188</v>
      </c>
      <c r="AE61" s="68">
        <f t="shared" si="15"/>
        <v>1.999992184538673</v>
      </c>
      <c r="AF61" s="102"/>
      <c r="AI61" s="66">
        <v>1.5</v>
      </c>
      <c r="AJ61" s="25">
        <v>1</v>
      </c>
      <c r="AK61" s="79">
        <f t="shared" si="16"/>
        <v>1.999992184538673</v>
      </c>
    </row>
    <row r="62" spans="1:39" s="66" customFormat="1" ht="12" customHeight="1" x14ac:dyDescent="0.25">
      <c r="A62" s="76" t="s">
        <v>170</v>
      </c>
      <c r="B62" s="101" t="s">
        <v>171</v>
      </c>
      <c r="C62" s="77">
        <v>34.03</v>
      </c>
      <c r="D62" s="77">
        <v>34.120400000000004</v>
      </c>
      <c r="E62" s="49">
        <v>154794.95000000001</v>
      </c>
      <c r="F62" s="49">
        <v>154480.16999999998</v>
      </c>
      <c r="G62" s="49">
        <v>155816.88999999998</v>
      </c>
      <c r="H62" s="49">
        <v>157878.53</v>
      </c>
      <c r="I62" s="49">
        <v>160717.60999999999</v>
      </c>
      <c r="J62" s="49">
        <v>162995.81</v>
      </c>
      <c r="K62" s="49">
        <v>165904.86000000002</v>
      </c>
      <c r="L62" s="49">
        <v>165924.16</v>
      </c>
      <c r="M62" s="49">
        <v>165704.91</v>
      </c>
      <c r="N62" s="49">
        <v>163482.76999999999</v>
      </c>
      <c r="O62" s="49">
        <v>163734.41</v>
      </c>
      <c r="P62" s="49">
        <v>162076.76999999999</v>
      </c>
      <c r="Q62" s="49">
        <f t="shared" si="12"/>
        <v>1933511.8399999999</v>
      </c>
      <c r="R62" s="77"/>
      <c r="S62" s="78">
        <f t="shared" si="13"/>
        <v>4548.7790185130771</v>
      </c>
      <c r="T62" s="78">
        <f t="shared" si="13"/>
        <v>4539.5289450484861</v>
      </c>
      <c r="U62" s="78">
        <f t="shared" si="13"/>
        <v>4578.8095797825445</v>
      </c>
      <c r="V62" s="78">
        <f t="shared" si="13"/>
        <v>4639.3925947693206</v>
      </c>
      <c r="W62" s="78">
        <f t="shared" si="13"/>
        <v>4722.8213341169549</v>
      </c>
      <c r="X62" s="78">
        <f t="shared" si="13"/>
        <v>4789.7681457537465</v>
      </c>
      <c r="Y62" s="78">
        <f t="shared" si="13"/>
        <v>4875.2530120481933</v>
      </c>
      <c r="Z62" s="78">
        <f t="shared" si="13"/>
        <v>4875.8201586835148</v>
      </c>
      <c r="AA62" s="78">
        <f t="shared" si="14"/>
        <v>4856.4761843354709</v>
      </c>
      <c r="AB62" s="78">
        <f t="shared" si="14"/>
        <v>4791.3497497098506</v>
      </c>
      <c r="AC62" s="78">
        <f t="shared" si="14"/>
        <v>4798.7248097912097</v>
      </c>
      <c r="AD62" s="78">
        <f t="shared" si="14"/>
        <v>4750.1427298624858</v>
      </c>
      <c r="AE62" s="68">
        <f t="shared" si="15"/>
        <v>4730.5721885345711</v>
      </c>
      <c r="AF62" s="102"/>
      <c r="AI62" s="66">
        <v>1.5</v>
      </c>
      <c r="AJ62" s="25">
        <v>1</v>
      </c>
      <c r="AK62" s="79">
        <f t="shared" si="16"/>
        <v>4730.5721885345711</v>
      </c>
    </row>
    <row r="63" spans="1:39" s="66" customFormat="1" ht="12" customHeight="1" x14ac:dyDescent="0.25">
      <c r="A63" s="76" t="s">
        <v>172</v>
      </c>
      <c r="B63" s="101" t="s">
        <v>173</v>
      </c>
      <c r="C63" s="77">
        <v>44.4</v>
      </c>
      <c r="D63" s="77">
        <f>C63</f>
        <v>44.4</v>
      </c>
      <c r="E63" s="49">
        <v>0</v>
      </c>
      <c r="F63" s="49">
        <v>0</v>
      </c>
      <c r="G63" s="49">
        <v>0</v>
      </c>
      <c r="H63" s="49">
        <v>0</v>
      </c>
      <c r="I63" s="49">
        <v>0</v>
      </c>
      <c r="J63" s="49">
        <v>143.32</v>
      </c>
      <c r="K63" s="49">
        <v>0</v>
      </c>
      <c r="L63" s="49">
        <v>0</v>
      </c>
      <c r="M63" s="49">
        <v>0</v>
      </c>
      <c r="N63" s="49">
        <v>0</v>
      </c>
      <c r="O63" s="49">
        <v>0</v>
      </c>
      <c r="P63" s="49">
        <v>0</v>
      </c>
      <c r="Q63" s="49">
        <f t="shared" si="12"/>
        <v>143.32</v>
      </c>
      <c r="R63" s="77"/>
      <c r="S63" s="78">
        <f t="shared" si="13"/>
        <v>0</v>
      </c>
      <c r="T63" s="78">
        <f t="shared" si="13"/>
        <v>0</v>
      </c>
      <c r="U63" s="78">
        <f t="shared" si="13"/>
        <v>0</v>
      </c>
      <c r="V63" s="78">
        <f t="shared" si="13"/>
        <v>0</v>
      </c>
      <c r="W63" s="78">
        <f t="shared" si="13"/>
        <v>0</v>
      </c>
      <c r="X63" s="78">
        <f t="shared" si="13"/>
        <v>3.227927927927928</v>
      </c>
      <c r="Y63" s="78">
        <f t="shared" si="13"/>
        <v>0</v>
      </c>
      <c r="Z63" s="78">
        <f t="shared" si="13"/>
        <v>0</v>
      </c>
      <c r="AA63" s="78">
        <f t="shared" si="14"/>
        <v>0</v>
      </c>
      <c r="AB63" s="78">
        <f t="shared" si="14"/>
        <v>0</v>
      </c>
      <c r="AC63" s="78">
        <f t="shared" si="14"/>
        <v>0</v>
      </c>
      <c r="AD63" s="78">
        <f t="shared" si="14"/>
        <v>0</v>
      </c>
      <c r="AE63" s="68">
        <f t="shared" si="15"/>
        <v>0.26899399399399399</v>
      </c>
      <c r="AF63" s="102"/>
      <c r="AI63" s="66">
        <v>1.5</v>
      </c>
      <c r="AJ63" s="25">
        <v>1</v>
      </c>
      <c r="AK63" s="79">
        <f t="shared" si="16"/>
        <v>0.26899399399399399</v>
      </c>
    </row>
    <row r="64" spans="1:39" s="66" customFormat="1" ht="12" customHeight="1" x14ac:dyDescent="0.25">
      <c r="A64" s="76" t="s">
        <v>174</v>
      </c>
      <c r="B64" s="101" t="s">
        <v>175</v>
      </c>
      <c r="C64" s="77">
        <v>68.06</v>
      </c>
      <c r="D64" s="77">
        <v>68.240800000000007</v>
      </c>
      <c r="E64" s="49">
        <v>6806</v>
      </c>
      <c r="F64" s="49">
        <v>6806</v>
      </c>
      <c r="G64" s="49">
        <v>6788.99</v>
      </c>
      <c r="H64" s="49">
        <v>6737.9400000000005</v>
      </c>
      <c r="I64" s="49">
        <v>6737.9400000000005</v>
      </c>
      <c r="J64" s="49">
        <v>6746.47</v>
      </c>
      <c r="K64" s="49">
        <v>6891.0800000000008</v>
      </c>
      <c r="L64" s="49">
        <v>6763.46</v>
      </c>
      <c r="M64" s="49">
        <v>6849.3499999999995</v>
      </c>
      <c r="N64" s="49">
        <v>6892.24</v>
      </c>
      <c r="O64" s="49">
        <v>6892.24</v>
      </c>
      <c r="P64" s="49">
        <v>6841.0599999999995</v>
      </c>
      <c r="Q64" s="49">
        <f t="shared" si="12"/>
        <v>81752.77</v>
      </c>
      <c r="R64" s="77"/>
      <c r="S64" s="78">
        <f t="shared" si="13"/>
        <v>100</v>
      </c>
      <c r="T64" s="78">
        <f t="shared" si="13"/>
        <v>100</v>
      </c>
      <c r="U64" s="78">
        <f t="shared" si="13"/>
        <v>99.750073464590059</v>
      </c>
      <c r="V64" s="78">
        <f t="shared" si="13"/>
        <v>99</v>
      </c>
      <c r="W64" s="78">
        <f t="shared" si="13"/>
        <v>99</v>
      </c>
      <c r="X64" s="78">
        <f t="shared" si="13"/>
        <v>99.125330590655309</v>
      </c>
      <c r="Y64" s="78">
        <f t="shared" si="13"/>
        <v>101.25007346459007</v>
      </c>
      <c r="Z64" s="78">
        <f t="shared" si="13"/>
        <v>99.37496326770497</v>
      </c>
      <c r="AA64" s="78">
        <f t="shared" si="14"/>
        <v>100.3703063270067</v>
      </c>
      <c r="AB64" s="78">
        <f t="shared" si="14"/>
        <v>100.99881595760893</v>
      </c>
      <c r="AC64" s="78">
        <f t="shared" si="14"/>
        <v>100.99881595760893</v>
      </c>
      <c r="AD64" s="78">
        <f t="shared" si="14"/>
        <v>100.24882475000291</v>
      </c>
      <c r="AE64" s="68">
        <f t="shared" si="15"/>
        <v>100.00976698164732</v>
      </c>
      <c r="AF64" s="102"/>
      <c r="AI64" s="66">
        <v>1.5</v>
      </c>
      <c r="AJ64" s="25">
        <v>1</v>
      </c>
      <c r="AK64" s="79">
        <f t="shared" si="16"/>
        <v>100.00976698164732</v>
      </c>
    </row>
    <row r="65" spans="1:37" s="46" customFormat="1" ht="12" customHeight="1" x14ac:dyDescent="0.25">
      <c r="A65" s="76" t="s">
        <v>176</v>
      </c>
      <c r="B65" s="101" t="s">
        <v>177</v>
      </c>
      <c r="C65" s="77">
        <v>102.09</v>
      </c>
      <c r="D65" s="77">
        <v>102.3612</v>
      </c>
      <c r="E65" s="49">
        <v>510.45</v>
      </c>
      <c r="F65" s="49">
        <v>510.45</v>
      </c>
      <c r="G65" s="49">
        <v>510.45</v>
      </c>
      <c r="H65" s="49">
        <v>510.45</v>
      </c>
      <c r="I65" s="49">
        <v>510.45</v>
      </c>
      <c r="J65" s="49">
        <v>510.45</v>
      </c>
      <c r="K65" s="49">
        <v>510.45</v>
      </c>
      <c r="L65" s="49">
        <v>510.45</v>
      </c>
      <c r="M65" s="49">
        <v>486.01</v>
      </c>
      <c r="N65" s="49">
        <v>511.8</v>
      </c>
      <c r="O65" s="49">
        <v>511.8</v>
      </c>
      <c r="P65" s="49">
        <v>409.44</v>
      </c>
      <c r="Q65" s="49">
        <f t="shared" si="12"/>
        <v>6002.65</v>
      </c>
      <c r="R65" s="77"/>
      <c r="S65" s="78">
        <f t="shared" si="13"/>
        <v>5</v>
      </c>
      <c r="T65" s="78">
        <f t="shared" si="13"/>
        <v>5</v>
      </c>
      <c r="U65" s="78">
        <f t="shared" si="13"/>
        <v>5</v>
      </c>
      <c r="V65" s="78">
        <f t="shared" si="13"/>
        <v>5</v>
      </c>
      <c r="W65" s="78">
        <f t="shared" si="13"/>
        <v>5</v>
      </c>
      <c r="X65" s="78">
        <f t="shared" si="13"/>
        <v>5</v>
      </c>
      <c r="Y65" s="78">
        <f t="shared" si="13"/>
        <v>5</v>
      </c>
      <c r="Z65" s="78">
        <f t="shared" si="13"/>
        <v>5</v>
      </c>
      <c r="AA65" s="78">
        <f t="shared" si="14"/>
        <v>4.7479904495062586</v>
      </c>
      <c r="AB65" s="78">
        <f t="shared" si="14"/>
        <v>4.9999413840400466</v>
      </c>
      <c r="AC65" s="78">
        <f t="shared" si="14"/>
        <v>4.9999413840400466</v>
      </c>
      <c r="AD65" s="78">
        <f t="shared" si="14"/>
        <v>3.9999531072320371</v>
      </c>
      <c r="AE65" s="68">
        <f t="shared" si="15"/>
        <v>4.8956521937348665</v>
      </c>
      <c r="AF65" s="102"/>
      <c r="AG65" s="66"/>
      <c r="AI65" s="46">
        <v>1.5</v>
      </c>
      <c r="AJ65" s="25">
        <v>1</v>
      </c>
      <c r="AK65" s="79">
        <f t="shared" si="16"/>
        <v>4.8956521937348665</v>
      </c>
    </row>
    <row r="66" spans="1:37" s="66" customFormat="1" ht="12" customHeight="1" x14ac:dyDescent="0.25">
      <c r="A66" s="76" t="s">
        <v>178</v>
      </c>
      <c r="B66" s="101" t="s">
        <v>179</v>
      </c>
      <c r="C66" s="77">
        <v>170.15</v>
      </c>
      <c r="D66" s="77">
        <v>170.60199999999998</v>
      </c>
      <c r="E66" s="49">
        <v>510.45</v>
      </c>
      <c r="F66" s="49">
        <v>510.45</v>
      </c>
      <c r="G66" s="49">
        <v>467.91</v>
      </c>
      <c r="H66" s="49">
        <v>340.3</v>
      </c>
      <c r="I66" s="49">
        <v>340.3</v>
      </c>
      <c r="J66" s="49">
        <v>340.3</v>
      </c>
      <c r="K66" s="49">
        <v>340.3</v>
      </c>
      <c r="L66" s="49">
        <v>340.3</v>
      </c>
      <c r="M66" s="49">
        <v>451.8</v>
      </c>
      <c r="N66" s="49">
        <v>402.62</v>
      </c>
      <c r="O66" s="49">
        <v>170.6</v>
      </c>
      <c r="P66" s="49">
        <v>170.6</v>
      </c>
      <c r="Q66" s="49">
        <f t="shared" si="12"/>
        <v>4385.9300000000012</v>
      </c>
      <c r="R66" s="77"/>
      <c r="S66" s="78">
        <f t="shared" si="13"/>
        <v>3</v>
      </c>
      <c r="T66" s="78">
        <f t="shared" si="13"/>
        <v>3</v>
      </c>
      <c r="U66" s="78">
        <f t="shared" si="13"/>
        <v>2.7499853070819866</v>
      </c>
      <c r="V66" s="78">
        <f t="shared" si="13"/>
        <v>2</v>
      </c>
      <c r="W66" s="78">
        <f t="shared" si="13"/>
        <v>2</v>
      </c>
      <c r="X66" s="78">
        <f t="shared" si="13"/>
        <v>2</v>
      </c>
      <c r="Y66" s="78">
        <f t="shared" si="13"/>
        <v>2</v>
      </c>
      <c r="Z66" s="78">
        <f t="shared" si="13"/>
        <v>2</v>
      </c>
      <c r="AA66" s="78">
        <f t="shared" si="14"/>
        <v>2.6482690707025713</v>
      </c>
      <c r="AB66" s="78">
        <f t="shared" si="14"/>
        <v>2.3599957796508839</v>
      </c>
      <c r="AC66" s="78">
        <f t="shared" si="14"/>
        <v>0.99998827680800939</v>
      </c>
      <c r="AD66" s="78">
        <f t="shared" si="14"/>
        <v>0.99998827680800939</v>
      </c>
      <c r="AE66" s="68">
        <f t="shared" si="15"/>
        <v>2.1465188925876215</v>
      </c>
      <c r="AF66" s="102"/>
      <c r="AI66" s="66">
        <v>1.5</v>
      </c>
      <c r="AJ66" s="25">
        <v>1</v>
      </c>
      <c r="AK66" s="79">
        <f t="shared" si="16"/>
        <v>2.1465188925876215</v>
      </c>
    </row>
    <row r="67" spans="1:37" s="66" customFormat="1" ht="12" customHeight="1" x14ac:dyDescent="0.25">
      <c r="A67" s="76" t="s">
        <v>180</v>
      </c>
      <c r="B67" s="101" t="s">
        <v>181</v>
      </c>
      <c r="C67" s="77">
        <v>17.05</v>
      </c>
      <c r="D67" s="77">
        <v>17.09</v>
      </c>
      <c r="E67" s="49">
        <v>767.7</v>
      </c>
      <c r="F67" s="49">
        <v>767.7</v>
      </c>
      <c r="G67" s="49">
        <v>767.7</v>
      </c>
      <c r="H67" s="49">
        <v>767.7</v>
      </c>
      <c r="I67" s="49">
        <v>767.7</v>
      </c>
      <c r="J67" s="49">
        <v>767.7</v>
      </c>
      <c r="K67" s="49">
        <v>767.7</v>
      </c>
      <c r="L67" s="49">
        <v>759.17</v>
      </c>
      <c r="M67" s="49">
        <v>750.64</v>
      </c>
      <c r="N67" s="49">
        <v>733.57999999999993</v>
      </c>
      <c r="O67" s="49">
        <v>733.57999999999993</v>
      </c>
      <c r="P67" s="49">
        <v>725.05</v>
      </c>
      <c r="Q67" s="49">
        <f t="shared" si="12"/>
        <v>9075.9199999999983</v>
      </c>
      <c r="R67" s="77"/>
      <c r="S67" s="78">
        <f t="shared" si="13"/>
        <v>45.02639296187683</v>
      </c>
      <c r="T67" s="78">
        <f t="shared" si="13"/>
        <v>45.02639296187683</v>
      </c>
      <c r="U67" s="78">
        <f t="shared" si="13"/>
        <v>45.02639296187683</v>
      </c>
      <c r="V67" s="78">
        <f t="shared" si="13"/>
        <v>45.02639296187683</v>
      </c>
      <c r="W67" s="78">
        <f t="shared" si="13"/>
        <v>45.02639296187683</v>
      </c>
      <c r="X67" s="78">
        <f t="shared" si="13"/>
        <v>45.02639296187683</v>
      </c>
      <c r="Y67" s="78">
        <f t="shared" si="13"/>
        <v>45.02639296187683</v>
      </c>
      <c r="Z67" s="78">
        <f t="shared" si="13"/>
        <v>44.526099706744866</v>
      </c>
      <c r="AA67" s="78">
        <f t="shared" si="14"/>
        <v>43.922761849034522</v>
      </c>
      <c r="AB67" s="78">
        <f t="shared" si="14"/>
        <v>42.92451726155646</v>
      </c>
      <c r="AC67" s="78">
        <f t="shared" si="14"/>
        <v>42.92451726155646</v>
      </c>
      <c r="AD67" s="78">
        <f t="shared" si="14"/>
        <v>42.425394967817432</v>
      </c>
      <c r="AE67" s="68">
        <f t="shared" si="15"/>
        <v>44.325670148320626</v>
      </c>
      <c r="AF67" s="102"/>
      <c r="AI67" s="66">
        <v>1.5</v>
      </c>
      <c r="AJ67" s="25">
        <v>1</v>
      </c>
      <c r="AK67" s="79">
        <f t="shared" si="16"/>
        <v>44.325670148320626</v>
      </c>
    </row>
    <row r="68" spans="1:37" s="66" customFormat="1" ht="12" customHeight="1" x14ac:dyDescent="0.25">
      <c r="A68" s="76" t="s">
        <v>182</v>
      </c>
      <c r="B68" s="101" t="s">
        <v>183</v>
      </c>
      <c r="C68" s="77">
        <v>59.88</v>
      </c>
      <c r="D68" s="77">
        <v>60.057099999999998</v>
      </c>
      <c r="E68" s="49">
        <v>27035.819999999996</v>
      </c>
      <c r="F68" s="49">
        <v>26691.51</v>
      </c>
      <c r="G68" s="49">
        <v>27065.759999999998</v>
      </c>
      <c r="H68" s="49">
        <v>26511.870000000003</v>
      </c>
      <c r="I68" s="49">
        <v>26362.17</v>
      </c>
      <c r="J68" s="49">
        <v>26032.83</v>
      </c>
      <c r="K68" s="49">
        <v>26137.62</v>
      </c>
      <c r="L68" s="49">
        <v>26526.839999999997</v>
      </c>
      <c r="M68" s="49">
        <v>26888.720000000001</v>
      </c>
      <c r="N68" s="49">
        <v>26983.690000000002</v>
      </c>
      <c r="O68" s="49">
        <v>27280.32</v>
      </c>
      <c r="P68" s="49">
        <v>27280.29</v>
      </c>
      <c r="Q68" s="49">
        <f t="shared" si="12"/>
        <v>320797.44</v>
      </c>
      <c r="R68" s="77"/>
      <c r="S68" s="78">
        <f t="shared" si="13"/>
        <v>451.49999999999994</v>
      </c>
      <c r="T68" s="78">
        <f t="shared" si="13"/>
        <v>445.74999999999994</v>
      </c>
      <c r="U68" s="78">
        <f t="shared" si="13"/>
        <v>451.99999999999994</v>
      </c>
      <c r="V68" s="78">
        <f t="shared" si="13"/>
        <v>442.75</v>
      </c>
      <c r="W68" s="78">
        <f t="shared" si="13"/>
        <v>440.24999999999994</v>
      </c>
      <c r="X68" s="78">
        <f t="shared" si="13"/>
        <v>434.75</v>
      </c>
      <c r="Y68" s="78">
        <f t="shared" si="13"/>
        <v>436.49999999999994</v>
      </c>
      <c r="Z68" s="78">
        <f t="shared" si="13"/>
        <v>442.99999999999994</v>
      </c>
      <c r="AA68" s="78">
        <f t="shared" si="14"/>
        <v>447.71925384342569</v>
      </c>
      <c r="AB68" s="78">
        <f t="shared" si="14"/>
        <v>449.30058227919767</v>
      </c>
      <c r="AC68" s="78">
        <f t="shared" si="14"/>
        <v>454.23971520436385</v>
      </c>
      <c r="AD68" s="78">
        <f t="shared" si="14"/>
        <v>454.2392156797448</v>
      </c>
      <c r="AE68" s="68">
        <f t="shared" si="15"/>
        <v>445.99989725056099</v>
      </c>
      <c r="AF68" s="102"/>
      <c r="AI68" s="66">
        <v>3</v>
      </c>
      <c r="AJ68" s="25">
        <v>1</v>
      </c>
      <c r="AK68" s="79">
        <f t="shared" si="16"/>
        <v>445.99989725056099</v>
      </c>
    </row>
    <row r="69" spans="1:37" s="66" customFormat="1" ht="12" customHeight="1" x14ac:dyDescent="0.25">
      <c r="A69" s="76" t="s">
        <v>184</v>
      </c>
      <c r="B69" s="101" t="s">
        <v>185</v>
      </c>
      <c r="C69" s="77">
        <v>119.77</v>
      </c>
      <c r="D69" s="77">
        <v>120.1142</v>
      </c>
      <c r="E69" s="49">
        <v>10779.3</v>
      </c>
      <c r="F69" s="49">
        <v>11138.619999999999</v>
      </c>
      <c r="G69" s="49">
        <v>11168.56</v>
      </c>
      <c r="H69" s="49">
        <v>11138.61</v>
      </c>
      <c r="I69" s="49">
        <v>11288.33</v>
      </c>
      <c r="J69" s="49">
        <v>11378.16</v>
      </c>
      <c r="K69" s="49">
        <v>11378.15</v>
      </c>
      <c r="L69" s="49">
        <v>11438.039999999999</v>
      </c>
      <c r="M69" s="49">
        <v>11409.68</v>
      </c>
      <c r="N69" s="49">
        <v>11289.66</v>
      </c>
      <c r="O69" s="49">
        <v>11468.84</v>
      </c>
      <c r="P69" s="49">
        <v>11469.83</v>
      </c>
      <c r="Q69" s="49">
        <f t="shared" si="12"/>
        <v>135345.77999999997</v>
      </c>
      <c r="R69" s="77"/>
      <c r="S69" s="78">
        <f t="shared" si="13"/>
        <v>90</v>
      </c>
      <c r="T69" s="78">
        <f t="shared" si="13"/>
        <v>93.000083493362268</v>
      </c>
      <c r="U69" s="78">
        <f t="shared" si="13"/>
        <v>93.250062620021708</v>
      </c>
      <c r="V69" s="78">
        <f t="shared" si="13"/>
        <v>93.000000000000014</v>
      </c>
      <c r="W69" s="78">
        <f t="shared" si="13"/>
        <v>94.250062620021708</v>
      </c>
      <c r="X69" s="78">
        <f t="shared" si="13"/>
        <v>95.000083493362283</v>
      </c>
      <c r="Y69" s="78">
        <f t="shared" si="13"/>
        <v>95</v>
      </c>
      <c r="Z69" s="78">
        <f t="shared" si="13"/>
        <v>95.500041746681134</v>
      </c>
      <c r="AA69" s="78">
        <f t="shared" si="14"/>
        <v>94.990267595338437</v>
      </c>
      <c r="AB69" s="78">
        <f t="shared" si="14"/>
        <v>93.991051848990381</v>
      </c>
      <c r="AC69" s="78">
        <f t="shared" si="14"/>
        <v>95.482798869742297</v>
      </c>
      <c r="AD69" s="78">
        <f t="shared" si="14"/>
        <v>95.49104102595696</v>
      </c>
      <c r="AE69" s="68">
        <f t="shared" si="15"/>
        <v>94.079624442789779</v>
      </c>
      <c r="AF69" s="102"/>
      <c r="AI69" s="66">
        <v>3</v>
      </c>
      <c r="AJ69" s="25">
        <v>1</v>
      </c>
      <c r="AK69" s="79">
        <f t="shared" si="16"/>
        <v>94.079624442789779</v>
      </c>
    </row>
    <row r="70" spans="1:37" s="66" customFormat="1" ht="12" customHeight="1" x14ac:dyDescent="0.25">
      <c r="A70" s="76" t="s">
        <v>186</v>
      </c>
      <c r="B70" s="101" t="s">
        <v>187</v>
      </c>
      <c r="C70" s="77">
        <v>179.65</v>
      </c>
      <c r="D70" s="77">
        <v>180.1713</v>
      </c>
      <c r="E70" s="49">
        <v>3593</v>
      </c>
      <c r="F70" s="49">
        <v>3593</v>
      </c>
      <c r="G70" s="49">
        <v>3563.06</v>
      </c>
      <c r="H70" s="49">
        <v>3413.35</v>
      </c>
      <c r="I70" s="49">
        <v>3413.35</v>
      </c>
      <c r="J70" s="49">
        <v>3413.35</v>
      </c>
      <c r="K70" s="49">
        <v>2874.4</v>
      </c>
      <c r="L70" s="49">
        <v>2774.9900000000002</v>
      </c>
      <c r="M70" s="49">
        <v>2707.42</v>
      </c>
      <c r="N70" s="49">
        <v>2818.29</v>
      </c>
      <c r="O70" s="49">
        <v>2887.59</v>
      </c>
      <c r="P70" s="49">
        <v>3007.7000000000003</v>
      </c>
      <c r="Q70" s="49">
        <f t="shared" si="12"/>
        <v>38059.5</v>
      </c>
      <c r="R70" s="77"/>
      <c r="S70" s="78">
        <f t="shared" si="13"/>
        <v>20</v>
      </c>
      <c r="T70" s="78">
        <f t="shared" si="13"/>
        <v>20</v>
      </c>
      <c r="U70" s="78">
        <f t="shared" si="13"/>
        <v>19.833342610631782</v>
      </c>
      <c r="V70" s="78">
        <f t="shared" si="13"/>
        <v>19</v>
      </c>
      <c r="W70" s="78">
        <f t="shared" si="13"/>
        <v>19</v>
      </c>
      <c r="X70" s="78">
        <f t="shared" si="13"/>
        <v>19</v>
      </c>
      <c r="Y70" s="78">
        <f t="shared" si="13"/>
        <v>16</v>
      </c>
      <c r="Z70" s="78">
        <f t="shared" si="13"/>
        <v>15.446646256610077</v>
      </c>
      <c r="AA70" s="78">
        <f t="shared" si="14"/>
        <v>15.026921601831146</v>
      </c>
      <c r="AB70" s="78">
        <f t="shared" si="14"/>
        <v>15.642280429790981</v>
      </c>
      <c r="AC70" s="78">
        <f t="shared" si="14"/>
        <v>16.026914386475539</v>
      </c>
      <c r="AD70" s="78">
        <f t="shared" si="14"/>
        <v>16.693557741993317</v>
      </c>
      <c r="AE70" s="68">
        <f t="shared" si="15"/>
        <v>17.639138585611068</v>
      </c>
      <c r="AF70" s="102"/>
      <c r="AI70" s="66">
        <v>3</v>
      </c>
      <c r="AJ70" s="25">
        <v>1</v>
      </c>
      <c r="AK70" s="79">
        <f t="shared" si="16"/>
        <v>17.639138585611068</v>
      </c>
    </row>
    <row r="71" spans="1:37" s="66" customFormat="1" ht="12" customHeight="1" x14ac:dyDescent="0.25">
      <c r="A71" s="76" t="s">
        <v>188</v>
      </c>
      <c r="B71" s="101" t="s">
        <v>189</v>
      </c>
      <c r="C71" s="77">
        <v>299.42</v>
      </c>
      <c r="D71" s="77">
        <v>300.28549999999996</v>
      </c>
      <c r="E71" s="49">
        <v>2095.94</v>
      </c>
      <c r="F71" s="49">
        <v>2095.94</v>
      </c>
      <c r="G71" s="49">
        <v>1961.2</v>
      </c>
      <c r="H71" s="49">
        <v>1796.52</v>
      </c>
      <c r="I71" s="49">
        <v>1796.52</v>
      </c>
      <c r="J71" s="49">
        <v>1497.1</v>
      </c>
      <c r="K71" s="49">
        <v>1796.52</v>
      </c>
      <c r="L71" s="49">
        <v>1691.72</v>
      </c>
      <c r="M71" s="49">
        <v>1801.68</v>
      </c>
      <c r="N71" s="49">
        <v>1801.68</v>
      </c>
      <c r="O71" s="49">
        <v>1801.68</v>
      </c>
      <c r="P71" s="49">
        <v>1801.68</v>
      </c>
      <c r="Q71" s="49">
        <f t="shared" si="12"/>
        <v>21938.18</v>
      </c>
      <c r="R71" s="77"/>
      <c r="S71" s="78">
        <f t="shared" si="13"/>
        <v>7</v>
      </c>
      <c r="T71" s="78">
        <f t="shared" si="13"/>
        <v>7</v>
      </c>
      <c r="U71" s="78">
        <f t="shared" si="13"/>
        <v>6.5499966602097386</v>
      </c>
      <c r="V71" s="78">
        <f t="shared" si="13"/>
        <v>6</v>
      </c>
      <c r="W71" s="78">
        <f t="shared" si="13"/>
        <v>6</v>
      </c>
      <c r="X71" s="78">
        <f t="shared" si="13"/>
        <v>4.9999999999999991</v>
      </c>
      <c r="Y71" s="78">
        <f t="shared" si="13"/>
        <v>6</v>
      </c>
      <c r="Z71" s="78">
        <f t="shared" si="13"/>
        <v>5.6499899806292166</v>
      </c>
      <c r="AA71" s="78">
        <f t="shared" si="14"/>
        <v>5.9998901045838053</v>
      </c>
      <c r="AB71" s="78">
        <f t="shared" si="14"/>
        <v>5.9998901045838053</v>
      </c>
      <c r="AC71" s="78">
        <f t="shared" si="14"/>
        <v>5.9998901045838053</v>
      </c>
      <c r="AD71" s="78">
        <f t="shared" si="14"/>
        <v>5.9998901045838053</v>
      </c>
      <c r="AE71" s="68">
        <f t="shared" si="15"/>
        <v>6.0999622549311825</v>
      </c>
      <c r="AF71" s="102"/>
      <c r="AI71" s="66">
        <v>3</v>
      </c>
      <c r="AJ71" s="25">
        <v>1</v>
      </c>
      <c r="AK71" s="79">
        <f t="shared" si="16"/>
        <v>6.0999622549311825</v>
      </c>
    </row>
    <row r="72" spans="1:37" s="66" customFormat="1" ht="12" customHeight="1" x14ac:dyDescent="0.25">
      <c r="A72" s="76" t="s">
        <v>190</v>
      </c>
      <c r="B72" s="101" t="s">
        <v>191</v>
      </c>
      <c r="C72" s="77">
        <v>78.98</v>
      </c>
      <c r="D72" s="77">
        <v>79.195700000000002</v>
      </c>
      <c r="E72" s="49">
        <v>17150.68</v>
      </c>
      <c r="F72" s="49">
        <v>17020.21</v>
      </c>
      <c r="G72" s="49">
        <v>17553.359999999997</v>
      </c>
      <c r="H72" s="49">
        <v>18185.2</v>
      </c>
      <c r="I72" s="49">
        <v>18244.39</v>
      </c>
      <c r="J72" s="49">
        <v>18422.099999999999</v>
      </c>
      <c r="K72" s="49">
        <v>18323.379999999997</v>
      </c>
      <c r="L72" s="49">
        <v>17928.48</v>
      </c>
      <c r="M72" s="49">
        <v>17896.129999999997</v>
      </c>
      <c r="N72" s="49">
        <v>17876.54</v>
      </c>
      <c r="O72" s="49">
        <v>18074.98</v>
      </c>
      <c r="P72" s="49">
        <v>18233.379999999997</v>
      </c>
      <c r="Q72" s="49">
        <f t="shared" si="12"/>
        <v>214908.83000000005</v>
      </c>
      <c r="R72" s="77"/>
      <c r="S72" s="78">
        <f t="shared" si="13"/>
        <v>217.15219042795644</v>
      </c>
      <c r="T72" s="78">
        <f t="shared" si="13"/>
        <v>215.50025322866546</v>
      </c>
      <c r="U72" s="78">
        <f t="shared" si="13"/>
        <v>222.25069637883004</v>
      </c>
      <c r="V72" s="78">
        <f t="shared" si="13"/>
        <v>230.25069637883007</v>
      </c>
      <c r="W72" s="78">
        <f t="shared" si="13"/>
        <v>231.00012661433271</v>
      </c>
      <c r="X72" s="78">
        <f t="shared" si="13"/>
        <v>233.25018992149907</v>
      </c>
      <c r="Y72" s="78">
        <f t="shared" si="13"/>
        <v>232.00025322866543</v>
      </c>
      <c r="Z72" s="78">
        <f t="shared" si="13"/>
        <v>227.00025322866546</v>
      </c>
      <c r="AA72" s="78">
        <f t="shared" si="14"/>
        <v>225.97350613732812</v>
      </c>
      <c r="AB72" s="78">
        <f t="shared" si="14"/>
        <v>225.72614422247673</v>
      </c>
      <c r="AC72" s="78">
        <f t="shared" si="14"/>
        <v>228.23183581936897</v>
      </c>
      <c r="AD72" s="78">
        <f t="shared" si="14"/>
        <v>230.23194441112329</v>
      </c>
      <c r="AE72" s="68">
        <f t="shared" si="15"/>
        <v>226.54734083314511</v>
      </c>
      <c r="AF72" s="102"/>
      <c r="AI72" s="66">
        <v>4</v>
      </c>
      <c r="AJ72" s="25">
        <v>1</v>
      </c>
      <c r="AK72" s="79">
        <f t="shared" si="16"/>
        <v>226.54734083314511</v>
      </c>
    </row>
    <row r="73" spans="1:37" s="66" customFormat="1" ht="12" customHeight="1" x14ac:dyDescent="0.25">
      <c r="A73" s="76" t="s">
        <v>192</v>
      </c>
      <c r="B73" s="101" t="s">
        <v>193</v>
      </c>
      <c r="C73" s="77">
        <v>157.96</v>
      </c>
      <c r="D73" s="77">
        <v>158.3914</v>
      </c>
      <c r="E73" s="49">
        <v>13939.97</v>
      </c>
      <c r="F73" s="49">
        <v>13900.48</v>
      </c>
      <c r="G73" s="49">
        <v>13666.74</v>
      </c>
      <c r="H73" s="49">
        <v>12162.929999999998</v>
      </c>
      <c r="I73" s="49">
        <v>12399.859999999999</v>
      </c>
      <c r="J73" s="49">
        <v>12518.33</v>
      </c>
      <c r="K73" s="49">
        <v>12557.82</v>
      </c>
      <c r="L73" s="49">
        <v>12459.09</v>
      </c>
      <c r="M73" s="49">
        <v>12509.8</v>
      </c>
      <c r="N73" s="49">
        <v>12410.81</v>
      </c>
      <c r="O73" s="49">
        <v>12558.64</v>
      </c>
      <c r="P73" s="49">
        <v>12187.91</v>
      </c>
      <c r="Q73" s="49">
        <f t="shared" si="12"/>
        <v>153272.38</v>
      </c>
      <c r="R73" s="77"/>
      <c r="S73" s="78">
        <f t="shared" si="13"/>
        <v>88.249999999999986</v>
      </c>
      <c r="T73" s="78">
        <f t="shared" si="13"/>
        <v>87.999999999999986</v>
      </c>
      <c r="U73" s="78">
        <f t="shared" si="13"/>
        <v>86.520258293238783</v>
      </c>
      <c r="V73" s="78">
        <f t="shared" si="13"/>
        <v>77.000063307166357</v>
      </c>
      <c r="W73" s="78">
        <f t="shared" si="13"/>
        <v>78.499999999999986</v>
      </c>
      <c r="X73" s="78">
        <f t="shared" si="13"/>
        <v>79.25</v>
      </c>
      <c r="Y73" s="78">
        <f t="shared" si="13"/>
        <v>79.5</v>
      </c>
      <c r="Z73" s="78">
        <f t="shared" si="13"/>
        <v>78.874968346416807</v>
      </c>
      <c r="AA73" s="78">
        <f t="shared" si="14"/>
        <v>78.980298172754317</v>
      </c>
      <c r="AB73" s="78">
        <f t="shared" si="14"/>
        <v>78.355327372571992</v>
      </c>
      <c r="AC73" s="78">
        <f t="shared" si="14"/>
        <v>79.288648247316445</v>
      </c>
      <c r="AD73" s="78">
        <f t="shared" si="14"/>
        <v>76.948053997881189</v>
      </c>
      <c r="AE73" s="68">
        <f t="shared" si="15"/>
        <v>80.788968144778821</v>
      </c>
      <c r="AF73" s="102"/>
      <c r="AI73" s="66">
        <v>4</v>
      </c>
      <c r="AJ73" s="25">
        <v>1</v>
      </c>
      <c r="AK73" s="79">
        <f t="shared" si="16"/>
        <v>80.788968144778821</v>
      </c>
    </row>
    <row r="74" spans="1:37" s="66" customFormat="1" ht="12" customHeight="1" x14ac:dyDescent="0.25">
      <c r="A74" s="76" t="s">
        <v>194</v>
      </c>
      <c r="B74" s="101" t="s">
        <v>195</v>
      </c>
      <c r="C74" s="77">
        <v>232.65</v>
      </c>
      <c r="D74" s="77">
        <v>237.58709999999999</v>
      </c>
      <c r="E74" s="49">
        <v>9710.25</v>
      </c>
      <c r="F74" s="49">
        <v>9710.25</v>
      </c>
      <c r="G74" s="49">
        <v>9124.93</v>
      </c>
      <c r="H74" s="49">
        <v>8288.61</v>
      </c>
      <c r="I74" s="49">
        <v>8288.61</v>
      </c>
      <c r="J74" s="49">
        <v>8091.17</v>
      </c>
      <c r="K74" s="49">
        <v>7577.79</v>
      </c>
      <c r="L74" s="49">
        <v>7723.12</v>
      </c>
      <c r="M74" s="49">
        <v>7845.33</v>
      </c>
      <c r="N74" s="49">
        <v>7370.17</v>
      </c>
      <c r="O74" s="49">
        <v>7845.33</v>
      </c>
      <c r="P74" s="49">
        <v>8082.91</v>
      </c>
      <c r="Q74" s="49">
        <f t="shared" si="12"/>
        <v>99658.47</v>
      </c>
      <c r="R74" s="77"/>
      <c r="S74" s="78">
        <f t="shared" si="13"/>
        <v>41.737588652482266</v>
      </c>
      <c r="T74" s="78">
        <f t="shared" si="13"/>
        <v>41.737588652482266</v>
      </c>
      <c r="U74" s="78">
        <f t="shared" si="13"/>
        <v>39.221706425961749</v>
      </c>
      <c r="V74" s="78">
        <f t="shared" si="13"/>
        <v>35.626950354609932</v>
      </c>
      <c r="W74" s="78">
        <f t="shared" si="13"/>
        <v>35.626950354609932</v>
      </c>
      <c r="X74" s="78">
        <f t="shared" si="13"/>
        <v>34.778293574038251</v>
      </c>
      <c r="Y74" s="78">
        <f t="shared" si="13"/>
        <v>32.571631205673761</v>
      </c>
      <c r="Z74" s="78">
        <f t="shared" si="13"/>
        <v>33.196303460133244</v>
      </c>
      <c r="AA74" s="78">
        <f t="shared" si="14"/>
        <v>33.020858455698985</v>
      </c>
      <c r="AB74" s="78">
        <f t="shared" si="14"/>
        <v>31.020918223253705</v>
      </c>
      <c r="AC74" s="78">
        <f t="shared" si="14"/>
        <v>33.020858455698985</v>
      </c>
      <c r="AD74" s="78">
        <f t="shared" si="14"/>
        <v>34.020828571921626</v>
      </c>
      <c r="AE74" s="68">
        <f t="shared" si="15"/>
        <v>35.465039698880396</v>
      </c>
      <c r="AF74" s="102"/>
      <c r="AI74" s="66">
        <v>4</v>
      </c>
      <c r="AJ74" s="25">
        <v>1</v>
      </c>
      <c r="AK74" s="79">
        <f t="shared" si="16"/>
        <v>35.465039698880396</v>
      </c>
    </row>
    <row r="75" spans="1:37" s="66" customFormat="1" ht="12" customHeight="1" x14ac:dyDescent="0.25">
      <c r="A75" s="76" t="s">
        <v>196</v>
      </c>
      <c r="B75" s="101" t="s">
        <v>197</v>
      </c>
      <c r="C75" s="77">
        <v>394.9</v>
      </c>
      <c r="D75" s="77">
        <v>395.97849999999994</v>
      </c>
      <c r="E75" s="49">
        <v>7503.0999999999995</v>
      </c>
      <c r="F75" s="49">
        <v>7503.0999999999995</v>
      </c>
      <c r="G75" s="49">
        <v>7503.0999999999995</v>
      </c>
      <c r="H75" s="49">
        <v>7108.2</v>
      </c>
      <c r="I75" s="49">
        <v>7404.3799999999992</v>
      </c>
      <c r="J75" s="49">
        <v>7503.0999999999995</v>
      </c>
      <c r="K75" s="49">
        <v>7503.0999999999995</v>
      </c>
      <c r="L75" s="49">
        <v>7641.32</v>
      </c>
      <c r="M75" s="49">
        <v>7919.6</v>
      </c>
      <c r="N75" s="49">
        <v>7919.6</v>
      </c>
      <c r="O75" s="49">
        <v>7919.6</v>
      </c>
      <c r="P75" s="49">
        <v>7919.6</v>
      </c>
      <c r="Q75" s="49">
        <f t="shared" si="12"/>
        <v>91347.800000000017</v>
      </c>
      <c r="R75" s="77"/>
      <c r="S75" s="78">
        <f t="shared" si="13"/>
        <v>19</v>
      </c>
      <c r="T75" s="78">
        <f t="shared" si="13"/>
        <v>19</v>
      </c>
      <c r="U75" s="78">
        <f t="shared" si="13"/>
        <v>19</v>
      </c>
      <c r="V75" s="78">
        <f t="shared" si="13"/>
        <v>18</v>
      </c>
      <c r="W75" s="78">
        <f t="shared" si="13"/>
        <v>18.750012661433274</v>
      </c>
      <c r="X75" s="78">
        <f t="shared" si="13"/>
        <v>19</v>
      </c>
      <c r="Y75" s="78">
        <f t="shared" si="13"/>
        <v>19</v>
      </c>
      <c r="Z75" s="78">
        <f t="shared" si="13"/>
        <v>19.350012661433276</v>
      </c>
      <c r="AA75" s="78">
        <f t="shared" si="14"/>
        <v>20.000075761689086</v>
      </c>
      <c r="AB75" s="78">
        <f t="shared" si="14"/>
        <v>20.000075761689086</v>
      </c>
      <c r="AC75" s="78">
        <f t="shared" si="14"/>
        <v>20.000075761689086</v>
      </c>
      <c r="AD75" s="78">
        <f t="shared" si="14"/>
        <v>20.000075761689086</v>
      </c>
      <c r="AE75" s="68">
        <f t="shared" si="15"/>
        <v>19.258360697468579</v>
      </c>
      <c r="AF75" s="102"/>
      <c r="AI75" s="66">
        <v>4</v>
      </c>
      <c r="AJ75" s="25">
        <v>1</v>
      </c>
      <c r="AK75" s="79">
        <f t="shared" si="16"/>
        <v>19.258360697468579</v>
      </c>
    </row>
    <row r="76" spans="1:37" s="66" customFormat="1" ht="12" customHeight="1" x14ac:dyDescent="0.25">
      <c r="A76" s="76" t="s">
        <v>198</v>
      </c>
      <c r="B76" s="101" t="s">
        <v>199</v>
      </c>
      <c r="C76" s="77">
        <v>107.47</v>
      </c>
      <c r="D76" s="77">
        <v>107.77370000000001</v>
      </c>
      <c r="E76" s="49">
        <v>27477.499999999996</v>
      </c>
      <c r="F76" s="49">
        <v>27773.029999999995</v>
      </c>
      <c r="G76" s="49">
        <v>27274.699999999997</v>
      </c>
      <c r="H76" s="49">
        <v>27692.44</v>
      </c>
      <c r="I76" s="49">
        <v>27987.979999999996</v>
      </c>
      <c r="J76" s="49">
        <v>27934.249999999996</v>
      </c>
      <c r="K76" s="49">
        <v>27584.98</v>
      </c>
      <c r="L76" s="49">
        <v>27531.239999999994</v>
      </c>
      <c r="M76" s="49">
        <v>27305.599999999999</v>
      </c>
      <c r="N76" s="49">
        <v>27359.019999999997</v>
      </c>
      <c r="O76" s="49">
        <v>27415.93</v>
      </c>
      <c r="P76" s="49">
        <v>27308.129999999997</v>
      </c>
      <c r="Q76" s="49">
        <f t="shared" si="12"/>
        <v>330644.8</v>
      </c>
      <c r="R76" s="77"/>
      <c r="S76" s="78">
        <f t="shared" si="13"/>
        <v>255.67600260537822</v>
      </c>
      <c r="T76" s="78">
        <f t="shared" si="13"/>
        <v>258.42588629384943</v>
      </c>
      <c r="U76" s="78">
        <f t="shared" si="13"/>
        <v>253.78896436214754</v>
      </c>
      <c r="V76" s="78">
        <f t="shared" si="13"/>
        <v>257.67600260537824</v>
      </c>
      <c r="W76" s="78">
        <f t="shared" si="13"/>
        <v>260.42597934307247</v>
      </c>
      <c r="X76" s="78">
        <f t="shared" si="13"/>
        <v>259.92602586768396</v>
      </c>
      <c r="Y76" s="78">
        <f t="shared" si="13"/>
        <v>256.67609565460128</v>
      </c>
      <c r="Z76" s="78">
        <f t="shared" si="13"/>
        <v>256.17604912998974</v>
      </c>
      <c r="AA76" s="78">
        <f t="shared" si="14"/>
        <v>253.3605137431488</v>
      </c>
      <c r="AB76" s="78">
        <f t="shared" si="14"/>
        <v>253.85618198131823</v>
      </c>
      <c r="AC76" s="78">
        <f t="shared" si="14"/>
        <v>254.38423288798657</v>
      </c>
      <c r="AD76" s="78">
        <f t="shared" si="14"/>
        <v>253.3839888581351</v>
      </c>
      <c r="AE76" s="68">
        <f t="shared" si="15"/>
        <v>256.14632694439075</v>
      </c>
      <c r="AF76" s="102"/>
      <c r="AI76" s="66">
        <v>6</v>
      </c>
      <c r="AJ76" s="25">
        <v>1</v>
      </c>
      <c r="AK76" s="79">
        <f t="shared" si="16"/>
        <v>256.14632694439075</v>
      </c>
    </row>
    <row r="77" spans="1:37" s="66" customFormat="1" ht="12" customHeight="1" x14ac:dyDescent="0.25">
      <c r="A77" s="76" t="s">
        <v>200</v>
      </c>
      <c r="B77" s="101" t="s">
        <v>201</v>
      </c>
      <c r="C77" s="77">
        <v>214.94</v>
      </c>
      <c r="D77" s="77">
        <v>215.54740000000001</v>
      </c>
      <c r="E77" s="49">
        <v>36002.46</v>
      </c>
      <c r="F77" s="49">
        <v>36163.67</v>
      </c>
      <c r="G77" s="49">
        <v>38044.42</v>
      </c>
      <c r="H77" s="49">
        <v>37467.64</v>
      </c>
      <c r="I77" s="49">
        <v>38044.44</v>
      </c>
      <c r="J77" s="49">
        <v>39199.69</v>
      </c>
      <c r="K77" s="49">
        <v>39387.760000000002</v>
      </c>
      <c r="L77" s="49">
        <v>39716.629999999997</v>
      </c>
      <c r="M77" s="49">
        <v>40893.919999999998</v>
      </c>
      <c r="N77" s="49">
        <v>42058.380000000005</v>
      </c>
      <c r="O77" s="49">
        <v>42174.14</v>
      </c>
      <c r="P77" s="49">
        <v>42597.149999999994</v>
      </c>
      <c r="Q77" s="49">
        <f t="shared" si="12"/>
        <v>471750.30000000005</v>
      </c>
      <c r="R77" s="77"/>
      <c r="S77" s="78">
        <f t="shared" si="13"/>
        <v>167.50004652461152</v>
      </c>
      <c r="T77" s="78">
        <f t="shared" si="13"/>
        <v>168.25006978691727</v>
      </c>
      <c r="U77" s="78">
        <f t="shared" si="13"/>
        <v>177.00018609844608</v>
      </c>
      <c r="V77" s="78">
        <f t="shared" si="13"/>
        <v>174.3167395552247</v>
      </c>
      <c r="W77" s="78">
        <f t="shared" si="13"/>
        <v>177.00027914766912</v>
      </c>
      <c r="X77" s="78">
        <f t="shared" si="13"/>
        <v>182.37503489345866</v>
      </c>
      <c r="Y77" s="78">
        <f t="shared" si="13"/>
        <v>183.25002326230577</v>
      </c>
      <c r="Z77" s="78">
        <f t="shared" si="13"/>
        <v>184.78007816134735</v>
      </c>
      <c r="AA77" s="78">
        <f t="shared" si="14"/>
        <v>189.72123996856374</v>
      </c>
      <c r="AB77" s="78">
        <f t="shared" si="14"/>
        <v>195.12357838693487</v>
      </c>
      <c r="AC77" s="78">
        <f t="shared" si="14"/>
        <v>195.66062963413151</v>
      </c>
      <c r="AD77" s="78">
        <f t="shared" si="14"/>
        <v>197.62312141088222</v>
      </c>
      <c r="AE77" s="68">
        <f t="shared" si="15"/>
        <v>182.71675223587442</v>
      </c>
      <c r="AF77" s="102"/>
      <c r="AI77" s="66">
        <v>6</v>
      </c>
      <c r="AJ77" s="25">
        <v>1</v>
      </c>
      <c r="AK77" s="79">
        <f t="shared" si="16"/>
        <v>182.71675223587442</v>
      </c>
    </row>
    <row r="78" spans="1:37" s="66" customFormat="1" ht="12" customHeight="1" x14ac:dyDescent="0.25">
      <c r="A78" s="76" t="s">
        <v>202</v>
      </c>
      <c r="B78" s="101" t="s">
        <v>203</v>
      </c>
      <c r="C78" s="77">
        <v>322.41000000000003</v>
      </c>
      <c r="D78" s="77">
        <v>323.3211</v>
      </c>
      <c r="E78" s="49">
        <v>14508.45</v>
      </c>
      <c r="F78" s="49">
        <v>14830.86</v>
      </c>
      <c r="G78" s="49">
        <v>13971.1</v>
      </c>
      <c r="H78" s="49">
        <v>11687.36</v>
      </c>
      <c r="I78" s="49">
        <v>11069.42</v>
      </c>
      <c r="J78" s="49">
        <v>11354.2</v>
      </c>
      <c r="K78" s="49">
        <v>11848.57</v>
      </c>
      <c r="L78" s="49">
        <v>13863.63</v>
      </c>
      <c r="M78" s="49">
        <v>13681.449999999999</v>
      </c>
      <c r="N78" s="49">
        <v>13573.98</v>
      </c>
      <c r="O78" s="49">
        <v>13172.560000000001</v>
      </c>
      <c r="P78" s="49">
        <v>12930.070000000002</v>
      </c>
      <c r="Q78" s="49">
        <f t="shared" si="12"/>
        <v>156491.65</v>
      </c>
      <c r="R78" s="77"/>
      <c r="S78" s="78">
        <f t="shared" si="13"/>
        <v>45</v>
      </c>
      <c r="T78" s="78">
        <f t="shared" si="13"/>
        <v>46</v>
      </c>
      <c r="U78" s="78">
        <f t="shared" si="13"/>
        <v>43.333333333333329</v>
      </c>
      <c r="V78" s="78">
        <f t="shared" si="13"/>
        <v>36.249992245898078</v>
      </c>
      <c r="W78" s="78">
        <f t="shared" si="13"/>
        <v>34.333364349741011</v>
      </c>
      <c r="X78" s="78">
        <f t="shared" si="13"/>
        <v>35.216649607642445</v>
      </c>
      <c r="Y78" s="78">
        <f t="shared" si="13"/>
        <v>36.750007754101915</v>
      </c>
      <c r="Z78" s="78">
        <f t="shared" si="13"/>
        <v>42.999999999999993</v>
      </c>
      <c r="AA78" s="78">
        <f t="shared" si="14"/>
        <v>42.315363890571938</v>
      </c>
      <c r="AB78" s="78">
        <f t="shared" si="14"/>
        <v>41.982969871128113</v>
      </c>
      <c r="AC78" s="78">
        <f t="shared" si="14"/>
        <v>40.74141774230015</v>
      </c>
      <c r="AD78" s="78">
        <f t="shared" si="14"/>
        <v>39.991420293943087</v>
      </c>
      <c r="AE78" s="68">
        <f t="shared" si="15"/>
        <v>40.409543257388329</v>
      </c>
      <c r="AF78" s="102"/>
      <c r="AI78" s="66">
        <v>6</v>
      </c>
      <c r="AJ78" s="25">
        <v>1</v>
      </c>
      <c r="AK78" s="79">
        <f t="shared" si="16"/>
        <v>40.409543257388329</v>
      </c>
    </row>
    <row r="79" spans="1:37" s="66" customFormat="1" ht="12" customHeight="1" x14ac:dyDescent="0.25">
      <c r="A79" s="76" t="s">
        <v>204</v>
      </c>
      <c r="B79" s="101" t="s">
        <v>205</v>
      </c>
      <c r="C79" s="77">
        <v>429.88</v>
      </c>
      <c r="D79" s="77">
        <v>431.09480000000002</v>
      </c>
      <c r="E79" s="49">
        <v>1665.79</v>
      </c>
      <c r="F79" s="49">
        <v>1719.52</v>
      </c>
      <c r="G79" s="49">
        <v>1719.52</v>
      </c>
      <c r="H79" s="49">
        <v>1719.52</v>
      </c>
      <c r="I79" s="49">
        <v>2256.87</v>
      </c>
      <c r="J79" s="49">
        <v>2579.2800000000002</v>
      </c>
      <c r="K79" s="49">
        <v>2149.4</v>
      </c>
      <c r="L79" s="49">
        <v>2149.4</v>
      </c>
      <c r="M79" s="49">
        <v>1831.83</v>
      </c>
      <c r="N79" s="49">
        <v>1724.36</v>
      </c>
      <c r="O79" s="49">
        <v>1724.36</v>
      </c>
      <c r="P79" s="49">
        <v>1724.36</v>
      </c>
      <c r="Q79" s="49">
        <f t="shared" si="12"/>
        <v>22964.210000000003</v>
      </c>
      <c r="R79" s="77"/>
      <c r="S79" s="78">
        <f t="shared" si="13"/>
        <v>3.8750116311528799</v>
      </c>
      <c r="T79" s="78">
        <f t="shared" si="13"/>
        <v>4</v>
      </c>
      <c r="U79" s="78">
        <f t="shared" si="13"/>
        <v>4</v>
      </c>
      <c r="V79" s="78">
        <f t="shared" si="13"/>
        <v>4</v>
      </c>
      <c r="W79" s="78">
        <f t="shared" si="13"/>
        <v>5.25</v>
      </c>
      <c r="X79" s="78">
        <f t="shared" si="13"/>
        <v>6.0000000000000009</v>
      </c>
      <c r="Y79" s="78">
        <f t="shared" si="13"/>
        <v>5</v>
      </c>
      <c r="Z79" s="78">
        <f t="shared" si="13"/>
        <v>5</v>
      </c>
      <c r="AA79" s="78">
        <f t="shared" si="14"/>
        <v>4.2492509768153077</v>
      </c>
      <c r="AB79" s="78">
        <f t="shared" si="14"/>
        <v>3.9999554622324367</v>
      </c>
      <c r="AC79" s="78">
        <f t="shared" si="14"/>
        <v>3.9999554622324367</v>
      </c>
      <c r="AD79" s="78">
        <f t="shared" si="14"/>
        <v>3.9999554622324367</v>
      </c>
      <c r="AE79" s="68">
        <f t="shared" si="15"/>
        <v>4.4478440828887917</v>
      </c>
      <c r="AF79" s="102"/>
      <c r="AI79" s="66">
        <v>6</v>
      </c>
      <c r="AJ79" s="25">
        <v>1</v>
      </c>
      <c r="AK79" s="79">
        <f t="shared" si="16"/>
        <v>4.4478440828887917</v>
      </c>
    </row>
    <row r="80" spans="1:37" s="66" customFormat="1" ht="12" customHeight="1" x14ac:dyDescent="0.25">
      <c r="A80" s="76" t="s">
        <v>206</v>
      </c>
      <c r="B80" s="101" t="s">
        <v>207</v>
      </c>
      <c r="C80" s="77">
        <v>537.35</v>
      </c>
      <c r="D80" s="77">
        <v>538.86849999999993</v>
      </c>
      <c r="E80" s="49">
        <v>15045.8</v>
      </c>
      <c r="F80" s="49">
        <v>15045.8</v>
      </c>
      <c r="G80" s="49">
        <v>13890.5</v>
      </c>
      <c r="H80" s="49">
        <v>13971.1</v>
      </c>
      <c r="I80" s="49">
        <v>13971.1</v>
      </c>
      <c r="J80" s="49">
        <v>14105.44</v>
      </c>
      <c r="K80" s="49">
        <v>15045.8</v>
      </c>
      <c r="L80" s="49">
        <v>15045.8</v>
      </c>
      <c r="M80" s="49">
        <v>15088.08</v>
      </c>
      <c r="N80" s="49">
        <v>15088.08</v>
      </c>
      <c r="O80" s="49">
        <v>15088.08</v>
      </c>
      <c r="P80" s="49">
        <v>15222.800000000001</v>
      </c>
      <c r="Q80" s="49">
        <f t="shared" si="12"/>
        <v>176608.37999999998</v>
      </c>
      <c r="R80" s="77"/>
      <c r="S80" s="78">
        <f t="shared" si="13"/>
        <v>27.999999999999996</v>
      </c>
      <c r="T80" s="78">
        <f t="shared" si="13"/>
        <v>27.999999999999996</v>
      </c>
      <c r="U80" s="78">
        <f t="shared" si="13"/>
        <v>25.850004652461152</v>
      </c>
      <c r="V80" s="78">
        <f t="shared" si="13"/>
        <v>26</v>
      </c>
      <c r="W80" s="78">
        <f t="shared" si="13"/>
        <v>26</v>
      </c>
      <c r="X80" s="78">
        <f t="shared" si="13"/>
        <v>26.250004652461151</v>
      </c>
      <c r="Y80" s="78">
        <f t="shared" si="13"/>
        <v>27.999999999999996</v>
      </c>
      <c r="Z80" s="78">
        <f t="shared" si="13"/>
        <v>27.999999999999996</v>
      </c>
      <c r="AA80" s="78">
        <f t="shared" si="14"/>
        <v>27.999558333805005</v>
      </c>
      <c r="AB80" s="78">
        <f t="shared" si="14"/>
        <v>27.999558333805005</v>
      </c>
      <c r="AC80" s="78">
        <f t="shared" si="14"/>
        <v>27.999558333805005</v>
      </c>
      <c r="AD80" s="78">
        <f t="shared" si="14"/>
        <v>28.249563669058414</v>
      </c>
      <c r="AE80" s="68">
        <f t="shared" si="15"/>
        <v>27.362353997949644</v>
      </c>
      <c r="AF80" s="102"/>
      <c r="AI80" s="66">
        <v>6</v>
      </c>
      <c r="AJ80" s="25">
        <v>1</v>
      </c>
      <c r="AK80" s="79">
        <f t="shared" si="16"/>
        <v>27.362353997949644</v>
      </c>
    </row>
    <row r="81" spans="1:38" s="66" customFormat="1" ht="12" customHeight="1" x14ac:dyDescent="0.25">
      <c r="A81" s="76" t="s">
        <v>208</v>
      </c>
      <c r="B81" s="101" t="s">
        <v>209</v>
      </c>
      <c r="C81" s="77">
        <v>144.71</v>
      </c>
      <c r="D81" s="77">
        <v>145.09829999999999</v>
      </c>
      <c r="E81" s="49">
        <v>3419.21</v>
      </c>
      <c r="F81" s="49">
        <v>4221.29</v>
      </c>
      <c r="G81" s="49">
        <v>4275.21</v>
      </c>
      <c r="H81" s="49">
        <v>3686.57</v>
      </c>
      <c r="I81" s="49">
        <v>4488.6499999999996</v>
      </c>
      <c r="J81" s="49">
        <v>3686.57</v>
      </c>
      <c r="K81" s="49">
        <v>3686.57</v>
      </c>
      <c r="L81" s="49">
        <v>1012.97</v>
      </c>
      <c r="M81" s="49">
        <v>1013.73</v>
      </c>
      <c r="N81" s="49">
        <v>1013.73</v>
      </c>
      <c r="O81" s="49">
        <v>1015.6300000000001</v>
      </c>
      <c r="P81" s="49">
        <v>1015.6300000000001</v>
      </c>
      <c r="Q81" s="49">
        <f t="shared" si="12"/>
        <v>32535.760000000002</v>
      </c>
      <c r="R81" s="77"/>
      <c r="S81" s="78">
        <f t="shared" si="13"/>
        <v>23.628014649989634</v>
      </c>
      <c r="T81" s="78">
        <f t="shared" si="13"/>
        <v>29.170686199986179</v>
      </c>
      <c r="U81" s="78">
        <f t="shared" si="13"/>
        <v>29.54329348351876</v>
      </c>
      <c r="V81" s="78">
        <f t="shared" si="13"/>
        <v>25.475571833321816</v>
      </c>
      <c r="W81" s="78">
        <f t="shared" si="13"/>
        <v>31.018243383318357</v>
      </c>
      <c r="X81" s="78">
        <f t="shared" si="13"/>
        <v>25.475571833321816</v>
      </c>
      <c r="Y81" s="78">
        <f t="shared" si="13"/>
        <v>25.475571833321816</v>
      </c>
      <c r="Z81" s="78">
        <f t="shared" si="13"/>
        <v>7</v>
      </c>
      <c r="AA81" s="78">
        <f t="shared" si="14"/>
        <v>6.9865050107409949</v>
      </c>
      <c r="AB81" s="78">
        <f t="shared" si="14"/>
        <v>6.9865050107409949</v>
      </c>
      <c r="AC81" s="78">
        <f t="shared" si="14"/>
        <v>6.9995995818007524</v>
      </c>
      <c r="AD81" s="78">
        <f t="shared" si="14"/>
        <v>6.9995995818007524</v>
      </c>
      <c r="AE81" s="68">
        <f t="shared" si="15"/>
        <v>18.729930200155156</v>
      </c>
      <c r="AF81" s="102"/>
      <c r="AI81" s="66">
        <v>8</v>
      </c>
      <c r="AJ81" s="25">
        <v>1</v>
      </c>
      <c r="AK81" s="79">
        <f t="shared" si="16"/>
        <v>18.729930200155156</v>
      </c>
    </row>
    <row r="82" spans="1:38" s="66" customFormat="1" ht="12" customHeight="1" x14ac:dyDescent="0.25">
      <c r="A82" s="76" t="s">
        <v>210</v>
      </c>
      <c r="B82" s="101" t="s">
        <v>211</v>
      </c>
      <c r="C82" s="77">
        <v>289.42</v>
      </c>
      <c r="D82" s="77">
        <v>290.19659999999999</v>
      </c>
      <c r="E82" s="49">
        <v>289.42</v>
      </c>
      <c r="F82" s="49">
        <v>289.42</v>
      </c>
      <c r="G82" s="49">
        <v>289.42</v>
      </c>
      <c r="H82" s="49">
        <v>289.42</v>
      </c>
      <c r="I82" s="49">
        <v>289.42</v>
      </c>
      <c r="J82" s="49">
        <v>289.42</v>
      </c>
      <c r="K82" s="49">
        <v>289.42</v>
      </c>
      <c r="L82" s="49">
        <v>289.42</v>
      </c>
      <c r="M82" s="49">
        <v>290.2</v>
      </c>
      <c r="N82" s="49">
        <v>289.42</v>
      </c>
      <c r="O82" s="49">
        <v>290.19</v>
      </c>
      <c r="P82" s="49">
        <v>290.19</v>
      </c>
      <c r="Q82" s="49">
        <f t="shared" si="12"/>
        <v>3475.36</v>
      </c>
      <c r="R82" s="77"/>
      <c r="S82" s="78">
        <f t="shared" si="13"/>
        <v>1</v>
      </c>
      <c r="T82" s="78">
        <f t="shared" si="13"/>
        <v>1</v>
      </c>
      <c r="U82" s="78">
        <f t="shared" si="13"/>
        <v>1</v>
      </c>
      <c r="V82" s="78">
        <f t="shared" si="13"/>
        <v>1</v>
      </c>
      <c r="W82" s="78">
        <f t="shared" si="13"/>
        <v>1</v>
      </c>
      <c r="X82" s="78">
        <f t="shared" si="13"/>
        <v>1</v>
      </c>
      <c r="Y82" s="78">
        <f t="shared" si="13"/>
        <v>1</v>
      </c>
      <c r="Z82" s="78">
        <f t="shared" si="13"/>
        <v>1</v>
      </c>
      <c r="AA82" s="78">
        <f t="shared" si="14"/>
        <v>1.0000117161951587</v>
      </c>
      <c r="AB82" s="78">
        <f t="shared" si="14"/>
        <v>0.99732388318815601</v>
      </c>
      <c r="AC82" s="78">
        <f t="shared" si="14"/>
        <v>0.99997725679763305</v>
      </c>
      <c r="AD82" s="78">
        <f t="shared" si="14"/>
        <v>0.99997725679763305</v>
      </c>
      <c r="AE82" s="68">
        <f t="shared" si="15"/>
        <v>0.99977417608154839</v>
      </c>
      <c r="AF82" s="102"/>
      <c r="AI82" s="66">
        <v>8</v>
      </c>
      <c r="AJ82" s="25">
        <v>1</v>
      </c>
      <c r="AK82" s="79">
        <f t="shared" si="16"/>
        <v>0.99977417608154839</v>
      </c>
    </row>
    <row r="83" spans="1:38" s="66" customFormat="1" ht="12" customHeight="1" x14ac:dyDescent="0.25">
      <c r="A83" s="76" t="s">
        <v>212</v>
      </c>
      <c r="B83" s="101" t="s">
        <v>213</v>
      </c>
      <c r="C83" s="77">
        <v>434.13</v>
      </c>
      <c r="D83" s="77">
        <v>435.29489999999998</v>
      </c>
      <c r="E83" s="49">
        <v>868.26</v>
      </c>
      <c r="F83" s="49">
        <v>868.26</v>
      </c>
      <c r="G83" s="49">
        <v>868.26</v>
      </c>
      <c r="H83" s="49">
        <v>868.26</v>
      </c>
      <c r="I83" s="49">
        <v>868.26</v>
      </c>
      <c r="J83" s="49">
        <v>868.26</v>
      </c>
      <c r="K83" s="49">
        <v>868.26</v>
      </c>
      <c r="L83" s="49">
        <v>4341.3</v>
      </c>
      <c r="M83" s="49">
        <v>4341.3</v>
      </c>
      <c r="N83" s="49">
        <v>4341.3</v>
      </c>
      <c r="O83" s="49">
        <v>4350.58</v>
      </c>
      <c r="P83" s="49">
        <v>4350.58</v>
      </c>
      <c r="Q83" s="49">
        <f t="shared" si="12"/>
        <v>27802.880000000005</v>
      </c>
      <c r="R83" s="77"/>
      <c r="S83" s="78">
        <f t="shared" si="13"/>
        <v>2</v>
      </c>
      <c r="T83" s="78">
        <f t="shared" si="13"/>
        <v>2</v>
      </c>
      <c r="U83" s="78">
        <f t="shared" si="13"/>
        <v>2</v>
      </c>
      <c r="V83" s="78">
        <f t="shared" si="13"/>
        <v>2</v>
      </c>
      <c r="W83" s="78">
        <f t="shared" si="13"/>
        <v>2</v>
      </c>
      <c r="X83" s="78">
        <f t="shared" si="13"/>
        <v>2</v>
      </c>
      <c r="Y83" s="78">
        <f t="shared" si="13"/>
        <v>2</v>
      </c>
      <c r="Z83" s="78">
        <f t="shared" si="13"/>
        <v>10</v>
      </c>
      <c r="AA83" s="78">
        <f t="shared" si="14"/>
        <v>9.9732388318815595</v>
      </c>
      <c r="AB83" s="78">
        <f t="shared" si="14"/>
        <v>9.9732388318815595</v>
      </c>
      <c r="AC83" s="78">
        <f t="shared" si="14"/>
        <v>9.9945577124841112</v>
      </c>
      <c r="AD83" s="78">
        <f t="shared" si="14"/>
        <v>9.9945577124841112</v>
      </c>
      <c r="AE83" s="68">
        <f t="shared" si="15"/>
        <v>5.3279660907276112</v>
      </c>
      <c r="AF83" s="102"/>
      <c r="AI83" s="66">
        <v>8</v>
      </c>
      <c r="AJ83" s="25">
        <v>1</v>
      </c>
      <c r="AK83" s="79">
        <f t="shared" si="16"/>
        <v>5.3279660907276112</v>
      </c>
    </row>
    <row r="84" spans="1:38" s="46" customFormat="1" ht="12" customHeight="1" x14ac:dyDescent="0.25">
      <c r="A84" s="101" t="s">
        <v>214</v>
      </c>
      <c r="B84" s="101" t="s">
        <v>215</v>
      </c>
      <c r="C84" s="77">
        <v>205.89</v>
      </c>
      <c r="D84" s="77">
        <v>206.45439999999999</v>
      </c>
      <c r="E84" s="103">
        <v>137.93999999999994</v>
      </c>
      <c r="F84" s="103">
        <v>652.66999999999996</v>
      </c>
      <c r="G84" s="103">
        <v>652.66999999999996</v>
      </c>
      <c r="H84" s="103">
        <v>652.66999999999996</v>
      </c>
      <c r="I84" s="103">
        <v>652.66999999999996</v>
      </c>
      <c r="J84" s="103">
        <v>652.66999999999996</v>
      </c>
      <c r="K84" s="103">
        <v>652.66999999999996</v>
      </c>
      <c r="L84" s="103">
        <v>652.66999999999996</v>
      </c>
      <c r="M84" s="103">
        <v>654.45000000000005</v>
      </c>
      <c r="N84" s="103">
        <v>654.45000000000005</v>
      </c>
      <c r="O84" s="103">
        <v>654.45000000000005</v>
      </c>
      <c r="P84" s="103">
        <v>654.45000000000005</v>
      </c>
      <c r="Q84" s="103">
        <f t="shared" si="12"/>
        <v>7324.4299999999994</v>
      </c>
      <c r="R84" s="77"/>
      <c r="S84" s="78">
        <f t="shared" si="13"/>
        <v>0.66996940113652892</v>
      </c>
      <c r="T84" s="78">
        <f t="shared" si="13"/>
        <v>3.1699936859488078</v>
      </c>
      <c r="U84" s="78">
        <f t="shared" si="13"/>
        <v>3.1699936859488078</v>
      </c>
      <c r="V84" s="78">
        <f t="shared" si="13"/>
        <v>3.1699936859488078</v>
      </c>
      <c r="W84" s="78">
        <f t="shared" si="13"/>
        <v>3.1699936859488078</v>
      </c>
      <c r="X84" s="78">
        <f t="shared" si="13"/>
        <v>3.1699936859488078</v>
      </c>
      <c r="Y84" s="78">
        <f t="shared" si="13"/>
        <v>3.1699936859488078</v>
      </c>
      <c r="Z84" s="78">
        <f t="shared" si="13"/>
        <v>3.1699936859488078</v>
      </c>
      <c r="AA84" s="78">
        <f t="shared" si="14"/>
        <v>3.1699493931831926</v>
      </c>
      <c r="AB84" s="78">
        <f t="shared" si="14"/>
        <v>3.1699493931831926</v>
      </c>
      <c r="AC84" s="78">
        <f t="shared" si="14"/>
        <v>3.1699493931831926</v>
      </c>
      <c r="AD84" s="78">
        <f t="shared" si="14"/>
        <v>3.1699493931831926</v>
      </c>
      <c r="AE84" s="93">
        <f t="shared" si="15"/>
        <v>2.9616435646259127</v>
      </c>
      <c r="AF84" s="104"/>
      <c r="AJ84" s="105">
        <v>0</v>
      </c>
      <c r="AK84" s="106">
        <f t="shared" si="16"/>
        <v>0</v>
      </c>
      <c r="AL84" s="107"/>
    </row>
    <row r="85" spans="1:38" s="66" customFormat="1" ht="12" customHeight="1" x14ac:dyDescent="0.25">
      <c r="A85" s="76" t="s">
        <v>216</v>
      </c>
      <c r="B85" s="101" t="s">
        <v>217</v>
      </c>
      <c r="C85" s="77">
        <v>10.76</v>
      </c>
      <c r="D85" s="77">
        <v>10.79</v>
      </c>
      <c r="E85" s="49">
        <v>0</v>
      </c>
      <c r="F85" s="49">
        <v>0</v>
      </c>
      <c r="G85" s="49">
        <v>0</v>
      </c>
      <c r="H85" s="49">
        <v>0</v>
      </c>
      <c r="I85" s="49">
        <v>0</v>
      </c>
      <c r="J85" s="49">
        <v>0</v>
      </c>
      <c r="K85" s="49">
        <v>139.88</v>
      </c>
      <c r="L85" s="49">
        <v>139.88</v>
      </c>
      <c r="M85" s="49">
        <v>0</v>
      </c>
      <c r="N85" s="49">
        <v>0</v>
      </c>
      <c r="O85" s="49">
        <v>10.79</v>
      </c>
      <c r="P85" s="49">
        <v>0</v>
      </c>
      <c r="Q85" s="49">
        <f t="shared" si="12"/>
        <v>290.55</v>
      </c>
      <c r="R85" s="77"/>
      <c r="S85" s="78">
        <f t="shared" si="13"/>
        <v>0</v>
      </c>
      <c r="T85" s="78">
        <f t="shared" si="13"/>
        <v>0</v>
      </c>
      <c r="U85" s="78">
        <f t="shared" si="13"/>
        <v>0</v>
      </c>
      <c r="V85" s="78">
        <f t="shared" si="13"/>
        <v>0</v>
      </c>
      <c r="W85" s="78">
        <f t="shared" si="13"/>
        <v>0</v>
      </c>
      <c r="X85" s="78">
        <f t="shared" si="13"/>
        <v>0</v>
      </c>
      <c r="Y85" s="78">
        <f t="shared" si="13"/>
        <v>13</v>
      </c>
      <c r="Z85" s="78">
        <f t="shared" si="13"/>
        <v>13</v>
      </c>
      <c r="AA85" s="78">
        <f t="shared" si="14"/>
        <v>0</v>
      </c>
      <c r="AB85" s="78">
        <f t="shared" si="14"/>
        <v>0</v>
      </c>
      <c r="AC85" s="78">
        <f t="shared" si="14"/>
        <v>1</v>
      </c>
      <c r="AD85" s="78">
        <f t="shared" si="14"/>
        <v>0</v>
      </c>
      <c r="AE85" s="68">
        <f t="shared" si="15"/>
        <v>2.25</v>
      </c>
      <c r="AF85" s="102"/>
      <c r="AI85" s="66">
        <v>1.5</v>
      </c>
      <c r="AJ85" s="25">
        <v>1</v>
      </c>
      <c r="AK85" s="79">
        <f t="shared" si="16"/>
        <v>2.25</v>
      </c>
    </row>
    <row r="86" spans="1:38" s="66" customFormat="1" ht="12" customHeight="1" x14ac:dyDescent="0.25">
      <c r="A86" s="76" t="s">
        <v>218</v>
      </c>
      <c r="B86" s="101" t="s">
        <v>219</v>
      </c>
      <c r="C86" s="77">
        <v>10.76</v>
      </c>
      <c r="D86" s="77">
        <v>10.79</v>
      </c>
      <c r="E86" s="49">
        <v>408.88</v>
      </c>
      <c r="F86" s="49">
        <v>398.12</v>
      </c>
      <c r="G86" s="49">
        <v>516.48</v>
      </c>
      <c r="H86" s="49">
        <v>613.31999999999994</v>
      </c>
      <c r="I86" s="49">
        <v>559.52</v>
      </c>
      <c r="J86" s="49">
        <v>591.79999999999995</v>
      </c>
      <c r="K86" s="49">
        <v>613.31999999999994</v>
      </c>
      <c r="L86" s="49">
        <v>376.59999999999997</v>
      </c>
      <c r="M86" s="49">
        <v>334.43</v>
      </c>
      <c r="N86" s="49">
        <v>571.87</v>
      </c>
      <c r="O86" s="49">
        <v>356.07</v>
      </c>
      <c r="P86" s="49">
        <v>399.23</v>
      </c>
      <c r="Q86" s="49">
        <f t="shared" si="12"/>
        <v>5739.6399999999994</v>
      </c>
      <c r="R86" s="77"/>
      <c r="S86" s="78">
        <f t="shared" si="13"/>
        <v>38</v>
      </c>
      <c r="T86" s="78">
        <f t="shared" si="13"/>
        <v>37</v>
      </c>
      <c r="U86" s="78">
        <f t="shared" si="13"/>
        <v>48</v>
      </c>
      <c r="V86" s="78">
        <f t="shared" si="13"/>
        <v>56.999999999999993</v>
      </c>
      <c r="W86" s="78">
        <f t="shared" si="13"/>
        <v>52</v>
      </c>
      <c r="X86" s="78">
        <f t="shared" si="13"/>
        <v>55</v>
      </c>
      <c r="Y86" s="78">
        <f t="shared" si="13"/>
        <v>56.999999999999993</v>
      </c>
      <c r="Z86" s="78">
        <f t="shared" si="13"/>
        <v>35</v>
      </c>
      <c r="AA86" s="78">
        <f t="shared" si="14"/>
        <v>30.994439295644117</v>
      </c>
      <c r="AB86" s="78">
        <f t="shared" si="14"/>
        <v>53.000000000000007</v>
      </c>
      <c r="AC86" s="78">
        <f t="shared" si="14"/>
        <v>33</v>
      </c>
      <c r="AD86" s="78">
        <f t="shared" si="14"/>
        <v>37.000000000000007</v>
      </c>
      <c r="AE86" s="68">
        <f t="shared" si="15"/>
        <v>44.416203274637013</v>
      </c>
      <c r="AF86" s="102"/>
      <c r="AI86" s="66">
        <v>1.5</v>
      </c>
      <c r="AJ86" s="25">
        <v>1</v>
      </c>
      <c r="AK86" s="79">
        <f t="shared" si="16"/>
        <v>44.416203274637013</v>
      </c>
    </row>
    <row r="87" spans="1:38" s="66" customFormat="1" ht="12" customHeight="1" x14ac:dyDescent="0.25">
      <c r="A87" s="76" t="s">
        <v>220</v>
      </c>
      <c r="B87" s="101" t="s">
        <v>221</v>
      </c>
      <c r="C87" s="77">
        <v>19.78</v>
      </c>
      <c r="D87" s="77">
        <v>19.829999999999998</v>
      </c>
      <c r="E87" s="49">
        <v>39.56</v>
      </c>
      <c r="F87" s="49">
        <v>0</v>
      </c>
      <c r="G87" s="49">
        <v>0</v>
      </c>
      <c r="H87" s="49">
        <v>0</v>
      </c>
      <c r="I87" s="49">
        <v>39.299999999999997</v>
      </c>
      <c r="J87" s="49">
        <v>39.56</v>
      </c>
      <c r="K87" s="49">
        <v>39.56</v>
      </c>
      <c r="L87" s="49">
        <v>19.78</v>
      </c>
      <c r="M87" s="49">
        <v>19.829999999999998</v>
      </c>
      <c r="N87" s="49">
        <v>39.659999999999997</v>
      </c>
      <c r="O87" s="49">
        <v>0</v>
      </c>
      <c r="P87" s="49">
        <v>19.829999999999998</v>
      </c>
      <c r="Q87" s="49">
        <f t="shared" si="12"/>
        <v>257.08000000000004</v>
      </c>
      <c r="R87" s="77"/>
      <c r="S87" s="78">
        <f t="shared" si="13"/>
        <v>2</v>
      </c>
      <c r="T87" s="78">
        <f t="shared" si="13"/>
        <v>0</v>
      </c>
      <c r="U87" s="78">
        <f t="shared" si="13"/>
        <v>0</v>
      </c>
      <c r="V87" s="78">
        <f t="shared" si="13"/>
        <v>0</v>
      </c>
      <c r="W87" s="78">
        <f t="shared" si="13"/>
        <v>1.9868554095045499</v>
      </c>
      <c r="X87" s="78">
        <f t="shared" si="13"/>
        <v>2</v>
      </c>
      <c r="Y87" s="78">
        <f t="shared" si="13"/>
        <v>2</v>
      </c>
      <c r="Z87" s="78">
        <f t="shared" si="13"/>
        <v>1</v>
      </c>
      <c r="AA87" s="78">
        <f t="shared" si="14"/>
        <v>1</v>
      </c>
      <c r="AB87" s="78">
        <f t="shared" si="14"/>
        <v>2</v>
      </c>
      <c r="AC87" s="78">
        <f t="shared" si="14"/>
        <v>0</v>
      </c>
      <c r="AD87" s="78">
        <f t="shared" si="14"/>
        <v>1</v>
      </c>
      <c r="AE87" s="68">
        <f t="shared" si="15"/>
        <v>1.0822379507920459</v>
      </c>
      <c r="AF87" s="102"/>
      <c r="AI87" s="66">
        <v>3</v>
      </c>
      <c r="AJ87" s="25">
        <v>1</v>
      </c>
      <c r="AK87" s="79">
        <f t="shared" si="16"/>
        <v>1.0822379507920459</v>
      </c>
    </row>
    <row r="88" spans="1:38" s="46" customFormat="1" ht="12" customHeight="1" x14ac:dyDescent="0.25">
      <c r="A88" s="76" t="s">
        <v>222</v>
      </c>
      <c r="B88" s="101" t="s">
        <v>223</v>
      </c>
      <c r="C88" s="77">
        <v>25.69</v>
      </c>
      <c r="D88" s="77">
        <v>25.76</v>
      </c>
      <c r="E88" s="49">
        <v>51.38</v>
      </c>
      <c r="F88" s="49">
        <v>51.38</v>
      </c>
      <c r="G88" s="49">
        <v>77.069999999999993</v>
      </c>
      <c r="H88" s="49">
        <v>51.38</v>
      </c>
      <c r="I88" s="49">
        <v>25.69</v>
      </c>
      <c r="J88" s="49">
        <v>128.44999999999999</v>
      </c>
      <c r="K88" s="49">
        <v>77.069999999999993</v>
      </c>
      <c r="L88" s="49">
        <v>51.38</v>
      </c>
      <c r="M88" s="49">
        <v>25.76</v>
      </c>
      <c r="N88" s="49">
        <v>51.52</v>
      </c>
      <c r="O88" s="49">
        <v>25.76</v>
      </c>
      <c r="P88" s="49">
        <v>0</v>
      </c>
      <c r="Q88" s="49">
        <f t="shared" si="12"/>
        <v>616.83999999999992</v>
      </c>
      <c r="R88" s="77"/>
      <c r="S88" s="78">
        <f t="shared" si="13"/>
        <v>2</v>
      </c>
      <c r="T88" s="78">
        <f t="shared" si="13"/>
        <v>2</v>
      </c>
      <c r="U88" s="78">
        <f t="shared" si="13"/>
        <v>2.9999999999999996</v>
      </c>
      <c r="V88" s="78">
        <f t="shared" si="13"/>
        <v>2</v>
      </c>
      <c r="W88" s="78">
        <f t="shared" si="13"/>
        <v>1</v>
      </c>
      <c r="X88" s="78">
        <f t="shared" si="13"/>
        <v>4.9999999999999991</v>
      </c>
      <c r="Y88" s="78">
        <f t="shared" si="13"/>
        <v>2.9999999999999996</v>
      </c>
      <c r="Z88" s="78">
        <f t="shared" si="13"/>
        <v>2</v>
      </c>
      <c r="AA88" s="78">
        <f t="shared" si="14"/>
        <v>1</v>
      </c>
      <c r="AB88" s="78">
        <f t="shared" si="14"/>
        <v>2</v>
      </c>
      <c r="AC88" s="78">
        <f t="shared" si="14"/>
        <v>1</v>
      </c>
      <c r="AD88" s="78">
        <f t="shared" si="14"/>
        <v>0</v>
      </c>
      <c r="AE88" s="68">
        <f t="shared" si="15"/>
        <v>2</v>
      </c>
      <c r="AF88" s="102"/>
      <c r="AG88" s="66"/>
      <c r="AI88" s="46">
        <v>4</v>
      </c>
      <c r="AJ88" s="25">
        <v>1</v>
      </c>
      <c r="AK88" s="79">
        <f t="shared" si="16"/>
        <v>2</v>
      </c>
    </row>
    <row r="89" spans="1:38" s="66" customFormat="1" ht="12" customHeight="1" x14ac:dyDescent="0.25">
      <c r="A89" s="76" t="s">
        <v>224</v>
      </c>
      <c r="B89" s="101" t="s">
        <v>225</v>
      </c>
      <c r="C89" s="77">
        <v>30.73</v>
      </c>
      <c r="D89" s="77">
        <v>30.81</v>
      </c>
      <c r="E89" s="49">
        <v>768.25</v>
      </c>
      <c r="F89" s="49">
        <v>1198.47</v>
      </c>
      <c r="G89" s="49">
        <v>1014.0899999999999</v>
      </c>
      <c r="H89" s="49">
        <v>798.98</v>
      </c>
      <c r="I89" s="49">
        <v>1259.93</v>
      </c>
      <c r="J89" s="49">
        <v>891.17</v>
      </c>
      <c r="K89" s="49">
        <v>614.6</v>
      </c>
      <c r="L89" s="49">
        <v>491.68</v>
      </c>
      <c r="M89" s="49">
        <v>246</v>
      </c>
      <c r="N89" s="49">
        <v>553.38</v>
      </c>
      <c r="O89" s="49">
        <v>708.31</v>
      </c>
      <c r="P89" s="49">
        <v>123.24</v>
      </c>
      <c r="Q89" s="49">
        <f t="shared" si="12"/>
        <v>8668.1</v>
      </c>
      <c r="R89" s="77"/>
      <c r="S89" s="78">
        <f t="shared" si="13"/>
        <v>25</v>
      </c>
      <c r="T89" s="78">
        <f t="shared" si="13"/>
        <v>39</v>
      </c>
      <c r="U89" s="78">
        <f t="shared" si="13"/>
        <v>33</v>
      </c>
      <c r="V89" s="78">
        <f t="shared" si="13"/>
        <v>26</v>
      </c>
      <c r="W89" s="78">
        <f t="shared" si="13"/>
        <v>41</v>
      </c>
      <c r="X89" s="78">
        <f t="shared" si="13"/>
        <v>29</v>
      </c>
      <c r="Y89" s="78">
        <f t="shared" si="13"/>
        <v>20</v>
      </c>
      <c r="Z89" s="78">
        <f t="shared" ref="Z89:Z97" si="17">L89/$C89</f>
        <v>16</v>
      </c>
      <c r="AA89" s="78">
        <f t="shared" si="14"/>
        <v>7.9844206426484909</v>
      </c>
      <c r="AB89" s="78">
        <f t="shared" si="14"/>
        <v>17.961051606621229</v>
      </c>
      <c r="AC89" s="78">
        <f t="shared" si="14"/>
        <v>22.989613761765661</v>
      </c>
      <c r="AD89" s="78">
        <f t="shared" si="14"/>
        <v>4</v>
      </c>
      <c r="AE89" s="68">
        <f t="shared" si="15"/>
        <v>23.494590500919614</v>
      </c>
      <c r="AF89" s="102"/>
      <c r="AI89" s="66">
        <v>6</v>
      </c>
      <c r="AJ89" s="25">
        <v>1</v>
      </c>
      <c r="AK89" s="79">
        <f t="shared" si="16"/>
        <v>23.494590500919614</v>
      </c>
    </row>
    <row r="90" spans="1:38" s="66" customFormat="1" ht="12" customHeight="1" x14ac:dyDescent="0.25">
      <c r="A90" s="76" t="s">
        <v>226</v>
      </c>
      <c r="B90" s="101" t="s">
        <v>227</v>
      </c>
      <c r="C90" s="77">
        <v>6.62</v>
      </c>
      <c r="D90" s="77">
        <f>C90</f>
        <v>6.62</v>
      </c>
      <c r="E90" s="49">
        <v>9984.9399999999987</v>
      </c>
      <c r="F90" s="49">
        <v>9877.0400000000009</v>
      </c>
      <c r="G90" s="49">
        <v>9877.0400000000009</v>
      </c>
      <c r="H90" s="49">
        <v>9862.1500000000015</v>
      </c>
      <c r="I90" s="49">
        <v>9862.1500000000015</v>
      </c>
      <c r="J90" s="49">
        <v>9870.42</v>
      </c>
      <c r="K90" s="49">
        <v>9857.18</v>
      </c>
      <c r="L90" s="49">
        <v>9883.66</v>
      </c>
      <c r="M90" s="49">
        <v>9943.24</v>
      </c>
      <c r="N90" s="49">
        <v>9946.5499999999993</v>
      </c>
      <c r="O90" s="49">
        <v>9949.86</v>
      </c>
      <c r="P90" s="49">
        <v>9949.86</v>
      </c>
      <c r="Q90" s="49">
        <f t="shared" si="12"/>
        <v>118864.09000000001</v>
      </c>
      <c r="R90" s="77"/>
      <c r="S90" s="78">
        <f t="shared" ref="S90:Y97" si="18">E90/$C90</f>
        <v>1508.2990936555889</v>
      </c>
      <c r="T90" s="78">
        <f t="shared" si="18"/>
        <v>1492</v>
      </c>
      <c r="U90" s="78">
        <f t="shared" si="18"/>
        <v>1492</v>
      </c>
      <c r="V90" s="78">
        <f t="shared" si="18"/>
        <v>1489.7507552870093</v>
      </c>
      <c r="W90" s="78">
        <f t="shared" si="18"/>
        <v>1489.7507552870093</v>
      </c>
      <c r="X90" s="78">
        <f t="shared" si="18"/>
        <v>1491</v>
      </c>
      <c r="Y90" s="78">
        <f t="shared" si="18"/>
        <v>1489</v>
      </c>
      <c r="Z90" s="78">
        <f t="shared" si="17"/>
        <v>1493</v>
      </c>
      <c r="AA90" s="78">
        <f t="shared" si="14"/>
        <v>1502</v>
      </c>
      <c r="AB90" s="78">
        <f t="shared" si="14"/>
        <v>1502.4999999999998</v>
      </c>
      <c r="AC90" s="78">
        <f t="shared" si="14"/>
        <v>1503</v>
      </c>
      <c r="AD90" s="78">
        <f t="shared" si="14"/>
        <v>1503</v>
      </c>
      <c r="AE90" s="68">
        <f t="shared" si="15"/>
        <v>1496.2750503524674</v>
      </c>
      <c r="AF90" s="102"/>
      <c r="AH90" s="66">
        <v>32</v>
      </c>
      <c r="AJ90" s="25">
        <v>1</v>
      </c>
      <c r="AK90" s="79">
        <f t="shared" si="16"/>
        <v>1496.2750503524674</v>
      </c>
    </row>
    <row r="91" spans="1:38" s="66" customFormat="1" ht="12" customHeight="1" x14ac:dyDescent="0.25">
      <c r="A91" s="76" t="s">
        <v>228</v>
      </c>
      <c r="B91" s="101" t="s">
        <v>229</v>
      </c>
      <c r="C91" s="77">
        <v>13.24</v>
      </c>
      <c r="D91" s="77">
        <f>C91</f>
        <v>13.24</v>
      </c>
      <c r="E91" s="49">
        <v>324.38</v>
      </c>
      <c r="F91" s="49">
        <v>211.84</v>
      </c>
      <c r="G91" s="49">
        <v>208.53</v>
      </c>
      <c r="H91" s="49">
        <v>185.36</v>
      </c>
      <c r="I91" s="49">
        <v>185.36</v>
      </c>
      <c r="J91" s="49">
        <v>185.36</v>
      </c>
      <c r="K91" s="49">
        <v>182.05</v>
      </c>
      <c r="L91" s="49">
        <v>185.36</v>
      </c>
      <c r="M91" s="49">
        <v>185.36</v>
      </c>
      <c r="N91" s="49">
        <v>185.36</v>
      </c>
      <c r="O91" s="49">
        <v>185.36</v>
      </c>
      <c r="P91" s="49">
        <v>185.36</v>
      </c>
      <c r="Q91" s="49">
        <f t="shared" si="12"/>
        <v>2409.6800000000003</v>
      </c>
      <c r="R91" s="77"/>
      <c r="S91" s="78">
        <f t="shared" si="18"/>
        <v>24.5</v>
      </c>
      <c r="T91" s="78">
        <f t="shared" si="18"/>
        <v>16</v>
      </c>
      <c r="U91" s="78">
        <f t="shared" si="18"/>
        <v>15.75</v>
      </c>
      <c r="V91" s="78">
        <f t="shared" si="18"/>
        <v>14</v>
      </c>
      <c r="W91" s="78">
        <f t="shared" si="18"/>
        <v>14</v>
      </c>
      <c r="X91" s="78">
        <f t="shared" si="18"/>
        <v>14</v>
      </c>
      <c r="Y91" s="78">
        <f t="shared" si="18"/>
        <v>13.75</v>
      </c>
      <c r="Z91" s="78">
        <f t="shared" si="17"/>
        <v>14</v>
      </c>
      <c r="AA91" s="78">
        <f t="shared" si="14"/>
        <v>14</v>
      </c>
      <c r="AB91" s="78">
        <f t="shared" si="14"/>
        <v>14</v>
      </c>
      <c r="AC91" s="78">
        <f t="shared" si="14"/>
        <v>14</v>
      </c>
      <c r="AD91" s="78">
        <f t="shared" si="14"/>
        <v>14</v>
      </c>
      <c r="AE91" s="68">
        <f t="shared" si="15"/>
        <v>15.166666666666666</v>
      </c>
      <c r="AF91" s="102"/>
      <c r="AH91" s="66">
        <v>32</v>
      </c>
      <c r="AJ91" s="25">
        <v>2</v>
      </c>
      <c r="AK91" s="79">
        <f t="shared" si="16"/>
        <v>30.333333333333332</v>
      </c>
    </row>
    <row r="92" spans="1:38" s="66" customFormat="1" ht="12" customHeight="1" x14ac:dyDescent="0.25">
      <c r="A92" s="76" t="s">
        <v>230</v>
      </c>
      <c r="B92" s="101" t="s">
        <v>231</v>
      </c>
      <c r="C92" s="77">
        <v>19.86</v>
      </c>
      <c r="D92" s="77">
        <f>C92</f>
        <v>19.86</v>
      </c>
      <c r="E92" s="49">
        <v>119.16</v>
      </c>
      <c r="F92" s="49">
        <v>119.16</v>
      </c>
      <c r="G92" s="49">
        <v>119.16</v>
      </c>
      <c r="H92" s="49">
        <v>119.16</v>
      </c>
      <c r="I92" s="49">
        <v>119.16</v>
      </c>
      <c r="J92" s="49">
        <v>119.16</v>
      </c>
      <c r="K92" s="49">
        <v>119.16</v>
      </c>
      <c r="L92" s="49">
        <v>119.16</v>
      </c>
      <c r="M92" s="49">
        <v>119.16</v>
      </c>
      <c r="N92" s="49">
        <v>109.22999999999999</v>
      </c>
      <c r="O92" s="49">
        <v>99.3</v>
      </c>
      <c r="P92" s="49">
        <v>99.3</v>
      </c>
      <c r="Q92" s="49">
        <f t="shared" si="12"/>
        <v>1380.2699999999998</v>
      </c>
      <c r="R92" s="77"/>
      <c r="S92" s="78">
        <f t="shared" si="18"/>
        <v>6</v>
      </c>
      <c r="T92" s="78">
        <f t="shared" si="18"/>
        <v>6</v>
      </c>
      <c r="U92" s="78">
        <f t="shared" si="18"/>
        <v>6</v>
      </c>
      <c r="V92" s="78">
        <f t="shared" si="18"/>
        <v>6</v>
      </c>
      <c r="W92" s="78">
        <f t="shared" si="18"/>
        <v>6</v>
      </c>
      <c r="X92" s="78">
        <f t="shared" si="18"/>
        <v>6</v>
      </c>
      <c r="Y92" s="78">
        <f t="shared" si="18"/>
        <v>6</v>
      </c>
      <c r="Z92" s="78">
        <f t="shared" si="17"/>
        <v>6</v>
      </c>
      <c r="AA92" s="78">
        <f t="shared" si="14"/>
        <v>6</v>
      </c>
      <c r="AB92" s="78">
        <f t="shared" si="14"/>
        <v>5.5</v>
      </c>
      <c r="AC92" s="78">
        <f t="shared" si="14"/>
        <v>5</v>
      </c>
      <c r="AD92" s="78">
        <f t="shared" si="14"/>
        <v>5</v>
      </c>
      <c r="AE92" s="68">
        <f t="shared" si="15"/>
        <v>5.791666666666667</v>
      </c>
      <c r="AF92" s="102"/>
      <c r="AH92" s="66">
        <v>32</v>
      </c>
      <c r="AJ92" s="25">
        <v>3</v>
      </c>
      <c r="AK92" s="79">
        <f t="shared" si="16"/>
        <v>17.375</v>
      </c>
    </row>
    <row r="93" spans="1:38" s="66" customFormat="1" ht="12" customHeight="1" x14ac:dyDescent="0.25">
      <c r="A93" s="76" t="s">
        <v>232</v>
      </c>
      <c r="B93" s="101" t="s">
        <v>233</v>
      </c>
      <c r="C93" s="77">
        <v>26.48</v>
      </c>
      <c r="D93" s="77">
        <f>C93</f>
        <v>26.48</v>
      </c>
      <c r="E93" s="49">
        <v>26.48</v>
      </c>
      <c r="F93" s="49">
        <v>26.48</v>
      </c>
      <c r="G93" s="49">
        <v>26.48</v>
      </c>
      <c r="H93" s="49">
        <v>26.48</v>
      </c>
      <c r="I93" s="49">
        <v>26.48</v>
      </c>
      <c r="J93" s="49">
        <v>26.48</v>
      </c>
      <c r="K93" s="49">
        <v>26.48</v>
      </c>
      <c r="L93" s="49">
        <v>6.62</v>
      </c>
      <c r="M93" s="49">
        <v>0</v>
      </c>
      <c r="N93" s="49">
        <v>13.24</v>
      </c>
      <c r="O93" s="49">
        <v>26.48</v>
      </c>
      <c r="P93" s="49">
        <v>26.48</v>
      </c>
      <c r="Q93" s="49">
        <f t="shared" si="12"/>
        <v>258.18</v>
      </c>
      <c r="R93" s="77"/>
      <c r="S93" s="78">
        <f t="shared" si="18"/>
        <v>1</v>
      </c>
      <c r="T93" s="78">
        <f t="shared" si="18"/>
        <v>1</v>
      </c>
      <c r="U93" s="78">
        <f t="shared" si="18"/>
        <v>1</v>
      </c>
      <c r="V93" s="78">
        <f t="shared" si="18"/>
        <v>1</v>
      </c>
      <c r="W93" s="78">
        <f t="shared" si="18"/>
        <v>1</v>
      </c>
      <c r="X93" s="78">
        <f t="shared" si="18"/>
        <v>1</v>
      </c>
      <c r="Y93" s="78">
        <f t="shared" si="18"/>
        <v>1</v>
      </c>
      <c r="Z93" s="78">
        <f t="shared" si="17"/>
        <v>0.25</v>
      </c>
      <c r="AA93" s="78">
        <f t="shared" si="14"/>
        <v>0</v>
      </c>
      <c r="AB93" s="78">
        <f t="shared" si="14"/>
        <v>0.5</v>
      </c>
      <c r="AC93" s="78">
        <f t="shared" si="14"/>
        <v>1</v>
      </c>
      <c r="AD93" s="78">
        <f t="shared" si="14"/>
        <v>1</v>
      </c>
      <c r="AE93" s="68">
        <f t="shared" si="15"/>
        <v>0.8125</v>
      </c>
      <c r="AF93" s="102"/>
      <c r="AH93" s="66">
        <v>32</v>
      </c>
      <c r="AJ93" s="25">
        <v>4</v>
      </c>
      <c r="AK93" s="79">
        <f t="shared" si="16"/>
        <v>3.25</v>
      </c>
    </row>
    <row r="94" spans="1:38" s="66" customFormat="1" ht="12" customHeight="1" x14ac:dyDescent="0.25">
      <c r="A94" s="76" t="s">
        <v>234</v>
      </c>
      <c r="B94" s="101" t="s">
        <v>235</v>
      </c>
      <c r="C94" s="77">
        <v>33.1</v>
      </c>
      <c r="D94" s="77">
        <f>C94</f>
        <v>33.1</v>
      </c>
      <c r="E94" s="49">
        <v>33.1</v>
      </c>
      <c r="F94" s="49">
        <v>33.1</v>
      </c>
      <c r="G94" s="49">
        <v>33.1</v>
      </c>
      <c r="H94" s="49">
        <v>33.1</v>
      </c>
      <c r="I94" s="49">
        <v>33.1</v>
      </c>
      <c r="J94" s="49">
        <v>33.1</v>
      </c>
      <c r="K94" s="49">
        <v>33.1</v>
      </c>
      <c r="L94" s="49">
        <v>33.1</v>
      </c>
      <c r="M94" s="49">
        <v>33.1</v>
      </c>
      <c r="N94" s="49">
        <v>33.1</v>
      </c>
      <c r="O94" s="49">
        <v>33.1</v>
      </c>
      <c r="P94" s="49">
        <v>33.1</v>
      </c>
      <c r="Q94" s="49">
        <f t="shared" si="12"/>
        <v>397.2000000000001</v>
      </c>
      <c r="R94" s="77"/>
      <c r="S94" s="78">
        <f t="shared" si="18"/>
        <v>1</v>
      </c>
      <c r="T94" s="78">
        <f t="shared" si="18"/>
        <v>1</v>
      </c>
      <c r="U94" s="78">
        <f t="shared" si="18"/>
        <v>1</v>
      </c>
      <c r="V94" s="78">
        <f t="shared" si="18"/>
        <v>1</v>
      </c>
      <c r="W94" s="78">
        <f t="shared" si="18"/>
        <v>1</v>
      </c>
      <c r="X94" s="78">
        <f t="shared" si="18"/>
        <v>1</v>
      </c>
      <c r="Y94" s="78">
        <f t="shared" si="18"/>
        <v>1</v>
      </c>
      <c r="Z94" s="78">
        <f t="shared" si="17"/>
        <v>1</v>
      </c>
      <c r="AA94" s="78">
        <f t="shared" si="14"/>
        <v>1</v>
      </c>
      <c r="AB94" s="78">
        <f t="shared" si="14"/>
        <v>1</v>
      </c>
      <c r="AC94" s="78">
        <f t="shared" si="14"/>
        <v>1</v>
      </c>
      <c r="AD94" s="78">
        <f t="shared" si="14"/>
        <v>1</v>
      </c>
      <c r="AE94" s="68">
        <f t="shared" si="15"/>
        <v>1</v>
      </c>
      <c r="AF94" s="102"/>
      <c r="AH94" s="66">
        <v>32</v>
      </c>
      <c r="AJ94" s="25">
        <v>5</v>
      </c>
      <c r="AK94" s="79">
        <f t="shared" si="16"/>
        <v>5</v>
      </c>
    </row>
    <row r="95" spans="1:38" s="66" customFormat="1" ht="12" customHeight="1" x14ac:dyDescent="0.25">
      <c r="A95" s="76" t="s">
        <v>236</v>
      </c>
      <c r="B95" s="101" t="s">
        <v>237</v>
      </c>
      <c r="C95" s="77">
        <v>11.47</v>
      </c>
      <c r="D95" s="77">
        <v>11.517800000000001</v>
      </c>
      <c r="E95" s="49">
        <v>2798.68</v>
      </c>
      <c r="F95" s="49">
        <v>2787.21</v>
      </c>
      <c r="G95" s="49">
        <v>2787.21</v>
      </c>
      <c r="H95" s="49">
        <v>2790.08</v>
      </c>
      <c r="I95" s="49">
        <v>2801.5499999999997</v>
      </c>
      <c r="J95" s="49">
        <v>2810.15</v>
      </c>
      <c r="K95" s="49">
        <v>2821.62</v>
      </c>
      <c r="L95" s="49">
        <v>2824.49</v>
      </c>
      <c r="M95" s="49">
        <v>2833.92</v>
      </c>
      <c r="N95" s="49">
        <v>2825.28</v>
      </c>
      <c r="O95" s="49">
        <v>2810.88</v>
      </c>
      <c r="P95" s="49">
        <v>2799.36</v>
      </c>
      <c r="Q95" s="49">
        <f t="shared" si="12"/>
        <v>33690.429999999993</v>
      </c>
      <c r="R95" s="77"/>
      <c r="S95" s="78">
        <f t="shared" si="18"/>
        <v>243.99999999999997</v>
      </c>
      <c r="T95" s="78">
        <f t="shared" si="18"/>
        <v>243</v>
      </c>
      <c r="U95" s="78">
        <f t="shared" si="18"/>
        <v>243</v>
      </c>
      <c r="V95" s="78">
        <f t="shared" si="18"/>
        <v>243.25021795989537</v>
      </c>
      <c r="W95" s="78">
        <f t="shared" si="18"/>
        <v>244.25021795989534</v>
      </c>
      <c r="X95" s="78">
        <f t="shared" si="18"/>
        <v>245</v>
      </c>
      <c r="Y95" s="78">
        <f t="shared" si="18"/>
        <v>245.99999999999997</v>
      </c>
      <c r="Z95" s="78">
        <f t="shared" si="17"/>
        <v>246.25021795989534</v>
      </c>
      <c r="AA95" s="78">
        <f t="shared" si="14"/>
        <v>246.04698814009618</v>
      </c>
      <c r="AB95" s="78">
        <f t="shared" si="14"/>
        <v>245.29684488357151</v>
      </c>
      <c r="AC95" s="78">
        <f t="shared" si="14"/>
        <v>244.04660612269703</v>
      </c>
      <c r="AD95" s="78">
        <f t="shared" si="14"/>
        <v>243.04641511399745</v>
      </c>
      <c r="AE95" s="68">
        <f t="shared" si="15"/>
        <v>244.43229234500404</v>
      </c>
      <c r="AF95" s="102"/>
      <c r="AG95" s="66">
        <v>48</v>
      </c>
      <c r="AJ95" s="25">
        <v>1</v>
      </c>
      <c r="AK95" s="79">
        <f t="shared" si="16"/>
        <v>244.43229234500404</v>
      </c>
    </row>
    <row r="96" spans="1:38" s="66" customFormat="1" ht="12" customHeight="1" x14ac:dyDescent="0.25">
      <c r="A96" s="76" t="s">
        <v>238</v>
      </c>
      <c r="B96" s="101" t="s">
        <v>239</v>
      </c>
      <c r="C96" s="77">
        <v>12.21</v>
      </c>
      <c r="D96" s="77">
        <v>12.2539</v>
      </c>
      <c r="E96" s="49">
        <v>390.72</v>
      </c>
      <c r="F96" s="49">
        <v>402.92999999999995</v>
      </c>
      <c r="G96" s="49">
        <v>402.92999999999995</v>
      </c>
      <c r="H96" s="49">
        <v>375.46</v>
      </c>
      <c r="I96" s="49">
        <v>415.14</v>
      </c>
      <c r="J96" s="49">
        <v>415.14</v>
      </c>
      <c r="K96" s="49">
        <v>427.36</v>
      </c>
      <c r="L96" s="49">
        <v>457.87</v>
      </c>
      <c r="M96" s="49">
        <v>459.36</v>
      </c>
      <c r="N96" s="49">
        <v>453.31</v>
      </c>
      <c r="O96" s="49">
        <v>490</v>
      </c>
      <c r="P96" s="49">
        <v>480.81</v>
      </c>
      <c r="Q96" s="49">
        <f t="shared" si="12"/>
        <v>5171.0300000000007</v>
      </c>
      <c r="R96" s="77"/>
      <c r="S96" s="78">
        <f t="shared" si="18"/>
        <v>32</v>
      </c>
      <c r="T96" s="78">
        <f t="shared" si="18"/>
        <v>32.999999999999993</v>
      </c>
      <c r="U96" s="78">
        <f t="shared" si="18"/>
        <v>32.999999999999993</v>
      </c>
      <c r="V96" s="78">
        <f t="shared" si="18"/>
        <v>30.750204750204745</v>
      </c>
      <c r="W96" s="78">
        <f t="shared" si="18"/>
        <v>34</v>
      </c>
      <c r="X96" s="78">
        <f t="shared" si="18"/>
        <v>34</v>
      </c>
      <c r="Y96" s="78">
        <f t="shared" si="18"/>
        <v>35.000819000819</v>
      </c>
      <c r="Z96" s="78">
        <f t="shared" si="17"/>
        <v>37.499590499590497</v>
      </c>
      <c r="AA96" s="78">
        <f t="shared" si="14"/>
        <v>37.486840924113956</v>
      </c>
      <c r="AB96" s="78">
        <f t="shared" si="14"/>
        <v>36.993120557536784</v>
      </c>
      <c r="AC96" s="78">
        <f t="shared" si="14"/>
        <v>39.987269359142807</v>
      </c>
      <c r="AD96" s="78">
        <f t="shared" si="14"/>
        <v>39.237304041978476</v>
      </c>
      <c r="AE96" s="68">
        <f t="shared" si="15"/>
        <v>35.246262427782192</v>
      </c>
      <c r="AF96" s="102"/>
      <c r="AG96" s="66">
        <v>64</v>
      </c>
      <c r="AJ96" s="25">
        <v>1</v>
      </c>
      <c r="AK96" s="79">
        <f t="shared" si="16"/>
        <v>35.246262427782192</v>
      </c>
    </row>
    <row r="97" spans="1:37" s="66" customFormat="1" ht="12" customHeight="1" x14ac:dyDescent="0.25">
      <c r="A97" s="76" t="s">
        <v>240</v>
      </c>
      <c r="B97" s="101" t="s">
        <v>241</v>
      </c>
      <c r="C97" s="77">
        <v>14.85</v>
      </c>
      <c r="D97" s="77">
        <v>14.895200000000001</v>
      </c>
      <c r="E97" s="49">
        <v>1804.27</v>
      </c>
      <c r="F97" s="49">
        <v>1874.82</v>
      </c>
      <c r="G97" s="49">
        <v>1908.23</v>
      </c>
      <c r="H97" s="49">
        <v>1937.9299999999998</v>
      </c>
      <c r="I97" s="49">
        <v>1956.5</v>
      </c>
      <c r="J97" s="49">
        <v>1923.12</v>
      </c>
      <c r="K97" s="49">
        <v>1967.72</v>
      </c>
      <c r="L97" s="49">
        <v>2034.44</v>
      </c>
      <c r="M97" s="49">
        <v>2253.09</v>
      </c>
      <c r="N97" s="49">
        <v>2272.2199999999998</v>
      </c>
      <c r="O97" s="49">
        <v>2320.64</v>
      </c>
      <c r="P97" s="49">
        <v>2309.48</v>
      </c>
      <c r="Q97" s="49">
        <f t="shared" si="12"/>
        <v>24562.46</v>
      </c>
      <c r="R97" s="77"/>
      <c r="S97" s="78">
        <f t="shared" si="18"/>
        <v>121.4996632996633</v>
      </c>
      <c r="T97" s="78">
        <f t="shared" si="18"/>
        <v>126.25050505050505</v>
      </c>
      <c r="U97" s="78">
        <f t="shared" si="18"/>
        <v>128.5003367003367</v>
      </c>
      <c r="V97" s="78">
        <f t="shared" si="18"/>
        <v>130.5003367003367</v>
      </c>
      <c r="W97" s="78">
        <f t="shared" si="18"/>
        <v>131.75084175084174</v>
      </c>
      <c r="X97" s="78">
        <f t="shared" si="18"/>
        <v>129.5030303030303</v>
      </c>
      <c r="Y97" s="78">
        <f t="shared" si="18"/>
        <v>132.5063973063973</v>
      </c>
      <c r="Z97" s="78">
        <f t="shared" si="17"/>
        <v>136.99932659932659</v>
      </c>
      <c r="AA97" s="78">
        <f t="shared" si="14"/>
        <v>151.26282292282079</v>
      </c>
      <c r="AB97" s="78">
        <f t="shared" si="14"/>
        <v>152.54712927654543</v>
      </c>
      <c r="AC97" s="78">
        <f t="shared" si="14"/>
        <v>155.79784091519414</v>
      </c>
      <c r="AD97" s="78">
        <f t="shared" si="14"/>
        <v>155.04860626242009</v>
      </c>
      <c r="AE97" s="68">
        <f t="shared" si="15"/>
        <v>137.68056975728484</v>
      </c>
      <c r="AF97" s="102"/>
      <c r="AG97" s="66">
        <v>96</v>
      </c>
      <c r="AJ97" s="25">
        <v>1</v>
      </c>
      <c r="AK97" s="79">
        <f t="shared" si="16"/>
        <v>137.68056975728484</v>
      </c>
    </row>
    <row r="98" spans="1:37" s="66" customFormat="1" ht="12" customHeight="1" x14ac:dyDescent="0.25">
      <c r="A98" s="76" t="s">
        <v>242</v>
      </c>
      <c r="B98" s="101" t="s">
        <v>243</v>
      </c>
      <c r="C98" s="77">
        <v>11.33</v>
      </c>
      <c r="D98" s="77">
        <v>11.36</v>
      </c>
      <c r="E98" s="49">
        <v>67.98</v>
      </c>
      <c r="F98" s="49">
        <v>67.98</v>
      </c>
      <c r="G98" s="49">
        <v>169.95000000000002</v>
      </c>
      <c r="H98" s="49">
        <v>181.28</v>
      </c>
      <c r="I98" s="49">
        <v>260.59000000000003</v>
      </c>
      <c r="J98" s="49">
        <v>271.92</v>
      </c>
      <c r="K98" s="49">
        <v>328.57</v>
      </c>
      <c r="L98" s="49">
        <v>226.60000000000002</v>
      </c>
      <c r="M98" s="49">
        <v>261.27999999999997</v>
      </c>
      <c r="N98" s="49">
        <v>147.68</v>
      </c>
      <c r="O98" s="49">
        <v>215.83999999999997</v>
      </c>
      <c r="P98" s="49">
        <v>124.96</v>
      </c>
      <c r="Q98" s="49">
        <f t="shared" si="12"/>
        <v>2324.63</v>
      </c>
      <c r="R98" s="77"/>
      <c r="S98" s="78">
        <f t="shared" ref="S98:Z129" si="19">IFERROR(E98/$C98,0)</f>
        <v>6</v>
      </c>
      <c r="T98" s="78">
        <f t="shared" si="19"/>
        <v>6</v>
      </c>
      <c r="U98" s="78">
        <f t="shared" si="19"/>
        <v>15.000000000000002</v>
      </c>
      <c r="V98" s="78">
        <f t="shared" si="19"/>
        <v>16</v>
      </c>
      <c r="W98" s="78">
        <f t="shared" si="19"/>
        <v>23.000000000000004</v>
      </c>
      <c r="X98" s="78">
        <f t="shared" si="19"/>
        <v>24</v>
      </c>
      <c r="Y98" s="78">
        <f t="shared" si="19"/>
        <v>29</v>
      </c>
      <c r="Z98" s="78">
        <f t="shared" si="19"/>
        <v>20.000000000000004</v>
      </c>
      <c r="AA98" s="78">
        <f t="shared" ref="AA98:AD142" si="20">IFERROR(M98/$D98,0)</f>
        <v>23</v>
      </c>
      <c r="AB98" s="78">
        <f t="shared" si="20"/>
        <v>13.000000000000002</v>
      </c>
      <c r="AC98" s="78">
        <f t="shared" si="20"/>
        <v>19</v>
      </c>
      <c r="AD98" s="78">
        <f t="shared" si="20"/>
        <v>11</v>
      </c>
      <c r="AE98" s="68">
        <f t="shared" si="15"/>
        <v>17.083333333333332</v>
      </c>
      <c r="AF98" s="102"/>
      <c r="AJ98" s="25"/>
      <c r="AK98" s="81"/>
    </row>
    <row r="99" spans="1:37" s="66" customFormat="1" ht="12" customHeight="1" x14ac:dyDescent="0.25">
      <c r="A99" s="76" t="s">
        <v>244</v>
      </c>
      <c r="B99" s="101" t="s">
        <v>245</v>
      </c>
      <c r="C99" s="77">
        <v>18.350000000000001</v>
      </c>
      <c r="D99" s="77">
        <v>18.399999999999999</v>
      </c>
      <c r="E99" s="49">
        <v>146.80000000000001</v>
      </c>
      <c r="F99" s="49">
        <v>36.700000000000003</v>
      </c>
      <c r="G99" s="49">
        <v>128.44999999999999</v>
      </c>
      <c r="H99" s="49">
        <v>110.1</v>
      </c>
      <c r="I99" s="49">
        <v>146.80000000000001</v>
      </c>
      <c r="J99" s="49">
        <v>220.2</v>
      </c>
      <c r="K99" s="49">
        <v>165.15</v>
      </c>
      <c r="L99" s="49">
        <v>238.54999999999998</v>
      </c>
      <c r="M99" s="49">
        <v>110.4</v>
      </c>
      <c r="N99" s="49">
        <v>128.75</v>
      </c>
      <c r="O99" s="49">
        <v>92</v>
      </c>
      <c r="P99" s="49">
        <v>92</v>
      </c>
      <c r="Q99" s="49">
        <f t="shared" si="12"/>
        <v>1615.9</v>
      </c>
      <c r="R99" s="77"/>
      <c r="S99" s="78">
        <f t="shared" si="19"/>
        <v>8</v>
      </c>
      <c r="T99" s="78">
        <f t="shared" si="19"/>
        <v>2</v>
      </c>
      <c r="U99" s="78">
        <f t="shared" si="19"/>
        <v>6.9999999999999991</v>
      </c>
      <c r="V99" s="78">
        <f t="shared" si="19"/>
        <v>5.9999999999999991</v>
      </c>
      <c r="W99" s="78">
        <f t="shared" si="19"/>
        <v>8</v>
      </c>
      <c r="X99" s="78">
        <f t="shared" si="19"/>
        <v>11.999999999999998</v>
      </c>
      <c r="Y99" s="78">
        <f t="shared" si="19"/>
        <v>9</v>
      </c>
      <c r="Z99" s="78">
        <f t="shared" si="19"/>
        <v>12.999999999999998</v>
      </c>
      <c r="AA99" s="78">
        <f t="shared" si="20"/>
        <v>6.0000000000000009</v>
      </c>
      <c r="AB99" s="78">
        <f t="shared" si="20"/>
        <v>6.9972826086956523</v>
      </c>
      <c r="AC99" s="78">
        <f t="shared" si="20"/>
        <v>5</v>
      </c>
      <c r="AD99" s="78">
        <f t="shared" si="20"/>
        <v>5</v>
      </c>
      <c r="AE99" s="68">
        <f t="shared" si="15"/>
        <v>7.3331068840579716</v>
      </c>
      <c r="AF99" s="102"/>
      <c r="AJ99" s="25"/>
      <c r="AK99" s="81"/>
    </row>
    <row r="100" spans="1:37" s="66" customFormat="1" ht="12" customHeight="1" x14ac:dyDescent="0.25">
      <c r="A100" s="76" t="s">
        <v>246</v>
      </c>
      <c r="B100" s="101" t="s">
        <v>247</v>
      </c>
      <c r="C100" s="77">
        <v>22.12</v>
      </c>
      <c r="D100" s="77">
        <v>22.18</v>
      </c>
      <c r="E100" s="49">
        <v>22.12</v>
      </c>
      <c r="F100" s="49">
        <v>66.36</v>
      </c>
      <c r="G100" s="49">
        <v>88.48</v>
      </c>
      <c r="H100" s="49">
        <v>176.96</v>
      </c>
      <c r="I100" s="49">
        <v>110.6</v>
      </c>
      <c r="J100" s="49">
        <v>154.84</v>
      </c>
      <c r="K100" s="49">
        <v>199.08</v>
      </c>
      <c r="L100" s="49">
        <v>88.48</v>
      </c>
      <c r="M100" s="49">
        <v>155.13999999999999</v>
      </c>
      <c r="N100" s="49">
        <v>110.9</v>
      </c>
      <c r="O100" s="49">
        <v>199.62</v>
      </c>
      <c r="P100" s="49">
        <v>44.36</v>
      </c>
      <c r="Q100" s="49">
        <f t="shared" si="12"/>
        <v>1416.9399999999998</v>
      </c>
      <c r="R100" s="77"/>
      <c r="S100" s="78">
        <f t="shared" si="19"/>
        <v>1</v>
      </c>
      <c r="T100" s="78">
        <f t="shared" si="19"/>
        <v>3</v>
      </c>
      <c r="U100" s="78">
        <f t="shared" si="19"/>
        <v>4</v>
      </c>
      <c r="V100" s="78">
        <f t="shared" si="19"/>
        <v>8</v>
      </c>
      <c r="W100" s="78">
        <f t="shared" si="19"/>
        <v>4.9999999999999991</v>
      </c>
      <c r="X100" s="78">
        <f t="shared" si="19"/>
        <v>7</v>
      </c>
      <c r="Y100" s="78">
        <f t="shared" si="19"/>
        <v>9</v>
      </c>
      <c r="Z100" s="78">
        <f t="shared" si="19"/>
        <v>4</v>
      </c>
      <c r="AA100" s="78">
        <f t="shared" si="20"/>
        <v>6.9945897204688903</v>
      </c>
      <c r="AB100" s="78">
        <f t="shared" si="20"/>
        <v>5</v>
      </c>
      <c r="AC100" s="78">
        <f t="shared" si="20"/>
        <v>9</v>
      </c>
      <c r="AD100" s="78">
        <f t="shared" si="20"/>
        <v>2</v>
      </c>
      <c r="AE100" s="68">
        <f t="shared" si="15"/>
        <v>5.3328824767057403</v>
      </c>
      <c r="AF100" s="102"/>
      <c r="AJ100" s="25"/>
      <c r="AK100" s="81"/>
    </row>
    <row r="101" spans="1:37" s="66" customFormat="1" ht="12" customHeight="1" x14ac:dyDescent="0.25">
      <c r="A101" s="76" t="s">
        <v>248</v>
      </c>
      <c r="B101" s="101" t="s">
        <v>249</v>
      </c>
      <c r="C101" s="77">
        <v>30.19</v>
      </c>
      <c r="D101" s="77">
        <v>30.27</v>
      </c>
      <c r="E101" s="49">
        <v>90.57</v>
      </c>
      <c r="F101" s="49">
        <v>150.95000000000002</v>
      </c>
      <c r="G101" s="49">
        <v>120.76</v>
      </c>
      <c r="H101" s="49">
        <v>150.94999999999999</v>
      </c>
      <c r="I101" s="49">
        <v>241.52</v>
      </c>
      <c r="J101" s="49">
        <v>452.85</v>
      </c>
      <c r="K101" s="49">
        <v>271.71000000000004</v>
      </c>
      <c r="L101" s="49">
        <v>150.94999999999999</v>
      </c>
      <c r="M101" s="49">
        <v>272.35000000000002</v>
      </c>
      <c r="N101" s="49">
        <v>393.43</v>
      </c>
      <c r="O101" s="49">
        <v>211.89</v>
      </c>
      <c r="P101" s="49">
        <v>121.08</v>
      </c>
      <c r="Q101" s="49">
        <f t="shared" si="12"/>
        <v>2629.0099999999998</v>
      </c>
      <c r="R101" s="77"/>
      <c r="S101" s="78">
        <f t="shared" si="19"/>
        <v>2.9999999999999996</v>
      </c>
      <c r="T101" s="78">
        <f t="shared" si="19"/>
        <v>5</v>
      </c>
      <c r="U101" s="78">
        <f t="shared" si="19"/>
        <v>4</v>
      </c>
      <c r="V101" s="78">
        <f t="shared" si="19"/>
        <v>4.9999999999999991</v>
      </c>
      <c r="W101" s="78">
        <f t="shared" si="19"/>
        <v>8</v>
      </c>
      <c r="X101" s="78">
        <f t="shared" si="19"/>
        <v>15</v>
      </c>
      <c r="Y101" s="78">
        <f t="shared" si="19"/>
        <v>9</v>
      </c>
      <c r="Z101" s="78">
        <f t="shared" si="19"/>
        <v>4.9999999999999991</v>
      </c>
      <c r="AA101" s="78">
        <f t="shared" si="20"/>
        <v>8.9973571192599948</v>
      </c>
      <c r="AB101" s="78">
        <f t="shared" si="20"/>
        <v>12.997357119259993</v>
      </c>
      <c r="AC101" s="78">
        <f t="shared" si="20"/>
        <v>7</v>
      </c>
      <c r="AD101" s="78">
        <f t="shared" si="20"/>
        <v>4</v>
      </c>
      <c r="AE101" s="68">
        <f t="shared" si="15"/>
        <v>7.2495595198766658</v>
      </c>
      <c r="AF101" s="102"/>
      <c r="AJ101" s="25"/>
      <c r="AK101" s="81"/>
    </row>
    <row r="102" spans="1:37" s="66" customFormat="1" ht="12" customHeight="1" x14ac:dyDescent="0.25">
      <c r="A102" s="76" t="s">
        <v>250</v>
      </c>
      <c r="B102" s="101" t="s">
        <v>251</v>
      </c>
      <c r="C102" s="77">
        <v>7.75</v>
      </c>
      <c r="D102" s="77">
        <v>7.77</v>
      </c>
      <c r="E102" s="49">
        <v>6348.11</v>
      </c>
      <c r="F102" s="49">
        <v>7125.0999999999995</v>
      </c>
      <c r="G102" s="49">
        <v>8487.0400000000009</v>
      </c>
      <c r="H102" s="49">
        <v>10843.19</v>
      </c>
      <c r="I102" s="49">
        <v>9616.52</v>
      </c>
      <c r="J102" s="49">
        <v>10585.14</v>
      </c>
      <c r="K102" s="49">
        <v>11691.81</v>
      </c>
      <c r="L102" s="49">
        <v>10013.209999999999</v>
      </c>
      <c r="M102" s="49">
        <v>10068.27</v>
      </c>
      <c r="N102" s="49">
        <v>10247.9</v>
      </c>
      <c r="O102" s="49">
        <v>9421.6500000000015</v>
      </c>
      <c r="P102" s="49">
        <v>9680.7200000000012</v>
      </c>
      <c r="Q102" s="49">
        <f t="shared" si="12"/>
        <v>114128.66</v>
      </c>
      <c r="R102" s="77"/>
      <c r="S102" s="78">
        <f t="shared" si="19"/>
        <v>819.1109677419355</v>
      </c>
      <c r="T102" s="78">
        <f t="shared" si="19"/>
        <v>919.36774193548376</v>
      </c>
      <c r="U102" s="78">
        <f t="shared" si="19"/>
        <v>1095.1019354838711</v>
      </c>
      <c r="V102" s="78">
        <f t="shared" si="19"/>
        <v>1399.1212903225808</v>
      </c>
      <c r="W102" s="78">
        <f t="shared" si="19"/>
        <v>1240.8412903225808</v>
      </c>
      <c r="X102" s="78">
        <f t="shared" si="19"/>
        <v>1365.8245161290322</v>
      </c>
      <c r="Y102" s="78">
        <f t="shared" si="19"/>
        <v>1508.6206451612902</v>
      </c>
      <c r="Z102" s="78">
        <f t="shared" si="19"/>
        <v>1292.0270967741935</v>
      </c>
      <c r="AA102" s="78">
        <f t="shared" si="20"/>
        <v>1295.7876447876449</v>
      </c>
      <c r="AB102" s="78">
        <f t="shared" si="20"/>
        <v>1318.9060489060489</v>
      </c>
      <c r="AC102" s="78">
        <f t="shared" si="20"/>
        <v>1212.5675675675677</v>
      </c>
      <c r="AD102" s="78">
        <f t="shared" si="20"/>
        <v>1245.9099099099101</v>
      </c>
      <c r="AE102" s="68">
        <f t="shared" si="15"/>
        <v>1226.0988879201782</v>
      </c>
      <c r="AF102" s="102"/>
      <c r="AJ102" s="25"/>
      <c r="AK102" s="81"/>
    </row>
    <row r="103" spans="1:37" s="66" customFormat="1" ht="12" customHeight="1" x14ac:dyDescent="0.25">
      <c r="A103" s="76" t="s">
        <v>252</v>
      </c>
      <c r="B103" s="101" t="s">
        <v>253</v>
      </c>
      <c r="C103" s="77">
        <v>6.98</v>
      </c>
      <c r="D103" s="77">
        <v>7</v>
      </c>
      <c r="E103" s="49">
        <v>352.48999999999995</v>
      </c>
      <c r="F103" s="49">
        <v>164.03</v>
      </c>
      <c r="G103" s="49">
        <v>342.02</v>
      </c>
      <c r="H103" s="49">
        <v>237.32</v>
      </c>
      <c r="I103" s="49">
        <v>404.84</v>
      </c>
      <c r="J103" s="49">
        <v>732.9</v>
      </c>
      <c r="K103" s="49">
        <v>635.17999999999995</v>
      </c>
      <c r="L103" s="49">
        <v>830.62</v>
      </c>
      <c r="M103" s="49">
        <v>413</v>
      </c>
      <c r="N103" s="49">
        <v>635.5</v>
      </c>
      <c r="O103" s="49">
        <v>532</v>
      </c>
      <c r="P103" s="49">
        <v>728</v>
      </c>
      <c r="Q103" s="49">
        <f t="shared" si="12"/>
        <v>6007.9</v>
      </c>
      <c r="R103" s="77"/>
      <c r="S103" s="78">
        <f t="shared" si="19"/>
        <v>50.499999999999993</v>
      </c>
      <c r="T103" s="78">
        <f t="shared" si="19"/>
        <v>23.5</v>
      </c>
      <c r="U103" s="78">
        <f t="shared" si="19"/>
        <v>48.999999999999993</v>
      </c>
      <c r="V103" s="78">
        <f t="shared" si="19"/>
        <v>34</v>
      </c>
      <c r="W103" s="78">
        <f t="shared" si="19"/>
        <v>57.999999999999993</v>
      </c>
      <c r="X103" s="78">
        <f t="shared" si="19"/>
        <v>104.99999999999999</v>
      </c>
      <c r="Y103" s="78">
        <f t="shared" si="19"/>
        <v>90.999999999999986</v>
      </c>
      <c r="Z103" s="78">
        <f t="shared" si="19"/>
        <v>119</v>
      </c>
      <c r="AA103" s="78">
        <f t="shared" si="20"/>
        <v>59</v>
      </c>
      <c r="AB103" s="78">
        <f t="shared" si="20"/>
        <v>90.785714285714292</v>
      </c>
      <c r="AC103" s="78">
        <f t="shared" si="20"/>
        <v>76</v>
      </c>
      <c r="AD103" s="78">
        <f t="shared" si="20"/>
        <v>104</v>
      </c>
      <c r="AE103" s="68">
        <f t="shared" si="15"/>
        <v>71.648809523809533</v>
      </c>
      <c r="AF103" s="102"/>
      <c r="AJ103" s="25"/>
      <c r="AK103" s="74"/>
    </row>
    <row r="104" spans="1:37" s="66" customFormat="1" ht="12" customHeight="1" x14ac:dyDescent="0.25">
      <c r="A104" s="76" t="s">
        <v>254</v>
      </c>
      <c r="B104" s="101" t="s">
        <v>255</v>
      </c>
      <c r="C104" s="77">
        <v>2.3199999999999998</v>
      </c>
      <c r="D104" s="77">
        <v>2.33</v>
      </c>
      <c r="E104" s="49">
        <v>1860.64</v>
      </c>
      <c r="F104" s="49">
        <v>1261.98</v>
      </c>
      <c r="G104" s="49">
        <v>2390.59</v>
      </c>
      <c r="H104" s="49">
        <v>1712.16</v>
      </c>
      <c r="I104" s="49">
        <v>1362.9299999999998</v>
      </c>
      <c r="J104" s="49">
        <v>1586.97</v>
      </c>
      <c r="K104" s="49">
        <v>2230.56</v>
      </c>
      <c r="L104" s="49">
        <v>3362.62</v>
      </c>
      <c r="M104" s="49">
        <v>1725.6</v>
      </c>
      <c r="N104" s="49">
        <v>1453.53</v>
      </c>
      <c r="O104" s="49">
        <v>1672.97</v>
      </c>
      <c r="P104" s="49">
        <v>2213.5</v>
      </c>
      <c r="Q104" s="49">
        <f t="shared" si="12"/>
        <v>22834.049999999996</v>
      </c>
      <c r="R104" s="77"/>
      <c r="S104" s="78">
        <f t="shared" si="19"/>
        <v>802.00000000000011</v>
      </c>
      <c r="T104" s="78">
        <f t="shared" si="19"/>
        <v>543.95689655172418</v>
      </c>
      <c r="U104" s="78">
        <f t="shared" si="19"/>
        <v>1030.4267241379312</v>
      </c>
      <c r="V104" s="78">
        <f t="shared" si="19"/>
        <v>738.00000000000011</v>
      </c>
      <c r="W104" s="78">
        <f t="shared" si="19"/>
        <v>587.46982758620686</v>
      </c>
      <c r="X104" s="78">
        <f t="shared" si="19"/>
        <v>684.03879310344837</v>
      </c>
      <c r="Y104" s="78">
        <f t="shared" si="19"/>
        <v>961.44827586206895</v>
      </c>
      <c r="Z104" s="78">
        <f t="shared" si="19"/>
        <v>1449.4051724137933</v>
      </c>
      <c r="AA104" s="78">
        <f t="shared" si="20"/>
        <v>740.60085836909866</v>
      </c>
      <c r="AB104" s="78">
        <f t="shared" si="20"/>
        <v>623.832618025751</v>
      </c>
      <c r="AC104" s="78">
        <f t="shared" si="20"/>
        <v>718.01287553648069</v>
      </c>
      <c r="AD104" s="78">
        <f t="shared" si="20"/>
        <v>950</v>
      </c>
      <c r="AE104" s="68">
        <f t="shared" si="15"/>
        <v>819.09933679887536</v>
      </c>
      <c r="AF104" s="102"/>
      <c r="AJ104" s="25"/>
      <c r="AK104" s="81"/>
    </row>
    <row r="105" spans="1:37" s="66" customFormat="1" ht="12" customHeight="1" x14ac:dyDescent="0.25">
      <c r="A105" s="76" t="s">
        <v>256</v>
      </c>
      <c r="B105" s="101" t="s">
        <v>257</v>
      </c>
      <c r="C105" s="77">
        <v>1.93</v>
      </c>
      <c r="D105" s="77">
        <v>1.94</v>
      </c>
      <c r="E105" s="49">
        <v>310.72999999999996</v>
      </c>
      <c r="F105" s="49">
        <v>303.01000000000005</v>
      </c>
      <c r="G105" s="49">
        <v>496.01</v>
      </c>
      <c r="H105" s="49">
        <v>282.5</v>
      </c>
      <c r="I105" s="49">
        <v>145.13999999999999</v>
      </c>
      <c r="J105" s="49">
        <v>324.53000000000003</v>
      </c>
      <c r="K105" s="49">
        <v>324.24</v>
      </c>
      <c r="L105" s="49">
        <v>270.2</v>
      </c>
      <c r="M105" s="49">
        <v>457.39</v>
      </c>
      <c r="N105" s="49">
        <v>223.55</v>
      </c>
      <c r="O105" s="49">
        <v>366.65999999999997</v>
      </c>
      <c r="P105" s="49">
        <v>419.43</v>
      </c>
      <c r="Q105" s="49">
        <f t="shared" si="12"/>
        <v>3923.3899999999994</v>
      </c>
      <c r="R105" s="77"/>
      <c r="S105" s="78">
        <f t="shared" si="19"/>
        <v>160.99999999999997</v>
      </c>
      <c r="T105" s="78">
        <f t="shared" si="19"/>
        <v>157.00000000000003</v>
      </c>
      <c r="U105" s="78">
        <f t="shared" si="19"/>
        <v>257</v>
      </c>
      <c r="V105" s="78">
        <f t="shared" si="19"/>
        <v>146.37305699481865</v>
      </c>
      <c r="W105" s="78">
        <f t="shared" si="19"/>
        <v>75.202072538860094</v>
      </c>
      <c r="X105" s="78">
        <f t="shared" si="19"/>
        <v>168.15025906735752</v>
      </c>
      <c r="Y105" s="78">
        <f t="shared" si="19"/>
        <v>168</v>
      </c>
      <c r="Z105" s="78">
        <f t="shared" si="19"/>
        <v>140</v>
      </c>
      <c r="AA105" s="78">
        <f t="shared" si="20"/>
        <v>235.76804123711341</v>
      </c>
      <c r="AB105" s="78">
        <f t="shared" si="20"/>
        <v>115.23195876288661</v>
      </c>
      <c r="AC105" s="78">
        <f t="shared" si="20"/>
        <v>189</v>
      </c>
      <c r="AD105" s="78">
        <f t="shared" si="20"/>
        <v>216.20103092783506</v>
      </c>
      <c r="AE105" s="68">
        <f t="shared" si="15"/>
        <v>169.07720162740594</v>
      </c>
      <c r="AF105" s="102"/>
      <c r="AJ105" s="25"/>
      <c r="AK105" s="81"/>
    </row>
    <row r="106" spans="1:37" s="66" customFormat="1" ht="12" customHeight="1" x14ac:dyDescent="0.25">
      <c r="A106" s="76" t="s">
        <v>258</v>
      </c>
      <c r="B106" s="101" t="s">
        <v>259</v>
      </c>
      <c r="C106" s="77">
        <v>1.35</v>
      </c>
      <c r="D106" s="77">
        <v>1.35</v>
      </c>
      <c r="E106" s="49">
        <v>0</v>
      </c>
      <c r="F106" s="49">
        <v>0</v>
      </c>
      <c r="G106" s="49">
        <v>22.979999999999997</v>
      </c>
      <c r="H106" s="49">
        <v>85.9</v>
      </c>
      <c r="I106" s="49">
        <v>30.64</v>
      </c>
      <c r="J106" s="49">
        <v>25.03</v>
      </c>
      <c r="K106" s="49">
        <v>42.4</v>
      </c>
      <c r="L106" s="49">
        <v>22.98</v>
      </c>
      <c r="M106" s="49">
        <v>2.0499999999999998</v>
      </c>
      <c r="N106" s="49">
        <v>0</v>
      </c>
      <c r="O106" s="49">
        <v>0</v>
      </c>
      <c r="P106" s="49">
        <v>0</v>
      </c>
      <c r="Q106" s="49">
        <f t="shared" si="12"/>
        <v>231.98</v>
      </c>
      <c r="R106" s="77"/>
      <c r="S106" s="78">
        <f t="shared" si="19"/>
        <v>0</v>
      </c>
      <c r="T106" s="78">
        <f t="shared" si="19"/>
        <v>0</v>
      </c>
      <c r="U106" s="78">
        <f t="shared" si="19"/>
        <v>17.022222222222219</v>
      </c>
      <c r="V106" s="78">
        <f t="shared" si="19"/>
        <v>63.629629629629626</v>
      </c>
      <c r="W106" s="78">
        <f t="shared" si="19"/>
        <v>22.696296296296296</v>
      </c>
      <c r="X106" s="78">
        <f t="shared" si="19"/>
        <v>18.540740740740741</v>
      </c>
      <c r="Y106" s="78">
        <f t="shared" si="19"/>
        <v>31.407407407407405</v>
      </c>
      <c r="Z106" s="78">
        <f t="shared" si="19"/>
        <v>17.022222222222222</v>
      </c>
      <c r="AA106" s="78">
        <f t="shared" si="20"/>
        <v>1.5185185185185184</v>
      </c>
      <c r="AB106" s="78">
        <f t="shared" si="20"/>
        <v>0</v>
      </c>
      <c r="AC106" s="78">
        <f t="shared" si="20"/>
        <v>0</v>
      </c>
      <c r="AD106" s="78">
        <f t="shared" si="20"/>
        <v>0</v>
      </c>
      <c r="AE106" s="68">
        <f t="shared" si="15"/>
        <v>14.319753086419752</v>
      </c>
      <c r="AF106" s="102"/>
      <c r="AJ106" s="25"/>
      <c r="AK106" s="81"/>
    </row>
    <row r="107" spans="1:37" s="46" customFormat="1" ht="12" customHeight="1" x14ac:dyDescent="0.25">
      <c r="A107" s="101" t="s">
        <v>260</v>
      </c>
      <c r="B107" s="101" t="s">
        <v>261</v>
      </c>
      <c r="C107" s="77">
        <v>10.91</v>
      </c>
      <c r="D107" s="77">
        <f t="shared" ref="D107:D115" si="21">C107</f>
        <v>10.91</v>
      </c>
      <c r="E107" s="103">
        <v>54235.21</v>
      </c>
      <c r="F107" s="103">
        <v>53258.75</v>
      </c>
      <c r="G107" s="103">
        <v>53970.140000000007</v>
      </c>
      <c r="H107" s="103">
        <v>54522.96</v>
      </c>
      <c r="I107" s="103">
        <v>55406.590000000004</v>
      </c>
      <c r="J107" s="103">
        <v>56044.44</v>
      </c>
      <c r="K107" s="103">
        <v>56977.8</v>
      </c>
      <c r="L107" s="103">
        <v>57007.61</v>
      </c>
      <c r="M107" s="103">
        <v>56841.62</v>
      </c>
      <c r="N107" s="103">
        <v>56095.22</v>
      </c>
      <c r="O107" s="103">
        <v>56152.66</v>
      </c>
      <c r="P107" s="103">
        <v>55572.87</v>
      </c>
      <c r="Q107" s="103">
        <f t="shared" si="12"/>
        <v>666085.87</v>
      </c>
      <c r="R107" s="77"/>
      <c r="S107" s="78">
        <f t="shared" si="19"/>
        <v>4971.1466544454624</v>
      </c>
      <c r="T107" s="78">
        <f t="shared" si="19"/>
        <v>4881.6452795600362</v>
      </c>
      <c r="U107" s="78">
        <f t="shared" si="19"/>
        <v>4946.8505957836851</v>
      </c>
      <c r="V107" s="78">
        <f t="shared" si="19"/>
        <v>4997.5215398716773</v>
      </c>
      <c r="W107" s="78">
        <f t="shared" si="19"/>
        <v>5078.5142071494047</v>
      </c>
      <c r="X107" s="78">
        <f t="shared" si="19"/>
        <v>5136.9789184234651</v>
      </c>
      <c r="Y107" s="78">
        <f t="shared" si="19"/>
        <v>5222.5297891842347</v>
      </c>
      <c r="Z107" s="78">
        <f t="shared" si="19"/>
        <v>5225.2621448212649</v>
      </c>
      <c r="AA107" s="78">
        <f t="shared" si="20"/>
        <v>5210.0476626947757</v>
      </c>
      <c r="AB107" s="78">
        <f t="shared" si="20"/>
        <v>5141.6333638863425</v>
      </c>
      <c r="AC107" s="78">
        <f t="shared" si="20"/>
        <v>5146.8982584784608</v>
      </c>
      <c r="AD107" s="78">
        <f t="shared" si="20"/>
        <v>5093.7552703941337</v>
      </c>
      <c r="AE107" s="93">
        <f t="shared" si="15"/>
        <v>5087.7319737244115</v>
      </c>
      <c r="AF107" s="104"/>
      <c r="AJ107" s="105"/>
      <c r="AK107" s="108"/>
    </row>
    <row r="108" spans="1:37" s="46" customFormat="1" ht="12" customHeight="1" x14ac:dyDescent="0.25">
      <c r="A108" s="101" t="s">
        <v>262</v>
      </c>
      <c r="B108" s="101" t="s">
        <v>263</v>
      </c>
      <c r="C108" s="77">
        <v>13.2</v>
      </c>
      <c r="D108" s="77">
        <f t="shared" si="21"/>
        <v>13.2</v>
      </c>
      <c r="E108" s="103">
        <v>7477.7999999999993</v>
      </c>
      <c r="F108" s="103">
        <v>7451.4</v>
      </c>
      <c r="G108" s="103">
        <v>7531.7000000000007</v>
      </c>
      <c r="H108" s="103">
        <v>7388.7000000000007</v>
      </c>
      <c r="I108" s="103">
        <v>7372.2000000000007</v>
      </c>
      <c r="J108" s="103">
        <v>7692.3</v>
      </c>
      <c r="K108" s="103">
        <v>6897.27</v>
      </c>
      <c r="L108" s="103">
        <v>7401.9000000000015</v>
      </c>
      <c r="M108" s="103">
        <v>7451.4000000000005</v>
      </c>
      <c r="N108" s="103">
        <v>7450.5400000000009</v>
      </c>
      <c r="O108" s="103">
        <v>7512.4500000000007</v>
      </c>
      <c r="P108" s="103">
        <v>7517.4</v>
      </c>
      <c r="Q108" s="103">
        <f t="shared" si="12"/>
        <v>89145.060000000012</v>
      </c>
      <c r="R108" s="77"/>
      <c r="S108" s="78">
        <f t="shared" si="19"/>
        <v>566.5</v>
      </c>
      <c r="T108" s="78">
        <f t="shared" si="19"/>
        <v>564.5</v>
      </c>
      <c r="U108" s="78">
        <f t="shared" si="19"/>
        <v>570.58333333333337</v>
      </c>
      <c r="V108" s="78">
        <f t="shared" si="19"/>
        <v>559.75000000000011</v>
      </c>
      <c r="W108" s="78">
        <f t="shared" si="19"/>
        <v>558.50000000000011</v>
      </c>
      <c r="X108" s="78">
        <f t="shared" si="19"/>
        <v>582.75</v>
      </c>
      <c r="Y108" s="78">
        <f t="shared" si="19"/>
        <v>522.52045454545464</v>
      </c>
      <c r="Z108" s="78">
        <f t="shared" si="19"/>
        <v>560.75000000000011</v>
      </c>
      <c r="AA108" s="78">
        <f t="shared" si="20"/>
        <v>564.50000000000011</v>
      </c>
      <c r="AB108" s="78">
        <f t="shared" si="20"/>
        <v>564.43484848484854</v>
      </c>
      <c r="AC108" s="78">
        <f t="shared" si="20"/>
        <v>569.12500000000011</v>
      </c>
      <c r="AD108" s="78">
        <f t="shared" si="20"/>
        <v>569.5</v>
      </c>
      <c r="AE108" s="93">
        <f t="shared" si="15"/>
        <v>562.78446969696972</v>
      </c>
      <c r="AF108" s="104"/>
      <c r="AJ108" s="105"/>
      <c r="AK108" s="108"/>
    </row>
    <row r="109" spans="1:37" s="46" customFormat="1" ht="12" customHeight="1" x14ac:dyDescent="0.25">
      <c r="A109" s="101" t="s">
        <v>264</v>
      </c>
      <c r="B109" s="101" t="s">
        <v>265</v>
      </c>
      <c r="C109" s="77">
        <v>16.059999999999999</v>
      </c>
      <c r="D109" s="77">
        <f t="shared" si="21"/>
        <v>16.059999999999999</v>
      </c>
      <c r="E109" s="103">
        <v>5777.6200000000008</v>
      </c>
      <c r="F109" s="103">
        <v>5789.65</v>
      </c>
      <c r="G109" s="103">
        <v>5829.15</v>
      </c>
      <c r="H109" s="103">
        <v>5737.4900000000007</v>
      </c>
      <c r="I109" s="103">
        <v>5789.64</v>
      </c>
      <c r="J109" s="103">
        <v>5817.75</v>
      </c>
      <c r="K109" s="103">
        <v>5773.59</v>
      </c>
      <c r="L109" s="103">
        <v>5713.3700000000008</v>
      </c>
      <c r="M109" s="103">
        <v>5717.369999999999</v>
      </c>
      <c r="N109" s="103">
        <v>5669.21</v>
      </c>
      <c r="O109" s="103">
        <v>5743.46</v>
      </c>
      <c r="P109" s="103">
        <v>5753.51</v>
      </c>
      <c r="Q109" s="103">
        <f t="shared" si="12"/>
        <v>69111.81</v>
      </c>
      <c r="R109" s="77"/>
      <c r="S109" s="78">
        <f t="shared" si="19"/>
        <v>359.75217932752184</v>
      </c>
      <c r="T109" s="78">
        <f t="shared" si="19"/>
        <v>360.50124533001247</v>
      </c>
      <c r="U109" s="78">
        <f t="shared" si="19"/>
        <v>362.96077210460771</v>
      </c>
      <c r="V109" s="78">
        <f t="shared" si="19"/>
        <v>357.25342465753431</v>
      </c>
      <c r="W109" s="78">
        <f t="shared" si="19"/>
        <v>360.50062266500629</v>
      </c>
      <c r="X109" s="78">
        <f t="shared" si="19"/>
        <v>362.25093399750938</v>
      </c>
      <c r="Y109" s="78">
        <f t="shared" si="19"/>
        <v>359.50124533001247</v>
      </c>
      <c r="Z109" s="78">
        <f t="shared" si="19"/>
        <v>355.75155666251567</v>
      </c>
      <c r="AA109" s="78">
        <f t="shared" si="20"/>
        <v>356.00062266500618</v>
      </c>
      <c r="AB109" s="78">
        <f t="shared" si="20"/>
        <v>353.0018679950187</v>
      </c>
      <c r="AC109" s="78">
        <f t="shared" si="20"/>
        <v>357.6251556662516</v>
      </c>
      <c r="AD109" s="78">
        <f t="shared" si="20"/>
        <v>358.25093399750938</v>
      </c>
      <c r="AE109" s="93">
        <f t="shared" si="15"/>
        <v>358.6125466998754</v>
      </c>
      <c r="AF109" s="104"/>
      <c r="AJ109" s="105"/>
      <c r="AK109" s="108"/>
    </row>
    <row r="110" spans="1:37" s="46" customFormat="1" ht="12" customHeight="1" x14ac:dyDescent="0.25">
      <c r="A110" s="101" t="s">
        <v>266</v>
      </c>
      <c r="B110" s="101" t="s">
        <v>267</v>
      </c>
      <c r="C110" s="77">
        <v>18.61</v>
      </c>
      <c r="D110" s="77">
        <f t="shared" si="21"/>
        <v>18.61</v>
      </c>
      <c r="E110" s="103">
        <v>9277.1</v>
      </c>
      <c r="F110" s="103">
        <v>9356.18</v>
      </c>
      <c r="G110" s="103">
        <v>9438.39</v>
      </c>
      <c r="H110" s="103">
        <v>9276.16</v>
      </c>
      <c r="I110" s="103">
        <v>9367.85</v>
      </c>
      <c r="J110" s="103">
        <v>9502.75</v>
      </c>
      <c r="K110" s="103">
        <v>9500.73</v>
      </c>
      <c r="L110" s="103">
        <v>9565.52</v>
      </c>
      <c r="M110" s="103">
        <v>9616.73</v>
      </c>
      <c r="N110" s="103">
        <v>9698.15</v>
      </c>
      <c r="O110" s="103">
        <v>9757.1299999999992</v>
      </c>
      <c r="P110" s="103">
        <v>9742.33</v>
      </c>
      <c r="Q110" s="103">
        <f t="shared" si="12"/>
        <v>114099.02</v>
      </c>
      <c r="R110" s="77"/>
      <c r="S110" s="78">
        <f t="shared" si="19"/>
        <v>498.50080601826977</v>
      </c>
      <c r="T110" s="78">
        <f t="shared" si="19"/>
        <v>502.75013433637832</v>
      </c>
      <c r="U110" s="78">
        <f t="shared" si="19"/>
        <v>507.16765180010748</v>
      </c>
      <c r="V110" s="78">
        <f t="shared" si="19"/>
        <v>498.45029554003224</v>
      </c>
      <c r="W110" s="78">
        <f t="shared" si="19"/>
        <v>503.37721655024183</v>
      </c>
      <c r="X110" s="78">
        <f t="shared" si="19"/>
        <v>510.6260075228372</v>
      </c>
      <c r="Y110" s="78">
        <f t="shared" si="19"/>
        <v>510.51746372917785</v>
      </c>
      <c r="Z110" s="78">
        <f t="shared" si="19"/>
        <v>513.99892530897375</v>
      </c>
      <c r="AA110" s="78">
        <f t="shared" si="20"/>
        <v>516.7506716818915</v>
      </c>
      <c r="AB110" s="78">
        <f t="shared" si="20"/>
        <v>521.12573885008055</v>
      </c>
      <c r="AC110" s="78">
        <f t="shared" si="20"/>
        <v>524.29500268672757</v>
      </c>
      <c r="AD110" s="78">
        <f t="shared" si="20"/>
        <v>523.49973132724347</v>
      </c>
      <c r="AE110" s="93">
        <f t="shared" si="15"/>
        <v>510.92163711266352</v>
      </c>
      <c r="AF110" s="104"/>
      <c r="AJ110" s="105"/>
      <c r="AK110" s="108"/>
    </row>
    <row r="111" spans="1:37" s="46" customFormat="1" ht="12" customHeight="1" x14ac:dyDescent="0.25">
      <c r="A111" s="101" t="s">
        <v>268</v>
      </c>
      <c r="B111" s="101" t="s">
        <v>269</v>
      </c>
      <c r="C111" s="77">
        <v>24.82</v>
      </c>
      <c r="D111" s="77">
        <f t="shared" si="21"/>
        <v>24.82</v>
      </c>
      <c r="E111" s="103">
        <v>446.76</v>
      </c>
      <c r="F111" s="103">
        <v>446.76</v>
      </c>
      <c r="G111" s="103">
        <v>446.76</v>
      </c>
      <c r="H111" s="103">
        <v>446.76</v>
      </c>
      <c r="I111" s="103">
        <v>446.76</v>
      </c>
      <c r="J111" s="103">
        <v>446.76</v>
      </c>
      <c r="K111" s="103">
        <v>446.76</v>
      </c>
      <c r="L111" s="103">
        <v>446.76</v>
      </c>
      <c r="M111" s="103">
        <v>446.76</v>
      </c>
      <c r="N111" s="103">
        <v>446.76</v>
      </c>
      <c r="O111" s="103">
        <v>446.76</v>
      </c>
      <c r="P111" s="103">
        <v>446.76</v>
      </c>
      <c r="Q111" s="103">
        <f t="shared" si="12"/>
        <v>5361.1200000000017</v>
      </c>
      <c r="R111" s="77"/>
      <c r="S111" s="78">
        <f t="shared" si="19"/>
        <v>18</v>
      </c>
      <c r="T111" s="78">
        <f t="shared" si="19"/>
        <v>18</v>
      </c>
      <c r="U111" s="78">
        <f t="shared" si="19"/>
        <v>18</v>
      </c>
      <c r="V111" s="78">
        <f t="shared" si="19"/>
        <v>18</v>
      </c>
      <c r="W111" s="78">
        <f t="shared" si="19"/>
        <v>18</v>
      </c>
      <c r="X111" s="78">
        <f t="shared" si="19"/>
        <v>18</v>
      </c>
      <c r="Y111" s="78">
        <f t="shared" si="19"/>
        <v>18</v>
      </c>
      <c r="Z111" s="78">
        <f t="shared" si="19"/>
        <v>18</v>
      </c>
      <c r="AA111" s="78">
        <f t="shared" si="20"/>
        <v>18</v>
      </c>
      <c r="AB111" s="78">
        <f t="shared" si="20"/>
        <v>18</v>
      </c>
      <c r="AC111" s="78">
        <f t="shared" si="20"/>
        <v>18</v>
      </c>
      <c r="AD111" s="78">
        <f t="shared" si="20"/>
        <v>18</v>
      </c>
      <c r="AE111" s="93">
        <f t="shared" si="15"/>
        <v>18</v>
      </c>
      <c r="AF111" s="104"/>
      <c r="AJ111" s="105"/>
      <c r="AK111" s="108"/>
    </row>
    <row r="112" spans="1:37" s="46" customFormat="1" ht="12" customHeight="1" x14ac:dyDescent="0.25">
      <c r="A112" s="101" t="s">
        <v>270</v>
      </c>
      <c r="B112" s="101" t="s">
        <v>271</v>
      </c>
      <c r="C112" s="77">
        <v>0.41</v>
      </c>
      <c r="D112" s="77">
        <f t="shared" si="21"/>
        <v>0.41</v>
      </c>
      <c r="E112" s="103">
        <v>330.05</v>
      </c>
      <c r="F112" s="103">
        <v>289.87</v>
      </c>
      <c r="G112" s="103">
        <v>283.31</v>
      </c>
      <c r="H112" s="103">
        <v>413.69</v>
      </c>
      <c r="I112" s="103">
        <v>459.61</v>
      </c>
      <c r="J112" s="103">
        <v>419.84000000000003</v>
      </c>
      <c r="K112" s="103">
        <v>466.17</v>
      </c>
      <c r="L112" s="103">
        <v>401.39</v>
      </c>
      <c r="M112" s="103">
        <v>420.25</v>
      </c>
      <c r="N112" s="103">
        <v>421.47999999999996</v>
      </c>
      <c r="O112" s="103">
        <v>438.7</v>
      </c>
      <c r="P112" s="103">
        <v>355.88</v>
      </c>
      <c r="Q112" s="103">
        <f t="shared" si="12"/>
        <v>4700.2400000000007</v>
      </c>
      <c r="R112" s="77"/>
      <c r="S112" s="78">
        <f t="shared" si="19"/>
        <v>805.00000000000011</v>
      </c>
      <c r="T112" s="78">
        <f t="shared" si="19"/>
        <v>707</v>
      </c>
      <c r="U112" s="78">
        <f t="shared" si="19"/>
        <v>691</v>
      </c>
      <c r="V112" s="78">
        <f t="shared" si="19"/>
        <v>1009</v>
      </c>
      <c r="W112" s="78">
        <f t="shared" si="19"/>
        <v>1121</v>
      </c>
      <c r="X112" s="78">
        <f t="shared" si="19"/>
        <v>1024.0000000000002</v>
      </c>
      <c r="Y112" s="78">
        <f t="shared" si="19"/>
        <v>1137</v>
      </c>
      <c r="Z112" s="78">
        <f t="shared" si="19"/>
        <v>979</v>
      </c>
      <c r="AA112" s="78">
        <f t="shared" si="20"/>
        <v>1025</v>
      </c>
      <c r="AB112" s="78">
        <f t="shared" si="20"/>
        <v>1028</v>
      </c>
      <c r="AC112" s="78">
        <f t="shared" si="20"/>
        <v>1070</v>
      </c>
      <c r="AD112" s="78">
        <f t="shared" si="20"/>
        <v>868</v>
      </c>
      <c r="AE112" s="109">
        <f t="shared" si="15"/>
        <v>955.33333333333337</v>
      </c>
      <c r="AF112" s="110"/>
      <c r="AJ112" s="105"/>
      <c r="AK112" s="108"/>
    </row>
    <row r="113" spans="1:16382" s="46" customFormat="1" ht="12" customHeight="1" x14ac:dyDescent="0.25">
      <c r="A113" s="101" t="s">
        <v>272</v>
      </c>
      <c r="B113" s="101" t="s">
        <v>273</v>
      </c>
      <c r="C113" s="77">
        <v>0.61</v>
      </c>
      <c r="D113" s="77">
        <f t="shared" si="21"/>
        <v>0.61</v>
      </c>
      <c r="E113" s="103">
        <v>33.550000000000004</v>
      </c>
      <c r="F113" s="103">
        <v>18.3</v>
      </c>
      <c r="G113" s="103">
        <v>18.3</v>
      </c>
      <c r="H113" s="103">
        <v>18.3</v>
      </c>
      <c r="I113" s="103">
        <v>27.450000000000003</v>
      </c>
      <c r="J113" s="103">
        <v>36.6</v>
      </c>
      <c r="K113" s="103">
        <v>77.47</v>
      </c>
      <c r="L113" s="103">
        <v>48.8</v>
      </c>
      <c r="M113" s="103">
        <v>36.6</v>
      </c>
      <c r="N113" s="103">
        <v>36.6</v>
      </c>
      <c r="O113" s="103">
        <v>36.6</v>
      </c>
      <c r="P113" s="103">
        <v>36.6</v>
      </c>
      <c r="Q113" s="103">
        <f t="shared" si="12"/>
        <v>425.17000000000007</v>
      </c>
      <c r="R113" s="77"/>
      <c r="S113" s="78">
        <f t="shared" si="19"/>
        <v>55.000000000000007</v>
      </c>
      <c r="T113" s="78">
        <f t="shared" si="19"/>
        <v>30.000000000000004</v>
      </c>
      <c r="U113" s="78">
        <f t="shared" si="19"/>
        <v>30.000000000000004</v>
      </c>
      <c r="V113" s="78">
        <f t="shared" si="19"/>
        <v>30.000000000000004</v>
      </c>
      <c r="W113" s="78">
        <f t="shared" si="19"/>
        <v>45.000000000000007</v>
      </c>
      <c r="X113" s="78">
        <f t="shared" si="19"/>
        <v>60.000000000000007</v>
      </c>
      <c r="Y113" s="78">
        <f t="shared" si="19"/>
        <v>127</v>
      </c>
      <c r="Z113" s="78">
        <f t="shared" si="19"/>
        <v>80</v>
      </c>
      <c r="AA113" s="78">
        <f t="shared" si="20"/>
        <v>60.000000000000007</v>
      </c>
      <c r="AB113" s="78">
        <f t="shared" si="20"/>
        <v>60.000000000000007</v>
      </c>
      <c r="AC113" s="78">
        <f t="shared" si="20"/>
        <v>60.000000000000007</v>
      </c>
      <c r="AD113" s="78">
        <f t="shared" si="20"/>
        <v>60.000000000000007</v>
      </c>
      <c r="AE113" s="109">
        <f t="shared" si="15"/>
        <v>58.083333333333336</v>
      </c>
      <c r="AF113" s="110"/>
      <c r="AJ113" s="105"/>
      <c r="AK113" s="108"/>
    </row>
    <row r="114" spans="1:16382" s="46" customFormat="1" ht="12" customHeight="1" x14ac:dyDescent="0.25">
      <c r="A114" s="101" t="s">
        <v>274</v>
      </c>
      <c r="B114" s="101" t="s">
        <v>275</v>
      </c>
      <c r="C114" s="77">
        <v>0.69</v>
      </c>
      <c r="D114" s="77">
        <f t="shared" si="21"/>
        <v>0.69</v>
      </c>
      <c r="E114" s="103">
        <v>30.36</v>
      </c>
      <c r="F114" s="103">
        <v>58.65</v>
      </c>
      <c r="G114" s="103">
        <v>12.42</v>
      </c>
      <c r="H114" s="103">
        <v>20.7</v>
      </c>
      <c r="I114" s="103">
        <v>28.979999999999997</v>
      </c>
      <c r="J114" s="103">
        <v>23.46</v>
      </c>
      <c r="K114" s="103">
        <v>20.7</v>
      </c>
      <c r="L114" s="103">
        <v>20.7</v>
      </c>
      <c r="M114" s="103">
        <v>20.7</v>
      </c>
      <c r="N114" s="103">
        <v>20.7</v>
      </c>
      <c r="O114" s="103">
        <v>7.59</v>
      </c>
      <c r="P114" s="103">
        <v>0</v>
      </c>
      <c r="Q114" s="103">
        <f t="shared" si="12"/>
        <v>264.95999999999992</v>
      </c>
      <c r="R114" s="77"/>
      <c r="S114" s="78">
        <f t="shared" si="19"/>
        <v>44</v>
      </c>
      <c r="T114" s="78">
        <f t="shared" si="19"/>
        <v>85</v>
      </c>
      <c r="U114" s="78">
        <f t="shared" si="19"/>
        <v>18</v>
      </c>
      <c r="V114" s="78">
        <f t="shared" si="19"/>
        <v>30</v>
      </c>
      <c r="W114" s="78">
        <f t="shared" si="19"/>
        <v>42</v>
      </c>
      <c r="X114" s="78">
        <f t="shared" si="19"/>
        <v>34.000000000000007</v>
      </c>
      <c r="Y114" s="78">
        <f t="shared" si="19"/>
        <v>30</v>
      </c>
      <c r="Z114" s="78">
        <f t="shared" si="19"/>
        <v>30</v>
      </c>
      <c r="AA114" s="78">
        <f t="shared" si="20"/>
        <v>30</v>
      </c>
      <c r="AB114" s="78">
        <f t="shared" si="20"/>
        <v>30</v>
      </c>
      <c r="AC114" s="78">
        <f t="shared" si="20"/>
        <v>11</v>
      </c>
      <c r="AD114" s="78">
        <f t="shared" si="20"/>
        <v>0</v>
      </c>
      <c r="AE114" s="109">
        <f t="shared" si="15"/>
        <v>32</v>
      </c>
      <c r="AF114" s="110"/>
      <c r="AJ114" s="105"/>
      <c r="AK114" s="108"/>
    </row>
    <row r="115" spans="1:16382" s="46" customFormat="1" ht="12" customHeight="1" x14ac:dyDescent="0.25">
      <c r="A115" s="101" t="s">
        <v>276</v>
      </c>
      <c r="B115" s="101" t="s">
        <v>277</v>
      </c>
      <c r="C115" s="77">
        <v>1.01</v>
      </c>
      <c r="D115" s="77">
        <f t="shared" si="21"/>
        <v>1.01</v>
      </c>
      <c r="E115" s="103">
        <v>132.31</v>
      </c>
      <c r="F115" s="103">
        <v>132.31</v>
      </c>
      <c r="G115" s="103">
        <v>165.64000000000001</v>
      </c>
      <c r="H115" s="103">
        <v>127.26</v>
      </c>
      <c r="I115" s="103">
        <v>121.2</v>
      </c>
      <c r="J115" s="103">
        <v>121.2</v>
      </c>
      <c r="K115" s="103">
        <v>149.47999999999999</v>
      </c>
      <c r="L115" s="103">
        <v>125.24000000000001</v>
      </c>
      <c r="M115" s="103">
        <v>151.5</v>
      </c>
      <c r="N115" s="103">
        <v>159.58000000000001</v>
      </c>
      <c r="O115" s="103">
        <v>112.11000000000001</v>
      </c>
      <c r="P115" s="103">
        <v>97.97</v>
      </c>
      <c r="Q115" s="103">
        <f t="shared" si="12"/>
        <v>1595.8</v>
      </c>
      <c r="R115" s="77"/>
      <c r="S115" s="78">
        <f t="shared" si="19"/>
        <v>131</v>
      </c>
      <c r="T115" s="78">
        <f t="shared" si="19"/>
        <v>131</v>
      </c>
      <c r="U115" s="78">
        <f t="shared" si="19"/>
        <v>164</v>
      </c>
      <c r="V115" s="78">
        <f t="shared" si="19"/>
        <v>126</v>
      </c>
      <c r="W115" s="78">
        <f t="shared" si="19"/>
        <v>120</v>
      </c>
      <c r="X115" s="78">
        <f t="shared" si="19"/>
        <v>120</v>
      </c>
      <c r="Y115" s="78">
        <f t="shared" si="19"/>
        <v>148</v>
      </c>
      <c r="Z115" s="78">
        <f t="shared" si="19"/>
        <v>124.00000000000001</v>
      </c>
      <c r="AA115" s="78">
        <f t="shared" si="20"/>
        <v>150</v>
      </c>
      <c r="AB115" s="78">
        <f t="shared" si="20"/>
        <v>158</v>
      </c>
      <c r="AC115" s="78">
        <f t="shared" si="20"/>
        <v>111.00000000000001</v>
      </c>
      <c r="AD115" s="78">
        <f t="shared" si="20"/>
        <v>97</v>
      </c>
      <c r="AE115" s="109">
        <f t="shared" si="15"/>
        <v>131.66666666666666</v>
      </c>
      <c r="AF115" s="110"/>
      <c r="AJ115" s="105"/>
      <c r="AK115" s="108"/>
    </row>
    <row r="116" spans="1:16382" s="66" customFormat="1" ht="12" customHeight="1" x14ac:dyDescent="0.25">
      <c r="A116" s="76" t="s">
        <v>278</v>
      </c>
      <c r="B116" s="101" t="s">
        <v>279</v>
      </c>
      <c r="C116" s="77">
        <v>3.77</v>
      </c>
      <c r="D116" s="77">
        <v>3.77</v>
      </c>
      <c r="E116" s="49">
        <v>65.900000000000006</v>
      </c>
      <c r="F116" s="49">
        <v>68.73</v>
      </c>
      <c r="G116" s="49">
        <v>68.73</v>
      </c>
      <c r="H116" s="49">
        <v>71.05</v>
      </c>
      <c r="I116" s="49">
        <v>68.73</v>
      </c>
      <c r="J116" s="49">
        <v>68.73</v>
      </c>
      <c r="K116" s="49">
        <v>68.73</v>
      </c>
      <c r="L116" s="49">
        <v>68.73</v>
      </c>
      <c r="M116" s="49">
        <v>68.73</v>
      </c>
      <c r="N116" s="49">
        <v>68.73</v>
      </c>
      <c r="O116" s="49">
        <v>68.73</v>
      </c>
      <c r="P116" s="49">
        <v>68.73</v>
      </c>
      <c r="Q116" s="49">
        <f t="shared" si="12"/>
        <v>824.25000000000011</v>
      </c>
      <c r="R116" s="111"/>
      <c r="S116" s="78">
        <f t="shared" si="19"/>
        <v>17.480106100795759</v>
      </c>
      <c r="T116" s="78">
        <f t="shared" si="19"/>
        <v>18.230769230769234</v>
      </c>
      <c r="U116" s="78">
        <f t="shared" si="19"/>
        <v>18.230769230769234</v>
      </c>
      <c r="V116" s="78">
        <f t="shared" si="19"/>
        <v>18.846153846153847</v>
      </c>
      <c r="W116" s="78">
        <f t="shared" si="19"/>
        <v>18.230769230769234</v>
      </c>
      <c r="X116" s="78">
        <f t="shared" si="19"/>
        <v>18.230769230769234</v>
      </c>
      <c r="Y116" s="78">
        <f t="shared" si="19"/>
        <v>18.230769230769234</v>
      </c>
      <c r="Z116" s="78">
        <f t="shared" si="19"/>
        <v>18.230769230769234</v>
      </c>
      <c r="AA116" s="78">
        <f t="shared" si="20"/>
        <v>18.230769230769234</v>
      </c>
      <c r="AB116" s="78">
        <f t="shared" si="20"/>
        <v>18.230769230769234</v>
      </c>
      <c r="AC116" s="78">
        <f t="shared" si="20"/>
        <v>18.230769230769234</v>
      </c>
      <c r="AD116" s="78">
        <f t="shared" si="20"/>
        <v>18.230769230769234</v>
      </c>
      <c r="AE116" s="68">
        <f t="shared" si="15"/>
        <v>18.219496021220156</v>
      </c>
      <c r="AF116" s="102"/>
      <c r="AH116" s="102"/>
      <c r="AI116" s="102"/>
      <c r="AJ116" s="102"/>
      <c r="AK116" s="112"/>
      <c r="AL116" s="102"/>
      <c r="AM116" s="102"/>
      <c r="AN116" s="102"/>
      <c r="AO116" s="102"/>
      <c r="AP116" s="102"/>
      <c r="AQ116" s="102"/>
      <c r="AR116" s="102"/>
      <c r="AS116" s="102"/>
      <c r="AT116" s="102"/>
      <c r="AU116" s="102"/>
      <c r="AV116" s="102"/>
      <c r="AW116" s="102"/>
      <c r="AX116" s="102"/>
      <c r="AY116" s="102"/>
      <c r="AZ116" s="102"/>
      <c r="BA116" s="102"/>
      <c r="BB116" s="102"/>
      <c r="BC116" s="102"/>
      <c r="BD116" s="102"/>
      <c r="BE116" s="102"/>
      <c r="BF116" s="102"/>
      <c r="BG116" s="102"/>
      <c r="BH116" s="102"/>
      <c r="BI116" s="102"/>
      <c r="BJ116" s="102"/>
      <c r="BK116" s="102"/>
      <c r="BL116" s="102"/>
      <c r="BM116" s="102"/>
      <c r="BN116" s="102"/>
      <c r="BO116" s="102"/>
      <c r="BP116" s="102"/>
      <c r="BQ116" s="102"/>
      <c r="BR116" s="102"/>
      <c r="BS116" s="102"/>
      <c r="BT116" s="102"/>
      <c r="BU116" s="102"/>
      <c r="BV116" s="102"/>
      <c r="BW116" s="102"/>
      <c r="BX116" s="102"/>
      <c r="BY116" s="102"/>
      <c r="BZ116" s="102"/>
      <c r="CA116" s="102"/>
      <c r="CB116" s="102"/>
      <c r="CC116" s="102"/>
      <c r="CD116" s="102"/>
      <c r="CE116" s="102"/>
      <c r="CF116" s="102"/>
      <c r="CG116" s="102"/>
      <c r="CH116" s="102"/>
      <c r="CI116" s="102"/>
      <c r="CJ116" s="102"/>
      <c r="CK116" s="102"/>
      <c r="CL116" s="102"/>
      <c r="CM116" s="102"/>
      <c r="CN116" s="102"/>
      <c r="CO116" s="102"/>
      <c r="CP116" s="102"/>
      <c r="CQ116" s="102"/>
      <c r="CR116" s="102"/>
      <c r="CS116" s="102"/>
      <c r="CT116" s="102"/>
      <c r="CU116" s="102"/>
      <c r="CV116" s="102"/>
      <c r="CW116" s="102"/>
      <c r="CX116" s="102"/>
      <c r="CY116" s="102"/>
      <c r="CZ116" s="102"/>
      <c r="DA116" s="102"/>
      <c r="DB116" s="102"/>
      <c r="DC116" s="102"/>
      <c r="DD116" s="102"/>
      <c r="DE116" s="102"/>
      <c r="DF116" s="102"/>
      <c r="DG116" s="102"/>
      <c r="DH116" s="102"/>
      <c r="DI116" s="102"/>
      <c r="DJ116" s="102"/>
      <c r="DK116" s="102"/>
      <c r="DL116" s="102"/>
      <c r="DM116" s="102"/>
      <c r="DN116" s="102"/>
      <c r="DO116" s="102"/>
      <c r="DP116" s="102"/>
      <c r="DQ116" s="102"/>
      <c r="DR116" s="102"/>
      <c r="DS116" s="102"/>
      <c r="DT116" s="102"/>
      <c r="DU116" s="102"/>
      <c r="DV116" s="102"/>
      <c r="DW116" s="102"/>
      <c r="DX116" s="102"/>
      <c r="DY116" s="102"/>
      <c r="DZ116" s="102"/>
      <c r="EA116" s="102"/>
      <c r="EB116" s="102"/>
      <c r="EC116" s="102"/>
      <c r="ED116" s="102"/>
      <c r="EE116" s="102"/>
      <c r="EF116" s="102"/>
      <c r="EG116" s="102"/>
      <c r="EH116" s="102"/>
      <c r="EI116" s="102"/>
      <c r="EJ116" s="102"/>
      <c r="EK116" s="102"/>
      <c r="EL116" s="102"/>
      <c r="EM116" s="102"/>
      <c r="EN116" s="102"/>
      <c r="EO116" s="102"/>
      <c r="EP116" s="102"/>
      <c r="EQ116" s="102"/>
      <c r="ER116" s="102"/>
      <c r="ES116" s="102"/>
      <c r="ET116" s="102"/>
      <c r="EU116" s="102"/>
      <c r="EV116" s="102"/>
      <c r="EW116" s="102"/>
      <c r="EX116" s="102"/>
      <c r="EY116" s="102"/>
      <c r="EZ116" s="102"/>
      <c r="FA116" s="102"/>
      <c r="FB116" s="102"/>
      <c r="FC116" s="102"/>
      <c r="FD116" s="102"/>
      <c r="FE116" s="102"/>
      <c r="FF116" s="102"/>
      <c r="FG116" s="102"/>
      <c r="FH116" s="102"/>
      <c r="FI116" s="102"/>
      <c r="FJ116" s="102"/>
      <c r="FK116" s="102"/>
      <c r="FL116" s="102"/>
      <c r="FM116" s="102"/>
      <c r="FN116" s="102"/>
      <c r="FO116" s="102"/>
      <c r="FP116" s="102"/>
      <c r="FQ116" s="102"/>
      <c r="FR116" s="102"/>
      <c r="FS116" s="102"/>
      <c r="FT116" s="102"/>
      <c r="FU116" s="102"/>
      <c r="FV116" s="102"/>
      <c r="FW116" s="102"/>
      <c r="FX116" s="102"/>
      <c r="FY116" s="102"/>
      <c r="FZ116" s="102"/>
      <c r="GA116" s="102"/>
      <c r="GB116" s="102"/>
      <c r="GC116" s="102"/>
      <c r="GD116" s="102"/>
      <c r="GE116" s="102"/>
      <c r="GF116" s="102"/>
      <c r="GG116" s="102"/>
      <c r="GH116" s="102"/>
      <c r="GI116" s="102"/>
      <c r="GJ116" s="102"/>
      <c r="GK116" s="102"/>
      <c r="GL116" s="102"/>
      <c r="GM116" s="102"/>
      <c r="GN116" s="102"/>
      <c r="GO116" s="102"/>
      <c r="GP116" s="102"/>
      <c r="GQ116" s="102"/>
      <c r="GR116" s="102"/>
      <c r="GS116" s="102"/>
      <c r="GT116" s="102"/>
      <c r="GU116" s="102"/>
      <c r="GV116" s="102"/>
      <c r="GW116" s="102"/>
      <c r="GX116" s="102"/>
      <c r="GY116" s="102"/>
      <c r="GZ116" s="102"/>
      <c r="HA116" s="102"/>
      <c r="HB116" s="102"/>
      <c r="HC116" s="102"/>
      <c r="HD116" s="102"/>
      <c r="HE116" s="102"/>
      <c r="HF116" s="102"/>
      <c r="HG116" s="102"/>
      <c r="HH116" s="102"/>
      <c r="HI116" s="102"/>
      <c r="HJ116" s="102"/>
      <c r="HK116" s="102"/>
      <c r="HL116" s="102"/>
      <c r="HM116" s="102"/>
      <c r="HN116" s="102"/>
      <c r="HO116" s="102"/>
      <c r="HP116" s="102"/>
      <c r="HQ116" s="102"/>
      <c r="HR116" s="102"/>
      <c r="HS116" s="102"/>
      <c r="HT116" s="102"/>
      <c r="HU116" s="102"/>
      <c r="HV116" s="102"/>
      <c r="HW116" s="102"/>
      <c r="HX116" s="102"/>
      <c r="HY116" s="102"/>
      <c r="HZ116" s="102"/>
      <c r="IA116" s="102"/>
      <c r="IB116" s="102"/>
      <c r="IC116" s="102"/>
      <c r="ID116" s="102"/>
      <c r="IE116" s="102"/>
      <c r="IF116" s="102"/>
      <c r="IG116" s="102"/>
      <c r="IH116" s="102"/>
      <c r="II116" s="102"/>
      <c r="IJ116" s="102"/>
      <c r="IK116" s="102"/>
      <c r="IL116" s="102"/>
      <c r="IM116" s="102"/>
      <c r="IN116" s="102"/>
      <c r="IO116" s="102"/>
      <c r="IP116" s="102"/>
      <c r="IQ116" s="102"/>
      <c r="IR116" s="102"/>
      <c r="IS116" s="102"/>
      <c r="IT116" s="102"/>
      <c r="IU116" s="102"/>
      <c r="IV116" s="102"/>
      <c r="IW116" s="102"/>
      <c r="IX116" s="102"/>
      <c r="IY116" s="102"/>
      <c r="IZ116" s="102"/>
      <c r="JA116" s="102"/>
      <c r="JB116" s="102"/>
      <c r="JC116" s="102"/>
      <c r="JD116" s="102"/>
      <c r="JE116" s="102"/>
      <c r="JF116" s="102"/>
      <c r="JG116" s="102"/>
      <c r="JH116" s="102"/>
      <c r="JI116" s="102"/>
      <c r="JJ116" s="102"/>
      <c r="JK116" s="102"/>
      <c r="JL116" s="102"/>
      <c r="JM116" s="102"/>
      <c r="JN116" s="102"/>
      <c r="JO116" s="102"/>
      <c r="JP116" s="102"/>
      <c r="JQ116" s="102"/>
      <c r="JR116" s="102"/>
      <c r="JS116" s="102"/>
      <c r="JT116" s="102"/>
      <c r="JU116" s="102"/>
      <c r="JV116" s="102"/>
      <c r="JW116" s="102"/>
      <c r="JX116" s="102"/>
      <c r="JY116" s="102"/>
      <c r="JZ116" s="102"/>
      <c r="KA116" s="102"/>
      <c r="KB116" s="102"/>
      <c r="KC116" s="102"/>
      <c r="KD116" s="102"/>
      <c r="KE116" s="102"/>
      <c r="KF116" s="102"/>
      <c r="KG116" s="102"/>
      <c r="KH116" s="102"/>
      <c r="KI116" s="102"/>
      <c r="KJ116" s="102"/>
      <c r="KK116" s="102"/>
      <c r="KL116" s="102"/>
      <c r="KM116" s="102"/>
      <c r="KN116" s="102"/>
      <c r="KO116" s="102"/>
      <c r="KP116" s="102"/>
      <c r="KQ116" s="102"/>
      <c r="KR116" s="102"/>
      <c r="KS116" s="102"/>
      <c r="KT116" s="102"/>
      <c r="KU116" s="102"/>
      <c r="KV116" s="102"/>
      <c r="KW116" s="102"/>
      <c r="KX116" s="102"/>
      <c r="KY116" s="102"/>
      <c r="KZ116" s="102"/>
      <c r="LA116" s="102"/>
      <c r="LB116" s="102"/>
      <c r="LC116" s="102"/>
      <c r="LD116" s="102"/>
      <c r="LE116" s="102"/>
      <c r="LF116" s="102"/>
      <c r="LG116" s="102"/>
      <c r="LH116" s="102"/>
      <c r="LI116" s="102"/>
      <c r="LJ116" s="102"/>
      <c r="LK116" s="102"/>
      <c r="LL116" s="102"/>
      <c r="LM116" s="102"/>
      <c r="LN116" s="102"/>
      <c r="LO116" s="102"/>
      <c r="LP116" s="102"/>
      <c r="LQ116" s="102"/>
      <c r="LR116" s="102"/>
      <c r="LS116" s="102"/>
      <c r="LT116" s="102"/>
      <c r="LU116" s="102"/>
      <c r="LV116" s="102"/>
      <c r="LW116" s="102"/>
      <c r="LX116" s="102"/>
      <c r="LY116" s="102"/>
      <c r="LZ116" s="102"/>
      <c r="MA116" s="102"/>
      <c r="MB116" s="102"/>
      <c r="MC116" s="102"/>
      <c r="MD116" s="102"/>
      <c r="ME116" s="102"/>
      <c r="MF116" s="102"/>
      <c r="MG116" s="102"/>
      <c r="MH116" s="102"/>
      <c r="MI116" s="102"/>
      <c r="MJ116" s="102"/>
      <c r="MK116" s="102"/>
      <c r="ML116" s="102"/>
      <c r="MM116" s="102"/>
      <c r="MN116" s="102"/>
      <c r="MO116" s="102"/>
      <c r="MP116" s="102"/>
      <c r="MQ116" s="102"/>
      <c r="MR116" s="102"/>
      <c r="MS116" s="102"/>
      <c r="MT116" s="102"/>
      <c r="MU116" s="102"/>
      <c r="MV116" s="102"/>
      <c r="MW116" s="102"/>
      <c r="MX116" s="102"/>
      <c r="MY116" s="102"/>
      <c r="MZ116" s="102"/>
      <c r="NA116" s="102"/>
      <c r="NB116" s="102"/>
      <c r="NC116" s="102"/>
      <c r="ND116" s="102"/>
      <c r="NE116" s="102"/>
      <c r="NF116" s="102"/>
      <c r="NG116" s="102"/>
      <c r="NH116" s="102"/>
      <c r="NI116" s="102"/>
      <c r="NJ116" s="102"/>
      <c r="NK116" s="102"/>
      <c r="NL116" s="102"/>
      <c r="NM116" s="102"/>
      <c r="NN116" s="102"/>
      <c r="NO116" s="102"/>
      <c r="NP116" s="102"/>
      <c r="NQ116" s="102"/>
      <c r="NR116" s="102"/>
      <c r="NS116" s="102"/>
      <c r="NT116" s="102"/>
      <c r="NU116" s="102"/>
      <c r="NV116" s="102"/>
      <c r="NW116" s="102"/>
      <c r="NX116" s="102"/>
      <c r="NY116" s="102"/>
      <c r="NZ116" s="102"/>
      <c r="OA116" s="102"/>
      <c r="OB116" s="102"/>
      <c r="OC116" s="102"/>
      <c r="OD116" s="102"/>
      <c r="OE116" s="102"/>
      <c r="OF116" s="102"/>
      <c r="OG116" s="102"/>
      <c r="OH116" s="102"/>
      <c r="OI116" s="102"/>
      <c r="OJ116" s="102"/>
      <c r="OK116" s="102"/>
      <c r="OL116" s="102"/>
      <c r="OM116" s="102"/>
      <c r="ON116" s="102"/>
      <c r="OO116" s="102"/>
      <c r="OP116" s="102"/>
      <c r="OQ116" s="102"/>
      <c r="OR116" s="102"/>
      <c r="OS116" s="102"/>
      <c r="OT116" s="102"/>
      <c r="OU116" s="102"/>
      <c r="OV116" s="102"/>
      <c r="OW116" s="102"/>
      <c r="OX116" s="102"/>
      <c r="OY116" s="102"/>
      <c r="OZ116" s="102"/>
      <c r="PA116" s="102"/>
      <c r="PB116" s="102"/>
      <c r="PC116" s="102"/>
      <c r="PD116" s="102"/>
      <c r="PE116" s="102"/>
      <c r="PF116" s="102"/>
      <c r="PG116" s="102"/>
      <c r="PH116" s="102"/>
      <c r="PI116" s="102"/>
      <c r="PJ116" s="102"/>
      <c r="PK116" s="102"/>
      <c r="PL116" s="102"/>
      <c r="PM116" s="102"/>
      <c r="PN116" s="102"/>
      <c r="PO116" s="102"/>
      <c r="PP116" s="102"/>
      <c r="PQ116" s="102"/>
      <c r="PR116" s="102"/>
      <c r="PS116" s="102"/>
      <c r="PT116" s="102"/>
      <c r="PU116" s="102"/>
      <c r="PV116" s="102"/>
      <c r="PW116" s="102"/>
      <c r="PX116" s="102"/>
      <c r="PY116" s="102"/>
      <c r="PZ116" s="102"/>
      <c r="QA116" s="102"/>
      <c r="QB116" s="102"/>
      <c r="QC116" s="102"/>
      <c r="QD116" s="102"/>
      <c r="QE116" s="102"/>
      <c r="QF116" s="102"/>
      <c r="QG116" s="102"/>
      <c r="QH116" s="102"/>
      <c r="QI116" s="102"/>
      <c r="QJ116" s="102"/>
      <c r="QK116" s="102"/>
      <c r="QL116" s="102"/>
      <c r="QM116" s="102"/>
      <c r="QN116" s="102"/>
      <c r="QO116" s="102"/>
      <c r="QP116" s="102"/>
      <c r="QQ116" s="102"/>
      <c r="QR116" s="102"/>
      <c r="QS116" s="102"/>
      <c r="QT116" s="102"/>
      <c r="QU116" s="102"/>
      <c r="QV116" s="102"/>
      <c r="QW116" s="102"/>
      <c r="QX116" s="102"/>
      <c r="QY116" s="102"/>
      <c r="QZ116" s="102"/>
      <c r="RA116" s="102"/>
      <c r="RB116" s="102"/>
      <c r="RC116" s="102"/>
      <c r="RD116" s="102"/>
      <c r="RE116" s="102"/>
      <c r="RF116" s="102"/>
      <c r="RG116" s="102"/>
      <c r="RH116" s="102"/>
      <c r="RI116" s="102"/>
      <c r="RJ116" s="102"/>
      <c r="RK116" s="102"/>
      <c r="RL116" s="102"/>
      <c r="RM116" s="102"/>
      <c r="RN116" s="102"/>
      <c r="RO116" s="102"/>
      <c r="RP116" s="102"/>
      <c r="RQ116" s="102"/>
      <c r="RR116" s="102"/>
      <c r="RS116" s="102"/>
      <c r="RT116" s="102"/>
      <c r="RU116" s="102"/>
      <c r="RV116" s="102"/>
      <c r="RW116" s="102"/>
      <c r="RX116" s="102"/>
      <c r="RY116" s="102"/>
      <c r="RZ116" s="102"/>
      <c r="SA116" s="102"/>
      <c r="SB116" s="102"/>
      <c r="SC116" s="102"/>
      <c r="SD116" s="102"/>
      <c r="SE116" s="102"/>
      <c r="SF116" s="102"/>
      <c r="SG116" s="102"/>
      <c r="SH116" s="102"/>
      <c r="SI116" s="102"/>
      <c r="SJ116" s="102"/>
      <c r="SK116" s="102"/>
      <c r="SL116" s="102"/>
      <c r="SM116" s="102"/>
      <c r="SN116" s="102"/>
      <c r="SO116" s="102"/>
      <c r="SP116" s="102"/>
      <c r="SQ116" s="102"/>
      <c r="SR116" s="102"/>
      <c r="SS116" s="102"/>
      <c r="ST116" s="102"/>
      <c r="SU116" s="102"/>
      <c r="SV116" s="102"/>
      <c r="SW116" s="102"/>
      <c r="SX116" s="102"/>
      <c r="SY116" s="102"/>
      <c r="SZ116" s="102"/>
      <c r="TA116" s="102"/>
      <c r="TB116" s="102"/>
      <c r="TC116" s="102"/>
      <c r="TD116" s="102"/>
      <c r="TE116" s="102"/>
      <c r="TF116" s="102"/>
      <c r="TG116" s="102"/>
      <c r="TH116" s="102"/>
      <c r="TI116" s="102"/>
      <c r="TJ116" s="102"/>
      <c r="TK116" s="102"/>
      <c r="TL116" s="102"/>
      <c r="TM116" s="102"/>
      <c r="TN116" s="102"/>
      <c r="TO116" s="102"/>
      <c r="TP116" s="102"/>
      <c r="TQ116" s="102"/>
      <c r="TR116" s="102"/>
      <c r="TS116" s="102"/>
      <c r="TT116" s="102"/>
      <c r="TU116" s="102"/>
      <c r="TV116" s="102"/>
      <c r="TW116" s="102"/>
      <c r="TX116" s="102"/>
      <c r="TY116" s="102"/>
      <c r="TZ116" s="102"/>
      <c r="UA116" s="102"/>
      <c r="UB116" s="102"/>
      <c r="UC116" s="102"/>
      <c r="UD116" s="102"/>
      <c r="UE116" s="102"/>
      <c r="UF116" s="102"/>
      <c r="UG116" s="102"/>
      <c r="UH116" s="102"/>
      <c r="UI116" s="102"/>
      <c r="UJ116" s="102"/>
      <c r="UK116" s="102"/>
      <c r="UL116" s="102"/>
      <c r="UM116" s="102"/>
      <c r="UN116" s="102"/>
      <c r="UO116" s="102"/>
      <c r="UP116" s="102"/>
      <c r="UQ116" s="102"/>
      <c r="UR116" s="102"/>
      <c r="US116" s="102"/>
      <c r="UT116" s="102"/>
      <c r="UU116" s="102"/>
      <c r="UV116" s="102"/>
      <c r="UW116" s="102"/>
      <c r="UX116" s="102"/>
      <c r="UY116" s="102"/>
      <c r="UZ116" s="102"/>
      <c r="VA116" s="102"/>
      <c r="VB116" s="102"/>
      <c r="VC116" s="102"/>
      <c r="VD116" s="102"/>
      <c r="VE116" s="102"/>
      <c r="VF116" s="102"/>
      <c r="VG116" s="102"/>
      <c r="VH116" s="102"/>
      <c r="VI116" s="102"/>
      <c r="VJ116" s="102"/>
      <c r="VK116" s="102"/>
      <c r="VL116" s="102"/>
      <c r="VM116" s="102"/>
      <c r="VN116" s="102"/>
      <c r="VO116" s="102"/>
      <c r="VP116" s="102"/>
      <c r="VQ116" s="102"/>
      <c r="VR116" s="102"/>
      <c r="VS116" s="102"/>
      <c r="VT116" s="102"/>
      <c r="VU116" s="102"/>
      <c r="VV116" s="102"/>
      <c r="VW116" s="102"/>
      <c r="VX116" s="102"/>
      <c r="VY116" s="102"/>
      <c r="VZ116" s="102"/>
      <c r="WA116" s="102"/>
      <c r="WB116" s="102"/>
      <c r="WC116" s="102"/>
      <c r="WD116" s="102"/>
      <c r="WE116" s="102"/>
      <c r="WF116" s="102"/>
      <c r="WG116" s="102"/>
      <c r="WH116" s="102"/>
      <c r="WI116" s="102"/>
      <c r="WJ116" s="102"/>
      <c r="WK116" s="102"/>
      <c r="WL116" s="102"/>
      <c r="WM116" s="102"/>
      <c r="WN116" s="102"/>
      <c r="WO116" s="102"/>
      <c r="WP116" s="102"/>
      <c r="WQ116" s="102"/>
      <c r="WR116" s="102"/>
      <c r="WS116" s="102"/>
      <c r="WT116" s="102"/>
      <c r="WU116" s="102"/>
      <c r="WV116" s="102"/>
      <c r="WW116" s="102"/>
      <c r="WX116" s="102"/>
      <c r="WY116" s="102"/>
      <c r="WZ116" s="102"/>
      <c r="XA116" s="102"/>
      <c r="XB116" s="102"/>
      <c r="XC116" s="102"/>
      <c r="XD116" s="102"/>
      <c r="XE116" s="102"/>
      <c r="XF116" s="102"/>
      <c r="XG116" s="102"/>
      <c r="XH116" s="102"/>
      <c r="XI116" s="102"/>
      <c r="XJ116" s="102"/>
      <c r="XK116" s="102"/>
      <c r="XL116" s="102"/>
      <c r="XM116" s="102"/>
      <c r="XN116" s="102"/>
      <c r="XO116" s="102"/>
      <c r="XP116" s="102"/>
      <c r="XQ116" s="102"/>
      <c r="XR116" s="102"/>
      <c r="XS116" s="102"/>
      <c r="XT116" s="102"/>
      <c r="XU116" s="102"/>
      <c r="XV116" s="102"/>
      <c r="XW116" s="102"/>
      <c r="XX116" s="102"/>
      <c r="XY116" s="102"/>
      <c r="XZ116" s="102"/>
      <c r="YA116" s="102"/>
      <c r="YB116" s="102"/>
      <c r="YC116" s="102"/>
      <c r="YD116" s="102"/>
      <c r="YE116" s="102"/>
      <c r="YF116" s="102"/>
      <c r="YG116" s="102"/>
      <c r="YH116" s="102"/>
      <c r="YI116" s="102"/>
      <c r="YJ116" s="102"/>
      <c r="YK116" s="102"/>
      <c r="YL116" s="102"/>
      <c r="YM116" s="102"/>
      <c r="YN116" s="102"/>
      <c r="YO116" s="102"/>
      <c r="YP116" s="102"/>
      <c r="YQ116" s="102"/>
      <c r="YR116" s="102"/>
      <c r="YS116" s="102"/>
      <c r="YT116" s="102"/>
      <c r="YU116" s="102"/>
      <c r="YV116" s="102"/>
      <c r="YW116" s="102"/>
      <c r="YX116" s="102"/>
      <c r="YY116" s="102"/>
      <c r="YZ116" s="102"/>
      <c r="ZA116" s="102"/>
      <c r="ZB116" s="102"/>
      <c r="ZC116" s="102"/>
      <c r="ZD116" s="102"/>
      <c r="ZE116" s="102"/>
      <c r="ZF116" s="102"/>
      <c r="ZG116" s="102"/>
      <c r="ZH116" s="102"/>
      <c r="ZI116" s="102"/>
      <c r="ZJ116" s="102"/>
      <c r="ZK116" s="102"/>
      <c r="ZL116" s="102"/>
      <c r="ZM116" s="102"/>
      <c r="ZN116" s="102"/>
      <c r="ZO116" s="102"/>
      <c r="ZP116" s="102"/>
      <c r="ZQ116" s="102"/>
      <c r="ZR116" s="102"/>
      <c r="ZS116" s="102"/>
      <c r="ZT116" s="102"/>
      <c r="ZU116" s="102"/>
      <c r="ZV116" s="102"/>
      <c r="ZW116" s="102"/>
      <c r="ZX116" s="102"/>
      <c r="ZY116" s="102"/>
      <c r="ZZ116" s="102"/>
      <c r="AAA116" s="102"/>
      <c r="AAB116" s="102"/>
      <c r="AAC116" s="102"/>
      <c r="AAD116" s="102"/>
      <c r="AAE116" s="102"/>
      <c r="AAF116" s="102"/>
      <c r="AAG116" s="102"/>
      <c r="AAH116" s="102"/>
      <c r="AAI116" s="102"/>
      <c r="AAJ116" s="102"/>
      <c r="AAK116" s="102"/>
      <c r="AAL116" s="102"/>
      <c r="AAM116" s="102"/>
      <c r="AAN116" s="102"/>
      <c r="AAO116" s="102"/>
      <c r="AAP116" s="102"/>
      <c r="AAQ116" s="102"/>
      <c r="AAR116" s="102"/>
      <c r="AAS116" s="102"/>
      <c r="AAT116" s="102"/>
      <c r="AAU116" s="102"/>
      <c r="AAV116" s="102"/>
      <c r="AAW116" s="102"/>
      <c r="AAX116" s="102"/>
      <c r="AAY116" s="102"/>
      <c r="AAZ116" s="102"/>
      <c r="ABA116" s="102"/>
      <c r="ABB116" s="102"/>
      <c r="ABC116" s="102"/>
      <c r="ABD116" s="102"/>
      <c r="ABE116" s="102"/>
      <c r="ABF116" s="102"/>
      <c r="ABG116" s="102"/>
      <c r="ABH116" s="102"/>
      <c r="ABI116" s="102"/>
      <c r="ABJ116" s="102"/>
      <c r="ABK116" s="102"/>
      <c r="ABL116" s="102"/>
      <c r="ABM116" s="102"/>
      <c r="ABN116" s="102"/>
      <c r="ABO116" s="102"/>
      <c r="ABP116" s="102"/>
      <c r="ABQ116" s="102"/>
      <c r="ABR116" s="102"/>
      <c r="ABS116" s="102"/>
      <c r="ABT116" s="102"/>
      <c r="ABU116" s="102"/>
      <c r="ABV116" s="102"/>
      <c r="ABW116" s="102"/>
      <c r="ABX116" s="102"/>
      <c r="ABY116" s="102"/>
      <c r="ABZ116" s="102"/>
      <c r="ACA116" s="102"/>
      <c r="ACB116" s="102"/>
      <c r="ACC116" s="102"/>
      <c r="ACD116" s="102"/>
      <c r="ACE116" s="102"/>
      <c r="ACF116" s="102"/>
      <c r="ACG116" s="102"/>
      <c r="ACH116" s="102"/>
      <c r="ACI116" s="102"/>
      <c r="ACJ116" s="102"/>
      <c r="ACK116" s="102"/>
      <c r="ACL116" s="102"/>
      <c r="ACM116" s="102"/>
      <c r="ACN116" s="102"/>
      <c r="ACO116" s="102"/>
      <c r="ACP116" s="102"/>
      <c r="ACQ116" s="102"/>
      <c r="ACR116" s="102"/>
      <c r="ACS116" s="102"/>
      <c r="ACT116" s="102"/>
      <c r="ACU116" s="102"/>
      <c r="ACV116" s="102"/>
      <c r="ACW116" s="102"/>
      <c r="ACX116" s="102"/>
      <c r="ACY116" s="102"/>
      <c r="ACZ116" s="102"/>
      <c r="ADA116" s="102"/>
      <c r="ADB116" s="102"/>
      <c r="ADC116" s="102"/>
      <c r="ADD116" s="102"/>
      <c r="ADE116" s="102"/>
      <c r="ADF116" s="102"/>
      <c r="ADG116" s="102"/>
      <c r="ADH116" s="102"/>
      <c r="ADI116" s="102"/>
      <c r="ADJ116" s="102"/>
      <c r="ADK116" s="102"/>
      <c r="ADL116" s="102"/>
      <c r="ADM116" s="102"/>
      <c r="ADN116" s="102"/>
      <c r="ADO116" s="102"/>
      <c r="ADP116" s="102"/>
      <c r="ADQ116" s="102"/>
      <c r="ADR116" s="102"/>
      <c r="ADS116" s="102"/>
      <c r="ADT116" s="102"/>
      <c r="ADU116" s="102"/>
      <c r="ADV116" s="102"/>
      <c r="ADW116" s="102"/>
      <c r="ADX116" s="102"/>
      <c r="ADY116" s="102"/>
      <c r="ADZ116" s="102"/>
      <c r="AEA116" s="102"/>
      <c r="AEB116" s="102"/>
      <c r="AEC116" s="102"/>
      <c r="AED116" s="102"/>
      <c r="AEE116" s="102"/>
      <c r="AEF116" s="102"/>
      <c r="AEG116" s="102"/>
      <c r="AEH116" s="102"/>
      <c r="AEI116" s="102"/>
      <c r="AEJ116" s="102"/>
      <c r="AEK116" s="102"/>
      <c r="AEL116" s="102"/>
      <c r="AEM116" s="102"/>
      <c r="AEN116" s="102"/>
      <c r="AEO116" s="102"/>
      <c r="AEP116" s="102"/>
      <c r="AEQ116" s="102"/>
      <c r="AER116" s="102"/>
      <c r="AES116" s="102"/>
      <c r="AET116" s="102"/>
      <c r="AEU116" s="102"/>
      <c r="AEV116" s="102"/>
      <c r="AEW116" s="102"/>
      <c r="AEX116" s="102"/>
      <c r="AEY116" s="102"/>
      <c r="AEZ116" s="102"/>
      <c r="AFA116" s="102"/>
      <c r="AFB116" s="102"/>
      <c r="AFC116" s="102"/>
      <c r="AFD116" s="102"/>
      <c r="AFE116" s="102"/>
      <c r="AFF116" s="102"/>
      <c r="AFG116" s="102"/>
      <c r="AFH116" s="102"/>
      <c r="AFI116" s="102"/>
      <c r="AFJ116" s="102"/>
      <c r="AFK116" s="102"/>
      <c r="AFL116" s="102"/>
      <c r="AFM116" s="102"/>
      <c r="AFN116" s="102"/>
      <c r="AFO116" s="102"/>
      <c r="AFP116" s="102"/>
      <c r="AFQ116" s="102"/>
      <c r="AFR116" s="102"/>
      <c r="AFS116" s="102"/>
      <c r="AFT116" s="102"/>
      <c r="AFU116" s="102"/>
      <c r="AFV116" s="102"/>
      <c r="AFW116" s="102"/>
      <c r="AFX116" s="102"/>
      <c r="AFY116" s="102"/>
      <c r="AFZ116" s="102"/>
      <c r="AGA116" s="102"/>
      <c r="AGB116" s="102"/>
      <c r="AGC116" s="102"/>
      <c r="AGD116" s="102"/>
      <c r="AGE116" s="102"/>
      <c r="AGF116" s="102"/>
      <c r="AGG116" s="102"/>
      <c r="AGH116" s="102"/>
      <c r="AGI116" s="102"/>
      <c r="AGJ116" s="102"/>
      <c r="AGK116" s="102"/>
      <c r="AGL116" s="102"/>
      <c r="AGM116" s="102"/>
      <c r="AGN116" s="102"/>
      <c r="AGO116" s="102"/>
      <c r="AGP116" s="102"/>
      <c r="AGQ116" s="102"/>
      <c r="AGR116" s="102"/>
      <c r="AGS116" s="102"/>
      <c r="AGT116" s="102"/>
      <c r="AGU116" s="102"/>
      <c r="AGV116" s="102"/>
      <c r="AGW116" s="102"/>
      <c r="AGX116" s="102"/>
      <c r="AGY116" s="102"/>
      <c r="AGZ116" s="102"/>
      <c r="AHA116" s="102"/>
      <c r="AHB116" s="102"/>
      <c r="AHC116" s="102"/>
      <c r="AHD116" s="102"/>
      <c r="AHE116" s="102"/>
      <c r="AHF116" s="102"/>
      <c r="AHG116" s="102"/>
      <c r="AHH116" s="102"/>
      <c r="AHI116" s="102"/>
      <c r="AHJ116" s="102"/>
      <c r="AHK116" s="102"/>
      <c r="AHL116" s="102"/>
      <c r="AHM116" s="102"/>
      <c r="AHN116" s="102"/>
      <c r="AHO116" s="102"/>
      <c r="AHP116" s="102"/>
      <c r="AHQ116" s="102"/>
      <c r="AHR116" s="102"/>
      <c r="AHS116" s="102"/>
      <c r="AHT116" s="102"/>
      <c r="AHU116" s="102"/>
      <c r="AHV116" s="102"/>
      <c r="AHW116" s="102"/>
      <c r="AHX116" s="102"/>
      <c r="AHY116" s="102"/>
      <c r="AHZ116" s="102"/>
      <c r="AIA116" s="102"/>
      <c r="AIB116" s="102"/>
      <c r="AIC116" s="102"/>
      <c r="AID116" s="102"/>
      <c r="AIE116" s="102"/>
      <c r="AIF116" s="102"/>
      <c r="AIG116" s="102"/>
      <c r="AIH116" s="102"/>
      <c r="AII116" s="102"/>
      <c r="AIJ116" s="102"/>
      <c r="AIK116" s="102"/>
      <c r="AIL116" s="102"/>
      <c r="AIM116" s="102"/>
      <c r="AIN116" s="102"/>
      <c r="AIO116" s="102"/>
      <c r="AIP116" s="102"/>
      <c r="AIQ116" s="102"/>
      <c r="AIR116" s="102"/>
      <c r="AIS116" s="102"/>
      <c r="AIT116" s="102"/>
      <c r="AIU116" s="102"/>
      <c r="AIV116" s="102"/>
      <c r="AIW116" s="102"/>
      <c r="AIX116" s="102"/>
      <c r="AIY116" s="102"/>
      <c r="AIZ116" s="102"/>
      <c r="AJA116" s="102"/>
      <c r="AJB116" s="102"/>
      <c r="AJC116" s="102"/>
      <c r="AJD116" s="102"/>
      <c r="AJE116" s="102"/>
      <c r="AJF116" s="102"/>
      <c r="AJG116" s="102"/>
      <c r="AJH116" s="102"/>
      <c r="AJI116" s="102"/>
      <c r="AJJ116" s="102"/>
      <c r="AJK116" s="102"/>
      <c r="AJL116" s="102"/>
      <c r="AJM116" s="102"/>
      <c r="AJN116" s="102"/>
      <c r="AJO116" s="102"/>
      <c r="AJP116" s="102"/>
      <c r="AJQ116" s="102"/>
      <c r="AJR116" s="102"/>
      <c r="AJS116" s="102"/>
      <c r="AJT116" s="102"/>
      <c r="AJU116" s="102"/>
      <c r="AJV116" s="102"/>
      <c r="AJW116" s="102"/>
      <c r="AJX116" s="102"/>
      <c r="AJY116" s="102"/>
      <c r="AJZ116" s="102"/>
      <c r="AKA116" s="102"/>
      <c r="AKB116" s="102"/>
      <c r="AKC116" s="102"/>
      <c r="AKD116" s="102"/>
      <c r="AKE116" s="102"/>
      <c r="AKF116" s="102"/>
      <c r="AKG116" s="102"/>
      <c r="AKH116" s="102"/>
      <c r="AKI116" s="102"/>
      <c r="AKJ116" s="102"/>
      <c r="AKK116" s="102"/>
      <c r="AKL116" s="102"/>
      <c r="AKM116" s="102"/>
      <c r="AKN116" s="102"/>
      <c r="AKO116" s="102"/>
      <c r="AKP116" s="102"/>
      <c r="AKQ116" s="102"/>
      <c r="AKR116" s="102"/>
      <c r="AKS116" s="102"/>
      <c r="AKT116" s="102"/>
      <c r="AKU116" s="102"/>
      <c r="AKV116" s="102"/>
      <c r="AKW116" s="102"/>
      <c r="AKX116" s="102"/>
      <c r="AKY116" s="102"/>
      <c r="AKZ116" s="102"/>
      <c r="ALA116" s="102"/>
      <c r="ALB116" s="102"/>
      <c r="ALC116" s="102"/>
      <c r="ALD116" s="102"/>
      <c r="ALE116" s="102"/>
      <c r="ALF116" s="102"/>
      <c r="ALG116" s="102"/>
      <c r="ALH116" s="102"/>
      <c r="ALI116" s="102"/>
      <c r="ALJ116" s="102"/>
      <c r="ALK116" s="102"/>
      <c r="ALL116" s="102"/>
      <c r="ALM116" s="102"/>
      <c r="ALN116" s="102"/>
      <c r="ALO116" s="102"/>
      <c r="ALP116" s="102"/>
      <c r="ALQ116" s="102"/>
      <c r="ALR116" s="102"/>
      <c r="ALS116" s="102"/>
      <c r="ALT116" s="102"/>
      <c r="ALU116" s="102"/>
      <c r="ALV116" s="102"/>
      <c r="ALW116" s="102"/>
      <c r="ALX116" s="102"/>
      <c r="ALY116" s="102"/>
      <c r="ALZ116" s="102"/>
      <c r="AMA116" s="102"/>
      <c r="AMB116" s="102"/>
      <c r="AMC116" s="102"/>
      <c r="AMD116" s="102"/>
      <c r="AME116" s="102"/>
      <c r="AMF116" s="102"/>
      <c r="AMG116" s="102"/>
      <c r="AMH116" s="102"/>
      <c r="AMI116" s="102"/>
      <c r="AMJ116" s="102"/>
      <c r="AMK116" s="102"/>
      <c r="AML116" s="102"/>
      <c r="AMM116" s="102"/>
      <c r="AMN116" s="102"/>
      <c r="AMO116" s="102"/>
      <c r="AMP116" s="102"/>
      <c r="AMQ116" s="102"/>
      <c r="AMR116" s="102"/>
      <c r="AMS116" s="102"/>
      <c r="AMT116" s="102"/>
      <c r="AMU116" s="102"/>
      <c r="AMV116" s="102"/>
      <c r="AMW116" s="102"/>
      <c r="AMX116" s="102"/>
      <c r="AMY116" s="102"/>
      <c r="AMZ116" s="102"/>
      <c r="ANA116" s="102"/>
      <c r="ANB116" s="102"/>
      <c r="ANC116" s="102"/>
      <c r="AND116" s="102"/>
      <c r="ANE116" s="102"/>
      <c r="ANF116" s="102"/>
      <c r="ANG116" s="102"/>
      <c r="ANH116" s="102"/>
      <c r="ANI116" s="102"/>
      <c r="ANJ116" s="102"/>
      <c r="ANK116" s="102"/>
      <c r="ANL116" s="102"/>
      <c r="ANM116" s="102"/>
      <c r="ANN116" s="102"/>
      <c r="ANO116" s="102"/>
      <c r="ANP116" s="102"/>
      <c r="ANQ116" s="102"/>
      <c r="ANR116" s="102"/>
      <c r="ANS116" s="102"/>
      <c r="ANT116" s="102"/>
      <c r="ANU116" s="102"/>
      <c r="ANV116" s="102"/>
      <c r="ANW116" s="102"/>
      <c r="ANX116" s="102"/>
      <c r="ANY116" s="102"/>
      <c r="ANZ116" s="102"/>
      <c r="AOA116" s="102"/>
      <c r="AOB116" s="102"/>
      <c r="AOC116" s="102"/>
      <c r="AOD116" s="102"/>
      <c r="AOE116" s="102"/>
      <c r="AOF116" s="102"/>
      <c r="AOG116" s="102"/>
      <c r="AOH116" s="102"/>
      <c r="AOI116" s="102"/>
      <c r="AOJ116" s="102"/>
      <c r="AOK116" s="102"/>
      <c r="AOL116" s="102"/>
      <c r="AOM116" s="102"/>
      <c r="AON116" s="102"/>
      <c r="AOO116" s="102"/>
      <c r="AOP116" s="102"/>
      <c r="AOQ116" s="102"/>
      <c r="AOR116" s="102"/>
      <c r="AOS116" s="102"/>
      <c r="AOT116" s="102"/>
      <c r="AOU116" s="102"/>
      <c r="AOV116" s="102"/>
      <c r="AOW116" s="102"/>
      <c r="AOX116" s="102"/>
      <c r="AOY116" s="102"/>
      <c r="AOZ116" s="102"/>
      <c r="APA116" s="102"/>
      <c r="APB116" s="102"/>
      <c r="APC116" s="102"/>
      <c r="APD116" s="102"/>
      <c r="APE116" s="102"/>
      <c r="APF116" s="102"/>
      <c r="APG116" s="102"/>
      <c r="APH116" s="102"/>
      <c r="API116" s="102"/>
      <c r="APJ116" s="102"/>
      <c r="APK116" s="102"/>
      <c r="APL116" s="102"/>
      <c r="APM116" s="102"/>
      <c r="APN116" s="102"/>
      <c r="APO116" s="102"/>
      <c r="APP116" s="102"/>
      <c r="APQ116" s="102"/>
      <c r="APR116" s="102"/>
      <c r="APS116" s="102"/>
      <c r="APT116" s="102"/>
      <c r="APU116" s="102"/>
      <c r="APV116" s="102"/>
      <c r="APW116" s="102"/>
      <c r="APX116" s="102"/>
      <c r="APY116" s="102"/>
      <c r="APZ116" s="102"/>
      <c r="AQA116" s="102"/>
      <c r="AQB116" s="102"/>
      <c r="AQC116" s="102"/>
      <c r="AQD116" s="102"/>
      <c r="AQE116" s="102"/>
      <c r="AQF116" s="102"/>
      <c r="AQG116" s="102"/>
      <c r="AQH116" s="102"/>
      <c r="AQI116" s="102"/>
      <c r="AQJ116" s="102"/>
      <c r="AQK116" s="102"/>
      <c r="AQL116" s="102"/>
      <c r="AQM116" s="102"/>
      <c r="AQN116" s="102"/>
      <c r="AQO116" s="102"/>
      <c r="AQP116" s="102"/>
      <c r="AQQ116" s="102"/>
      <c r="AQR116" s="102"/>
      <c r="AQS116" s="102"/>
      <c r="AQT116" s="102"/>
      <c r="AQU116" s="102"/>
      <c r="AQV116" s="102"/>
      <c r="AQW116" s="102"/>
      <c r="AQX116" s="102"/>
      <c r="AQY116" s="102"/>
      <c r="AQZ116" s="102"/>
      <c r="ARA116" s="102"/>
      <c r="ARB116" s="102"/>
      <c r="ARC116" s="102"/>
      <c r="ARD116" s="102"/>
      <c r="ARE116" s="102"/>
      <c r="ARF116" s="102"/>
      <c r="ARG116" s="102"/>
      <c r="ARH116" s="102"/>
      <c r="ARI116" s="102"/>
      <c r="ARJ116" s="102"/>
      <c r="ARK116" s="102"/>
      <c r="ARL116" s="102"/>
      <c r="ARM116" s="102"/>
      <c r="ARN116" s="102"/>
      <c r="ARO116" s="102"/>
      <c r="ARP116" s="102"/>
      <c r="ARQ116" s="102"/>
      <c r="ARR116" s="102"/>
      <c r="ARS116" s="102"/>
      <c r="ART116" s="102"/>
      <c r="ARU116" s="102"/>
      <c r="ARV116" s="102"/>
      <c r="ARW116" s="102"/>
      <c r="ARX116" s="102"/>
      <c r="ARY116" s="102"/>
      <c r="ARZ116" s="102"/>
      <c r="ASA116" s="102"/>
      <c r="ASB116" s="102"/>
      <c r="ASC116" s="102"/>
      <c r="ASD116" s="102"/>
      <c r="ASE116" s="102"/>
      <c r="ASF116" s="102"/>
      <c r="ASG116" s="102"/>
      <c r="ASH116" s="102"/>
      <c r="ASI116" s="102"/>
      <c r="ASJ116" s="102"/>
      <c r="ASK116" s="102"/>
      <c r="ASL116" s="102"/>
      <c r="ASM116" s="102"/>
      <c r="ASN116" s="102"/>
      <c r="ASO116" s="102"/>
      <c r="ASP116" s="102"/>
      <c r="ASQ116" s="102"/>
      <c r="ASR116" s="102"/>
      <c r="ASS116" s="102"/>
      <c r="AST116" s="102"/>
      <c r="ASU116" s="102"/>
      <c r="ASV116" s="102"/>
      <c r="ASW116" s="102"/>
      <c r="ASX116" s="102"/>
      <c r="ASY116" s="102"/>
      <c r="ASZ116" s="102"/>
      <c r="ATA116" s="102"/>
      <c r="ATB116" s="102"/>
      <c r="ATC116" s="102"/>
      <c r="ATD116" s="102"/>
      <c r="ATE116" s="102"/>
      <c r="ATF116" s="102"/>
      <c r="ATG116" s="102"/>
      <c r="ATH116" s="102"/>
      <c r="ATI116" s="102"/>
      <c r="ATJ116" s="102"/>
      <c r="ATK116" s="102"/>
      <c r="ATL116" s="102"/>
      <c r="ATM116" s="102"/>
      <c r="ATN116" s="102"/>
      <c r="ATO116" s="102"/>
      <c r="ATP116" s="102"/>
      <c r="ATQ116" s="102"/>
      <c r="ATR116" s="102"/>
      <c r="ATS116" s="102"/>
      <c r="ATT116" s="102"/>
      <c r="ATU116" s="102"/>
      <c r="ATV116" s="102"/>
      <c r="ATW116" s="102"/>
      <c r="ATX116" s="102"/>
      <c r="ATY116" s="102"/>
      <c r="ATZ116" s="102"/>
      <c r="AUA116" s="102"/>
      <c r="AUB116" s="102"/>
      <c r="AUC116" s="102"/>
      <c r="AUD116" s="102"/>
      <c r="AUE116" s="102"/>
      <c r="AUF116" s="102"/>
      <c r="AUG116" s="102"/>
      <c r="AUH116" s="102"/>
      <c r="AUI116" s="102"/>
      <c r="AUJ116" s="102"/>
      <c r="AUK116" s="102"/>
      <c r="AUL116" s="102"/>
      <c r="AUM116" s="102"/>
      <c r="AUN116" s="102"/>
      <c r="AUO116" s="102"/>
      <c r="AUP116" s="102"/>
      <c r="AUQ116" s="102"/>
      <c r="AUR116" s="102"/>
      <c r="AUS116" s="102"/>
      <c r="AUT116" s="102"/>
      <c r="AUU116" s="102"/>
      <c r="AUV116" s="102"/>
      <c r="AUW116" s="102"/>
      <c r="AUX116" s="102"/>
      <c r="AUY116" s="102"/>
      <c r="AUZ116" s="102"/>
      <c r="AVA116" s="102"/>
      <c r="AVB116" s="102"/>
      <c r="AVC116" s="102"/>
      <c r="AVD116" s="102"/>
      <c r="AVE116" s="102"/>
      <c r="AVF116" s="102"/>
      <c r="AVG116" s="102"/>
      <c r="AVH116" s="102"/>
      <c r="AVI116" s="102"/>
      <c r="AVJ116" s="102"/>
      <c r="AVK116" s="102"/>
      <c r="AVL116" s="102"/>
      <c r="AVM116" s="102"/>
      <c r="AVN116" s="102"/>
      <c r="AVO116" s="102"/>
      <c r="AVP116" s="102"/>
      <c r="AVQ116" s="102"/>
      <c r="AVR116" s="102"/>
      <c r="AVS116" s="102"/>
      <c r="AVT116" s="102"/>
      <c r="AVU116" s="102"/>
      <c r="AVV116" s="102"/>
      <c r="AVW116" s="102"/>
      <c r="AVX116" s="102"/>
      <c r="AVY116" s="102"/>
      <c r="AVZ116" s="102"/>
      <c r="AWA116" s="102"/>
      <c r="AWB116" s="102"/>
      <c r="AWC116" s="102"/>
      <c r="AWD116" s="102"/>
      <c r="AWE116" s="102"/>
      <c r="AWF116" s="102"/>
      <c r="AWG116" s="102"/>
      <c r="AWH116" s="102"/>
      <c r="AWI116" s="102"/>
      <c r="AWJ116" s="102"/>
      <c r="AWK116" s="102"/>
      <c r="AWL116" s="102"/>
      <c r="AWM116" s="102"/>
      <c r="AWN116" s="102"/>
      <c r="AWO116" s="102"/>
      <c r="AWP116" s="102"/>
      <c r="AWQ116" s="102"/>
      <c r="AWR116" s="102"/>
      <c r="AWS116" s="102"/>
      <c r="AWT116" s="102"/>
      <c r="AWU116" s="102"/>
      <c r="AWV116" s="102"/>
      <c r="AWW116" s="102"/>
      <c r="AWX116" s="102"/>
      <c r="AWY116" s="102"/>
      <c r="AWZ116" s="102"/>
      <c r="AXA116" s="102"/>
      <c r="AXB116" s="102"/>
      <c r="AXC116" s="102"/>
      <c r="AXD116" s="102"/>
      <c r="AXE116" s="102"/>
      <c r="AXF116" s="102"/>
      <c r="AXG116" s="102"/>
      <c r="AXH116" s="102"/>
      <c r="AXI116" s="102"/>
      <c r="AXJ116" s="102"/>
      <c r="AXK116" s="102"/>
      <c r="AXL116" s="102"/>
      <c r="AXM116" s="102"/>
      <c r="AXN116" s="102"/>
      <c r="AXO116" s="102"/>
      <c r="AXP116" s="102"/>
      <c r="AXQ116" s="102"/>
      <c r="AXR116" s="102"/>
      <c r="AXS116" s="102"/>
      <c r="AXT116" s="102"/>
      <c r="AXU116" s="102"/>
      <c r="AXV116" s="102"/>
      <c r="AXW116" s="102"/>
      <c r="AXX116" s="102"/>
      <c r="AXY116" s="102"/>
      <c r="AXZ116" s="102"/>
      <c r="AYA116" s="102"/>
      <c r="AYB116" s="102"/>
      <c r="AYC116" s="102"/>
      <c r="AYD116" s="102"/>
      <c r="AYE116" s="102"/>
      <c r="AYF116" s="102"/>
      <c r="AYG116" s="102"/>
      <c r="AYH116" s="102"/>
      <c r="AYI116" s="102"/>
      <c r="AYJ116" s="102"/>
      <c r="AYK116" s="102"/>
      <c r="AYL116" s="102"/>
      <c r="AYM116" s="102"/>
      <c r="AYN116" s="102"/>
      <c r="AYO116" s="102"/>
      <c r="AYP116" s="102"/>
      <c r="AYQ116" s="102"/>
      <c r="AYR116" s="102"/>
      <c r="AYS116" s="102"/>
      <c r="AYT116" s="102"/>
      <c r="AYU116" s="102"/>
      <c r="AYV116" s="102"/>
      <c r="AYW116" s="102"/>
      <c r="AYX116" s="102"/>
      <c r="AYY116" s="102"/>
      <c r="AYZ116" s="102"/>
      <c r="AZA116" s="102"/>
      <c r="AZB116" s="102"/>
      <c r="AZC116" s="102"/>
      <c r="AZD116" s="102"/>
      <c r="AZE116" s="102"/>
      <c r="AZF116" s="102"/>
      <c r="AZG116" s="102"/>
      <c r="AZH116" s="102"/>
      <c r="AZI116" s="102"/>
      <c r="AZJ116" s="102"/>
      <c r="AZK116" s="102"/>
      <c r="AZL116" s="102"/>
      <c r="AZM116" s="102"/>
      <c r="AZN116" s="102"/>
      <c r="AZO116" s="102"/>
      <c r="AZP116" s="102"/>
      <c r="AZQ116" s="102"/>
      <c r="AZR116" s="102"/>
      <c r="AZS116" s="102"/>
      <c r="AZT116" s="102"/>
      <c r="AZU116" s="102"/>
      <c r="AZV116" s="102"/>
      <c r="AZW116" s="102"/>
      <c r="AZX116" s="102"/>
      <c r="AZY116" s="102"/>
      <c r="AZZ116" s="102"/>
      <c r="BAA116" s="102"/>
      <c r="BAB116" s="102"/>
      <c r="BAC116" s="102"/>
      <c r="BAD116" s="102"/>
      <c r="BAE116" s="102"/>
      <c r="BAF116" s="102"/>
      <c r="BAG116" s="102"/>
      <c r="BAH116" s="102"/>
      <c r="BAI116" s="102"/>
      <c r="BAJ116" s="102"/>
      <c r="BAK116" s="102"/>
      <c r="BAL116" s="102"/>
      <c r="BAM116" s="102"/>
      <c r="BAN116" s="102"/>
      <c r="BAO116" s="102"/>
      <c r="BAP116" s="102"/>
      <c r="BAQ116" s="102"/>
      <c r="BAR116" s="102"/>
      <c r="BAS116" s="102"/>
      <c r="BAT116" s="102"/>
      <c r="BAU116" s="102"/>
      <c r="BAV116" s="102"/>
      <c r="BAW116" s="102"/>
      <c r="BAX116" s="102"/>
      <c r="BAY116" s="102"/>
      <c r="BAZ116" s="102"/>
      <c r="BBA116" s="102"/>
      <c r="BBB116" s="102"/>
      <c r="BBC116" s="102"/>
      <c r="BBD116" s="102"/>
      <c r="BBE116" s="102"/>
      <c r="BBF116" s="102"/>
      <c r="BBG116" s="102"/>
      <c r="BBH116" s="102"/>
      <c r="BBI116" s="102"/>
      <c r="BBJ116" s="102"/>
      <c r="BBK116" s="102"/>
      <c r="BBL116" s="102"/>
      <c r="BBM116" s="102"/>
      <c r="BBN116" s="102"/>
      <c r="BBO116" s="102"/>
      <c r="BBP116" s="102"/>
      <c r="BBQ116" s="102"/>
      <c r="BBR116" s="102"/>
      <c r="BBS116" s="102"/>
      <c r="BBT116" s="102"/>
      <c r="BBU116" s="102"/>
      <c r="BBV116" s="102"/>
      <c r="BBW116" s="102"/>
      <c r="BBX116" s="102"/>
      <c r="BBY116" s="102"/>
      <c r="BBZ116" s="102"/>
      <c r="BCA116" s="102"/>
      <c r="BCB116" s="102"/>
      <c r="BCC116" s="102"/>
      <c r="BCD116" s="102"/>
      <c r="BCE116" s="102"/>
      <c r="BCF116" s="102"/>
      <c r="BCG116" s="102"/>
      <c r="BCH116" s="102"/>
      <c r="BCI116" s="102"/>
      <c r="BCJ116" s="102"/>
      <c r="BCK116" s="102"/>
      <c r="BCL116" s="102"/>
      <c r="BCM116" s="102"/>
      <c r="BCN116" s="102"/>
      <c r="BCO116" s="102"/>
      <c r="BCP116" s="102"/>
      <c r="BCQ116" s="102"/>
      <c r="BCR116" s="102"/>
      <c r="BCS116" s="102"/>
      <c r="BCT116" s="102"/>
      <c r="BCU116" s="102"/>
      <c r="BCV116" s="102"/>
      <c r="BCW116" s="102"/>
      <c r="BCX116" s="102"/>
      <c r="BCY116" s="102"/>
      <c r="BCZ116" s="102"/>
      <c r="BDA116" s="102"/>
      <c r="BDB116" s="102"/>
      <c r="BDC116" s="102"/>
      <c r="BDD116" s="102"/>
      <c r="BDE116" s="102"/>
      <c r="BDF116" s="102"/>
      <c r="BDG116" s="102"/>
      <c r="BDH116" s="102"/>
      <c r="BDI116" s="102"/>
      <c r="BDJ116" s="102"/>
      <c r="BDK116" s="102"/>
      <c r="BDL116" s="102"/>
      <c r="BDM116" s="102"/>
      <c r="BDN116" s="102"/>
      <c r="BDO116" s="102"/>
      <c r="BDP116" s="102"/>
      <c r="BDQ116" s="102"/>
      <c r="BDR116" s="102"/>
      <c r="BDS116" s="102"/>
      <c r="BDT116" s="102"/>
      <c r="BDU116" s="102"/>
      <c r="BDV116" s="102"/>
      <c r="BDW116" s="102"/>
      <c r="BDX116" s="102"/>
      <c r="BDY116" s="102"/>
      <c r="BDZ116" s="102"/>
      <c r="BEA116" s="102"/>
      <c r="BEB116" s="102"/>
      <c r="BEC116" s="102"/>
      <c r="BED116" s="102"/>
      <c r="BEE116" s="102"/>
      <c r="BEF116" s="102"/>
      <c r="BEG116" s="102"/>
      <c r="BEH116" s="102"/>
      <c r="BEI116" s="102"/>
      <c r="BEJ116" s="102"/>
      <c r="BEK116" s="102"/>
      <c r="BEL116" s="102"/>
      <c r="BEM116" s="102"/>
      <c r="BEN116" s="102"/>
      <c r="BEO116" s="102"/>
      <c r="BEP116" s="102"/>
      <c r="BEQ116" s="102"/>
      <c r="BER116" s="102"/>
      <c r="BES116" s="102"/>
      <c r="BET116" s="102"/>
      <c r="BEU116" s="102"/>
      <c r="BEV116" s="102"/>
      <c r="BEW116" s="102"/>
      <c r="BEX116" s="102"/>
      <c r="BEY116" s="102"/>
      <c r="BEZ116" s="102"/>
      <c r="BFA116" s="102"/>
      <c r="BFB116" s="102"/>
      <c r="BFC116" s="102"/>
      <c r="BFD116" s="102"/>
      <c r="BFE116" s="102"/>
      <c r="BFF116" s="102"/>
      <c r="BFG116" s="102"/>
      <c r="BFH116" s="102"/>
      <c r="BFI116" s="102"/>
      <c r="BFJ116" s="102"/>
      <c r="BFK116" s="102"/>
      <c r="BFL116" s="102"/>
      <c r="BFM116" s="102"/>
      <c r="BFN116" s="102"/>
      <c r="BFO116" s="102"/>
      <c r="BFP116" s="102"/>
      <c r="BFQ116" s="102"/>
      <c r="BFR116" s="102"/>
      <c r="BFS116" s="102"/>
      <c r="BFT116" s="102"/>
      <c r="BFU116" s="102"/>
      <c r="BFV116" s="102"/>
      <c r="BFW116" s="102"/>
      <c r="BFX116" s="102"/>
      <c r="BFY116" s="102"/>
      <c r="BFZ116" s="102"/>
      <c r="BGA116" s="102"/>
      <c r="BGB116" s="102"/>
      <c r="BGC116" s="102"/>
      <c r="BGD116" s="102"/>
      <c r="BGE116" s="102"/>
      <c r="BGF116" s="102"/>
      <c r="BGG116" s="102"/>
      <c r="BGH116" s="102"/>
      <c r="BGI116" s="102"/>
      <c r="BGJ116" s="102"/>
      <c r="BGK116" s="102"/>
      <c r="BGL116" s="102"/>
      <c r="BGM116" s="102"/>
      <c r="BGN116" s="102"/>
      <c r="BGO116" s="102"/>
      <c r="BGP116" s="102"/>
      <c r="BGQ116" s="102"/>
      <c r="BGR116" s="102"/>
      <c r="BGS116" s="102"/>
      <c r="BGT116" s="102"/>
      <c r="BGU116" s="102"/>
      <c r="BGV116" s="102"/>
      <c r="BGW116" s="102"/>
      <c r="BGX116" s="102"/>
      <c r="BGY116" s="102"/>
      <c r="BGZ116" s="102"/>
      <c r="BHA116" s="102"/>
      <c r="BHB116" s="102"/>
      <c r="BHC116" s="102"/>
      <c r="BHD116" s="102"/>
      <c r="BHE116" s="102"/>
      <c r="BHF116" s="102"/>
      <c r="BHG116" s="102"/>
      <c r="BHH116" s="102"/>
      <c r="BHI116" s="102"/>
      <c r="BHJ116" s="102"/>
      <c r="BHK116" s="102"/>
      <c r="BHL116" s="102"/>
      <c r="BHM116" s="102"/>
      <c r="BHN116" s="102"/>
      <c r="BHO116" s="102"/>
      <c r="BHP116" s="102"/>
      <c r="BHQ116" s="102"/>
      <c r="BHR116" s="102"/>
      <c r="BHS116" s="102"/>
      <c r="BHT116" s="102"/>
      <c r="BHU116" s="102"/>
      <c r="BHV116" s="102"/>
      <c r="BHW116" s="102"/>
      <c r="BHX116" s="102"/>
      <c r="BHY116" s="102"/>
      <c r="BHZ116" s="102"/>
      <c r="BIA116" s="102"/>
      <c r="BIB116" s="102"/>
      <c r="BIC116" s="102"/>
      <c r="BID116" s="102"/>
      <c r="BIE116" s="102"/>
      <c r="BIF116" s="102"/>
      <c r="BIG116" s="102"/>
      <c r="BIH116" s="102"/>
      <c r="BII116" s="102"/>
      <c r="BIJ116" s="102"/>
      <c r="BIK116" s="102"/>
      <c r="BIL116" s="102"/>
      <c r="BIM116" s="102"/>
      <c r="BIN116" s="102"/>
      <c r="BIO116" s="102"/>
      <c r="BIP116" s="102"/>
      <c r="BIQ116" s="102"/>
      <c r="BIR116" s="102"/>
      <c r="BIS116" s="102"/>
      <c r="BIT116" s="102"/>
      <c r="BIU116" s="102"/>
      <c r="BIV116" s="102"/>
      <c r="BIW116" s="102"/>
      <c r="BIX116" s="102"/>
      <c r="BIY116" s="102"/>
      <c r="BIZ116" s="102"/>
      <c r="BJA116" s="102"/>
      <c r="BJB116" s="102"/>
      <c r="BJC116" s="102"/>
      <c r="BJD116" s="102"/>
      <c r="BJE116" s="102"/>
      <c r="BJF116" s="102"/>
      <c r="BJG116" s="102"/>
      <c r="BJH116" s="102"/>
      <c r="BJI116" s="102"/>
      <c r="BJJ116" s="102"/>
      <c r="BJK116" s="102"/>
      <c r="BJL116" s="102"/>
      <c r="BJM116" s="102"/>
      <c r="BJN116" s="102"/>
      <c r="BJO116" s="102"/>
      <c r="BJP116" s="102"/>
      <c r="BJQ116" s="102"/>
      <c r="BJR116" s="102"/>
      <c r="BJS116" s="102"/>
      <c r="BJT116" s="102"/>
      <c r="BJU116" s="102"/>
      <c r="BJV116" s="102"/>
      <c r="BJW116" s="102"/>
      <c r="BJX116" s="102"/>
      <c r="BJY116" s="102"/>
      <c r="BJZ116" s="102"/>
      <c r="BKA116" s="102"/>
      <c r="BKB116" s="102"/>
      <c r="BKC116" s="102"/>
      <c r="BKD116" s="102"/>
      <c r="BKE116" s="102"/>
      <c r="BKF116" s="102"/>
      <c r="BKG116" s="102"/>
      <c r="BKH116" s="102"/>
      <c r="BKI116" s="102"/>
      <c r="BKJ116" s="102"/>
      <c r="BKK116" s="102"/>
      <c r="BKL116" s="102"/>
      <c r="BKM116" s="102"/>
      <c r="BKN116" s="102"/>
      <c r="BKO116" s="102"/>
      <c r="BKP116" s="102"/>
      <c r="BKQ116" s="102"/>
      <c r="BKR116" s="102"/>
      <c r="BKS116" s="102"/>
      <c r="BKT116" s="102"/>
      <c r="BKU116" s="102"/>
      <c r="BKV116" s="102"/>
      <c r="BKW116" s="102"/>
      <c r="BKX116" s="102"/>
      <c r="BKY116" s="102"/>
      <c r="BKZ116" s="102"/>
      <c r="BLA116" s="102"/>
      <c r="BLB116" s="102"/>
      <c r="BLC116" s="102"/>
      <c r="BLD116" s="102"/>
      <c r="BLE116" s="102"/>
      <c r="BLF116" s="102"/>
      <c r="BLG116" s="102"/>
      <c r="BLH116" s="102"/>
      <c r="BLI116" s="102"/>
      <c r="BLJ116" s="102"/>
      <c r="BLK116" s="102"/>
      <c r="BLL116" s="102"/>
      <c r="BLM116" s="102"/>
      <c r="BLN116" s="102"/>
      <c r="BLO116" s="102"/>
      <c r="BLP116" s="102"/>
      <c r="BLQ116" s="102"/>
      <c r="BLR116" s="102"/>
      <c r="BLS116" s="102"/>
      <c r="BLT116" s="102"/>
      <c r="BLU116" s="102"/>
      <c r="BLV116" s="102"/>
      <c r="BLW116" s="102"/>
      <c r="BLX116" s="102"/>
      <c r="BLY116" s="102"/>
      <c r="BLZ116" s="102"/>
      <c r="BMA116" s="102"/>
      <c r="BMB116" s="102"/>
      <c r="BMC116" s="102"/>
      <c r="BMD116" s="102"/>
      <c r="BME116" s="102"/>
      <c r="BMF116" s="102"/>
      <c r="BMG116" s="102"/>
      <c r="BMH116" s="102"/>
      <c r="BMI116" s="102"/>
      <c r="BMJ116" s="102"/>
      <c r="BMK116" s="102"/>
      <c r="BML116" s="102"/>
      <c r="BMM116" s="102"/>
      <c r="BMN116" s="102"/>
      <c r="BMO116" s="102"/>
      <c r="BMP116" s="102"/>
      <c r="BMQ116" s="102"/>
      <c r="BMR116" s="102"/>
      <c r="BMS116" s="102"/>
      <c r="BMT116" s="102"/>
      <c r="BMU116" s="102"/>
      <c r="BMV116" s="102"/>
      <c r="BMW116" s="102"/>
      <c r="BMX116" s="102"/>
      <c r="BMY116" s="102"/>
      <c r="BMZ116" s="102"/>
      <c r="BNA116" s="102"/>
      <c r="BNB116" s="102"/>
      <c r="BNC116" s="102"/>
      <c r="BND116" s="102"/>
      <c r="BNE116" s="102"/>
      <c r="BNF116" s="102"/>
      <c r="BNG116" s="102"/>
      <c r="BNH116" s="102"/>
      <c r="BNI116" s="102"/>
      <c r="BNJ116" s="102"/>
      <c r="BNK116" s="102"/>
      <c r="BNL116" s="102"/>
      <c r="BNM116" s="102"/>
      <c r="BNN116" s="102"/>
      <c r="BNO116" s="102"/>
      <c r="BNP116" s="102"/>
      <c r="BNQ116" s="102"/>
      <c r="BNR116" s="102"/>
      <c r="BNS116" s="102"/>
      <c r="BNT116" s="102"/>
      <c r="BNU116" s="102"/>
      <c r="BNV116" s="102"/>
      <c r="BNW116" s="102"/>
      <c r="BNX116" s="102"/>
      <c r="BNY116" s="102"/>
      <c r="BNZ116" s="102"/>
      <c r="BOA116" s="102"/>
      <c r="BOB116" s="102"/>
      <c r="BOC116" s="102"/>
      <c r="BOD116" s="102"/>
      <c r="BOE116" s="102"/>
      <c r="BOF116" s="102"/>
      <c r="BOG116" s="102"/>
      <c r="BOH116" s="102"/>
      <c r="BOI116" s="102"/>
      <c r="BOJ116" s="102"/>
      <c r="BOK116" s="102"/>
      <c r="BOL116" s="102"/>
      <c r="BOM116" s="102"/>
      <c r="BON116" s="102"/>
      <c r="BOO116" s="102"/>
      <c r="BOP116" s="102"/>
      <c r="BOQ116" s="102"/>
      <c r="BOR116" s="102"/>
      <c r="BOS116" s="102"/>
      <c r="BOT116" s="102"/>
      <c r="BOU116" s="102"/>
      <c r="BOV116" s="102"/>
      <c r="BOW116" s="102"/>
      <c r="BOX116" s="102"/>
      <c r="BOY116" s="102"/>
      <c r="BOZ116" s="102"/>
      <c r="BPA116" s="102"/>
      <c r="BPB116" s="102"/>
      <c r="BPC116" s="102"/>
      <c r="BPD116" s="102"/>
      <c r="BPE116" s="102"/>
      <c r="BPF116" s="102"/>
      <c r="BPG116" s="102"/>
      <c r="BPH116" s="102"/>
      <c r="BPI116" s="102"/>
      <c r="BPJ116" s="102"/>
      <c r="BPK116" s="102"/>
      <c r="BPL116" s="102"/>
      <c r="BPM116" s="102"/>
      <c r="BPN116" s="102"/>
      <c r="BPO116" s="102"/>
      <c r="BPP116" s="102"/>
      <c r="BPQ116" s="102"/>
      <c r="BPR116" s="102"/>
      <c r="BPS116" s="102"/>
      <c r="BPT116" s="102"/>
      <c r="BPU116" s="102"/>
      <c r="BPV116" s="102"/>
      <c r="BPW116" s="102"/>
      <c r="BPX116" s="102"/>
      <c r="BPY116" s="102"/>
      <c r="BPZ116" s="102"/>
      <c r="BQA116" s="102"/>
      <c r="BQB116" s="102"/>
      <c r="BQC116" s="102"/>
      <c r="BQD116" s="102"/>
      <c r="BQE116" s="102"/>
      <c r="BQF116" s="102"/>
      <c r="BQG116" s="102"/>
      <c r="BQH116" s="102"/>
      <c r="BQI116" s="102"/>
      <c r="BQJ116" s="102"/>
      <c r="BQK116" s="102"/>
      <c r="BQL116" s="102"/>
      <c r="BQM116" s="102"/>
      <c r="BQN116" s="102"/>
      <c r="BQO116" s="102"/>
      <c r="BQP116" s="102"/>
      <c r="BQQ116" s="102"/>
      <c r="BQR116" s="102"/>
      <c r="BQS116" s="102"/>
      <c r="BQT116" s="102"/>
      <c r="BQU116" s="102"/>
      <c r="BQV116" s="102"/>
      <c r="BQW116" s="102"/>
      <c r="BQX116" s="102"/>
      <c r="BQY116" s="102"/>
      <c r="BQZ116" s="102"/>
      <c r="BRA116" s="102"/>
      <c r="BRB116" s="102"/>
      <c r="BRC116" s="102"/>
      <c r="BRD116" s="102"/>
      <c r="BRE116" s="102"/>
      <c r="BRF116" s="102"/>
      <c r="BRG116" s="102"/>
      <c r="BRH116" s="102"/>
      <c r="BRI116" s="102"/>
      <c r="BRJ116" s="102"/>
      <c r="BRK116" s="102"/>
      <c r="BRL116" s="102"/>
      <c r="BRM116" s="102"/>
      <c r="BRN116" s="102"/>
      <c r="BRO116" s="102"/>
      <c r="BRP116" s="102"/>
      <c r="BRQ116" s="102"/>
      <c r="BRR116" s="102"/>
      <c r="BRS116" s="102"/>
      <c r="BRT116" s="102"/>
      <c r="BRU116" s="102"/>
      <c r="BRV116" s="102"/>
      <c r="BRW116" s="102"/>
      <c r="BRX116" s="102"/>
      <c r="BRY116" s="102"/>
      <c r="BRZ116" s="102"/>
      <c r="BSA116" s="102"/>
      <c r="BSB116" s="102"/>
      <c r="BSC116" s="102"/>
      <c r="BSD116" s="102"/>
      <c r="BSE116" s="102"/>
      <c r="BSF116" s="102"/>
      <c r="BSG116" s="102"/>
      <c r="BSH116" s="102"/>
      <c r="BSI116" s="102"/>
      <c r="BSJ116" s="102"/>
      <c r="BSK116" s="102"/>
      <c r="BSL116" s="102"/>
      <c r="BSM116" s="102"/>
      <c r="BSN116" s="102"/>
      <c r="BSO116" s="102"/>
      <c r="BSP116" s="102"/>
      <c r="BSQ116" s="102"/>
      <c r="BSR116" s="102"/>
      <c r="BSS116" s="102"/>
      <c r="BST116" s="102"/>
      <c r="BSU116" s="102"/>
      <c r="BSV116" s="102"/>
      <c r="BSW116" s="102"/>
      <c r="BSX116" s="102"/>
      <c r="BSY116" s="102"/>
      <c r="BSZ116" s="102"/>
      <c r="BTA116" s="102"/>
      <c r="BTB116" s="102"/>
      <c r="BTC116" s="102"/>
      <c r="BTD116" s="102"/>
      <c r="BTE116" s="102"/>
      <c r="BTF116" s="102"/>
      <c r="BTG116" s="102"/>
      <c r="BTH116" s="102"/>
      <c r="BTI116" s="102"/>
      <c r="BTJ116" s="102"/>
      <c r="BTK116" s="102"/>
      <c r="BTL116" s="102"/>
      <c r="BTM116" s="102"/>
      <c r="BTN116" s="102"/>
      <c r="BTO116" s="102"/>
      <c r="BTP116" s="102"/>
      <c r="BTQ116" s="102"/>
      <c r="BTR116" s="102"/>
      <c r="BTS116" s="102"/>
      <c r="BTT116" s="102"/>
      <c r="BTU116" s="102"/>
      <c r="BTV116" s="102"/>
      <c r="BTW116" s="102"/>
      <c r="BTX116" s="102"/>
      <c r="BTY116" s="102"/>
      <c r="BTZ116" s="102"/>
      <c r="BUA116" s="102"/>
      <c r="BUB116" s="102"/>
      <c r="BUC116" s="102"/>
      <c r="BUD116" s="102"/>
      <c r="BUE116" s="102"/>
      <c r="BUF116" s="102"/>
      <c r="BUG116" s="102"/>
      <c r="BUH116" s="102"/>
      <c r="BUI116" s="102"/>
      <c r="BUJ116" s="102"/>
      <c r="BUK116" s="102"/>
      <c r="BUL116" s="102"/>
      <c r="BUM116" s="102"/>
      <c r="BUN116" s="102"/>
      <c r="BUO116" s="102"/>
      <c r="BUP116" s="102"/>
      <c r="BUQ116" s="102"/>
      <c r="BUR116" s="102"/>
      <c r="BUS116" s="102"/>
      <c r="BUT116" s="102"/>
      <c r="BUU116" s="102"/>
      <c r="BUV116" s="102"/>
      <c r="BUW116" s="102"/>
      <c r="BUX116" s="102"/>
      <c r="BUY116" s="102"/>
      <c r="BUZ116" s="102"/>
      <c r="BVA116" s="102"/>
      <c r="BVB116" s="102"/>
      <c r="BVC116" s="102"/>
      <c r="BVD116" s="102"/>
      <c r="BVE116" s="102"/>
      <c r="BVF116" s="102"/>
      <c r="BVG116" s="102"/>
      <c r="BVH116" s="102"/>
      <c r="BVI116" s="102"/>
      <c r="BVJ116" s="102"/>
      <c r="BVK116" s="102"/>
      <c r="BVL116" s="102"/>
      <c r="BVM116" s="102"/>
      <c r="BVN116" s="102"/>
      <c r="BVO116" s="102"/>
      <c r="BVP116" s="102"/>
      <c r="BVQ116" s="102"/>
      <c r="BVR116" s="102"/>
      <c r="BVS116" s="102"/>
      <c r="BVT116" s="102"/>
      <c r="BVU116" s="102"/>
      <c r="BVV116" s="102"/>
      <c r="BVW116" s="102"/>
      <c r="BVX116" s="102"/>
      <c r="BVY116" s="102"/>
      <c r="BVZ116" s="102"/>
      <c r="BWA116" s="102"/>
      <c r="BWB116" s="102"/>
      <c r="BWC116" s="102"/>
      <c r="BWD116" s="102"/>
      <c r="BWE116" s="102"/>
      <c r="BWF116" s="102"/>
      <c r="BWG116" s="102"/>
      <c r="BWH116" s="102"/>
      <c r="BWI116" s="102"/>
      <c r="BWJ116" s="102"/>
      <c r="BWK116" s="102"/>
      <c r="BWL116" s="102"/>
      <c r="BWM116" s="102"/>
      <c r="BWN116" s="102"/>
      <c r="BWO116" s="102"/>
      <c r="BWP116" s="102"/>
      <c r="BWQ116" s="102"/>
      <c r="BWR116" s="102"/>
      <c r="BWS116" s="102"/>
      <c r="BWT116" s="102"/>
      <c r="BWU116" s="102"/>
      <c r="BWV116" s="102"/>
      <c r="BWW116" s="102"/>
      <c r="BWX116" s="102"/>
      <c r="BWY116" s="102"/>
      <c r="BWZ116" s="102"/>
      <c r="BXA116" s="102"/>
      <c r="BXB116" s="102"/>
      <c r="BXC116" s="102"/>
      <c r="BXD116" s="102"/>
      <c r="BXE116" s="102"/>
      <c r="BXF116" s="102"/>
      <c r="BXG116" s="102"/>
      <c r="BXH116" s="102"/>
      <c r="BXI116" s="102"/>
      <c r="BXJ116" s="102"/>
      <c r="BXK116" s="102"/>
      <c r="BXL116" s="102"/>
      <c r="BXM116" s="102"/>
      <c r="BXN116" s="102"/>
      <c r="BXO116" s="102"/>
      <c r="BXP116" s="102"/>
      <c r="BXQ116" s="102"/>
      <c r="BXR116" s="102"/>
      <c r="BXS116" s="102"/>
      <c r="BXT116" s="102"/>
      <c r="BXU116" s="102"/>
      <c r="BXV116" s="102"/>
      <c r="BXW116" s="102"/>
      <c r="BXX116" s="102"/>
      <c r="BXY116" s="102"/>
      <c r="BXZ116" s="102"/>
      <c r="BYA116" s="102"/>
      <c r="BYB116" s="102"/>
      <c r="BYC116" s="102"/>
      <c r="BYD116" s="102"/>
      <c r="BYE116" s="102"/>
      <c r="BYF116" s="102"/>
      <c r="BYG116" s="102"/>
      <c r="BYH116" s="102"/>
      <c r="BYI116" s="102"/>
      <c r="BYJ116" s="102"/>
      <c r="BYK116" s="102"/>
      <c r="BYL116" s="102"/>
      <c r="BYM116" s="102"/>
      <c r="BYN116" s="102"/>
      <c r="BYO116" s="102"/>
      <c r="BYP116" s="102"/>
      <c r="BYQ116" s="102"/>
      <c r="BYR116" s="102"/>
      <c r="BYS116" s="102"/>
      <c r="BYT116" s="102"/>
      <c r="BYU116" s="102"/>
      <c r="BYV116" s="102"/>
      <c r="BYW116" s="102"/>
      <c r="BYX116" s="102"/>
      <c r="BYY116" s="102"/>
      <c r="BYZ116" s="102"/>
      <c r="BZA116" s="102"/>
      <c r="BZB116" s="102"/>
      <c r="BZC116" s="102"/>
      <c r="BZD116" s="102"/>
      <c r="BZE116" s="102"/>
      <c r="BZF116" s="102"/>
      <c r="BZG116" s="102"/>
      <c r="BZH116" s="102"/>
      <c r="BZI116" s="102"/>
      <c r="BZJ116" s="102"/>
      <c r="BZK116" s="102"/>
      <c r="BZL116" s="102"/>
      <c r="BZM116" s="102"/>
      <c r="BZN116" s="102"/>
      <c r="BZO116" s="102"/>
      <c r="BZP116" s="102"/>
      <c r="BZQ116" s="102"/>
      <c r="BZR116" s="102"/>
      <c r="BZS116" s="102"/>
      <c r="BZT116" s="102"/>
      <c r="BZU116" s="102"/>
      <c r="BZV116" s="102"/>
      <c r="BZW116" s="102"/>
      <c r="BZX116" s="102"/>
      <c r="BZY116" s="102"/>
      <c r="BZZ116" s="102"/>
      <c r="CAA116" s="102"/>
      <c r="CAB116" s="102"/>
      <c r="CAC116" s="102"/>
      <c r="CAD116" s="102"/>
      <c r="CAE116" s="102"/>
      <c r="CAF116" s="102"/>
      <c r="CAG116" s="102"/>
      <c r="CAH116" s="102"/>
      <c r="CAI116" s="102"/>
      <c r="CAJ116" s="102"/>
      <c r="CAK116" s="102"/>
      <c r="CAL116" s="102"/>
      <c r="CAM116" s="102"/>
      <c r="CAN116" s="102"/>
      <c r="CAO116" s="102"/>
      <c r="CAP116" s="102"/>
      <c r="CAQ116" s="102"/>
      <c r="CAR116" s="102"/>
      <c r="CAS116" s="102"/>
      <c r="CAT116" s="102"/>
      <c r="CAU116" s="102"/>
      <c r="CAV116" s="102"/>
      <c r="CAW116" s="102"/>
      <c r="CAX116" s="102"/>
      <c r="CAY116" s="102"/>
      <c r="CAZ116" s="102"/>
      <c r="CBA116" s="102"/>
      <c r="CBB116" s="102"/>
      <c r="CBC116" s="102"/>
      <c r="CBD116" s="102"/>
      <c r="CBE116" s="102"/>
      <c r="CBF116" s="102"/>
      <c r="CBG116" s="102"/>
      <c r="CBH116" s="102"/>
      <c r="CBI116" s="102"/>
      <c r="CBJ116" s="102"/>
      <c r="CBK116" s="102"/>
      <c r="CBL116" s="102"/>
      <c r="CBM116" s="102"/>
      <c r="CBN116" s="102"/>
      <c r="CBO116" s="102"/>
      <c r="CBP116" s="102"/>
      <c r="CBQ116" s="102"/>
      <c r="CBR116" s="102"/>
      <c r="CBS116" s="102"/>
      <c r="CBT116" s="102"/>
      <c r="CBU116" s="102"/>
      <c r="CBV116" s="102"/>
      <c r="CBW116" s="102"/>
      <c r="CBX116" s="102"/>
      <c r="CBY116" s="102"/>
      <c r="CBZ116" s="102"/>
      <c r="CCA116" s="102"/>
      <c r="CCB116" s="102"/>
      <c r="CCC116" s="102"/>
      <c r="CCD116" s="102"/>
      <c r="CCE116" s="102"/>
      <c r="CCF116" s="102"/>
      <c r="CCG116" s="102"/>
      <c r="CCH116" s="102"/>
      <c r="CCI116" s="102"/>
      <c r="CCJ116" s="102"/>
      <c r="CCK116" s="102"/>
      <c r="CCL116" s="102"/>
      <c r="CCM116" s="102"/>
      <c r="CCN116" s="102"/>
      <c r="CCO116" s="102"/>
      <c r="CCP116" s="102"/>
      <c r="CCQ116" s="102"/>
      <c r="CCR116" s="102"/>
      <c r="CCS116" s="102"/>
      <c r="CCT116" s="102"/>
      <c r="CCU116" s="102"/>
      <c r="CCV116" s="102"/>
      <c r="CCW116" s="102"/>
      <c r="CCX116" s="102"/>
      <c r="CCY116" s="102"/>
      <c r="CCZ116" s="102"/>
      <c r="CDA116" s="102"/>
      <c r="CDB116" s="102"/>
      <c r="CDC116" s="102"/>
      <c r="CDD116" s="102"/>
      <c r="CDE116" s="102"/>
      <c r="CDF116" s="102"/>
      <c r="CDG116" s="102"/>
      <c r="CDH116" s="102"/>
      <c r="CDI116" s="102"/>
      <c r="CDJ116" s="102"/>
      <c r="CDK116" s="102"/>
      <c r="CDL116" s="102"/>
      <c r="CDM116" s="102"/>
      <c r="CDN116" s="102"/>
      <c r="CDO116" s="102"/>
      <c r="CDP116" s="102"/>
      <c r="CDQ116" s="102"/>
      <c r="CDR116" s="102"/>
      <c r="CDS116" s="102"/>
      <c r="CDT116" s="102"/>
      <c r="CDU116" s="102"/>
      <c r="CDV116" s="102"/>
      <c r="CDW116" s="102"/>
      <c r="CDX116" s="102"/>
      <c r="CDY116" s="102"/>
      <c r="CDZ116" s="102"/>
      <c r="CEA116" s="102"/>
      <c r="CEB116" s="102"/>
      <c r="CEC116" s="102"/>
      <c r="CED116" s="102"/>
      <c r="CEE116" s="102"/>
      <c r="CEF116" s="102"/>
      <c r="CEG116" s="102"/>
      <c r="CEH116" s="102"/>
      <c r="CEI116" s="102"/>
      <c r="CEJ116" s="102"/>
      <c r="CEK116" s="102"/>
      <c r="CEL116" s="102"/>
      <c r="CEM116" s="102"/>
      <c r="CEN116" s="102"/>
      <c r="CEO116" s="102"/>
      <c r="CEP116" s="102"/>
      <c r="CEQ116" s="102"/>
      <c r="CER116" s="102"/>
      <c r="CES116" s="102"/>
      <c r="CET116" s="102"/>
      <c r="CEU116" s="102"/>
      <c r="CEV116" s="102"/>
      <c r="CEW116" s="102"/>
      <c r="CEX116" s="102"/>
      <c r="CEY116" s="102"/>
      <c r="CEZ116" s="102"/>
      <c r="CFA116" s="102"/>
      <c r="CFB116" s="102"/>
      <c r="CFC116" s="102"/>
      <c r="CFD116" s="102"/>
      <c r="CFE116" s="102"/>
      <c r="CFF116" s="102"/>
      <c r="CFG116" s="102"/>
      <c r="CFH116" s="102"/>
      <c r="CFI116" s="102"/>
      <c r="CFJ116" s="102"/>
      <c r="CFK116" s="102"/>
      <c r="CFL116" s="102"/>
      <c r="CFM116" s="102"/>
      <c r="CFN116" s="102"/>
      <c r="CFO116" s="102"/>
      <c r="CFP116" s="102"/>
      <c r="CFQ116" s="102"/>
      <c r="CFR116" s="102"/>
      <c r="CFS116" s="102"/>
      <c r="CFT116" s="102"/>
      <c r="CFU116" s="102"/>
      <c r="CFV116" s="102"/>
      <c r="CFW116" s="102"/>
      <c r="CFX116" s="102"/>
      <c r="CFY116" s="102"/>
      <c r="CFZ116" s="102"/>
      <c r="CGA116" s="102"/>
      <c r="CGB116" s="102"/>
      <c r="CGC116" s="102"/>
      <c r="CGD116" s="102"/>
      <c r="CGE116" s="102"/>
      <c r="CGF116" s="102"/>
      <c r="CGG116" s="102"/>
      <c r="CGH116" s="102"/>
      <c r="CGI116" s="102"/>
      <c r="CGJ116" s="102"/>
      <c r="CGK116" s="102"/>
      <c r="CGL116" s="102"/>
      <c r="CGM116" s="102"/>
      <c r="CGN116" s="102"/>
      <c r="CGO116" s="102"/>
      <c r="CGP116" s="102"/>
      <c r="CGQ116" s="102"/>
      <c r="CGR116" s="102"/>
      <c r="CGS116" s="102"/>
      <c r="CGT116" s="102"/>
      <c r="CGU116" s="102"/>
      <c r="CGV116" s="102"/>
      <c r="CGW116" s="102"/>
      <c r="CGX116" s="102"/>
      <c r="CGY116" s="102"/>
      <c r="CGZ116" s="102"/>
      <c r="CHA116" s="102"/>
      <c r="CHB116" s="102"/>
      <c r="CHC116" s="102"/>
      <c r="CHD116" s="102"/>
      <c r="CHE116" s="102"/>
      <c r="CHF116" s="102"/>
      <c r="CHG116" s="102"/>
      <c r="CHH116" s="102"/>
      <c r="CHI116" s="102"/>
      <c r="CHJ116" s="102"/>
      <c r="CHK116" s="102"/>
      <c r="CHL116" s="102"/>
      <c r="CHM116" s="102"/>
      <c r="CHN116" s="102"/>
      <c r="CHO116" s="102"/>
      <c r="CHP116" s="102"/>
      <c r="CHQ116" s="102"/>
      <c r="CHR116" s="102"/>
      <c r="CHS116" s="102"/>
      <c r="CHT116" s="102"/>
      <c r="CHU116" s="102"/>
      <c r="CHV116" s="102"/>
      <c r="CHW116" s="102"/>
      <c r="CHX116" s="102"/>
      <c r="CHY116" s="102"/>
      <c r="CHZ116" s="102"/>
      <c r="CIA116" s="102"/>
      <c r="CIB116" s="102"/>
      <c r="CIC116" s="102"/>
      <c r="CID116" s="102"/>
      <c r="CIE116" s="102"/>
      <c r="CIF116" s="102"/>
      <c r="CIG116" s="102"/>
      <c r="CIH116" s="102"/>
      <c r="CII116" s="102"/>
      <c r="CIJ116" s="102"/>
      <c r="CIK116" s="102"/>
      <c r="CIL116" s="102"/>
      <c r="CIM116" s="102"/>
      <c r="CIN116" s="102"/>
      <c r="CIO116" s="102"/>
      <c r="CIP116" s="102"/>
      <c r="CIQ116" s="102"/>
      <c r="CIR116" s="102"/>
      <c r="CIS116" s="102"/>
      <c r="CIT116" s="102"/>
      <c r="CIU116" s="102"/>
      <c r="CIV116" s="102"/>
      <c r="CIW116" s="102"/>
      <c r="CIX116" s="102"/>
      <c r="CIY116" s="102"/>
      <c r="CIZ116" s="102"/>
      <c r="CJA116" s="102"/>
      <c r="CJB116" s="102"/>
      <c r="CJC116" s="102"/>
      <c r="CJD116" s="102"/>
      <c r="CJE116" s="102"/>
      <c r="CJF116" s="102"/>
      <c r="CJG116" s="102"/>
      <c r="CJH116" s="102"/>
      <c r="CJI116" s="102"/>
      <c r="CJJ116" s="102"/>
      <c r="CJK116" s="102"/>
      <c r="CJL116" s="102"/>
      <c r="CJM116" s="102"/>
      <c r="CJN116" s="102"/>
      <c r="CJO116" s="102"/>
      <c r="CJP116" s="102"/>
      <c r="CJQ116" s="102"/>
      <c r="CJR116" s="102"/>
      <c r="CJS116" s="102"/>
      <c r="CJT116" s="102"/>
      <c r="CJU116" s="102"/>
      <c r="CJV116" s="102"/>
      <c r="CJW116" s="102"/>
      <c r="CJX116" s="102"/>
      <c r="CJY116" s="102"/>
      <c r="CJZ116" s="102"/>
      <c r="CKA116" s="102"/>
      <c r="CKB116" s="102"/>
      <c r="CKC116" s="102"/>
      <c r="CKD116" s="102"/>
      <c r="CKE116" s="102"/>
      <c r="CKF116" s="102"/>
      <c r="CKG116" s="102"/>
      <c r="CKH116" s="102"/>
      <c r="CKI116" s="102"/>
      <c r="CKJ116" s="102"/>
      <c r="CKK116" s="102"/>
      <c r="CKL116" s="102"/>
      <c r="CKM116" s="102"/>
      <c r="CKN116" s="102"/>
      <c r="CKO116" s="102"/>
      <c r="CKP116" s="102"/>
      <c r="CKQ116" s="102"/>
      <c r="CKR116" s="102"/>
      <c r="CKS116" s="102"/>
      <c r="CKT116" s="102"/>
      <c r="CKU116" s="102"/>
      <c r="CKV116" s="102"/>
      <c r="CKW116" s="102"/>
      <c r="CKX116" s="102"/>
      <c r="CKY116" s="102"/>
      <c r="CKZ116" s="102"/>
      <c r="CLA116" s="102"/>
      <c r="CLB116" s="102"/>
      <c r="CLC116" s="102"/>
      <c r="CLD116" s="102"/>
      <c r="CLE116" s="102"/>
      <c r="CLF116" s="102"/>
      <c r="CLG116" s="102"/>
      <c r="CLH116" s="102"/>
      <c r="CLI116" s="102"/>
      <c r="CLJ116" s="102"/>
      <c r="CLK116" s="102"/>
      <c r="CLL116" s="102"/>
      <c r="CLM116" s="102"/>
      <c r="CLN116" s="102"/>
      <c r="CLO116" s="102"/>
      <c r="CLP116" s="102"/>
      <c r="CLQ116" s="102"/>
      <c r="CLR116" s="102"/>
      <c r="CLS116" s="102"/>
      <c r="CLT116" s="102"/>
      <c r="CLU116" s="102"/>
      <c r="CLV116" s="102"/>
      <c r="CLW116" s="102"/>
      <c r="CLX116" s="102"/>
      <c r="CLY116" s="102"/>
      <c r="CLZ116" s="102"/>
      <c r="CMA116" s="102"/>
      <c r="CMB116" s="102"/>
      <c r="CMC116" s="102"/>
      <c r="CMD116" s="102"/>
      <c r="CME116" s="102"/>
      <c r="CMF116" s="102"/>
      <c r="CMG116" s="102"/>
      <c r="CMH116" s="102"/>
      <c r="CMI116" s="102"/>
      <c r="CMJ116" s="102"/>
      <c r="CMK116" s="102"/>
      <c r="CML116" s="102"/>
      <c r="CMM116" s="102"/>
      <c r="CMN116" s="102"/>
      <c r="CMO116" s="102"/>
      <c r="CMP116" s="102"/>
      <c r="CMQ116" s="102"/>
      <c r="CMR116" s="102"/>
      <c r="CMS116" s="102"/>
      <c r="CMT116" s="102"/>
      <c r="CMU116" s="102"/>
      <c r="CMV116" s="102"/>
      <c r="CMW116" s="102"/>
      <c r="CMX116" s="102"/>
      <c r="CMY116" s="102"/>
      <c r="CMZ116" s="102"/>
      <c r="CNA116" s="102"/>
      <c r="CNB116" s="102"/>
      <c r="CNC116" s="102"/>
      <c r="CND116" s="102"/>
      <c r="CNE116" s="102"/>
      <c r="CNF116" s="102"/>
      <c r="CNG116" s="102"/>
      <c r="CNH116" s="102"/>
      <c r="CNI116" s="102"/>
      <c r="CNJ116" s="102"/>
      <c r="CNK116" s="102"/>
      <c r="CNL116" s="102"/>
      <c r="CNM116" s="102"/>
      <c r="CNN116" s="102"/>
      <c r="CNO116" s="102"/>
      <c r="CNP116" s="102"/>
      <c r="CNQ116" s="102"/>
      <c r="CNR116" s="102"/>
      <c r="CNS116" s="102"/>
      <c r="CNT116" s="102"/>
      <c r="CNU116" s="102"/>
      <c r="CNV116" s="102"/>
      <c r="CNW116" s="102"/>
      <c r="CNX116" s="102"/>
      <c r="CNY116" s="102"/>
      <c r="CNZ116" s="102"/>
      <c r="COA116" s="102"/>
      <c r="COB116" s="102"/>
      <c r="COC116" s="102"/>
      <c r="COD116" s="102"/>
      <c r="COE116" s="102"/>
      <c r="COF116" s="102"/>
      <c r="COG116" s="102"/>
      <c r="COH116" s="102"/>
      <c r="COI116" s="102"/>
      <c r="COJ116" s="102"/>
      <c r="COK116" s="102"/>
      <c r="COL116" s="102"/>
      <c r="COM116" s="102"/>
      <c r="CON116" s="102"/>
      <c r="COO116" s="102"/>
      <c r="COP116" s="102"/>
      <c r="COQ116" s="102"/>
      <c r="COR116" s="102"/>
      <c r="COS116" s="102"/>
      <c r="COT116" s="102"/>
      <c r="COU116" s="102"/>
      <c r="COV116" s="102"/>
      <c r="COW116" s="102"/>
      <c r="COX116" s="102"/>
      <c r="COY116" s="102"/>
      <c r="COZ116" s="102"/>
      <c r="CPA116" s="102"/>
      <c r="CPB116" s="102"/>
      <c r="CPC116" s="102"/>
      <c r="CPD116" s="102"/>
      <c r="CPE116" s="102"/>
      <c r="CPF116" s="102"/>
      <c r="CPG116" s="102"/>
      <c r="CPH116" s="102"/>
      <c r="CPI116" s="102"/>
      <c r="CPJ116" s="102"/>
      <c r="CPK116" s="102"/>
      <c r="CPL116" s="102"/>
      <c r="CPM116" s="102"/>
      <c r="CPN116" s="102"/>
      <c r="CPO116" s="102"/>
      <c r="CPP116" s="102"/>
      <c r="CPQ116" s="102"/>
      <c r="CPR116" s="102"/>
      <c r="CPS116" s="102"/>
      <c r="CPT116" s="102"/>
      <c r="CPU116" s="102"/>
      <c r="CPV116" s="102"/>
      <c r="CPW116" s="102"/>
      <c r="CPX116" s="102"/>
      <c r="CPY116" s="102"/>
      <c r="CPZ116" s="102"/>
      <c r="CQA116" s="102"/>
      <c r="CQB116" s="102"/>
      <c r="CQC116" s="102"/>
      <c r="CQD116" s="102"/>
      <c r="CQE116" s="102"/>
      <c r="CQF116" s="102"/>
      <c r="CQG116" s="102"/>
      <c r="CQH116" s="102"/>
      <c r="CQI116" s="102"/>
      <c r="CQJ116" s="102"/>
      <c r="CQK116" s="102"/>
      <c r="CQL116" s="102"/>
      <c r="CQM116" s="102"/>
      <c r="CQN116" s="102"/>
      <c r="CQO116" s="102"/>
      <c r="CQP116" s="102"/>
      <c r="CQQ116" s="102"/>
      <c r="CQR116" s="102"/>
      <c r="CQS116" s="102"/>
      <c r="CQT116" s="102"/>
      <c r="CQU116" s="102"/>
      <c r="CQV116" s="102"/>
      <c r="CQW116" s="102"/>
      <c r="CQX116" s="102"/>
      <c r="CQY116" s="102"/>
      <c r="CQZ116" s="102"/>
      <c r="CRA116" s="102"/>
      <c r="CRB116" s="102"/>
      <c r="CRC116" s="102"/>
      <c r="CRD116" s="102"/>
      <c r="CRE116" s="102"/>
      <c r="CRF116" s="102"/>
      <c r="CRG116" s="102"/>
      <c r="CRH116" s="102"/>
      <c r="CRI116" s="102"/>
      <c r="CRJ116" s="102"/>
      <c r="CRK116" s="102"/>
      <c r="CRL116" s="102"/>
      <c r="CRM116" s="102"/>
      <c r="CRN116" s="102"/>
      <c r="CRO116" s="102"/>
      <c r="CRP116" s="102"/>
      <c r="CRQ116" s="102"/>
      <c r="CRR116" s="102"/>
      <c r="CRS116" s="102"/>
      <c r="CRT116" s="102"/>
      <c r="CRU116" s="102"/>
      <c r="CRV116" s="102"/>
      <c r="CRW116" s="102"/>
      <c r="CRX116" s="102"/>
      <c r="CRY116" s="102"/>
      <c r="CRZ116" s="102"/>
      <c r="CSA116" s="102"/>
      <c r="CSB116" s="102"/>
      <c r="CSC116" s="102"/>
      <c r="CSD116" s="102"/>
      <c r="CSE116" s="102"/>
      <c r="CSF116" s="102"/>
      <c r="CSG116" s="102"/>
      <c r="CSH116" s="102"/>
      <c r="CSI116" s="102"/>
      <c r="CSJ116" s="102"/>
      <c r="CSK116" s="102"/>
      <c r="CSL116" s="102"/>
      <c r="CSM116" s="102"/>
      <c r="CSN116" s="102"/>
      <c r="CSO116" s="102"/>
      <c r="CSP116" s="102"/>
      <c r="CSQ116" s="102"/>
      <c r="CSR116" s="102"/>
      <c r="CSS116" s="102"/>
      <c r="CST116" s="102"/>
      <c r="CSU116" s="102"/>
      <c r="CSV116" s="102"/>
      <c r="CSW116" s="102"/>
      <c r="CSX116" s="102"/>
      <c r="CSY116" s="102"/>
      <c r="CSZ116" s="102"/>
      <c r="CTA116" s="102"/>
      <c r="CTB116" s="102"/>
      <c r="CTC116" s="102"/>
      <c r="CTD116" s="102"/>
      <c r="CTE116" s="102"/>
      <c r="CTF116" s="102"/>
      <c r="CTG116" s="102"/>
      <c r="CTH116" s="102"/>
      <c r="CTI116" s="102"/>
      <c r="CTJ116" s="102"/>
      <c r="CTK116" s="102"/>
      <c r="CTL116" s="102"/>
      <c r="CTM116" s="102"/>
      <c r="CTN116" s="102"/>
      <c r="CTO116" s="102"/>
      <c r="CTP116" s="102"/>
      <c r="CTQ116" s="102"/>
      <c r="CTR116" s="102"/>
      <c r="CTS116" s="102"/>
      <c r="CTT116" s="102"/>
      <c r="CTU116" s="102"/>
      <c r="CTV116" s="102"/>
      <c r="CTW116" s="102"/>
      <c r="CTX116" s="102"/>
      <c r="CTY116" s="102"/>
      <c r="CTZ116" s="102"/>
      <c r="CUA116" s="102"/>
      <c r="CUB116" s="102"/>
      <c r="CUC116" s="102"/>
      <c r="CUD116" s="102"/>
      <c r="CUE116" s="102"/>
      <c r="CUF116" s="102"/>
      <c r="CUG116" s="102"/>
      <c r="CUH116" s="102"/>
      <c r="CUI116" s="102"/>
      <c r="CUJ116" s="102"/>
      <c r="CUK116" s="102"/>
      <c r="CUL116" s="102"/>
      <c r="CUM116" s="102"/>
      <c r="CUN116" s="102"/>
      <c r="CUO116" s="102"/>
      <c r="CUP116" s="102"/>
      <c r="CUQ116" s="102"/>
      <c r="CUR116" s="102"/>
      <c r="CUS116" s="102"/>
      <c r="CUT116" s="102"/>
      <c r="CUU116" s="102"/>
      <c r="CUV116" s="102"/>
      <c r="CUW116" s="102"/>
      <c r="CUX116" s="102"/>
      <c r="CUY116" s="102"/>
      <c r="CUZ116" s="102"/>
      <c r="CVA116" s="102"/>
      <c r="CVB116" s="102"/>
      <c r="CVC116" s="102"/>
      <c r="CVD116" s="102"/>
      <c r="CVE116" s="102"/>
      <c r="CVF116" s="102"/>
      <c r="CVG116" s="102"/>
      <c r="CVH116" s="102"/>
      <c r="CVI116" s="102"/>
      <c r="CVJ116" s="102"/>
      <c r="CVK116" s="102"/>
      <c r="CVL116" s="102"/>
      <c r="CVM116" s="102"/>
      <c r="CVN116" s="102"/>
      <c r="CVO116" s="102"/>
      <c r="CVP116" s="102"/>
      <c r="CVQ116" s="102"/>
      <c r="CVR116" s="102"/>
      <c r="CVS116" s="102"/>
      <c r="CVT116" s="102"/>
      <c r="CVU116" s="102"/>
      <c r="CVV116" s="102"/>
      <c r="CVW116" s="102"/>
      <c r="CVX116" s="102"/>
      <c r="CVY116" s="102"/>
      <c r="CVZ116" s="102"/>
      <c r="CWA116" s="102"/>
      <c r="CWB116" s="102"/>
      <c r="CWC116" s="102"/>
      <c r="CWD116" s="102"/>
      <c r="CWE116" s="102"/>
      <c r="CWF116" s="102"/>
      <c r="CWG116" s="102"/>
      <c r="CWH116" s="102"/>
      <c r="CWI116" s="102"/>
      <c r="CWJ116" s="102"/>
      <c r="CWK116" s="102"/>
      <c r="CWL116" s="102"/>
      <c r="CWM116" s="102"/>
      <c r="CWN116" s="102"/>
      <c r="CWO116" s="102"/>
      <c r="CWP116" s="102"/>
      <c r="CWQ116" s="102"/>
      <c r="CWR116" s="102"/>
      <c r="CWS116" s="102"/>
      <c r="CWT116" s="102"/>
      <c r="CWU116" s="102"/>
      <c r="CWV116" s="102"/>
      <c r="CWW116" s="102"/>
      <c r="CWX116" s="102"/>
      <c r="CWY116" s="102"/>
      <c r="CWZ116" s="102"/>
      <c r="CXA116" s="102"/>
      <c r="CXB116" s="102"/>
      <c r="CXC116" s="102"/>
      <c r="CXD116" s="102"/>
      <c r="CXE116" s="102"/>
      <c r="CXF116" s="102"/>
      <c r="CXG116" s="102"/>
      <c r="CXH116" s="102"/>
      <c r="CXI116" s="102"/>
      <c r="CXJ116" s="102"/>
      <c r="CXK116" s="102"/>
      <c r="CXL116" s="102"/>
      <c r="CXM116" s="102"/>
      <c r="CXN116" s="102"/>
      <c r="CXO116" s="102"/>
      <c r="CXP116" s="102"/>
      <c r="CXQ116" s="102"/>
      <c r="CXR116" s="102"/>
      <c r="CXS116" s="102"/>
      <c r="CXT116" s="102"/>
      <c r="CXU116" s="102"/>
      <c r="CXV116" s="102"/>
      <c r="CXW116" s="102"/>
      <c r="CXX116" s="102"/>
      <c r="CXY116" s="102"/>
      <c r="CXZ116" s="102"/>
      <c r="CYA116" s="102"/>
      <c r="CYB116" s="102"/>
      <c r="CYC116" s="102"/>
      <c r="CYD116" s="102"/>
      <c r="CYE116" s="102"/>
      <c r="CYF116" s="102"/>
      <c r="CYG116" s="102"/>
      <c r="CYH116" s="102"/>
      <c r="CYI116" s="102"/>
      <c r="CYJ116" s="102"/>
      <c r="CYK116" s="102"/>
      <c r="CYL116" s="102"/>
      <c r="CYM116" s="102"/>
      <c r="CYN116" s="102"/>
      <c r="CYO116" s="102"/>
      <c r="CYP116" s="102"/>
      <c r="CYQ116" s="102"/>
      <c r="CYR116" s="102"/>
      <c r="CYS116" s="102"/>
      <c r="CYT116" s="102"/>
      <c r="CYU116" s="102"/>
      <c r="CYV116" s="102"/>
      <c r="CYW116" s="102"/>
      <c r="CYX116" s="102"/>
      <c r="CYY116" s="102"/>
      <c r="CYZ116" s="102"/>
      <c r="CZA116" s="102"/>
      <c r="CZB116" s="102"/>
      <c r="CZC116" s="102"/>
      <c r="CZD116" s="102"/>
      <c r="CZE116" s="102"/>
      <c r="CZF116" s="102"/>
      <c r="CZG116" s="102"/>
      <c r="CZH116" s="102"/>
      <c r="CZI116" s="102"/>
      <c r="CZJ116" s="102"/>
      <c r="CZK116" s="102"/>
      <c r="CZL116" s="102"/>
      <c r="CZM116" s="102"/>
      <c r="CZN116" s="102"/>
      <c r="CZO116" s="102"/>
      <c r="CZP116" s="102"/>
      <c r="CZQ116" s="102"/>
      <c r="CZR116" s="102"/>
      <c r="CZS116" s="102"/>
      <c r="CZT116" s="102"/>
      <c r="CZU116" s="102"/>
      <c r="CZV116" s="102"/>
      <c r="CZW116" s="102"/>
      <c r="CZX116" s="102"/>
      <c r="CZY116" s="102"/>
      <c r="CZZ116" s="102"/>
      <c r="DAA116" s="102"/>
      <c r="DAB116" s="102"/>
      <c r="DAC116" s="102"/>
      <c r="DAD116" s="102"/>
      <c r="DAE116" s="102"/>
      <c r="DAF116" s="102"/>
      <c r="DAG116" s="102"/>
      <c r="DAH116" s="102"/>
      <c r="DAI116" s="102"/>
      <c r="DAJ116" s="102"/>
      <c r="DAK116" s="102"/>
      <c r="DAL116" s="102"/>
      <c r="DAM116" s="102"/>
      <c r="DAN116" s="102"/>
      <c r="DAO116" s="102"/>
      <c r="DAP116" s="102"/>
      <c r="DAQ116" s="102"/>
      <c r="DAR116" s="102"/>
      <c r="DAS116" s="102"/>
      <c r="DAT116" s="102"/>
      <c r="DAU116" s="102"/>
      <c r="DAV116" s="102"/>
      <c r="DAW116" s="102"/>
      <c r="DAX116" s="102"/>
      <c r="DAY116" s="102"/>
      <c r="DAZ116" s="102"/>
      <c r="DBA116" s="102"/>
      <c r="DBB116" s="102"/>
      <c r="DBC116" s="102"/>
      <c r="DBD116" s="102"/>
      <c r="DBE116" s="102"/>
      <c r="DBF116" s="102"/>
      <c r="DBG116" s="102"/>
      <c r="DBH116" s="102"/>
      <c r="DBI116" s="102"/>
      <c r="DBJ116" s="102"/>
      <c r="DBK116" s="102"/>
      <c r="DBL116" s="102"/>
      <c r="DBM116" s="102"/>
      <c r="DBN116" s="102"/>
      <c r="DBO116" s="102"/>
      <c r="DBP116" s="102"/>
      <c r="DBQ116" s="102"/>
      <c r="DBR116" s="102"/>
      <c r="DBS116" s="102"/>
      <c r="DBT116" s="102"/>
      <c r="DBU116" s="102"/>
      <c r="DBV116" s="102"/>
      <c r="DBW116" s="102"/>
      <c r="DBX116" s="102"/>
      <c r="DBY116" s="102"/>
      <c r="DBZ116" s="102"/>
      <c r="DCA116" s="102"/>
      <c r="DCB116" s="102"/>
      <c r="DCC116" s="102"/>
      <c r="DCD116" s="102"/>
      <c r="DCE116" s="102"/>
      <c r="DCF116" s="102"/>
      <c r="DCG116" s="102"/>
      <c r="DCH116" s="102"/>
      <c r="DCI116" s="102"/>
      <c r="DCJ116" s="102"/>
      <c r="DCK116" s="102"/>
      <c r="DCL116" s="102"/>
      <c r="DCM116" s="102"/>
      <c r="DCN116" s="102"/>
      <c r="DCO116" s="102"/>
      <c r="DCP116" s="102"/>
      <c r="DCQ116" s="102"/>
      <c r="DCR116" s="102"/>
      <c r="DCS116" s="102"/>
      <c r="DCT116" s="102"/>
      <c r="DCU116" s="102"/>
      <c r="DCV116" s="102"/>
      <c r="DCW116" s="102"/>
      <c r="DCX116" s="102"/>
      <c r="DCY116" s="102"/>
      <c r="DCZ116" s="102"/>
      <c r="DDA116" s="102"/>
      <c r="DDB116" s="102"/>
      <c r="DDC116" s="102"/>
      <c r="DDD116" s="102"/>
      <c r="DDE116" s="102"/>
      <c r="DDF116" s="102"/>
      <c r="DDG116" s="102"/>
      <c r="DDH116" s="102"/>
      <c r="DDI116" s="102"/>
      <c r="DDJ116" s="102"/>
      <c r="DDK116" s="102"/>
      <c r="DDL116" s="102"/>
      <c r="DDM116" s="102"/>
      <c r="DDN116" s="102"/>
      <c r="DDO116" s="102"/>
      <c r="DDP116" s="102"/>
      <c r="DDQ116" s="102"/>
      <c r="DDR116" s="102"/>
      <c r="DDS116" s="102"/>
      <c r="DDT116" s="102"/>
      <c r="DDU116" s="102"/>
      <c r="DDV116" s="102"/>
      <c r="DDW116" s="102"/>
      <c r="DDX116" s="102"/>
      <c r="DDY116" s="102"/>
      <c r="DDZ116" s="102"/>
      <c r="DEA116" s="102"/>
      <c r="DEB116" s="102"/>
      <c r="DEC116" s="102"/>
      <c r="DED116" s="102"/>
      <c r="DEE116" s="102"/>
      <c r="DEF116" s="102"/>
      <c r="DEG116" s="102"/>
      <c r="DEH116" s="102"/>
      <c r="DEI116" s="102"/>
      <c r="DEJ116" s="102"/>
      <c r="DEK116" s="102"/>
      <c r="DEL116" s="102"/>
      <c r="DEM116" s="102"/>
      <c r="DEN116" s="102"/>
      <c r="DEO116" s="102"/>
      <c r="DEP116" s="102"/>
      <c r="DEQ116" s="102"/>
      <c r="DER116" s="102"/>
      <c r="DES116" s="102"/>
      <c r="DET116" s="102"/>
      <c r="DEU116" s="102"/>
      <c r="DEV116" s="102"/>
      <c r="DEW116" s="102"/>
      <c r="DEX116" s="102"/>
      <c r="DEY116" s="102"/>
      <c r="DEZ116" s="102"/>
      <c r="DFA116" s="102"/>
      <c r="DFB116" s="102"/>
      <c r="DFC116" s="102"/>
      <c r="DFD116" s="102"/>
      <c r="DFE116" s="102"/>
      <c r="DFF116" s="102"/>
      <c r="DFG116" s="102"/>
      <c r="DFH116" s="102"/>
      <c r="DFI116" s="102"/>
      <c r="DFJ116" s="102"/>
      <c r="DFK116" s="102"/>
      <c r="DFL116" s="102"/>
      <c r="DFM116" s="102"/>
      <c r="DFN116" s="102"/>
      <c r="DFO116" s="102"/>
      <c r="DFP116" s="102"/>
      <c r="DFQ116" s="102"/>
      <c r="DFR116" s="102"/>
      <c r="DFS116" s="102"/>
      <c r="DFT116" s="102"/>
      <c r="DFU116" s="102"/>
      <c r="DFV116" s="102"/>
      <c r="DFW116" s="102"/>
      <c r="DFX116" s="102"/>
      <c r="DFY116" s="102"/>
      <c r="DFZ116" s="102"/>
      <c r="DGA116" s="102"/>
      <c r="DGB116" s="102"/>
      <c r="DGC116" s="102"/>
      <c r="DGD116" s="102"/>
      <c r="DGE116" s="102"/>
      <c r="DGF116" s="102"/>
      <c r="DGG116" s="102"/>
      <c r="DGH116" s="102"/>
      <c r="DGI116" s="102"/>
      <c r="DGJ116" s="102"/>
      <c r="DGK116" s="102"/>
      <c r="DGL116" s="102"/>
      <c r="DGM116" s="102"/>
      <c r="DGN116" s="102"/>
      <c r="DGO116" s="102"/>
      <c r="DGP116" s="102"/>
      <c r="DGQ116" s="102"/>
      <c r="DGR116" s="102"/>
      <c r="DGS116" s="102"/>
      <c r="DGT116" s="102"/>
      <c r="DGU116" s="102"/>
      <c r="DGV116" s="102"/>
      <c r="DGW116" s="102"/>
      <c r="DGX116" s="102"/>
      <c r="DGY116" s="102"/>
      <c r="DGZ116" s="102"/>
      <c r="DHA116" s="102"/>
      <c r="DHB116" s="102"/>
      <c r="DHC116" s="102"/>
      <c r="DHD116" s="102"/>
      <c r="DHE116" s="102"/>
      <c r="DHF116" s="102"/>
      <c r="DHG116" s="102"/>
      <c r="DHH116" s="102"/>
      <c r="DHI116" s="102"/>
      <c r="DHJ116" s="102"/>
      <c r="DHK116" s="102"/>
      <c r="DHL116" s="102"/>
      <c r="DHM116" s="102"/>
      <c r="DHN116" s="102"/>
      <c r="DHO116" s="102"/>
      <c r="DHP116" s="102"/>
      <c r="DHQ116" s="102"/>
      <c r="DHR116" s="102"/>
      <c r="DHS116" s="102"/>
      <c r="DHT116" s="102"/>
      <c r="DHU116" s="102"/>
      <c r="DHV116" s="102"/>
      <c r="DHW116" s="102"/>
      <c r="DHX116" s="102"/>
      <c r="DHY116" s="102"/>
      <c r="DHZ116" s="102"/>
      <c r="DIA116" s="102"/>
      <c r="DIB116" s="102"/>
      <c r="DIC116" s="102"/>
      <c r="DID116" s="102"/>
      <c r="DIE116" s="102"/>
      <c r="DIF116" s="102"/>
      <c r="DIG116" s="102"/>
      <c r="DIH116" s="102"/>
      <c r="DII116" s="102"/>
      <c r="DIJ116" s="102"/>
      <c r="DIK116" s="102"/>
      <c r="DIL116" s="102"/>
      <c r="DIM116" s="102"/>
      <c r="DIN116" s="102"/>
      <c r="DIO116" s="102"/>
      <c r="DIP116" s="102"/>
      <c r="DIQ116" s="102"/>
      <c r="DIR116" s="102"/>
      <c r="DIS116" s="102"/>
      <c r="DIT116" s="102"/>
      <c r="DIU116" s="102"/>
      <c r="DIV116" s="102"/>
      <c r="DIW116" s="102"/>
      <c r="DIX116" s="102"/>
      <c r="DIY116" s="102"/>
      <c r="DIZ116" s="102"/>
      <c r="DJA116" s="102"/>
      <c r="DJB116" s="102"/>
      <c r="DJC116" s="102"/>
      <c r="DJD116" s="102"/>
      <c r="DJE116" s="102"/>
      <c r="DJF116" s="102"/>
      <c r="DJG116" s="102"/>
      <c r="DJH116" s="102"/>
      <c r="DJI116" s="102"/>
      <c r="DJJ116" s="102"/>
      <c r="DJK116" s="102"/>
      <c r="DJL116" s="102"/>
      <c r="DJM116" s="102"/>
      <c r="DJN116" s="102"/>
      <c r="DJO116" s="102"/>
      <c r="DJP116" s="102"/>
      <c r="DJQ116" s="102"/>
      <c r="DJR116" s="102"/>
      <c r="DJS116" s="102"/>
      <c r="DJT116" s="102"/>
      <c r="DJU116" s="102"/>
      <c r="DJV116" s="102"/>
      <c r="DJW116" s="102"/>
      <c r="DJX116" s="102"/>
      <c r="DJY116" s="102"/>
      <c r="DJZ116" s="102"/>
      <c r="DKA116" s="102"/>
      <c r="DKB116" s="102"/>
      <c r="DKC116" s="102"/>
      <c r="DKD116" s="102"/>
      <c r="DKE116" s="102"/>
      <c r="DKF116" s="102"/>
      <c r="DKG116" s="102"/>
      <c r="DKH116" s="102"/>
      <c r="DKI116" s="102"/>
      <c r="DKJ116" s="102"/>
      <c r="DKK116" s="102"/>
      <c r="DKL116" s="102"/>
      <c r="DKM116" s="102"/>
      <c r="DKN116" s="102"/>
      <c r="DKO116" s="102"/>
      <c r="DKP116" s="102"/>
      <c r="DKQ116" s="102"/>
      <c r="DKR116" s="102"/>
      <c r="DKS116" s="102"/>
      <c r="DKT116" s="102"/>
      <c r="DKU116" s="102"/>
      <c r="DKV116" s="102"/>
      <c r="DKW116" s="102"/>
      <c r="DKX116" s="102"/>
      <c r="DKY116" s="102"/>
      <c r="DKZ116" s="102"/>
      <c r="DLA116" s="102"/>
      <c r="DLB116" s="102"/>
      <c r="DLC116" s="102"/>
      <c r="DLD116" s="102"/>
      <c r="DLE116" s="102"/>
      <c r="DLF116" s="102"/>
      <c r="DLG116" s="102"/>
      <c r="DLH116" s="102"/>
      <c r="DLI116" s="102"/>
      <c r="DLJ116" s="102"/>
      <c r="DLK116" s="102"/>
      <c r="DLL116" s="102"/>
      <c r="DLM116" s="102"/>
      <c r="DLN116" s="102"/>
      <c r="DLO116" s="102"/>
      <c r="DLP116" s="102"/>
      <c r="DLQ116" s="102"/>
      <c r="DLR116" s="102"/>
      <c r="DLS116" s="102"/>
      <c r="DLT116" s="102"/>
      <c r="DLU116" s="102"/>
      <c r="DLV116" s="102"/>
      <c r="DLW116" s="102"/>
      <c r="DLX116" s="102"/>
      <c r="DLY116" s="102"/>
      <c r="DLZ116" s="102"/>
      <c r="DMA116" s="102"/>
      <c r="DMB116" s="102"/>
      <c r="DMC116" s="102"/>
      <c r="DMD116" s="102"/>
      <c r="DME116" s="102"/>
      <c r="DMF116" s="102"/>
      <c r="DMG116" s="102"/>
      <c r="DMH116" s="102"/>
      <c r="DMI116" s="102"/>
      <c r="DMJ116" s="102"/>
      <c r="DMK116" s="102"/>
      <c r="DML116" s="102"/>
      <c r="DMM116" s="102"/>
      <c r="DMN116" s="102"/>
      <c r="DMO116" s="102"/>
      <c r="DMP116" s="102"/>
      <c r="DMQ116" s="102"/>
      <c r="DMR116" s="102"/>
      <c r="DMS116" s="102"/>
      <c r="DMT116" s="102"/>
      <c r="DMU116" s="102"/>
      <c r="DMV116" s="102"/>
      <c r="DMW116" s="102"/>
      <c r="DMX116" s="102"/>
      <c r="DMY116" s="102"/>
      <c r="DMZ116" s="102"/>
      <c r="DNA116" s="102"/>
      <c r="DNB116" s="102"/>
      <c r="DNC116" s="102"/>
      <c r="DND116" s="102"/>
      <c r="DNE116" s="102"/>
      <c r="DNF116" s="102"/>
      <c r="DNG116" s="102"/>
      <c r="DNH116" s="102"/>
      <c r="DNI116" s="102"/>
      <c r="DNJ116" s="102"/>
      <c r="DNK116" s="102"/>
      <c r="DNL116" s="102"/>
      <c r="DNM116" s="102"/>
      <c r="DNN116" s="102"/>
      <c r="DNO116" s="102"/>
      <c r="DNP116" s="102"/>
      <c r="DNQ116" s="102"/>
      <c r="DNR116" s="102"/>
      <c r="DNS116" s="102"/>
      <c r="DNT116" s="102"/>
      <c r="DNU116" s="102"/>
      <c r="DNV116" s="102"/>
      <c r="DNW116" s="102"/>
      <c r="DNX116" s="102"/>
      <c r="DNY116" s="102"/>
      <c r="DNZ116" s="102"/>
      <c r="DOA116" s="102"/>
      <c r="DOB116" s="102"/>
      <c r="DOC116" s="102"/>
      <c r="DOD116" s="102"/>
      <c r="DOE116" s="102"/>
      <c r="DOF116" s="102"/>
      <c r="DOG116" s="102"/>
      <c r="DOH116" s="102"/>
      <c r="DOI116" s="102"/>
      <c r="DOJ116" s="102"/>
      <c r="DOK116" s="102"/>
      <c r="DOL116" s="102"/>
      <c r="DOM116" s="102"/>
      <c r="DON116" s="102"/>
      <c r="DOO116" s="102"/>
      <c r="DOP116" s="102"/>
      <c r="DOQ116" s="102"/>
      <c r="DOR116" s="102"/>
      <c r="DOS116" s="102"/>
      <c r="DOT116" s="102"/>
      <c r="DOU116" s="102"/>
      <c r="DOV116" s="102"/>
      <c r="DOW116" s="102"/>
      <c r="DOX116" s="102"/>
      <c r="DOY116" s="102"/>
      <c r="DOZ116" s="102"/>
      <c r="DPA116" s="102"/>
      <c r="DPB116" s="102"/>
      <c r="DPC116" s="102"/>
      <c r="DPD116" s="102"/>
      <c r="DPE116" s="102"/>
      <c r="DPF116" s="102"/>
      <c r="DPG116" s="102"/>
      <c r="DPH116" s="102"/>
      <c r="DPI116" s="102"/>
      <c r="DPJ116" s="102"/>
      <c r="DPK116" s="102"/>
      <c r="DPL116" s="102"/>
      <c r="DPM116" s="102"/>
      <c r="DPN116" s="102"/>
      <c r="DPO116" s="102"/>
      <c r="DPP116" s="102"/>
      <c r="DPQ116" s="102"/>
      <c r="DPR116" s="102"/>
      <c r="DPS116" s="102"/>
      <c r="DPT116" s="102"/>
      <c r="DPU116" s="102"/>
      <c r="DPV116" s="102"/>
      <c r="DPW116" s="102"/>
      <c r="DPX116" s="102"/>
      <c r="DPY116" s="102"/>
      <c r="DPZ116" s="102"/>
      <c r="DQA116" s="102"/>
      <c r="DQB116" s="102"/>
      <c r="DQC116" s="102"/>
      <c r="DQD116" s="102"/>
      <c r="DQE116" s="102"/>
      <c r="DQF116" s="102"/>
      <c r="DQG116" s="102"/>
      <c r="DQH116" s="102"/>
      <c r="DQI116" s="102"/>
      <c r="DQJ116" s="102"/>
      <c r="DQK116" s="102"/>
      <c r="DQL116" s="102"/>
      <c r="DQM116" s="102"/>
      <c r="DQN116" s="102"/>
      <c r="DQO116" s="102"/>
      <c r="DQP116" s="102"/>
      <c r="DQQ116" s="102"/>
      <c r="DQR116" s="102"/>
      <c r="DQS116" s="102"/>
      <c r="DQT116" s="102"/>
      <c r="DQU116" s="102"/>
      <c r="DQV116" s="102"/>
      <c r="DQW116" s="102"/>
      <c r="DQX116" s="102"/>
      <c r="DQY116" s="102"/>
      <c r="DQZ116" s="102"/>
      <c r="DRA116" s="102"/>
      <c r="DRB116" s="102"/>
      <c r="DRC116" s="102"/>
      <c r="DRD116" s="102"/>
      <c r="DRE116" s="102"/>
      <c r="DRF116" s="102"/>
      <c r="DRG116" s="102"/>
      <c r="DRH116" s="102"/>
      <c r="DRI116" s="102"/>
      <c r="DRJ116" s="102"/>
      <c r="DRK116" s="102"/>
      <c r="DRL116" s="102"/>
      <c r="DRM116" s="102"/>
      <c r="DRN116" s="102"/>
      <c r="DRO116" s="102"/>
      <c r="DRP116" s="102"/>
      <c r="DRQ116" s="102"/>
      <c r="DRR116" s="102"/>
      <c r="DRS116" s="102"/>
      <c r="DRT116" s="102"/>
      <c r="DRU116" s="102"/>
      <c r="DRV116" s="102"/>
      <c r="DRW116" s="102"/>
      <c r="DRX116" s="102"/>
      <c r="DRY116" s="102"/>
      <c r="DRZ116" s="102"/>
      <c r="DSA116" s="102"/>
      <c r="DSB116" s="102"/>
      <c r="DSC116" s="102"/>
      <c r="DSD116" s="102"/>
      <c r="DSE116" s="102"/>
      <c r="DSF116" s="102"/>
      <c r="DSG116" s="102"/>
      <c r="DSH116" s="102"/>
      <c r="DSI116" s="102"/>
      <c r="DSJ116" s="102"/>
      <c r="DSK116" s="102"/>
      <c r="DSL116" s="102"/>
      <c r="DSM116" s="102"/>
      <c r="DSN116" s="102"/>
      <c r="DSO116" s="102"/>
      <c r="DSP116" s="102"/>
      <c r="DSQ116" s="102"/>
      <c r="DSR116" s="102"/>
      <c r="DSS116" s="102"/>
      <c r="DST116" s="102"/>
      <c r="DSU116" s="102"/>
      <c r="DSV116" s="102"/>
      <c r="DSW116" s="102"/>
      <c r="DSX116" s="102"/>
      <c r="DSY116" s="102"/>
      <c r="DSZ116" s="102"/>
      <c r="DTA116" s="102"/>
      <c r="DTB116" s="102"/>
      <c r="DTC116" s="102"/>
      <c r="DTD116" s="102"/>
      <c r="DTE116" s="102"/>
      <c r="DTF116" s="102"/>
      <c r="DTG116" s="102"/>
      <c r="DTH116" s="102"/>
      <c r="DTI116" s="102"/>
      <c r="DTJ116" s="102"/>
      <c r="DTK116" s="102"/>
      <c r="DTL116" s="102"/>
      <c r="DTM116" s="102"/>
      <c r="DTN116" s="102"/>
      <c r="DTO116" s="102"/>
      <c r="DTP116" s="102"/>
      <c r="DTQ116" s="102"/>
      <c r="DTR116" s="102"/>
      <c r="DTS116" s="102"/>
      <c r="DTT116" s="102"/>
      <c r="DTU116" s="102"/>
      <c r="DTV116" s="102"/>
      <c r="DTW116" s="102"/>
      <c r="DTX116" s="102"/>
      <c r="DTY116" s="102"/>
      <c r="DTZ116" s="102"/>
      <c r="DUA116" s="102"/>
      <c r="DUB116" s="102"/>
      <c r="DUC116" s="102"/>
      <c r="DUD116" s="102"/>
      <c r="DUE116" s="102"/>
      <c r="DUF116" s="102"/>
      <c r="DUG116" s="102"/>
      <c r="DUH116" s="102"/>
      <c r="DUI116" s="102"/>
      <c r="DUJ116" s="102"/>
      <c r="DUK116" s="102"/>
      <c r="DUL116" s="102"/>
      <c r="DUM116" s="102"/>
      <c r="DUN116" s="102"/>
      <c r="DUO116" s="102"/>
      <c r="DUP116" s="102"/>
      <c r="DUQ116" s="102"/>
      <c r="DUR116" s="102"/>
      <c r="DUS116" s="102"/>
      <c r="DUT116" s="102"/>
      <c r="DUU116" s="102"/>
      <c r="DUV116" s="102"/>
      <c r="DUW116" s="102"/>
      <c r="DUX116" s="102"/>
      <c r="DUY116" s="102"/>
      <c r="DUZ116" s="102"/>
      <c r="DVA116" s="102"/>
      <c r="DVB116" s="102"/>
      <c r="DVC116" s="102"/>
      <c r="DVD116" s="102"/>
      <c r="DVE116" s="102"/>
      <c r="DVF116" s="102"/>
      <c r="DVG116" s="102"/>
      <c r="DVH116" s="102"/>
      <c r="DVI116" s="102"/>
      <c r="DVJ116" s="102"/>
      <c r="DVK116" s="102"/>
      <c r="DVL116" s="102"/>
      <c r="DVM116" s="102"/>
      <c r="DVN116" s="102"/>
      <c r="DVO116" s="102"/>
      <c r="DVP116" s="102"/>
      <c r="DVQ116" s="102"/>
      <c r="DVR116" s="102"/>
      <c r="DVS116" s="102"/>
      <c r="DVT116" s="102"/>
      <c r="DVU116" s="102"/>
      <c r="DVV116" s="102"/>
      <c r="DVW116" s="102"/>
      <c r="DVX116" s="102"/>
      <c r="DVY116" s="102"/>
      <c r="DVZ116" s="102"/>
      <c r="DWA116" s="102"/>
      <c r="DWB116" s="102"/>
      <c r="DWC116" s="102"/>
      <c r="DWD116" s="102"/>
      <c r="DWE116" s="102"/>
      <c r="DWF116" s="102"/>
      <c r="DWG116" s="102"/>
      <c r="DWH116" s="102"/>
      <c r="DWI116" s="102"/>
      <c r="DWJ116" s="102"/>
      <c r="DWK116" s="102"/>
      <c r="DWL116" s="102"/>
      <c r="DWM116" s="102"/>
      <c r="DWN116" s="102"/>
      <c r="DWO116" s="102"/>
      <c r="DWP116" s="102"/>
      <c r="DWQ116" s="102"/>
      <c r="DWR116" s="102"/>
      <c r="DWS116" s="102"/>
      <c r="DWT116" s="102"/>
      <c r="DWU116" s="102"/>
      <c r="DWV116" s="102"/>
      <c r="DWW116" s="102"/>
      <c r="DWX116" s="102"/>
      <c r="DWY116" s="102"/>
      <c r="DWZ116" s="102"/>
      <c r="DXA116" s="102"/>
      <c r="DXB116" s="102"/>
      <c r="DXC116" s="102"/>
      <c r="DXD116" s="102"/>
      <c r="DXE116" s="102"/>
      <c r="DXF116" s="102"/>
      <c r="DXG116" s="102"/>
      <c r="DXH116" s="102"/>
      <c r="DXI116" s="102"/>
      <c r="DXJ116" s="102"/>
      <c r="DXK116" s="102"/>
      <c r="DXL116" s="102"/>
      <c r="DXM116" s="102"/>
      <c r="DXN116" s="102"/>
      <c r="DXO116" s="102"/>
      <c r="DXP116" s="102"/>
      <c r="DXQ116" s="102"/>
      <c r="DXR116" s="102"/>
      <c r="DXS116" s="102"/>
      <c r="DXT116" s="102"/>
      <c r="DXU116" s="102"/>
      <c r="DXV116" s="102"/>
      <c r="DXW116" s="102"/>
      <c r="DXX116" s="102"/>
      <c r="DXY116" s="102"/>
      <c r="DXZ116" s="102"/>
      <c r="DYA116" s="102"/>
      <c r="DYB116" s="102"/>
      <c r="DYC116" s="102"/>
      <c r="DYD116" s="102"/>
      <c r="DYE116" s="102"/>
      <c r="DYF116" s="102"/>
      <c r="DYG116" s="102"/>
      <c r="DYH116" s="102"/>
      <c r="DYI116" s="102"/>
      <c r="DYJ116" s="102"/>
      <c r="DYK116" s="102"/>
      <c r="DYL116" s="102"/>
      <c r="DYM116" s="102"/>
      <c r="DYN116" s="102"/>
      <c r="DYO116" s="102"/>
      <c r="DYP116" s="102"/>
      <c r="DYQ116" s="102"/>
      <c r="DYR116" s="102"/>
      <c r="DYS116" s="102"/>
      <c r="DYT116" s="102"/>
      <c r="DYU116" s="102"/>
      <c r="DYV116" s="102"/>
      <c r="DYW116" s="102"/>
      <c r="DYX116" s="102"/>
      <c r="DYY116" s="102"/>
      <c r="DYZ116" s="102"/>
      <c r="DZA116" s="102"/>
      <c r="DZB116" s="102"/>
      <c r="DZC116" s="102"/>
      <c r="DZD116" s="102"/>
      <c r="DZE116" s="102"/>
      <c r="DZF116" s="102"/>
      <c r="DZG116" s="102"/>
      <c r="DZH116" s="102"/>
      <c r="DZI116" s="102"/>
      <c r="DZJ116" s="102"/>
      <c r="DZK116" s="102"/>
      <c r="DZL116" s="102"/>
      <c r="DZM116" s="102"/>
      <c r="DZN116" s="102"/>
      <c r="DZO116" s="102"/>
      <c r="DZP116" s="102"/>
      <c r="DZQ116" s="102"/>
      <c r="DZR116" s="102"/>
      <c r="DZS116" s="102"/>
      <c r="DZT116" s="102"/>
      <c r="DZU116" s="102"/>
      <c r="DZV116" s="102"/>
      <c r="DZW116" s="102"/>
      <c r="DZX116" s="102"/>
      <c r="DZY116" s="102"/>
      <c r="DZZ116" s="102"/>
      <c r="EAA116" s="102"/>
      <c r="EAB116" s="102"/>
      <c r="EAC116" s="102"/>
      <c r="EAD116" s="102"/>
      <c r="EAE116" s="102"/>
      <c r="EAF116" s="102"/>
      <c r="EAG116" s="102"/>
      <c r="EAH116" s="102"/>
      <c r="EAI116" s="102"/>
      <c r="EAJ116" s="102"/>
      <c r="EAK116" s="102"/>
      <c r="EAL116" s="102"/>
      <c r="EAM116" s="102"/>
      <c r="EAN116" s="102"/>
      <c r="EAO116" s="102"/>
      <c r="EAP116" s="102"/>
      <c r="EAQ116" s="102"/>
      <c r="EAR116" s="102"/>
      <c r="EAS116" s="102"/>
      <c r="EAT116" s="102"/>
      <c r="EAU116" s="102"/>
      <c r="EAV116" s="102"/>
      <c r="EAW116" s="102"/>
      <c r="EAX116" s="102"/>
      <c r="EAY116" s="102"/>
      <c r="EAZ116" s="102"/>
      <c r="EBA116" s="102"/>
      <c r="EBB116" s="102"/>
      <c r="EBC116" s="102"/>
      <c r="EBD116" s="102"/>
      <c r="EBE116" s="102"/>
      <c r="EBF116" s="102"/>
      <c r="EBG116" s="102"/>
      <c r="EBH116" s="102"/>
      <c r="EBI116" s="102"/>
      <c r="EBJ116" s="102"/>
      <c r="EBK116" s="102"/>
      <c r="EBL116" s="102"/>
      <c r="EBM116" s="102"/>
      <c r="EBN116" s="102"/>
      <c r="EBO116" s="102"/>
      <c r="EBP116" s="102"/>
      <c r="EBQ116" s="102"/>
      <c r="EBR116" s="102"/>
      <c r="EBS116" s="102"/>
      <c r="EBT116" s="102"/>
      <c r="EBU116" s="102"/>
      <c r="EBV116" s="102"/>
      <c r="EBW116" s="102"/>
      <c r="EBX116" s="102"/>
      <c r="EBY116" s="102"/>
      <c r="EBZ116" s="102"/>
      <c r="ECA116" s="102"/>
      <c r="ECB116" s="102"/>
      <c r="ECC116" s="102"/>
      <c r="ECD116" s="102"/>
      <c r="ECE116" s="102"/>
      <c r="ECF116" s="102"/>
      <c r="ECG116" s="102"/>
      <c r="ECH116" s="102"/>
      <c r="ECI116" s="102"/>
      <c r="ECJ116" s="102"/>
      <c r="ECK116" s="102"/>
      <c r="ECL116" s="102"/>
      <c r="ECM116" s="102"/>
      <c r="ECN116" s="102"/>
      <c r="ECO116" s="102"/>
      <c r="ECP116" s="102"/>
      <c r="ECQ116" s="102"/>
      <c r="ECR116" s="102"/>
      <c r="ECS116" s="102"/>
      <c r="ECT116" s="102"/>
      <c r="ECU116" s="102"/>
      <c r="ECV116" s="102"/>
      <c r="ECW116" s="102"/>
      <c r="ECX116" s="102"/>
      <c r="ECY116" s="102"/>
      <c r="ECZ116" s="102"/>
      <c r="EDA116" s="102"/>
      <c r="EDB116" s="102"/>
      <c r="EDC116" s="102"/>
      <c r="EDD116" s="102"/>
      <c r="EDE116" s="102"/>
      <c r="EDF116" s="102"/>
      <c r="EDG116" s="102"/>
      <c r="EDH116" s="102"/>
      <c r="EDI116" s="102"/>
      <c r="EDJ116" s="102"/>
      <c r="EDK116" s="102"/>
      <c r="EDL116" s="102"/>
      <c r="EDM116" s="102"/>
      <c r="EDN116" s="102"/>
      <c r="EDO116" s="102"/>
      <c r="EDP116" s="102"/>
      <c r="EDQ116" s="102"/>
      <c r="EDR116" s="102"/>
      <c r="EDS116" s="102"/>
      <c r="EDT116" s="102"/>
      <c r="EDU116" s="102"/>
      <c r="EDV116" s="102"/>
      <c r="EDW116" s="102"/>
      <c r="EDX116" s="102"/>
      <c r="EDY116" s="102"/>
      <c r="EDZ116" s="102"/>
      <c r="EEA116" s="102"/>
      <c r="EEB116" s="102"/>
      <c r="EEC116" s="102"/>
      <c r="EED116" s="102"/>
      <c r="EEE116" s="102"/>
      <c r="EEF116" s="102"/>
      <c r="EEG116" s="102"/>
      <c r="EEH116" s="102"/>
      <c r="EEI116" s="102"/>
      <c r="EEJ116" s="102"/>
      <c r="EEK116" s="102"/>
      <c r="EEL116" s="102"/>
      <c r="EEM116" s="102"/>
      <c r="EEN116" s="102"/>
      <c r="EEO116" s="102"/>
      <c r="EEP116" s="102"/>
      <c r="EEQ116" s="102"/>
      <c r="EER116" s="102"/>
      <c r="EES116" s="102"/>
      <c r="EET116" s="102"/>
      <c r="EEU116" s="102"/>
      <c r="EEV116" s="102"/>
      <c r="EEW116" s="102"/>
      <c r="EEX116" s="102"/>
      <c r="EEY116" s="102"/>
      <c r="EEZ116" s="102"/>
      <c r="EFA116" s="102"/>
      <c r="EFB116" s="102"/>
      <c r="EFC116" s="102"/>
      <c r="EFD116" s="102"/>
      <c r="EFE116" s="102"/>
      <c r="EFF116" s="102"/>
      <c r="EFG116" s="102"/>
      <c r="EFH116" s="102"/>
      <c r="EFI116" s="102"/>
      <c r="EFJ116" s="102"/>
      <c r="EFK116" s="102"/>
      <c r="EFL116" s="102"/>
      <c r="EFM116" s="102"/>
      <c r="EFN116" s="102"/>
      <c r="EFO116" s="102"/>
      <c r="EFP116" s="102"/>
      <c r="EFQ116" s="102"/>
      <c r="EFR116" s="102"/>
      <c r="EFS116" s="102"/>
      <c r="EFT116" s="102"/>
      <c r="EFU116" s="102"/>
      <c r="EFV116" s="102"/>
      <c r="EFW116" s="102"/>
      <c r="EFX116" s="102"/>
      <c r="EFY116" s="102"/>
      <c r="EFZ116" s="102"/>
      <c r="EGA116" s="102"/>
      <c r="EGB116" s="102"/>
      <c r="EGC116" s="102"/>
      <c r="EGD116" s="102"/>
      <c r="EGE116" s="102"/>
      <c r="EGF116" s="102"/>
      <c r="EGG116" s="102"/>
      <c r="EGH116" s="102"/>
      <c r="EGI116" s="102"/>
      <c r="EGJ116" s="102"/>
      <c r="EGK116" s="102"/>
      <c r="EGL116" s="102"/>
      <c r="EGM116" s="102"/>
      <c r="EGN116" s="102"/>
      <c r="EGO116" s="102"/>
      <c r="EGP116" s="102"/>
      <c r="EGQ116" s="102"/>
      <c r="EGR116" s="102"/>
      <c r="EGS116" s="102"/>
      <c r="EGT116" s="102"/>
      <c r="EGU116" s="102"/>
      <c r="EGV116" s="102"/>
      <c r="EGW116" s="102"/>
      <c r="EGX116" s="102"/>
      <c r="EGY116" s="102"/>
      <c r="EGZ116" s="102"/>
      <c r="EHA116" s="102"/>
      <c r="EHB116" s="102"/>
      <c r="EHC116" s="102"/>
      <c r="EHD116" s="102"/>
      <c r="EHE116" s="102"/>
      <c r="EHF116" s="102"/>
      <c r="EHG116" s="102"/>
      <c r="EHH116" s="102"/>
      <c r="EHI116" s="102"/>
      <c r="EHJ116" s="102"/>
      <c r="EHK116" s="102"/>
      <c r="EHL116" s="102"/>
      <c r="EHM116" s="102"/>
      <c r="EHN116" s="102"/>
      <c r="EHO116" s="102"/>
      <c r="EHP116" s="102"/>
      <c r="EHQ116" s="102"/>
      <c r="EHR116" s="102"/>
      <c r="EHS116" s="102"/>
      <c r="EHT116" s="102"/>
      <c r="EHU116" s="102"/>
      <c r="EHV116" s="102"/>
      <c r="EHW116" s="102"/>
      <c r="EHX116" s="102"/>
      <c r="EHY116" s="102"/>
      <c r="EHZ116" s="102"/>
      <c r="EIA116" s="102"/>
      <c r="EIB116" s="102"/>
      <c r="EIC116" s="102"/>
      <c r="EID116" s="102"/>
      <c r="EIE116" s="102"/>
      <c r="EIF116" s="102"/>
      <c r="EIG116" s="102"/>
      <c r="EIH116" s="102"/>
      <c r="EII116" s="102"/>
      <c r="EIJ116" s="102"/>
      <c r="EIK116" s="102"/>
      <c r="EIL116" s="102"/>
      <c r="EIM116" s="102"/>
      <c r="EIN116" s="102"/>
      <c r="EIO116" s="102"/>
      <c r="EIP116" s="102"/>
      <c r="EIQ116" s="102"/>
      <c r="EIR116" s="102"/>
      <c r="EIS116" s="102"/>
      <c r="EIT116" s="102"/>
      <c r="EIU116" s="102"/>
      <c r="EIV116" s="102"/>
      <c r="EIW116" s="102"/>
      <c r="EIX116" s="102"/>
      <c r="EIY116" s="102"/>
      <c r="EIZ116" s="102"/>
      <c r="EJA116" s="102"/>
      <c r="EJB116" s="102"/>
      <c r="EJC116" s="102"/>
      <c r="EJD116" s="102"/>
      <c r="EJE116" s="102"/>
      <c r="EJF116" s="102"/>
      <c r="EJG116" s="102"/>
      <c r="EJH116" s="102"/>
      <c r="EJI116" s="102"/>
      <c r="EJJ116" s="102"/>
      <c r="EJK116" s="102"/>
      <c r="EJL116" s="102"/>
      <c r="EJM116" s="102"/>
      <c r="EJN116" s="102"/>
      <c r="EJO116" s="102"/>
      <c r="EJP116" s="102"/>
      <c r="EJQ116" s="102"/>
      <c r="EJR116" s="102"/>
      <c r="EJS116" s="102"/>
      <c r="EJT116" s="102"/>
      <c r="EJU116" s="102"/>
      <c r="EJV116" s="102"/>
      <c r="EJW116" s="102"/>
      <c r="EJX116" s="102"/>
      <c r="EJY116" s="102"/>
      <c r="EJZ116" s="102"/>
      <c r="EKA116" s="102"/>
      <c r="EKB116" s="102"/>
      <c r="EKC116" s="102"/>
      <c r="EKD116" s="102"/>
      <c r="EKE116" s="102"/>
      <c r="EKF116" s="102"/>
      <c r="EKG116" s="102"/>
      <c r="EKH116" s="102"/>
      <c r="EKI116" s="102"/>
      <c r="EKJ116" s="102"/>
      <c r="EKK116" s="102"/>
      <c r="EKL116" s="102"/>
      <c r="EKM116" s="102"/>
      <c r="EKN116" s="102"/>
      <c r="EKO116" s="102"/>
      <c r="EKP116" s="102"/>
      <c r="EKQ116" s="102"/>
      <c r="EKR116" s="102"/>
      <c r="EKS116" s="102"/>
      <c r="EKT116" s="102"/>
      <c r="EKU116" s="102"/>
      <c r="EKV116" s="102"/>
      <c r="EKW116" s="102"/>
      <c r="EKX116" s="102"/>
      <c r="EKY116" s="102"/>
      <c r="EKZ116" s="102"/>
      <c r="ELA116" s="102"/>
      <c r="ELB116" s="102"/>
      <c r="ELC116" s="102"/>
      <c r="ELD116" s="102"/>
      <c r="ELE116" s="102"/>
      <c r="ELF116" s="102"/>
      <c r="ELG116" s="102"/>
      <c r="ELH116" s="102"/>
      <c r="ELI116" s="102"/>
      <c r="ELJ116" s="102"/>
      <c r="ELK116" s="102"/>
      <c r="ELL116" s="102"/>
      <c r="ELM116" s="102"/>
      <c r="ELN116" s="102"/>
      <c r="ELO116" s="102"/>
      <c r="ELP116" s="102"/>
      <c r="ELQ116" s="102"/>
      <c r="ELR116" s="102"/>
      <c r="ELS116" s="102"/>
      <c r="ELT116" s="102"/>
      <c r="ELU116" s="102"/>
      <c r="ELV116" s="102"/>
      <c r="ELW116" s="102"/>
      <c r="ELX116" s="102"/>
      <c r="ELY116" s="102"/>
      <c r="ELZ116" s="102"/>
      <c r="EMA116" s="102"/>
      <c r="EMB116" s="102"/>
      <c r="EMC116" s="102"/>
      <c r="EMD116" s="102"/>
      <c r="EME116" s="102"/>
      <c r="EMF116" s="102"/>
      <c r="EMG116" s="102"/>
      <c r="EMH116" s="102"/>
      <c r="EMI116" s="102"/>
      <c r="EMJ116" s="102"/>
      <c r="EMK116" s="102"/>
      <c r="EML116" s="102"/>
      <c r="EMM116" s="102"/>
      <c r="EMN116" s="102"/>
      <c r="EMO116" s="102"/>
      <c r="EMP116" s="102"/>
      <c r="EMQ116" s="102"/>
      <c r="EMR116" s="102"/>
      <c r="EMS116" s="102"/>
      <c r="EMT116" s="102"/>
      <c r="EMU116" s="102"/>
      <c r="EMV116" s="102"/>
      <c r="EMW116" s="102"/>
      <c r="EMX116" s="102"/>
      <c r="EMY116" s="102"/>
      <c r="EMZ116" s="102"/>
      <c r="ENA116" s="102"/>
      <c r="ENB116" s="102"/>
      <c r="ENC116" s="102"/>
      <c r="END116" s="102"/>
      <c r="ENE116" s="102"/>
      <c r="ENF116" s="102"/>
      <c r="ENG116" s="102"/>
      <c r="ENH116" s="102"/>
      <c r="ENI116" s="102"/>
      <c r="ENJ116" s="102"/>
      <c r="ENK116" s="102"/>
      <c r="ENL116" s="102"/>
      <c r="ENM116" s="102"/>
      <c r="ENN116" s="102"/>
      <c r="ENO116" s="102"/>
      <c r="ENP116" s="102"/>
      <c r="ENQ116" s="102"/>
      <c r="ENR116" s="102"/>
      <c r="ENS116" s="102"/>
      <c r="ENT116" s="102"/>
      <c r="ENU116" s="102"/>
      <c r="ENV116" s="102"/>
      <c r="ENW116" s="102"/>
      <c r="ENX116" s="102"/>
      <c r="ENY116" s="102"/>
      <c r="ENZ116" s="102"/>
      <c r="EOA116" s="102"/>
      <c r="EOB116" s="102"/>
      <c r="EOC116" s="102"/>
      <c r="EOD116" s="102"/>
      <c r="EOE116" s="102"/>
      <c r="EOF116" s="102"/>
      <c r="EOG116" s="102"/>
      <c r="EOH116" s="102"/>
      <c r="EOI116" s="102"/>
      <c r="EOJ116" s="102"/>
      <c r="EOK116" s="102"/>
      <c r="EOL116" s="102"/>
      <c r="EOM116" s="102"/>
      <c r="EON116" s="102"/>
      <c r="EOO116" s="102"/>
      <c r="EOP116" s="102"/>
      <c r="EOQ116" s="102"/>
      <c r="EOR116" s="102"/>
      <c r="EOS116" s="102"/>
      <c r="EOT116" s="102"/>
      <c r="EOU116" s="102"/>
      <c r="EOV116" s="102"/>
      <c r="EOW116" s="102"/>
      <c r="EOX116" s="102"/>
      <c r="EOY116" s="102"/>
      <c r="EOZ116" s="102"/>
      <c r="EPA116" s="102"/>
      <c r="EPB116" s="102"/>
      <c r="EPC116" s="102"/>
      <c r="EPD116" s="102"/>
      <c r="EPE116" s="102"/>
      <c r="EPF116" s="102"/>
      <c r="EPG116" s="102"/>
      <c r="EPH116" s="102"/>
      <c r="EPI116" s="102"/>
      <c r="EPJ116" s="102"/>
      <c r="EPK116" s="102"/>
      <c r="EPL116" s="102"/>
      <c r="EPM116" s="102"/>
      <c r="EPN116" s="102"/>
      <c r="EPO116" s="102"/>
      <c r="EPP116" s="102"/>
      <c r="EPQ116" s="102"/>
      <c r="EPR116" s="102"/>
      <c r="EPS116" s="102"/>
      <c r="EPT116" s="102"/>
      <c r="EPU116" s="102"/>
      <c r="EPV116" s="102"/>
      <c r="EPW116" s="102"/>
      <c r="EPX116" s="102"/>
      <c r="EPY116" s="102"/>
      <c r="EPZ116" s="102"/>
      <c r="EQA116" s="102"/>
      <c r="EQB116" s="102"/>
      <c r="EQC116" s="102"/>
      <c r="EQD116" s="102"/>
      <c r="EQE116" s="102"/>
      <c r="EQF116" s="102"/>
      <c r="EQG116" s="102"/>
      <c r="EQH116" s="102"/>
      <c r="EQI116" s="102"/>
      <c r="EQJ116" s="102"/>
      <c r="EQK116" s="102"/>
      <c r="EQL116" s="102"/>
      <c r="EQM116" s="102"/>
      <c r="EQN116" s="102"/>
      <c r="EQO116" s="102"/>
      <c r="EQP116" s="102"/>
      <c r="EQQ116" s="102"/>
      <c r="EQR116" s="102"/>
      <c r="EQS116" s="102"/>
      <c r="EQT116" s="102"/>
      <c r="EQU116" s="102"/>
      <c r="EQV116" s="102"/>
      <c r="EQW116" s="102"/>
      <c r="EQX116" s="102"/>
      <c r="EQY116" s="102"/>
      <c r="EQZ116" s="102"/>
      <c r="ERA116" s="102"/>
      <c r="ERB116" s="102"/>
      <c r="ERC116" s="102"/>
      <c r="ERD116" s="102"/>
      <c r="ERE116" s="102"/>
      <c r="ERF116" s="102"/>
      <c r="ERG116" s="102"/>
      <c r="ERH116" s="102"/>
      <c r="ERI116" s="102"/>
      <c r="ERJ116" s="102"/>
      <c r="ERK116" s="102"/>
      <c r="ERL116" s="102"/>
      <c r="ERM116" s="102"/>
      <c r="ERN116" s="102"/>
      <c r="ERO116" s="102"/>
      <c r="ERP116" s="102"/>
      <c r="ERQ116" s="102"/>
      <c r="ERR116" s="102"/>
      <c r="ERS116" s="102"/>
      <c r="ERT116" s="102"/>
      <c r="ERU116" s="102"/>
      <c r="ERV116" s="102"/>
      <c r="ERW116" s="102"/>
      <c r="ERX116" s="102"/>
      <c r="ERY116" s="102"/>
      <c r="ERZ116" s="102"/>
      <c r="ESA116" s="102"/>
      <c r="ESB116" s="102"/>
      <c r="ESC116" s="102"/>
      <c r="ESD116" s="102"/>
      <c r="ESE116" s="102"/>
      <c r="ESF116" s="102"/>
      <c r="ESG116" s="102"/>
      <c r="ESH116" s="102"/>
      <c r="ESI116" s="102"/>
      <c r="ESJ116" s="102"/>
      <c r="ESK116" s="102"/>
      <c r="ESL116" s="102"/>
      <c r="ESM116" s="102"/>
      <c r="ESN116" s="102"/>
      <c r="ESO116" s="102"/>
      <c r="ESP116" s="102"/>
      <c r="ESQ116" s="102"/>
      <c r="ESR116" s="102"/>
      <c r="ESS116" s="102"/>
      <c r="EST116" s="102"/>
      <c r="ESU116" s="102"/>
      <c r="ESV116" s="102"/>
      <c r="ESW116" s="102"/>
      <c r="ESX116" s="102"/>
      <c r="ESY116" s="102"/>
      <c r="ESZ116" s="102"/>
      <c r="ETA116" s="102"/>
      <c r="ETB116" s="102"/>
      <c r="ETC116" s="102"/>
      <c r="ETD116" s="102"/>
      <c r="ETE116" s="102"/>
      <c r="ETF116" s="102"/>
      <c r="ETG116" s="102"/>
      <c r="ETH116" s="102"/>
      <c r="ETI116" s="102"/>
      <c r="ETJ116" s="102"/>
      <c r="ETK116" s="102"/>
      <c r="ETL116" s="102"/>
      <c r="ETM116" s="102"/>
      <c r="ETN116" s="102"/>
      <c r="ETO116" s="102"/>
      <c r="ETP116" s="102"/>
      <c r="ETQ116" s="102"/>
      <c r="ETR116" s="102"/>
      <c r="ETS116" s="102"/>
      <c r="ETT116" s="102"/>
      <c r="ETU116" s="102"/>
      <c r="ETV116" s="102"/>
      <c r="ETW116" s="102"/>
      <c r="ETX116" s="102"/>
      <c r="ETY116" s="102"/>
      <c r="ETZ116" s="102"/>
      <c r="EUA116" s="102"/>
      <c r="EUB116" s="102"/>
      <c r="EUC116" s="102"/>
      <c r="EUD116" s="102"/>
      <c r="EUE116" s="102"/>
      <c r="EUF116" s="102"/>
      <c r="EUG116" s="102"/>
      <c r="EUH116" s="102"/>
      <c r="EUI116" s="102"/>
      <c r="EUJ116" s="102"/>
      <c r="EUK116" s="102"/>
      <c r="EUL116" s="102"/>
      <c r="EUM116" s="102"/>
      <c r="EUN116" s="102"/>
      <c r="EUO116" s="102"/>
      <c r="EUP116" s="102"/>
      <c r="EUQ116" s="102"/>
      <c r="EUR116" s="102"/>
      <c r="EUS116" s="102"/>
      <c r="EUT116" s="102"/>
      <c r="EUU116" s="102"/>
      <c r="EUV116" s="102"/>
      <c r="EUW116" s="102"/>
      <c r="EUX116" s="102"/>
      <c r="EUY116" s="102"/>
      <c r="EUZ116" s="102"/>
      <c r="EVA116" s="102"/>
      <c r="EVB116" s="102"/>
      <c r="EVC116" s="102"/>
      <c r="EVD116" s="102"/>
      <c r="EVE116" s="102"/>
      <c r="EVF116" s="102"/>
      <c r="EVG116" s="102"/>
      <c r="EVH116" s="102"/>
      <c r="EVI116" s="102"/>
      <c r="EVJ116" s="102"/>
      <c r="EVK116" s="102"/>
      <c r="EVL116" s="102"/>
      <c r="EVM116" s="102"/>
      <c r="EVN116" s="102"/>
      <c r="EVO116" s="102"/>
      <c r="EVP116" s="102"/>
      <c r="EVQ116" s="102"/>
      <c r="EVR116" s="102"/>
      <c r="EVS116" s="102"/>
      <c r="EVT116" s="102"/>
      <c r="EVU116" s="102"/>
      <c r="EVV116" s="102"/>
      <c r="EVW116" s="102"/>
      <c r="EVX116" s="102"/>
      <c r="EVY116" s="102"/>
      <c r="EVZ116" s="102"/>
      <c r="EWA116" s="102"/>
      <c r="EWB116" s="102"/>
      <c r="EWC116" s="102"/>
      <c r="EWD116" s="102"/>
      <c r="EWE116" s="102"/>
      <c r="EWF116" s="102"/>
      <c r="EWG116" s="102"/>
      <c r="EWH116" s="102"/>
      <c r="EWI116" s="102"/>
      <c r="EWJ116" s="102"/>
      <c r="EWK116" s="102"/>
      <c r="EWL116" s="102"/>
      <c r="EWM116" s="102"/>
      <c r="EWN116" s="102"/>
      <c r="EWO116" s="102"/>
      <c r="EWP116" s="102"/>
      <c r="EWQ116" s="102"/>
      <c r="EWR116" s="102"/>
      <c r="EWS116" s="102"/>
      <c r="EWT116" s="102"/>
      <c r="EWU116" s="102"/>
      <c r="EWV116" s="102"/>
      <c r="EWW116" s="102"/>
      <c r="EWX116" s="102"/>
      <c r="EWY116" s="102"/>
      <c r="EWZ116" s="102"/>
      <c r="EXA116" s="102"/>
      <c r="EXB116" s="102"/>
      <c r="EXC116" s="102"/>
      <c r="EXD116" s="102"/>
      <c r="EXE116" s="102"/>
      <c r="EXF116" s="102"/>
      <c r="EXG116" s="102"/>
      <c r="EXH116" s="102"/>
      <c r="EXI116" s="102"/>
      <c r="EXJ116" s="102"/>
      <c r="EXK116" s="102"/>
      <c r="EXL116" s="102"/>
      <c r="EXM116" s="102"/>
      <c r="EXN116" s="102"/>
      <c r="EXO116" s="102"/>
      <c r="EXP116" s="102"/>
      <c r="EXQ116" s="102"/>
      <c r="EXR116" s="102"/>
      <c r="EXS116" s="102"/>
      <c r="EXT116" s="102"/>
      <c r="EXU116" s="102"/>
      <c r="EXV116" s="102"/>
      <c r="EXW116" s="102"/>
      <c r="EXX116" s="102"/>
      <c r="EXY116" s="102"/>
      <c r="EXZ116" s="102"/>
      <c r="EYA116" s="102"/>
      <c r="EYB116" s="102"/>
      <c r="EYC116" s="102"/>
      <c r="EYD116" s="102"/>
      <c r="EYE116" s="102"/>
      <c r="EYF116" s="102"/>
      <c r="EYG116" s="102"/>
      <c r="EYH116" s="102"/>
      <c r="EYI116" s="102"/>
      <c r="EYJ116" s="102"/>
      <c r="EYK116" s="102"/>
      <c r="EYL116" s="102"/>
      <c r="EYM116" s="102"/>
      <c r="EYN116" s="102"/>
      <c r="EYO116" s="102"/>
      <c r="EYP116" s="102"/>
      <c r="EYQ116" s="102"/>
      <c r="EYR116" s="102"/>
      <c r="EYS116" s="102"/>
      <c r="EYT116" s="102"/>
      <c r="EYU116" s="102"/>
      <c r="EYV116" s="102"/>
      <c r="EYW116" s="102"/>
      <c r="EYX116" s="102"/>
      <c r="EYY116" s="102"/>
      <c r="EYZ116" s="102"/>
      <c r="EZA116" s="102"/>
      <c r="EZB116" s="102"/>
      <c r="EZC116" s="102"/>
      <c r="EZD116" s="102"/>
      <c r="EZE116" s="102"/>
      <c r="EZF116" s="102"/>
      <c r="EZG116" s="102"/>
      <c r="EZH116" s="102"/>
      <c r="EZI116" s="102"/>
      <c r="EZJ116" s="102"/>
      <c r="EZK116" s="102"/>
      <c r="EZL116" s="102"/>
      <c r="EZM116" s="102"/>
      <c r="EZN116" s="102"/>
      <c r="EZO116" s="102"/>
      <c r="EZP116" s="102"/>
      <c r="EZQ116" s="102"/>
      <c r="EZR116" s="102"/>
      <c r="EZS116" s="102"/>
      <c r="EZT116" s="102"/>
      <c r="EZU116" s="102"/>
      <c r="EZV116" s="102"/>
      <c r="EZW116" s="102"/>
      <c r="EZX116" s="102"/>
      <c r="EZY116" s="102"/>
      <c r="EZZ116" s="102"/>
      <c r="FAA116" s="102"/>
      <c r="FAB116" s="102"/>
      <c r="FAC116" s="102"/>
      <c r="FAD116" s="102"/>
      <c r="FAE116" s="102"/>
      <c r="FAF116" s="102"/>
      <c r="FAG116" s="102"/>
      <c r="FAH116" s="102"/>
      <c r="FAI116" s="102"/>
      <c r="FAJ116" s="102"/>
      <c r="FAK116" s="102"/>
      <c r="FAL116" s="102"/>
      <c r="FAM116" s="102"/>
      <c r="FAN116" s="102"/>
      <c r="FAO116" s="102"/>
      <c r="FAP116" s="102"/>
      <c r="FAQ116" s="102"/>
      <c r="FAR116" s="102"/>
      <c r="FAS116" s="102"/>
      <c r="FAT116" s="102"/>
      <c r="FAU116" s="102"/>
      <c r="FAV116" s="102"/>
      <c r="FAW116" s="102"/>
      <c r="FAX116" s="102"/>
      <c r="FAY116" s="102"/>
      <c r="FAZ116" s="102"/>
      <c r="FBA116" s="102"/>
      <c r="FBB116" s="102"/>
      <c r="FBC116" s="102"/>
      <c r="FBD116" s="102"/>
      <c r="FBE116" s="102"/>
      <c r="FBF116" s="102"/>
      <c r="FBG116" s="102"/>
      <c r="FBH116" s="102"/>
      <c r="FBI116" s="102"/>
      <c r="FBJ116" s="102"/>
      <c r="FBK116" s="102"/>
      <c r="FBL116" s="102"/>
      <c r="FBM116" s="102"/>
      <c r="FBN116" s="102"/>
      <c r="FBO116" s="102"/>
      <c r="FBP116" s="102"/>
      <c r="FBQ116" s="102"/>
      <c r="FBR116" s="102"/>
      <c r="FBS116" s="102"/>
      <c r="FBT116" s="102"/>
      <c r="FBU116" s="102"/>
      <c r="FBV116" s="102"/>
      <c r="FBW116" s="102"/>
      <c r="FBX116" s="102"/>
      <c r="FBY116" s="102"/>
      <c r="FBZ116" s="102"/>
      <c r="FCA116" s="102"/>
      <c r="FCB116" s="102"/>
      <c r="FCC116" s="102"/>
      <c r="FCD116" s="102"/>
      <c r="FCE116" s="102"/>
      <c r="FCF116" s="102"/>
      <c r="FCG116" s="102"/>
      <c r="FCH116" s="102"/>
      <c r="FCI116" s="102"/>
      <c r="FCJ116" s="102"/>
      <c r="FCK116" s="102"/>
      <c r="FCL116" s="102"/>
      <c r="FCM116" s="102"/>
      <c r="FCN116" s="102"/>
      <c r="FCO116" s="102"/>
      <c r="FCP116" s="102"/>
      <c r="FCQ116" s="102"/>
      <c r="FCR116" s="102"/>
      <c r="FCS116" s="102"/>
      <c r="FCT116" s="102"/>
      <c r="FCU116" s="102"/>
      <c r="FCV116" s="102"/>
      <c r="FCW116" s="102"/>
      <c r="FCX116" s="102"/>
      <c r="FCY116" s="102"/>
      <c r="FCZ116" s="102"/>
      <c r="FDA116" s="102"/>
      <c r="FDB116" s="102"/>
      <c r="FDC116" s="102"/>
      <c r="FDD116" s="102"/>
      <c r="FDE116" s="102"/>
      <c r="FDF116" s="102"/>
      <c r="FDG116" s="102"/>
      <c r="FDH116" s="102"/>
      <c r="FDI116" s="102"/>
      <c r="FDJ116" s="102"/>
      <c r="FDK116" s="102"/>
      <c r="FDL116" s="102"/>
      <c r="FDM116" s="102"/>
      <c r="FDN116" s="102"/>
      <c r="FDO116" s="102"/>
      <c r="FDP116" s="102"/>
      <c r="FDQ116" s="102"/>
      <c r="FDR116" s="102"/>
      <c r="FDS116" s="102"/>
      <c r="FDT116" s="102"/>
      <c r="FDU116" s="102"/>
      <c r="FDV116" s="102"/>
      <c r="FDW116" s="102"/>
      <c r="FDX116" s="102"/>
      <c r="FDY116" s="102"/>
      <c r="FDZ116" s="102"/>
      <c r="FEA116" s="102"/>
      <c r="FEB116" s="102"/>
      <c r="FEC116" s="102"/>
      <c r="FED116" s="102"/>
      <c r="FEE116" s="102"/>
      <c r="FEF116" s="102"/>
      <c r="FEG116" s="102"/>
      <c r="FEH116" s="102"/>
      <c r="FEI116" s="102"/>
      <c r="FEJ116" s="102"/>
      <c r="FEK116" s="102"/>
      <c r="FEL116" s="102"/>
      <c r="FEM116" s="102"/>
      <c r="FEN116" s="102"/>
      <c r="FEO116" s="102"/>
      <c r="FEP116" s="102"/>
      <c r="FEQ116" s="102"/>
      <c r="FER116" s="102"/>
      <c r="FES116" s="102"/>
      <c r="FET116" s="102"/>
      <c r="FEU116" s="102"/>
      <c r="FEV116" s="102"/>
      <c r="FEW116" s="102"/>
      <c r="FEX116" s="102"/>
      <c r="FEY116" s="102"/>
      <c r="FEZ116" s="102"/>
      <c r="FFA116" s="102"/>
      <c r="FFB116" s="102"/>
      <c r="FFC116" s="102"/>
      <c r="FFD116" s="102"/>
      <c r="FFE116" s="102"/>
      <c r="FFF116" s="102"/>
      <c r="FFG116" s="102"/>
      <c r="FFH116" s="102"/>
      <c r="FFI116" s="102"/>
      <c r="FFJ116" s="102"/>
      <c r="FFK116" s="102"/>
      <c r="FFL116" s="102"/>
      <c r="FFM116" s="102"/>
      <c r="FFN116" s="102"/>
      <c r="FFO116" s="102"/>
      <c r="FFP116" s="102"/>
      <c r="FFQ116" s="102"/>
      <c r="FFR116" s="102"/>
      <c r="FFS116" s="102"/>
      <c r="FFT116" s="102"/>
      <c r="FFU116" s="102"/>
      <c r="FFV116" s="102"/>
      <c r="FFW116" s="102"/>
      <c r="FFX116" s="102"/>
      <c r="FFY116" s="102"/>
      <c r="FFZ116" s="102"/>
      <c r="FGA116" s="102"/>
      <c r="FGB116" s="102"/>
      <c r="FGC116" s="102"/>
      <c r="FGD116" s="102"/>
      <c r="FGE116" s="102"/>
      <c r="FGF116" s="102"/>
      <c r="FGG116" s="102"/>
      <c r="FGH116" s="102"/>
      <c r="FGI116" s="102"/>
      <c r="FGJ116" s="102"/>
      <c r="FGK116" s="102"/>
      <c r="FGL116" s="102"/>
      <c r="FGM116" s="102"/>
      <c r="FGN116" s="102"/>
      <c r="FGO116" s="102"/>
      <c r="FGP116" s="102"/>
      <c r="FGQ116" s="102"/>
      <c r="FGR116" s="102"/>
      <c r="FGS116" s="102"/>
      <c r="FGT116" s="102"/>
      <c r="FGU116" s="102"/>
      <c r="FGV116" s="102"/>
      <c r="FGW116" s="102"/>
      <c r="FGX116" s="102"/>
      <c r="FGY116" s="102"/>
      <c r="FGZ116" s="102"/>
      <c r="FHA116" s="102"/>
      <c r="FHB116" s="102"/>
      <c r="FHC116" s="102"/>
      <c r="FHD116" s="102"/>
      <c r="FHE116" s="102"/>
      <c r="FHF116" s="102"/>
      <c r="FHG116" s="102"/>
      <c r="FHH116" s="102"/>
      <c r="FHI116" s="102"/>
      <c r="FHJ116" s="102"/>
      <c r="FHK116" s="102"/>
      <c r="FHL116" s="102"/>
      <c r="FHM116" s="102"/>
      <c r="FHN116" s="102"/>
      <c r="FHO116" s="102"/>
      <c r="FHP116" s="102"/>
      <c r="FHQ116" s="102"/>
      <c r="FHR116" s="102"/>
      <c r="FHS116" s="102"/>
      <c r="FHT116" s="102"/>
      <c r="FHU116" s="102"/>
      <c r="FHV116" s="102"/>
      <c r="FHW116" s="102"/>
      <c r="FHX116" s="102"/>
      <c r="FHY116" s="102"/>
      <c r="FHZ116" s="102"/>
      <c r="FIA116" s="102"/>
      <c r="FIB116" s="102"/>
      <c r="FIC116" s="102"/>
      <c r="FID116" s="102"/>
      <c r="FIE116" s="102"/>
      <c r="FIF116" s="102"/>
      <c r="FIG116" s="102"/>
      <c r="FIH116" s="102"/>
      <c r="FII116" s="102"/>
      <c r="FIJ116" s="102"/>
      <c r="FIK116" s="102"/>
      <c r="FIL116" s="102"/>
      <c r="FIM116" s="102"/>
      <c r="FIN116" s="102"/>
      <c r="FIO116" s="102"/>
      <c r="FIP116" s="102"/>
      <c r="FIQ116" s="102"/>
      <c r="FIR116" s="102"/>
      <c r="FIS116" s="102"/>
      <c r="FIT116" s="102"/>
      <c r="FIU116" s="102"/>
      <c r="FIV116" s="102"/>
      <c r="FIW116" s="102"/>
      <c r="FIX116" s="102"/>
      <c r="FIY116" s="102"/>
      <c r="FIZ116" s="102"/>
      <c r="FJA116" s="102"/>
      <c r="FJB116" s="102"/>
      <c r="FJC116" s="102"/>
      <c r="FJD116" s="102"/>
      <c r="FJE116" s="102"/>
      <c r="FJF116" s="102"/>
      <c r="FJG116" s="102"/>
      <c r="FJH116" s="102"/>
      <c r="FJI116" s="102"/>
      <c r="FJJ116" s="102"/>
      <c r="FJK116" s="102"/>
      <c r="FJL116" s="102"/>
      <c r="FJM116" s="102"/>
      <c r="FJN116" s="102"/>
      <c r="FJO116" s="102"/>
      <c r="FJP116" s="102"/>
      <c r="FJQ116" s="102"/>
      <c r="FJR116" s="102"/>
      <c r="FJS116" s="102"/>
      <c r="FJT116" s="102"/>
      <c r="FJU116" s="102"/>
      <c r="FJV116" s="102"/>
      <c r="FJW116" s="102"/>
      <c r="FJX116" s="102"/>
      <c r="FJY116" s="102"/>
      <c r="FJZ116" s="102"/>
      <c r="FKA116" s="102"/>
      <c r="FKB116" s="102"/>
      <c r="FKC116" s="102"/>
      <c r="FKD116" s="102"/>
      <c r="FKE116" s="102"/>
      <c r="FKF116" s="102"/>
      <c r="FKG116" s="102"/>
      <c r="FKH116" s="102"/>
      <c r="FKI116" s="102"/>
      <c r="FKJ116" s="102"/>
      <c r="FKK116" s="102"/>
      <c r="FKL116" s="102"/>
      <c r="FKM116" s="102"/>
      <c r="FKN116" s="102"/>
      <c r="FKO116" s="102"/>
      <c r="FKP116" s="102"/>
      <c r="FKQ116" s="102"/>
      <c r="FKR116" s="102"/>
      <c r="FKS116" s="102"/>
      <c r="FKT116" s="102"/>
      <c r="FKU116" s="102"/>
      <c r="FKV116" s="102"/>
      <c r="FKW116" s="102"/>
      <c r="FKX116" s="102"/>
      <c r="FKY116" s="102"/>
      <c r="FKZ116" s="102"/>
      <c r="FLA116" s="102"/>
      <c r="FLB116" s="102"/>
      <c r="FLC116" s="102"/>
      <c r="FLD116" s="102"/>
      <c r="FLE116" s="102"/>
      <c r="FLF116" s="102"/>
      <c r="FLG116" s="102"/>
      <c r="FLH116" s="102"/>
      <c r="FLI116" s="102"/>
      <c r="FLJ116" s="102"/>
      <c r="FLK116" s="102"/>
      <c r="FLL116" s="102"/>
      <c r="FLM116" s="102"/>
      <c r="FLN116" s="102"/>
      <c r="FLO116" s="102"/>
      <c r="FLP116" s="102"/>
      <c r="FLQ116" s="102"/>
      <c r="FLR116" s="102"/>
      <c r="FLS116" s="102"/>
      <c r="FLT116" s="102"/>
      <c r="FLU116" s="102"/>
      <c r="FLV116" s="102"/>
      <c r="FLW116" s="102"/>
      <c r="FLX116" s="102"/>
      <c r="FLY116" s="102"/>
      <c r="FLZ116" s="102"/>
      <c r="FMA116" s="102"/>
      <c r="FMB116" s="102"/>
      <c r="FMC116" s="102"/>
      <c r="FMD116" s="102"/>
      <c r="FME116" s="102"/>
      <c r="FMF116" s="102"/>
      <c r="FMG116" s="102"/>
      <c r="FMH116" s="102"/>
      <c r="FMI116" s="102"/>
      <c r="FMJ116" s="102"/>
      <c r="FMK116" s="102"/>
      <c r="FML116" s="102"/>
      <c r="FMM116" s="102"/>
      <c r="FMN116" s="102"/>
      <c r="FMO116" s="102"/>
      <c r="FMP116" s="102"/>
      <c r="FMQ116" s="102"/>
      <c r="FMR116" s="102"/>
      <c r="FMS116" s="102"/>
      <c r="FMT116" s="102"/>
      <c r="FMU116" s="102"/>
      <c r="FMV116" s="102"/>
      <c r="FMW116" s="102"/>
      <c r="FMX116" s="102"/>
      <c r="FMY116" s="102"/>
      <c r="FMZ116" s="102"/>
      <c r="FNA116" s="102"/>
      <c r="FNB116" s="102"/>
      <c r="FNC116" s="102"/>
      <c r="FND116" s="102"/>
      <c r="FNE116" s="102"/>
      <c r="FNF116" s="102"/>
      <c r="FNG116" s="102"/>
      <c r="FNH116" s="102"/>
      <c r="FNI116" s="102"/>
      <c r="FNJ116" s="102"/>
      <c r="FNK116" s="102"/>
      <c r="FNL116" s="102"/>
      <c r="FNM116" s="102"/>
      <c r="FNN116" s="102"/>
      <c r="FNO116" s="102"/>
      <c r="FNP116" s="102"/>
      <c r="FNQ116" s="102"/>
      <c r="FNR116" s="102"/>
      <c r="FNS116" s="102"/>
      <c r="FNT116" s="102"/>
      <c r="FNU116" s="102"/>
      <c r="FNV116" s="102"/>
      <c r="FNW116" s="102"/>
      <c r="FNX116" s="102"/>
      <c r="FNY116" s="102"/>
      <c r="FNZ116" s="102"/>
      <c r="FOA116" s="102"/>
      <c r="FOB116" s="102"/>
      <c r="FOC116" s="102"/>
      <c r="FOD116" s="102"/>
      <c r="FOE116" s="102"/>
      <c r="FOF116" s="102"/>
      <c r="FOG116" s="102"/>
      <c r="FOH116" s="102"/>
      <c r="FOI116" s="102"/>
      <c r="FOJ116" s="102"/>
      <c r="FOK116" s="102"/>
      <c r="FOL116" s="102"/>
      <c r="FOM116" s="102"/>
      <c r="FON116" s="102"/>
      <c r="FOO116" s="102"/>
      <c r="FOP116" s="102"/>
      <c r="FOQ116" s="102"/>
      <c r="FOR116" s="102"/>
      <c r="FOS116" s="102"/>
      <c r="FOT116" s="102"/>
      <c r="FOU116" s="102"/>
      <c r="FOV116" s="102"/>
      <c r="FOW116" s="102"/>
      <c r="FOX116" s="102"/>
      <c r="FOY116" s="102"/>
      <c r="FOZ116" s="102"/>
      <c r="FPA116" s="102"/>
      <c r="FPB116" s="102"/>
      <c r="FPC116" s="102"/>
      <c r="FPD116" s="102"/>
      <c r="FPE116" s="102"/>
      <c r="FPF116" s="102"/>
      <c r="FPG116" s="102"/>
      <c r="FPH116" s="102"/>
      <c r="FPI116" s="102"/>
      <c r="FPJ116" s="102"/>
      <c r="FPK116" s="102"/>
      <c r="FPL116" s="102"/>
      <c r="FPM116" s="102"/>
      <c r="FPN116" s="102"/>
      <c r="FPO116" s="102"/>
      <c r="FPP116" s="102"/>
      <c r="FPQ116" s="102"/>
      <c r="FPR116" s="102"/>
      <c r="FPS116" s="102"/>
      <c r="FPT116" s="102"/>
      <c r="FPU116" s="102"/>
      <c r="FPV116" s="102"/>
      <c r="FPW116" s="102"/>
      <c r="FPX116" s="102"/>
      <c r="FPY116" s="102"/>
      <c r="FPZ116" s="102"/>
      <c r="FQA116" s="102"/>
      <c r="FQB116" s="102"/>
      <c r="FQC116" s="102"/>
      <c r="FQD116" s="102"/>
      <c r="FQE116" s="102"/>
      <c r="FQF116" s="102"/>
      <c r="FQG116" s="102"/>
      <c r="FQH116" s="102"/>
      <c r="FQI116" s="102"/>
      <c r="FQJ116" s="102"/>
      <c r="FQK116" s="102"/>
      <c r="FQL116" s="102"/>
      <c r="FQM116" s="102"/>
      <c r="FQN116" s="102"/>
      <c r="FQO116" s="102"/>
      <c r="FQP116" s="102"/>
      <c r="FQQ116" s="102"/>
      <c r="FQR116" s="102"/>
      <c r="FQS116" s="102"/>
      <c r="FQT116" s="102"/>
      <c r="FQU116" s="102"/>
      <c r="FQV116" s="102"/>
      <c r="FQW116" s="102"/>
      <c r="FQX116" s="102"/>
      <c r="FQY116" s="102"/>
      <c r="FQZ116" s="102"/>
      <c r="FRA116" s="102"/>
      <c r="FRB116" s="102"/>
      <c r="FRC116" s="102"/>
      <c r="FRD116" s="102"/>
      <c r="FRE116" s="102"/>
      <c r="FRF116" s="102"/>
      <c r="FRG116" s="102"/>
      <c r="FRH116" s="102"/>
      <c r="FRI116" s="102"/>
      <c r="FRJ116" s="102"/>
      <c r="FRK116" s="102"/>
      <c r="FRL116" s="102"/>
      <c r="FRM116" s="102"/>
      <c r="FRN116" s="102"/>
      <c r="FRO116" s="102"/>
      <c r="FRP116" s="102"/>
      <c r="FRQ116" s="102"/>
      <c r="FRR116" s="102"/>
      <c r="FRS116" s="102"/>
      <c r="FRT116" s="102"/>
      <c r="FRU116" s="102"/>
      <c r="FRV116" s="102"/>
      <c r="FRW116" s="102"/>
      <c r="FRX116" s="102"/>
      <c r="FRY116" s="102"/>
      <c r="FRZ116" s="102"/>
      <c r="FSA116" s="102"/>
      <c r="FSB116" s="102"/>
      <c r="FSC116" s="102"/>
      <c r="FSD116" s="102"/>
      <c r="FSE116" s="102"/>
      <c r="FSF116" s="102"/>
      <c r="FSG116" s="102"/>
      <c r="FSH116" s="102"/>
      <c r="FSI116" s="102"/>
      <c r="FSJ116" s="102"/>
      <c r="FSK116" s="102"/>
      <c r="FSL116" s="102"/>
      <c r="FSM116" s="102"/>
      <c r="FSN116" s="102"/>
      <c r="FSO116" s="102"/>
      <c r="FSP116" s="102"/>
      <c r="FSQ116" s="102"/>
      <c r="FSR116" s="102"/>
      <c r="FSS116" s="102"/>
      <c r="FST116" s="102"/>
      <c r="FSU116" s="102"/>
      <c r="FSV116" s="102"/>
      <c r="FSW116" s="102"/>
      <c r="FSX116" s="102"/>
      <c r="FSY116" s="102"/>
      <c r="FSZ116" s="102"/>
      <c r="FTA116" s="102"/>
      <c r="FTB116" s="102"/>
      <c r="FTC116" s="102"/>
      <c r="FTD116" s="102"/>
      <c r="FTE116" s="102"/>
      <c r="FTF116" s="102"/>
      <c r="FTG116" s="102"/>
      <c r="FTH116" s="102"/>
      <c r="FTI116" s="102"/>
      <c r="FTJ116" s="102"/>
      <c r="FTK116" s="102"/>
      <c r="FTL116" s="102"/>
      <c r="FTM116" s="102"/>
      <c r="FTN116" s="102"/>
      <c r="FTO116" s="102"/>
      <c r="FTP116" s="102"/>
      <c r="FTQ116" s="102"/>
      <c r="FTR116" s="102"/>
      <c r="FTS116" s="102"/>
      <c r="FTT116" s="102"/>
      <c r="FTU116" s="102"/>
      <c r="FTV116" s="102"/>
      <c r="FTW116" s="102"/>
      <c r="FTX116" s="102"/>
      <c r="FTY116" s="102"/>
      <c r="FTZ116" s="102"/>
      <c r="FUA116" s="102"/>
      <c r="FUB116" s="102"/>
      <c r="FUC116" s="102"/>
      <c r="FUD116" s="102"/>
      <c r="FUE116" s="102"/>
      <c r="FUF116" s="102"/>
      <c r="FUG116" s="102"/>
      <c r="FUH116" s="102"/>
      <c r="FUI116" s="102"/>
      <c r="FUJ116" s="102"/>
      <c r="FUK116" s="102"/>
      <c r="FUL116" s="102"/>
      <c r="FUM116" s="102"/>
      <c r="FUN116" s="102"/>
      <c r="FUO116" s="102"/>
      <c r="FUP116" s="102"/>
      <c r="FUQ116" s="102"/>
      <c r="FUR116" s="102"/>
      <c r="FUS116" s="102"/>
      <c r="FUT116" s="102"/>
      <c r="FUU116" s="102"/>
      <c r="FUV116" s="102"/>
      <c r="FUW116" s="102"/>
      <c r="FUX116" s="102"/>
      <c r="FUY116" s="102"/>
      <c r="FUZ116" s="102"/>
      <c r="FVA116" s="102"/>
      <c r="FVB116" s="102"/>
      <c r="FVC116" s="102"/>
      <c r="FVD116" s="102"/>
      <c r="FVE116" s="102"/>
      <c r="FVF116" s="102"/>
      <c r="FVG116" s="102"/>
      <c r="FVH116" s="102"/>
      <c r="FVI116" s="102"/>
      <c r="FVJ116" s="102"/>
      <c r="FVK116" s="102"/>
      <c r="FVL116" s="102"/>
      <c r="FVM116" s="102"/>
      <c r="FVN116" s="102"/>
      <c r="FVO116" s="102"/>
      <c r="FVP116" s="102"/>
      <c r="FVQ116" s="102"/>
      <c r="FVR116" s="102"/>
      <c r="FVS116" s="102"/>
      <c r="FVT116" s="102"/>
      <c r="FVU116" s="102"/>
      <c r="FVV116" s="102"/>
      <c r="FVW116" s="102"/>
      <c r="FVX116" s="102"/>
      <c r="FVY116" s="102"/>
      <c r="FVZ116" s="102"/>
      <c r="FWA116" s="102"/>
      <c r="FWB116" s="102"/>
      <c r="FWC116" s="102"/>
      <c r="FWD116" s="102"/>
      <c r="FWE116" s="102"/>
      <c r="FWF116" s="102"/>
      <c r="FWG116" s="102"/>
      <c r="FWH116" s="102"/>
      <c r="FWI116" s="102"/>
      <c r="FWJ116" s="102"/>
      <c r="FWK116" s="102"/>
      <c r="FWL116" s="102"/>
      <c r="FWM116" s="102"/>
      <c r="FWN116" s="102"/>
      <c r="FWO116" s="102"/>
      <c r="FWP116" s="102"/>
      <c r="FWQ116" s="102"/>
      <c r="FWR116" s="102"/>
      <c r="FWS116" s="102"/>
      <c r="FWT116" s="102"/>
      <c r="FWU116" s="102"/>
      <c r="FWV116" s="102"/>
      <c r="FWW116" s="102"/>
      <c r="FWX116" s="102"/>
      <c r="FWY116" s="102"/>
      <c r="FWZ116" s="102"/>
      <c r="FXA116" s="102"/>
      <c r="FXB116" s="102"/>
      <c r="FXC116" s="102"/>
      <c r="FXD116" s="102"/>
      <c r="FXE116" s="102"/>
      <c r="FXF116" s="102"/>
      <c r="FXG116" s="102"/>
      <c r="FXH116" s="102"/>
      <c r="FXI116" s="102"/>
      <c r="FXJ116" s="102"/>
      <c r="FXK116" s="102"/>
      <c r="FXL116" s="102"/>
      <c r="FXM116" s="102"/>
      <c r="FXN116" s="102"/>
      <c r="FXO116" s="102"/>
      <c r="FXP116" s="102"/>
      <c r="FXQ116" s="102"/>
      <c r="FXR116" s="102"/>
      <c r="FXS116" s="102"/>
      <c r="FXT116" s="102"/>
      <c r="FXU116" s="102"/>
      <c r="FXV116" s="102"/>
      <c r="FXW116" s="102"/>
      <c r="FXX116" s="102"/>
      <c r="FXY116" s="102"/>
      <c r="FXZ116" s="102"/>
      <c r="FYA116" s="102"/>
      <c r="FYB116" s="102"/>
      <c r="FYC116" s="102"/>
      <c r="FYD116" s="102"/>
      <c r="FYE116" s="102"/>
      <c r="FYF116" s="102"/>
      <c r="FYG116" s="102"/>
      <c r="FYH116" s="102"/>
      <c r="FYI116" s="102"/>
      <c r="FYJ116" s="102"/>
      <c r="FYK116" s="102"/>
      <c r="FYL116" s="102"/>
      <c r="FYM116" s="102"/>
      <c r="FYN116" s="102"/>
      <c r="FYO116" s="102"/>
      <c r="FYP116" s="102"/>
      <c r="FYQ116" s="102"/>
      <c r="FYR116" s="102"/>
      <c r="FYS116" s="102"/>
      <c r="FYT116" s="102"/>
      <c r="FYU116" s="102"/>
      <c r="FYV116" s="102"/>
      <c r="FYW116" s="102"/>
      <c r="FYX116" s="102"/>
      <c r="FYY116" s="102"/>
      <c r="FYZ116" s="102"/>
      <c r="FZA116" s="102"/>
      <c r="FZB116" s="102"/>
      <c r="FZC116" s="102"/>
      <c r="FZD116" s="102"/>
      <c r="FZE116" s="102"/>
      <c r="FZF116" s="102"/>
      <c r="FZG116" s="102"/>
      <c r="FZH116" s="102"/>
      <c r="FZI116" s="102"/>
      <c r="FZJ116" s="102"/>
      <c r="FZK116" s="102"/>
      <c r="FZL116" s="102"/>
      <c r="FZM116" s="102"/>
      <c r="FZN116" s="102"/>
      <c r="FZO116" s="102"/>
      <c r="FZP116" s="102"/>
      <c r="FZQ116" s="102"/>
      <c r="FZR116" s="102"/>
      <c r="FZS116" s="102"/>
      <c r="FZT116" s="102"/>
      <c r="FZU116" s="102"/>
      <c r="FZV116" s="102"/>
      <c r="FZW116" s="102"/>
      <c r="FZX116" s="102"/>
      <c r="FZY116" s="102"/>
      <c r="FZZ116" s="102"/>
      <c r="GAA116" s="102"/>
      <c r="GAB116" s="102"/>
      <c r="GAC116" s="102"/>
      <c r="GAD116" s="102"/>
      <c r="GAE116" s="102"/>
      <c r="GAF116" s="102"/>
      <c r="GAG116" s="102"/>
      <c r="GAH116" s="102"/>
      <c r="GAI116" s="102"/>
      <c r="GAJ116" s="102"/>
      <c r="GAK116" s="102"/>
      <c r="GAL116" s="102"/>
      <c r="GAM116" s="102"/>
      <c r="GAN116" s="102"/>
      <c r="GAO116" s="102"/>
      <c r="GAP116" s="102"/>
      <c r="GAQ116" s="102"/>
      <c r="GAR116" s="102"/>
      <c r="GAS116" s="102"/>
      <c r="GAT116" s="102"/>
      <c r="GAU116" s="102"/>
      <c r="GAV116" s="102"/>
      <c r="GAW116" s="102"/>
      <c r="GAX116" s="102"/>
      <c r="GAY116" s="102"/>
      <c r="GAZ116" s="102"/>
      <c r="GBA116" s="102"/>
      <c r="GBB116" s="102"/>
      <c r="GBC116" s="102"/>
      <c r="GBD116" s="102"/>
      <c r="GBE116" s="102"/>
      <c r="GBF116" s="102"/>
      <c r="GBG116" s="102"/>
      <c r="GBH116" s="102"/>
      <c r="GBI116" s="102"/>
      <c r="GBJ116" s="102"/>
      <c r="GBK116" s="102"/>
      <c r="GBL116" s="102"/>
      <c r="GBM116" s="102"/>
      <c r="GBN116" s="102"/>
      <c r="GBO116" s="102"/>
      <c r="GBP116" s="102"/>
      <c r="GBQ116" s="102"/>
      <c r="GBR116" s="102"/>
      <c r="GBS116" s="102"/>
      <c r="GBT116" s="102"/>
      <c r="GBU116" s="102"/>
      <c r="GBV116" s="102"/>
      <c r="GBW116" s="102"/>
      <c r="GBX116" s="102"/>
      <c r="GBY116" s="102"/>
      <c r="GBZ116" s="102"/>
      <c r="GCA116" s="102"/>
      <c r="GCB116" s="102"/>
      <c r="GCC116" s="102"/>
      <c r="GCD116" s="102"/>
      <c r="GCE116" s="102"/>
      <c r="GCF116" s="102"/>
      <c r="GCG116" s="102"/>
      <c r="GCH116" s="102"/>
      <c r="GCI116" s="102"/>
      <c r="GCJ116" s="102"/>
      <c r="GCK116" s="102"/>
      <c r="GCL116" s="102"/>
      <c r="GCM116" s="102"/>
      <c r="GCN116" s="102"/>
      <c r="GCO116" s="102"/>
      <c r="GCP116" s="102"/>
      <c r="GCQ116" s="102"/>
      <c r="GCR116" s="102"/>
      <c r="GCS116" s="102"/>
      <c r="GCT116" s="102"/>
      <c r="GCU116" s="102"/>
      <c r="GCV116" s="102"/>
      <c r="GCW116" s="102"/>
      <c r="GCX116" s="102"/>
      <c r="GCY116" s="102"/>
      <c r="GCZ116" s="102"/>
      <c r="GDA116" s="102"/>
      <c r="GDB116" s="102"/>
      <c r="GDC116" s="102"/>
      <c r="GDD116" s="102"/>
      <c r="GDE116" s="102"/>
      <c r="GDF116" s="102"/>
      <c r="GDG116" s="102"/>
      <c r="GDH116" s="102"/>
      <c r="GDI116" s="102"/>
      <c r="GDJ116" s="102"/>
      <c r="GDK116" s="102"/>
      <c r="GDL116" s="102"/>
      <c r="GDM116" s="102"/>
      <c r="GDN116" s="102"/>
      <c r="GDO116" s="102"/>
      <c r="GDP116" s="102"/>
      <c r="GDQ116" s="102"/>
      <c r="GDR116" s="102"/>
      <c r="GDS116" s="102"/>
      <c r="GDT116" s="102"/>
      <c r="GDU116" s="102"/>
      <c r="GDV116" s="102"/>
      <c r="GDW116" s="102"/>
      <c r="GDX116" s="102"/>
      <c r="GDY116" s="102"/>
      <c r="GDZ116" s="102"/>
      <c r="GEA116" s="102"/>
      <c r="GEB116" s="102"/>
      <c r="GEC116" s="102"/>
      <c r="GED116" s="102"/>
      <c r="GEE116" s="102"/>
      <c r="GEF116" s="102"/>
      <c r="GEG116" s="102"/>
      <c r="GEH116" s="102"/>
      <c r="GEI116" s="102"/>
      <c r="GEJ116" s="102"/>
      <c r="GEK116" s="102"/>
      <c r="GEL116" s="102"/>
      <c r="GEM116" s="102"/>
      <c r="GEN116" s="102"/>
      <c r="GEO116" s="102"/>
      <c r="GEP116" s="102"/>
      <c r="GEQ116" s="102"/>
      <c r="GER116" s="102"/>
      <c r="GES116" s="102"/>
      <c r="GET116" s="102"/>
      <c r="GEU116" s="102"/>
      <c r="GEV116" s="102"/>
      <c r="GEW116" s="102"/>
      <c r="GEX116" s="102"/>
      <c r="GEY116" s="102"/>
      <c r="GEZ116" s="102"/>
      <c r="GFA116" s="102"/>
      <c r="GFB116" s="102"/>
      <c r="GFC116" s="102"/>
      <c r="GFD116" s="102"/>
      <c r="GFE116" s="102"/>
      <c r="GFF116" s="102"/>
      <c r="GFG116" s="102"/>
      <c r="GFH116" s="102"/>
      <c r="GFI116" s="102"/>
      <c r="GFJ116" s="102"/>
      <c r="GFK116" s="102"/>
      <c r="GFL116" s="102"/>
      <c r="GFM116" s="102"/>
      <c r="GFN116" s="102"/>
      <c r="GFO116" s="102"/>
      <c r="GFP116" s="102"/>
      <c r="GFQ116" s="102"/>
      <c r="GFR116" s="102"/>
      <c r="GFS116" s="102"/>
      <c r="GFT116" s="102"/>
      <c r="GFU116" s="102"/>
      <c r="GFV116" s="102"/>
      <c r="GFW116" s="102"/>
      <c r="GFX116" s="102"/>
      <c r="GFY116" s="102"/>
      <c r="GFZ116" s="102"/>
      <c r="GGA116" s="102"/>
      <c r="GGB116" s="102"/>
      <c r="GGC116" s="102"/>
      <c r="GGD116" s="102"/>
      <c r="GGE116" s="102"/>
      <c r="GGF116" s="102"/>
      <c r="GGG116" s="102"/>
      <c r="GGH116" s="102"/>
      <c r="GGI116" s="102"/>
      <c r="GGJ116" s="102"/>
      <c r="GGK116" s="102"/>
      <c r="GGL116" s="102"/>
      <c r="GGM116" s="102"/>
      <c r="GGN116" s="102"/>
      <c r="GGO116" s="102"/>
      <c r="GGP116" s="102"/>
      <c r="GGQ116" s="102"/>
      <c r="GGR116" s="102"/>
      <c r="GGS116" s="102"/>
      <c r="GGT116" s="102"/>
      <c r="GGU116" s="102"/>
      <c r="GGV116" s="102"/>
      <c r="GGW116" s="102"/>
      <c r="GGX116" s="102"/>
      <c r="GGY116" s="102"/>
      <c r="GGZ116" s="102"/>
      <c r="GHA116" s="102"/>
      <c r="GHB116" s="102"/>
      <c r="GHC116" s="102"/>
      <c r="GHD116" s="102"/>
      <c r="GHE116" s="102"/>
      <c r="GHF116" s="102"/>
      <c r="GHG116" s="102"/>
      <c r="GHH116" s="102"/>
      <c r="GHI116" s="102"/>
      <c r="GHJ116" s="102"/>
      <c r="GHK116" s="102"/>
      <c r="GHL116" s="102"/>
      <c r="GHM116" s="102"/>
      <c r="GHN116" s="102"/>
      <c r="GHO116" s="102"/>
      <c r="GHP116" s="102"/>
      <c r="GHQ116" s="102"/>
      <c r="GHR116" s="102"/>
      <c r="GHS116" s="102"/>
      <c r="GHT116" s="102"/>
      <c r="GHU116" s="102"/>
      <c r="GHV116" s="102"/>
      <c r="GHW116" s="102"/>
      <c r="GHX116" s="102"/>
      <c r="GHY116" s="102"/>
      <c r="GHZ116" s="102"/>
      <c r="GIA116" s="102"/>
      <c r="GIB116" s="102"/>
      <c r="GIC116" s="102"/>
      <c r="GID116" s="102"/>
      <c r="GIE116" s="102"/>
      <c r="GIF116" s="102"/>
      <c r="GIG116" s="102"/>
      <c r="GIH116" s="102"/>
      <c r="GII116" s="102"/>
      <c r="GIJ116" s="102"/>
      <c r="GIK116" s="102"/>
      <c r="GIL116" s="102"/>
      <c r="GIM116" s="102"/>
      <c r="GIN116" s="102"/>
      <c r="GIO116" s="102"/>
      <c r="GIP116" s="102"/>
      <c r="GIQ116" s="102"/>
      <c r="GIR116" s="102"/>
      <c r="GIS116" s="102"/>
      <c r="GIT116" s="102"/>
      <c r="GIU116" s="102"/>
      <c r="GIV116" s="102"/>
      <c r="GIW116" s="102"/>
      <c r="GIX116" s="102"/>
      <c r="GIY116" s="102"/>
      <c r="GIZ116" s="102"/>
      <c r="GJA116" s="102"/>
      <c r="GJB116" s="102"/>
      <c r="GJC116" s="102"/>
      <c r="GJD116" s="102"/>
      <c r="GJE116" s="102"/>
      <c r="GJF116" s="102"/>
      <c r="GJG116" s="102"/>
      <c r="GJH116" s="102"/>
      <c r="GJI116" s="102"/>
      <c r="GJJ116" s="102"/>
      <c r="GJK116" s="102"/>
      <c r="GJL116" s="102"/>
      <c r="GJM116" s="102"/>
      <c r="GJN116" s="102"/>
      <c r="GJO116" s="102"/>
      <c r="GJP116" s="102"/>
      <c r="GJQ116" s="102"/>
      <c r="GJR116" s="102"/>
      <c r="GJS116" s="102"/>
      <c r="GJT116" s="102"/>
      <c r="GJU116" s="102"/>
      <c r="GJV116" s="102"/>
      <c r="GJW116" s="102"/>
      <c r="GJX116" s="102"/>
      <c r="GJY116" s="102"/>
      <c r="GJZ116" s="102"/>
      <c r="GKA116" s="102"/>
      <c r="GKB116" s="102"/>
      <c r="GKC116" s="102"/>
      <c r="GKD116" s="102"/>
      <c r="GKE116" s="102"/>
      <c r="GKF116" s="102"/>
      <c r="GKG116" s="102"/>
      <c r="GKH116" s="102"/>
      <c r="GKI116" s="102"/>
      <c r="GKJ116" s="102"/>
      <c r="GKK116" s="102"/>
      <c r="GKL116" s="102"/>
      <c r="GKM116" s="102"/>
      <c r="GKN116" s="102"/>
      <c r="GKO116" s="102"/>
      <c r="GKP116" s="102"/>
      <c r="GKQ116" s="102"/>
      <c r="GKR116" s="102"/>
      <c r="GKS116" s="102"/>
      <c r="GKT116" s="102"/>
      <c r="GKU116" s="102"/>
      <c r="GKV116" s="102"/>
      <c r="GKW116" s="102"/>
      <c r="GKX116" s="102"/>
      <c r="GKY116" s="102"/>
      <c r="GKZ116" s="102"/>
      <c r="GLA116" s="102"/>
      <c r="GLB116" s="102"/>
      <c r="GLC116" s="102"/>
      <c r="GLD116" s="102"/>
      <c r="GLE116" s="102"/>
      <c r="GLF116" s="102"/>
      <c r="GLG116" s="102"/>
      <c r="GLH116" s="102"/>
      <c r="GLI116" s="102"/>
      <c r="GLJ116" s="102"/>
      <c r="GLK116" s="102"/>
      <c r="GLL116" s="102"/>
      <c r="GLM116" s="102"/>
      <c r="GLN116" s="102"/>
      <c r="GLO116" s="102"/>
      <c r="GLP116" s="102"/>
      <c r="GLQ116" s="102"/>
      <c r="GLR116" s="102"/>
      <c r="GLS116" s="102"/>
      <c r="GLT116" s="102"/>
      <c r="GLU116" s="102"/>
      <c r="GLV116" s="102"/>
      <c r="GLW116" s="102"/>
      <c r="GLX116" s="102"/>
      <c r="GLY116" s="102"/>
      <c r="GLZ116" s="102"/>
      <c r="GMA116" s="102"/>
      <c r="GMB116" s="102"/>
      <c r="GMC116" s="102"/>
      <c r="GMD116" s="102"/>
      <c r="GME116" s="102"/>
      <c r="GMF116" s="102"/>
      <c r="GMG116" s="102"/>
      <c r="GMH116" s="102"/>
      <c r="GMI116" s="102"/>
      <c r="GMJ116" s="102"/>
      <c r="GMK116" s="102"/>
      <c r="GML116" s="102"/>
      <c r="GMM116" s="102"/>
      <c r="GMN116" s="102"/>
      <c r="GMO116" s="102"/>
      <c r="GMP116" s="102"/>
      <c r="GMQ116" s="102"/>
      <c r="GMR116" s="102"/>
      <c r="GMS116" s="102"/>
      <c r="GMT116" s="102"/>
      <c r="GMU116" s="102"/>
      <c r="GMV116" s="102"/>
      <c r="GMW116" s="102"/>
      <c r="GMX116" s="102"/>
      <c r="GMY116" s="102"/>
      <c r="GMZ116" s="102"/>
      <c r="GNA116" s="102"/>
      <c r="GNB116" s="102"/>
      <c r="GNC116" s="102"/>
      <c r="GND116" s="102"/>
      <c r="GNE116" s="102"/>
      <c r="GNF116" s="102"/>
      <c r="GNG116" s="102"/>
      <c r="GNH116" s="102"/>
      <c r="GNI116" s="102"/>
      <c r="GNJ116" s="102"/>
      <c r="GNK116" s="102"/>
      <c r="GNL116" s="102"/>
      <c r="GNM116" s="102"/>
      <c r="GNN116" s="102"/>
      <c r="GNO116" s="102"/>
      <c r="GNP116" s="102"/>
      <c r="GNQ116" s="102"/>
      <c r="GNR116" s="102"/>
      <c r="GNS116" s="102"/>
      <c r="GNT116" s="102"/>
      <c r="GNU116" s="102"/>
      <c r="GNV116" s="102"/>
      <c r="GNW116" s="102"/>
      <c r="GNX116" s="102"/>
      <c r="GNY116" s="102"/>
      <c r="GNZ116" s="102"/>
      <c r="GOA116" s="102"/>
      <c r="GOB116" s="102"/>
      <c r="GOC116" s="102"/>
      <c r="GOD116" s="102"/>
      <c r="GOE116" s="102"/>
      <c r="GOF116" s="102"/>
      <c r="GOG116" s="102"/>
      <c r="GOH116" s="102"/>
      <c r="GOI116" s="102"/>
      <c r="GOJ116" s="102"/>
      <c r="GOK116" s="102"/>
      <c r="GOL116" s="102"/>
      <c r="GOM116" s="102"/>
      <c r="GON116" s="102"/>
      <c r="GOO116" s="102"/>
      <c r="GOP116" s="102"/>
      <c r="GOQ116" s="102"/>
      <c r="GOR116" s="102"/>
      <c r="GOS116" s="102"/>
      <c r="GOT116" s="102"/>
      <c r="GOU116" s="102"/>
      <c r="GOV116" s="102"/>
      <c r="GOW116" s="102"/>
      <c r="GOX116" s="102"/>
      <c r="GOY116" s="102"/>
      <c r="GOZ116" s="102"/>
      <c r="GPA116" s="102"/>
      <c r="GPB116" s="102"/>
      <c r="GPC116" s="102"/>
      <c r="GPD116" s="102"/>
      <c r="GPE116" s="102"/>
      <c r="GPF116" s="102"/>
      <c r="GPG116" s="102"/>
      <c r="GPH116" s="102"/>
      <c r="GPI116" s="102"/>
      <c r="GPJ116" s="102"/>
      <c r="GPK116" s="102"/>
      <c r="GPL116" s="102"/>
      <c r="GPM116" s="102"/>
      <c r="GPN116" s="102"/>
      <c r="GPO116" s="102"/>
      <c r="GPP116" s="102"/>
      <c r="GPQ116" s="102"/>
      <c r="GPR116" s="102"/>
      <c r="GPS116" s="102"/>
      <c r="GPT116" s="102"/>
      <c r="GPU116" s="102"/>
      <c r="GPV116" s="102"/>
      <c r="GPW116" s="102"/>
      <c r="GPX116" s="102"/>
      <c r="GPY116" s="102"/>
      <c r="GPZ116" s="102"/>
      <c r="GQA116" s="102"/>
      <c r="GQB116" s="102"/>
      <c r="GQC116" s="102"/>
      <c r="GQD116" s="102"/>
      <c r="GQE116" s="102"/>
      <c r="GQF116" s="102"/>
      <c r="GQG116" s="102"/>
      <c r="GQH116" s="102"/>
      <c r="GQI116" s="102"/>
      <c r="GQJ116" s="102"/>
      <c r="GQK116" s="102"/>
      <c r="GQL116" s="102"/>
      <c r="GQM116" s="102"/>
      <c r="GQN116" s="102"/>
      <c r="GQO116" s="102"/>
      <c r="GQP116" s="102"/>
      <c r="GQQ116" s="102"/>
      <c r="GQR116" s="102"/>
      <c r="GQS116" s="102"/>
      <c r="GQT116" s="102"/>
      <c r="GQU116" s="102"/>
      <c r="GQV116" s="102"/>
      <c r="GQW116" s="102"/>
      <c r="GQX116" s="102"/>
      <c r="GQY116" s="102"/>
      <c r="GQZ116" s="102"/>
      <c r="GRA116" s="102"/>
      <c r="GRB116" s="102"/>
      <c r="GRC116" s="102"/>
      <c r="GRD116" s="102"/>
      <c r="GRE116" s="102"/>
      <c r="GRF116" s="102"/>
      <c r="GRG116" s="102"/>
      <c r="GRH116" s="102"/>
      <c r="GRI116" s="102"/>
      <c r="GRJ116" s="102"/>
      <c r="GRK116" s="102"/>
      <c r="GRL116" s="102"/>
      <c r="GRM116" s="102"/>
      <c r="GRN116" s="102"/>
      <c r="GRO116" s="102"/>
      <c r="GRP116" s="102"/>
      <c r="GRQ116" s="102"/>
      <c r="GRR116" s="102"/>
      <c r="GRS116" s="102"/>
      <c r="GRT116" s="102"/>
      <c r="GRU116" s="102"/>
      <c r="GRV116" s="102"/>
      <c r="GRW116" s="102"/>
      <c r="GRX116" s="102"/>
      <c r="GRY116" s="102"/>
      <c r="GRZ116" s="102"/>
      <c r="GSA116" s="102"/>
      <c r="GSB116" s="102"/>
      <c r="GSC116" s="102"/>
      <c r="GSD116" s="102"/>
      <c r="GSE116" s="102"/>
      <c r="GSF116" s="102"/>
      <c r="GSG116" s="102"/>
      <c r="GSH116" s="102"/>
      <c r="GSI116" s="102"/>
      <c r="GSJ116" s="102"/>
      <c r="GSK116" s="102"/>
      <c r="GSL116" s="102"/>
      <c r="GSM116" s="102"/>
      <c r="GSN116" s="102"/>
      <c r="GSO116" s="102"/>
      <c r="GSP116" s="102"/>
      <c r="GSQ116" s="102"/>
      <c r="GSR116" s="102"/>
      <c r="GSS116" s="102"/>
      <c r="GST116" s="102"/>
      <c r="GSU116" s="102"/>
      <c r="GSV116" s="102"/>
      <c r="GSW116" s="102"/>
      <c r="GSX116" s="102"/>
      <c r="GSY116" s="102"/>
      <c r="GSZ116" s="102"/>
      <c r="GTA116" s="102"/>
      <c r="GTB116" s="102"/>
      <c r="GTC116" s="102"/>
      <c r="GTD116" s="102"/>
      <c r="GTE116" s="102"/>
      <c r="GTF116" s="102"/>
      <c r="GTG116" s="102"/>
      <c r="GTH116" s="102"/>
      <c r="GTI116" s="102"/>
      <c r="GTJ116" s="102"/>
      <c r="GTK116" s="102"/>
      <c r="GTL116" s="102"/>
      <c r="GTM116" s="102"/>
      <c r="GTN116" s="102"/>
      <c r="GTO116" s="102"/>
      <c r="GTP116" s="102"/>
      <c r="GTQ116" s="102"/>
      <c r="GTR116" s="102"/>
      <c r="GTS116" s="102"/>
      <c r="GTT116" s="102"/>
      <c r="GTU116" s="102"/>
      <c r="GTV116" s="102"/>
      <c r="GTW116" s="102"/>
      <c r="GTX116" s="102"/>
      <c r="GTY116" s="102"/>
      <c r="GTZ116" s="102"/>
      <c r="GUA116" s="102"/>
      <c r="GUB116" s="102"/>
      <c r="GUC116" s="102"/>
      <c r="GUD116" s="102"/>
      <c r="GUE116" s="102"/>
      <c r="GUF116" s="102"/>
      <c r="GUG116" s="102"/>
      <c r="GUH116" s="102"/>
      <c r="GUI116" s="102"/>
      <c r="GUJ116" s="102"/>
      <c r="GUK116" s="102"/>
      <c r="GUL116" s="102"/>
      <c r="GUM116" s="102"/>
      <c r="GUN116" s="102"/>
      <c r="GUO116" s="102"/>
      <c r="GUP116" s="102"/>
      <c r="GUQ116" s="102"/>
      <c r="GUR116" s="102"/>
      <c r="GUS116" s="102"/>
      <c r="GUT116" s="102"/>
      <c r="GUU116" s="102"/>
      <c r="GUV116" s="102"/>
      <c r="GUW116" s="102"/>
      <c r="GUX116" s="102"/>
      <c r="GUY116" s="102"/>
      <c r="GUZ116" s="102"/>
      <c r="GVA116" s="102"/>
      <c r="GVB116" s="102"/>
      <c r="GVC116" s="102"/>
      <c r="GVD116" s="102"/>
      <c r="GVE116" s="102"/>
      <c r="GVF116" s="102"/>
      <c r="GVG116" s="102"/>
      <c r="GVH116" s="102"/>
      <c r="GVI116" s="102"/>
      <c r="GVJ116" s="102"/>
      <c r="GVK116" s="102"/>
      <c r="GVL116" s="102"/>
      <c r="GVM116" s="102"/>
      <c r="GVN116" s="102"/>
      <c r="GVO116" s="102"/>
      <c r="GVP116" s="102"/>
      <c r="GVQ116" s="102"/>
      <c r="GVR116" s="102"/>
      <c r="GVS116" s="102"/>
      <c r="GVT116" s="102"/>
      <c r="GVU116" s="102"/>
      <c r="GVV116" s="102"/>
      <c r="GVW116" s="102"/>
      <c r="GVX116" s="102"/>
      <c r="GVY116" s="102"/>
      <c r="GVZ116" s="102"/>
      <c r="GWA116" s="102"/>
      <c r="GWB116" s="102"/>
      <c r="GWC116" s="102"/>
      <c r="GWD116" s="102"/>
      <c r="GWE116" s="102"/>
      <c r="GWF116" s="102"/>
      <c r="GWG116" s="102"/>
      <c r="GWH116" s="102"/>
      <c r="GWI116" s="102"/>
      <c r="GWJ116" s="102"/>
      <c r="GWK116" s="102"/>
      <c r="GWL116" s="102"/>
      <c r="GWM116" s="102"/>
      <c r="GWN116" s="102"/>
      <c r="GWO116" s="102"/>
      <c r="GWP116" s="102"/>
      <c r="GWQ116" s="102"/>
      <c r="GWR116" s="102"/>
      <c r="GWS116" s="102"/>
      <c r="GWT116" s="102"/>
      <c r="GWU116" s="102"/>
      <c r="GWV116" s="102"/>
      <c r="GWW116" s="102"/>
      <c r="GWX116" s="102"/>
      <c r="GWY116" s="102"/>
      <c r="GWZ116" s="102"/>
      <c r="GXA116" s="102"/>
      <c r="GXB116" s="102"/>
      <c r="GXC116" s="102"/>
      <c r="GXD116" s="102"/>
      <c r="GXE116" s="102"/>
      <c r="GXF116" s="102"/>
      <c r="GXG116" s="102"/>
      <c r="GXH116" s="102"/>
      <c r="GXI116" s="102"/>
      <c r="GXJ116" s="102"/>
      <c r="GXK116" s="102"/>
      <c r="GXL116" s="102"/>
      <c r="GXM116" s="102"/>
      <c r="GXN116" s="102"/>
      <c r="GXO116" s="102"/>
      <c r="GXP116" s="102"/>
      <c r="GXQ116" s="102"/>
      <c r="GXR116" s="102"/>
      <c r="GXS116" s="102"/>
      <c r="GXT116" s="102"/>
      <c r="GXU116" s="102"/>
      <c r="GXV116" s="102"/>
      <c r="GXW116" s="102"/>
      <c r="GXX116" s="102"/>
      <c r="GXY116" s="102"/>
      <c r="GXZ116" s="102"/>
      <c r="GYA116" s="102"/>
      <c r="GYB116" s="102"/>
      <c r="GYC116" s="102"/>
      <c r="GYD116" s="102"/>
      <c r="GYE116" s="102"/>
      <c r="GYF116" s="102"/>
      <c r="GYG116" s="102"/>
      <c r="GYH116" s="102"/>
      <c r="GYI116" s="102"/>
      <c r="GYJ116" s="102"/>
      <c r="GYK116" s="102"/>
      <c r="GYL116" s="102"/>
      <c r="GYM116" s="102"/>
      <c r="GYN116" s="102"/>
      <c r="GYO116" s="102"/>
      <c r="GYP116" s="102"/>
      <c r="GYQ116" s="102"/>
      <c r="GYR116" s="102"/>
      <c r="GYS116" s="102"/>
      <c r="GYT116" s="102"/>
      <c r="GYU116" s="102"/>
      <c r="GYV116" s="102"/>
      <c r="GYW116" s="102"/>
      <c r="GYX116" s="102"/>
      <c r="GYY116" s="102"/>
      <c r="GYZ116" s="102"/>
      <c r="GZA116" s="102"/>
      <c r="GZB116" s="102"/>
      <c r="GZC116" s="102"/>
      <c r="GZD116" s="102"/>
      <c r="GZE116" s="102"/>
      <c r="GZF116" s="102"/>
      <c r="GZG116" s="102"/>
      <c r="GZH116" s="102"/>
      <c r="GZI116" s="102"/>
      <c r="GZJ116" s="102"/>
      <c r="GZK116" s="102"/>
      <c r="GZL116" s="102"/>
      <c r="GZM116" s="102"/>
      <c r="GZN116" s="102"/>
      <c r="GZO116" s="102"/>
      <c r="GZP116" s="102"/>
      <c r="GZQ116" s="102"/>
      <c r="GZR116" s="102"/>
      <c r="GZS116" s="102"/>
      <c r="GZT116" s="102"/>
      <c r="GZU116" s="102"/>
      <c r="GZV116" s="102"/>
      <c r="GZW116" s="102"/>
      <c r="GZX116" s="102"/>
      <c r="GZY116" s="102"/>
      <c r="GZZ116" s="102"/>
      <c r="HAA116" s="102"/>
      <c r="HAB116" s="102"/>
      <c r="HAC116" s="102"/>
      <c r="HAD116" s="102"/>
      <c r="HAE116" s="102"/>
      <c r="HAF116" s="102"/>
      <c r="HAG116" s="102"/>
      <c r="HAH116" s="102"/>
      <c r="HAI116" s="102"/>
      <c r="HAJ116" s="102"/>
      <c r="HAK116" s="102"/>
      <c r="HAL116" s="102"/>
      <c r="HAM116" s="102"/>
      <c r="HAN116" s="102"/>
      <c r="HAO116" s="102"/>
      <c r="HAP116" s="102"/>
      <c r="HAQ116" s="102"/>
      <c r="HAR116" s="102"/>
      <c r="HAS116" s="102"/>
      <c r="HAT116" s="102"/>
      <c r="HAU116" s="102"/>
      <c r="HAV116" s="102"/>
      <c r="HAW116" s="102"/>
      <c r="HAX116" s="102"/>
      <c r="HAY116" s="102"/>
      <c r="HAZ116" s="102"/>
      <c r="HBA116" s="102"/>
      <c r="HBB116" s="102"/>
      <c r="HBC116" s="102"/>
      <c r="HBD116" s="102"/>
      <c r="HBE116" s="102"/>
      <c r="HBF116" s="102"/>
      <c r="HBG116" s="102"/>
      <c r="HBH116" s="102"/>
      <c r="HBI116" s="102"/>
      <c r="HBJ116" s="102"/>
      <c r="HBK116" s="102"/>
      <c r="HBL116" s="102"/>
      <c r="HBM116" s="102"/>
      <c r="HBN116" s="102"/>
      <c r="HBO116" s="102"/>
      <c r="HBP116" s="102"/>
      <c r="HBQ116" s="102"/>
      <c r="HBR116" s="102"/>
      <c r="HBS116" s="102"/>
      <c r="HBT116" s="102"/>
      <c r="HBU116" s="102"/>
      <c r="HBV116" s="102"/>
      <c r="HBW116" s="102"/>
      <c r="HBX116" s="102"/>
      <c r="HBY116" s="102"/>
      <c r="HBZ116" s="102"/>
      <c r="HCA116" s="102"/>
      <c r="HCB116" s="102"/>
      <c r="HCC116" s="102"/>
      <c r="HCD116" s="102"/>
      <c r="HCE116" s="102"/>
      <c r="HCF116" s="102"/>
      <c r="HCG116" s="102"/>
      <c r="HCH116" s="102"/>
      <c r="HCI116" s="102"/>
      <c r="HCJ116" s="102"/>
      <c r="HCK116" s="102"/>
      <c r="HCL116" s="102"/>
      <c r="HCM116" s="102"/>
      <c r="HCN116" s="102"/>
      <c r="HCO116" s="102"/>
      <c r="HCP116" s="102"/>
      <c r="HCQ116" s="102"/>
      <c r="HCR116" s="102"/>
      <c r="HCS116" s="102"/>
      <c r="HCT116" s="102"/>
      <c r="HCU116" s="102"/>
      <c r="HCV116" s="102"/>
      <c r="HCW116" s="102"/>
      <c r="HCX116" s="102"/>
      <c r="HCY116" s="102"/>
      <c r="HCZ116" s="102"/>
      <c r="HDA116" s="102"/>
      <c r="HDB116" s="102"/>
      <c r="HDC116" s="102"/>
      <c r="HDD116" s="102"/>
      <c r="HDE116" s="102"/>
      <c r="HDF116" s="102"/>
      <c r="HDG116" s="102"/>
      <c r="HDH116" s="102"/>
      <c r="HDI116" s="102"/>
      <c r="HDJ116" s="102"/>
      <c r="HDK116" s="102"/>
      <c r="HDL116" s="102"/>
      <c r="HDM116" s="102"/>
      <c r="HDN116" s="102"/>
      <c r="HDO116" s="102"/>
      <c r="HDP116" s="102"/>
      <c r="HDQ116" s="102"/>
      <c r="HDR116" s="102"/>
      <c r="HDS116" s="102"/>
      <c r="HDT116" s="102"/>
      <c r="HDU116" s="102"/>
      <c r="HDV116" s="102"/>
      <c r="HDW116" s="102"/>
      <c r="HDX116" s="102"/>
      <c r="HDY116" s="102"/>
      <c r="HDZ116" s="102"/>
      <c r="HEA116" s="102"/>
      <c r="HEB116" s="102"/>
      <c r="HEC116" s="102"/>
      <c r="HED116" s="102"/>
      <c r="HEE116" s="102"/>
      <c r="HEF116" s="102"/>
      <c r="HEG116" s="102"/>
      <c r="HEH116" s="102"/>
      <c r="HEI116" s="102"/>
      <c r="HEJ116" s="102"/>
      <c r="HEK116" s="102"/>
      <c r="HEL116" s="102"/>
      <c r="HEM116" s="102"/>
      <c r="HEN116" s="102"/>
      <c r="HEO116" s="102"/>
      <c r="HEP116" s="102"/>
      <c r="HEQ116" s="102"/>
      <c r="HER116" s="102"/>
      <c r="HES116" s="102"/>
      <c r="HET116" s="102"/>
      <c r="HEU116" s="102"/>
      <c r="HEV116" s="102"/>
      <c r="HEW116" s="102"/>
      <c r="HEX116" s="102"/>
      <c r="HEY116" s="102"/>
      <c r="HEZ116" s="102"/>
      <c r="HFA116" s="102"/>
      <c r="HFB116" s="102"/>
      <c r="HFC116" s="102"/>
      <c r="HFD116" s="102"/>
      <c r="HFE116" s="102"/>
      <c r="HFF116" s="102"/>
      <c r="HFG116" s="102"/>
      <c r="HFH116" s="102"/>
      <c r="HFI116" s="102"/>
      <c r="HFJ116" s="102"/>
      <c r="HFK116" s="102"/>
      <c r="HFL116" s="102"/>
      <c r="HFM116" s="102"/>
      <c r="HFN116" s="102"/>
      <c r="HFO116" s="102"/>
      <c r="HFP116" s="102"/>
      <c r="HFQ116" s="102"/>
      <c r="HFR116" s="102"/>
      <c r="HFS116" s="102"/>
      <c r="HFT116" s="102"/>
      <c r="HFU116" s="102"/>
      <c r="HFV116" s="102"/>
      <c r="HFW116" s="102"/>
      <c r="HFX116" s="102"/>
      <c r="HFY116" s="102"/>
      <c r="HFZ116" s="102"/>
      <c r="HGA116" s="102"/>
      <c r="HGB116" s="102"/>
      <c r="HGC116" s="102"/>
      <c r="HGD116" s="102"/>
      <c r="HGE116" s="102"/>
      <c r="HGF116" s="102"/>
      <c r="HGG116" s="102"/>
      <c r="HGH116" s="102"/>
      <c r="HGI116" s="102"/>
      <c r="HGJ116" s="102"/>
      <c r="HGK116" s="102"/>
      <c r="HGL116" s="102"/>
      <c r="HGM116" s="102"/>
      <c r="HGN116" s="102"/>
      <c r="HGO116" s="102"/>
      <c r="HGP116" s="102"/>
      <c r="HGQ116" s="102"/>
      <c r="HGR116" s="102"/>
      <c r="HGS116" s="102"/>
      <c r="HGT116" s="102"/>
      <c r="HGU116" s="102"/>
      <c r="HGV116" s="102"/>
      <c r="HGW116" s="102"/>
      <c r="HGX116" s="102"/>
      <c r="HGY116" s="102"/>
      <c r="HGZ116" s="102"/>
      <c r="HHA116" s="102"/>
      <c r="HHB116" s="102"/>
      <c r="HHC116" s="102"/>
      <c r="HHD116" s="102"/>
      <c r="HHE116" s="102"/>
      <c r="HHF116" s="102"/>
      <c r="HHG116" s="102"/>
      <c r="HHH116" s="102"/>
      <c r="HHI116" s="102"/>
      <c r="HHJ116" s="102"/>
      <c r="HHK116" s="102"/>
      <c r="HHL116" s="102"/>
      <c r="HHM116" s="102"/>
      <c r="HHN116" s="102"/>
      <c r="HHO116" s="102"/>
      <c r="HHP116" s="102"/>
      <c r="HHQ116" s="102"/>
      <c r="HHR116" s="102"/>
      <c r="HHS116" s="102"/>
      <c r="HHT116" s="102"/>
      <c r="HHU116" s="102"/>
      <c r="HHV116" s="102"/>
      <c r="HHW116" s="102"/>
      <c r="HHX116" s="102"/>
      <c r="HHY116" s="102"/>
      <c r="HHZ116" s="102"/>
      <c r="HIA116" s="102"/>
      <c r="HIB116" s="102"/>
      <c r="HIC116" s="102"/>
      <c r="HID116" s="102"/>
      <c r="HIE116" s="102"/>
      <c r="HIF116" s="102"/>
      <c r="HIG116" s="102"/>
      <c r="HIH116" s="102"/>
      <c r="HII116" s="102"/>
      <c r="HIJ116" s="102"/>
      <c r="HIK116" s="102"/>
      <c r="HIL116" s="102"/>
      <c r="HIM116" s="102"/>
      <c r="HIN116" s="102"/>
      <c r="HIO116" s="102"/>
      <c r="HIP116" s="102"/>
      <c r="HIQ116" s="102"/>
      <c r="HIR116" s="102"/>
      <c r="HIS116" s="102"/>
      <c r="HIT116" s="102"/>
      <c r="HIU116" s="102"/>
      <c r="HIV116" s="102"/>
      <c r="HIW116" s="102"/>
      <c r="HIX116" s="102"/>
      <c r="HIY116" s="102"/>
      <c r="HIZ116" s="102"/>
      <c r="HJA116" s="102"/>
      <c r="HJB116" s="102"/>
      <c r="HJC116" s="102"/>
      <c r="HJD116" s="102"/>
      <c r="HJE116" s="102"/>
      <c r="HJF116" s="102"/>
      <c r="HJG116" s="102"/>
      <c r="HJH116" s="102"/>
      <c r="HJI116" s="102"/>
      <c r="HJJ116" s="102"/>
      <c r="HJK116" s="102"/>
      <c r="HJL116" s="102"/>
      <c r="HJM116" s="102"/>
      <c r="HJN116" s="102"/>
      <c r="HJO116" s="102"/>
      <c r="HJP116" s="102"/>
      <c r="HJQ116" s="102"/>
      <c r="HJR116" s="102"/>
      <c r="HJS116" s="102"/>
      <c r="HJT116" s="102"/>
      <c r="HJU116" s="102"/>
      <c r="HJV116" s="102"/>
      <c r="HJW116" s="102"/>
      <c r="HJX116" s="102"/>
      <c r="HJY116" s="102"/>
      <c r="HJZ116" s="102"/>
      <c r="HKA116" s="102"/>
      <c r="HKB116" s="102"/>
      <c r="HKC116" s="102"/>
      <c r="HKD116" s="102"/>
      <c r="HKE116" s="102"/>
      <c r="HKF116" s="102"/>
      <c r="HKG116" s="102"/>
      <c r="HKH116" s="102"/>
      <c r="HKI116" s="102"/>
      <c r="HKJ116" s="102"/>
      <c r="HKK116" s="102"/>
      <c r="HKL116" s="102"/>
      <c r="HKM116" s="102"/>
      <c r="HKN116" s="102"/>
      <c r="HKO116" s="102"/>
      <c r="HKP116" s="102"/>
      <c r="HKQ116" s="102"/>
      <c r="HKR116" s="102"/>
      <c r="HKS116" s="102"/>
      <c r="HKT116" s="102"/>
      <c r="HKU116" s="102"/>
      <c r="HKV116" s="102"/>
      <c r="HKW116" s="102"/>
      <c r="HKX116" s="102"/>
      <c r="HKY116" s="102"/>
      <c r="HKZ116" s="102"/>
      <c r="HLA116" s="102"/>
      <c r="HLB116" s="102"/>
      <c r="HLC116" s="102"/>
      <c r="HLD116" s="102"/>
      <c r="HLE116" s="102"/>
      <c r="HLF116" s="102"/>
      <c r="HLG116" s="102"/>
      <c r="HLH116" s="102"/>
      <c r="HLI116" s="102"/>
      <c r="HLJ116" s="102"/>
      <c r="HLK116" s="102"/>
      <c r="HLL116" s="102"/>
      <c r="HLM116" s="102"/>
      <c r="HLN116" s="102"/>
      <c r="HLO116" s="102"/>
      <c r="HLP116" s="102"/>
      <c r="HLQ116" s="102"/>
      <c r="HLR116" s="102"/>
      <c r="HLS116" s="102"/>
      <c r="HLT116" s="102"/>
      <c r="HLU116" s="102"/>
      <c r="HLV116" s="102"/>
      <c r="HLW116" s="102"/>
      <c r="HLX116" s="102"/>
      <c r="HLY116" s="102"/>
      <c r="HLZ116" s="102"/>
      <c r="HMA116" s="102"/>
      <c r="HMB116" s="102"/>
      <c r="HMC116" s="102"/>
      <c r="HMD116" s="102"/>
      <c r="HME116" s="102"/>
      <c r="HMF116" s="102"/>
      <c r="HMG116" s="102"/>
      <c r="HMH116" s="102"/>
      <c r="HMI116" s="102"/>
      <c r="HMJ116" s="102"/>
      <c r="HMK116" s="102"/>
      <c r="HML116" s="102"/>
      <c r="HMM116" s="102"/>
      <c r="HMN116" s="102"/>
      <c r="HMO116" s="102"/>
      <c r="HMP116" s="102"/>
      <c r="HMQ116" s="102"/>
      <c r="HMR116" s="102"/>
      <c r="HMS116" s="102"/>
      <c r="HMT116" s="102"/>
      <c r="HMU116" s="102"/>
      <c r="HMV116" s="102"/>
      <c r="HMW116" s="102"/>
      <c r="HMX116" s="102"/>
      <c r="HMY116" s="102"/>
      <c r="HMZ116" s="102"/>
      <c r="HNA116" s="102"/>
      <c r="HNB116" s="102"/>
      <c r="HNC116" s="102"/>
      <c r="HND116" s="102"/>
      <c r="HNE116" s="102"/>
      <c r="HNF116" s="102"/>
      <c r="HNG116" s="102"/>
      <c r="HNH116" s="102"/>
      <c r="HNI116" s="102"/>
      <c r="HNJ116" s="102"/>
      <c r="HNK116" s="102"/>
      <c r="HNL116" s="102"/>
      <c r="HNM116" s="102"/>
      <c r="HNN116" s="102"/>
      <c r="HNO116" s="102"/>
      <c r="HNP116" s="102"/>
      <c r="HNQ116" s="102"/>
      <c r="HNR116" s="102"/>
      <c r="HNS116" s="102"/>
      <c r="HNT116" s="102"/>
      <c r="HNU116" s="102"/>
      <c r="HNV116" s="102"/>
      <c r="HNW116" s="102"/>
      <c r="HNX116" s="102"/>
      <c r="HNY116" s="102"/>
      <c r="HNZ116" s="102"/>
      <c r="HOA116" s="102"/>
      <c r="HOB116" s="102"/>
      <c r="HOC116" s="102"/>
      <c r="HOD116" s="102"/>
      <c r="HOE116" s="102"/>
      <c r="HOF116" s="102"/>
      <c r="HOG116" s="102"/>
      <c r="HOH116" s="102"/>
      <c r="HOI116" s="102"/>
      <c r="HOJ116" s="102"/>
      <c r="HOK116" s="102"/>
      <c r="HOL116" s="102"/>
      <c r="HOM116" s="102"/>
      <c r="HON116" s="102"/>
      <c r="HOO116" s="102"/>
      <c r="HOP116" s="102"/>
      <c r="HOQ116" s="102"/>
      <c r="HOR116" s="102"/>
      <c r="HOS116" s="102"/>
      <c r="HOT116" s="102"/>
      <c r="HOU116" s="102"/>
      <c r="HOV116" s="102"/>
      <c r="HOW116" s="102"/>
      <c r="HOX116" s="102"/>
      <c r="HOY116" s="102"/>
      <c r="HOZ116" s="102"/>
      <c r="HPA116" s="102"/>
      <c r="HPB116" s="102"/>
      <c r="HPC116" s="102"/>
      <c r="HPD116" s="102"/>
      <c r="HPE116" s="102"/>
      <c r="HPF116" s="102"/>
      <c r="HPG116" s="102"/>
      <c r="HPH116" s="102"/>
      <c r="HPI116" s="102"/>
      <c r="HPJ116" s="102"/>
      <c r="HPK116" s="102"/>
      <c r="HPL116" s="102"/>
      <c r="HPM116" s="102"/>
      <c r="HPN116" s="102"/>
      <c r="HPO116" s="102"/>
      <c r="HPP116" s="102"/>
      <c r="HPQ116" s="102"/>
      <c r="HPR116" s="102"/>
      <c r="HPS116" s="102"/>
      <c r="HPT116" s="102"/>
      <c r="HPU116" s="102"/>
      <c r="HPV116" s="102"/>
      <c r="HPW116" s="102"/>
      <c r="HPX116" s="102"/>
      <c r="HPY116" s="102"/>
      <c r="HPZ116" s="102"/>
      <c r="HQA116" s="102"/>
      <c r="HQB116" s="102"/>
      <c r="HQC116" s="102"/>
      <c r="HQD116" s="102"/>
      <c r="HQE116" s="102"/>
      <c r="HQF116" s="102"/>
      <c r="HQG116" s="102"/>
      <c r="HQH116" s="102"/>
      <c r="HQI116" s="102"/>
      <c r="HQJ116" s="102"/>
      <c r="HQK116" s="102"/>
      <c r="HQL116" s="102"/>
      <c r="HQM116" s="102"/>
      <c r="HQN116" s="102"/>
      <c r="HQO116" s="102"/>
      <c r="HQP116" s="102"/>
      <c r="HQQ116" s="102"/>
      <c r="HQR116" s="102"/>
      <c r="HQS116" s="102"/>
      <c r="HQT116" s="102"/>
      <c r="HQU116" s="102"/>
      <c r="HQV116" s="102"/>
      <c r="HQW116" s="102"/>
      <c r="HQX116" s="102"/>
      <c r="HQY116" s="102"/>
      <c r="HQZ116" s="102"/>
      <c r="HRA116" s="102"/>
      <c r="HRB116" s="102"/>
      <c r="HRC116" s="102"/>
      <c r="HRD116" s="102"/>
      <c r="HRE116" s="102"/>
      <c r="HRF116" s="102"/>
      <c r="HRG116" s="102"/>
      <c r="HRH116" s="102"/>
      <c r="HRI116" s="102"/>
      <c r="HRJ116" s="102"/>
      <c r="HRK116" s="102"/>
      <c r="HRL116" s="102"/>
      <c r="HRM116" s="102"/>
      <c r="HRN116" s="102"/>
      <c r="HRO116" s="102"/>
      <c r="HRP116" s="102"/>
      <c r="HRQ116" s="102"/>
      <c r="HRR116" s="102"/>
      <c r="HRS116" s="102"/>
      <c r="HRT116" s="102"/>
      <c r="HRU116" s="102"/>
      <c r="HRV116" s="102"/>
      <c r="HRW116" s="102"/>
      <c r="HRX116" s="102"/>
      <c r="HRY116" s="102"/>
      <c r="HRZ116" s="102"/>
      <c r="HSA116" s="102"/>
      <c r="HSB116" s="102"/>
      <c r="HSC116" s="102"/>
      <c r="HSD116" s="102"/>
      <c r="HSE116" s="102"/>
      <c r="HSF116" s="102"/>
      <c r="HSG116" s="102"/>
      <c r="HSH116" s="102"/>
      <c r="HSI116" s="102"/>
      <c r="HSJ116" s="102"/>
      <c r="HSK116" s="102"/>
      <c r="HSL116" s="102"/>
      <c r="HSM116" s="102"/>
      <c r="HSN116" s="102"/>
      <c r="HSO116" s="102"/>
      <c r="HSP116" s="102"/>
      <c r="HSQ116" s="102"/>
      <c r="HSR116" s="102"/>
      <c r="HSS116" s="102"/>
      <c r="HST116" s="102"/>
      <c r="HSU116" s="102"/>
      <c r="HSV116" s="102"/>
      <c r="HSW116" s="102"/>
      <c r="HSX116" s="102"/>
      <c r="HSY116" s="102"/>
      <c r="HSZ116" s="102"/>
      <c r="HTA116" s="102"/>
      <c r="HTB116" s="102"/>
      <c r="HTC116" s="102"/>
      <c r="HTD116" s="102"/>
      <c r="HTE116" s="102"/>
      <c r="HTF116" s="102"/>
      <c r="HTG116" s="102"/>
      <c r="HTH116" s="102"/>
      <c r="HTI116" s="102"/>
      <c r="HTJ116" s="102"/>
      <c r="HTK116" s="102"/>
      <c r="HTL116" s="102"/>
      <c r="HTM116" s="102"/>
      <c r="HTN116" s="102"/>
      <c r="HTO116" s="102"/>
      <c r="HTP116" s="102"/>
      <c r="HTQ116" s="102"/>
      <c r="HTR116" s="102"/>
      <c r="HTS116" s="102"/>
      <c r="HTT116" s="102"/>
      <c r="HTU116" s="102"/>
      <c r="HTV116" s="102"/>
      <c r="HTW116" s="102"/>
      <c r="HTX116" s="102"/>
      <c r="HTY116" s="102"/>
      <c r="HTZ116" s="102"/>
      <c r="HUA116" s="102"/>
      <c r="HUB116" s="102"/>
      <c r="HUC116" s="102"/>
      <c r="HUD116" s="102"/>
      <c r="HUE116" s="102"/>
      <c r="HUF116" s="102"/>
      <c r="HUG116" s="102"/>
      <c r="HUH116" s="102"/>
      <c r="HUI116" s="102"/>
      <c r="HUJ116" s="102"/>
      <c r="HUK116" s="102"/>
      <c r="HUL116" s="102"/>
      <c r="HUM116" s="102"/>
      <c r="HUN116" s="102"/>
      <c r="HUO116" s="102"/>
      <c r="HUP116" s="102"/>
      <c r="HUQ116" s="102"/>
      <c r="HUR116" s="102"/>
      <c r="HUS116" s="102"/>
      <c r="HUT116" s="102"/>
      <c r="HUU116" s="102"/>
      <c r="HUV116" s="102"/>
      <c r="HUW116" s="102"/>
      <c r="HUX116" s="102"/>
      <c r="HUY116" s="102"/>
      <c r="HUZ116" s="102"/>
      <c r="HVA116" s="102"/>
      <c r="HVB116" s="102"/>
      <c r="HVC116" s="102"/>
      <c r="HVD116" s="102"/>
      <c r="HVE116" s="102"/>
      <c r="HVF116" s="102"/>
      <c r="HVG116" s="102"/>
      <c r="HVH116" s="102"/>
      <c r="HVI116" s="102"/>
      <c r="HVJ116" s="102"/>
      <c r="HVK116" s="102"/>
      <c r="HVL116" s="102"/>
      <c r="HVM116" s="102"/>
      <c r="HVN116" s="102"/>
      <c r="HVO116" s="102"/>
      <c r="HVP116" s="102"/>
      <c r="HVQ116" s="102"/>
      <c r="HVR116" s="102"/>
      <c r="HVS116" s="102"/>
      <c r="HVT116" s="102"/>
      <c r="HVU116" s="102"/>
      <c r="HVV116" s="102"/>
      <c r="HVW116" s="102"/>
      <c r="HVX116" s="102"/>
      <c r="HVY116" s="102"/>
      <c r="HVZ116" s="102"/>
      <c r="HWA116" s="102"/>
      <c r="HWB116" s="102"/>
      <c r="HWC116" s="102"/>
      <c r="HWD116" s="102"/>
      <c r="HWE116" s="102"/>
      <c r="HWF116" s="102"/>
      <c r="HWG116" s="102"/>
      <c r="HWH116" s="102"/>
      <c r="HWI116" s="102"/>
      <c r="HWJ116" s="102"/>
      <c r="HWK116" s="102"/>
      <c r="HWL116" s="102"/>
      <c r="HWM116" s="102"/>
      <c r="HWN116" s="102"/>
      <c r="HWO116" s="102"/>
      <c r="HWP116" s="102"/>
      <c r="HWQ116" s="102"/>
      <c r="HWR116" s="102"/>
      <c r="HWS116" s="102"/>
      <c r="HWT116" s="102"/>
      <c r="HWU116" s="102"/>
      <c r="HWV116" s="102"/>
      <c r="HWW116" s="102"/>
      <c r="HWX116" s="102"/>
      <c r="HWY116" s="102"/>
      <c r="HWZ116" s="102"/>
      <c r="HXA116" s="102"/>
      <c r="HXB116" s="102"/>
      <c r="HXC116" s="102"/>
      <c r="HXD116" s="102"/>
      <c r="HXE116" s="102"/>
      <c r="HXF116" s="102"/>
      <c r="HXG116" s="102"/>
      <c r="HXH116" s="102"/>
      <c r="HXI116" s="102"/>
      <c r="HXJ116" s="102"/>
      <c r="HXK116" s="102"/>
      <c r="HXL116" s="102"/>
      <c r="HXM116" s="102"/>
      <c r="HXN116" s="102"/>
      <c r="HXO116" s="102"/>
      <c r="HXP116" s="102"/>
      <c r="HXQ116" s="102"/>
      <c r="HXR116" s="102"/>
      <c r="HXS116" s="102"/>
      <c r="HXT116" s="102"/>
      <c r="HXU116" s="102"/>
      <c r="HXV116" s="102"/>
      <c r="HXW116" s="102"/>
      <c r="HXX116" s="102"/>
      <c r="HXY116" s="102"/>
      <c r="HXZ116" s="102"/>
      <c r="HYA116" s="102"/>
      <c r="HYB116" s="102"/>
      <c r="HYC116" s="102"/>
      <c r="HYD116" s="102"/>
      <c r="HYE116" s="102"/>
      <c r="HYF116" s="102"/>
      <c r="HYG116" s="102"/>
      <c r="HYH116" s="102"/>
      <c r="HYI116" s="102"/>
      <c r="HYJ116" s="102"/>
      <c r="HYK116" s="102"/>
      <c r="HYL116" s="102"/>
      <c r="HYM116" s="102"/>
      <c r="HYN116" s="102"/>
      <c r="HYO116" s="102"/>
      <c r="HYP116" s="102"/>
      <c r="HYQ116" s="102"/>
      <c r="HYR116" s="102"/>
      <c r="HYS116" s="102"/>
      <c r="HYT116" s="102"/>
      <c r="HYU116" s="102"/>
      <c r="HYV116" s="102"/>
      <c r="HYW116" s="102"/>
      <c r="HYX116" s="102"/>
      <c r="HYY116" s="102"/>
      <c r="HYZ116" s="102"/>
      <c r="HZA116" s="102"/>
      <c r="HZB116" s="102"/>
      <c r="HZC116" s="102"/>
      <c r="HZD116" s="102"/>
      <c r="HZE116" s="102"/>
      <c r="HZF116" s="102"/>
      <c r="HZG116" s="102"/>
      <c r="HZH116" s="102"/>
      <c r="HZI116" s="102"/>
      <c r="HZJ116" s="102"/>
      <c r="HZK116" s="102"/>
      <c r="HZL116" s="102"/>
      <c r="HZM116" s="102"/>
      <c r="HZN116" s="102"/>
      <c r="HZO116" s="102"/>
      <c r="HZP116" s="102"/>
      <c r="HZQ116" s="102"/>
      <c r="HZR116" s="102"/>
      <c r="HZS116" s="102"/>
      <c r="HZT116" s="102"/>
      <c r="HZU116" s="102"/>
      <c r="HZV116" s="102"/>
      <c r="HZW116" s="102"/>
      <c r="HZX116" s="102"/>
      <c r="HZY116" s="102"/>
      <c r="HZZ116" s="102"/>
      <c r="IAA116" s="102"/>
      <c r="IAB116" s="102"/>
      <c r="IAC116" s="102"/>
      <c r="IAD116" s="102"/>
      <c r="IAE116" s="102"/>
      <c r="IAF116" s="102"/>
      <c r="IAG116" s="102"/>
      <c r="IAH116" s="102"/>
      <c r="IAI116" s="102"/>
      <c r="IAJ116" s="102"/>
      <c r="IAK116" s="102"/>
      <c r="IAL116" s="102"/>
      <c r="IAM116" s="102"/>
      <c r="IAN116" s="102"/>
      <c r="IAO116" s="102"/>
      <c r="IAP116" s="102"/>
      <c r="IAQ116" s="102"/>
      <c r="IAR116" s="102"/>
      <c r="IAS116" s="102"/>
      <c r="IAT116" s="102"/>
      <c r="IAU116" s="102"/>
      <c r="IAV116" s="102"/>
      <c r="IAW116" s="102"/>
      <c r="IAX116" s="102"/>
      <c r="IAY116" s="102"/>
      <c r="IAZ116" s="102"/>
      <c r="IBA116" s="102"/>
      <c r="IBB116" s="102"/>
      <c r="IBC116" s="102"/>
      <c r="IBD116" s="102"/>
      <c r="IBE116" s="102"/>
      <c r="IBF116" s="102"/>
      <c r="IBG116" s="102"/>
      <c r="IBH116" s="102"/>
      <c r="IBI116" s="102"/>
      <c r="IBJ116" s="102"/>
      <c r="IBK116" s="102"/>
      <c r="IBL116" s="102"/>
      <c r="IBM116" s="102"/>
      <c r="IBN116" s="102"/>
      <c r="IBO116" s="102"/>
      <c r="IBP116" s="102"/>
      <c r="IBQ116" s="102"/>
      <c r="IBR116" s="102"/>
      <c r="IBS116" s="102"/>
      <c r="IBT116" s="102"/>
      <c r="IBU116" s="102"/>
      <c r="IBV116" s="102"/>
      <c r="IBW116" s="102"/>
      <c r="IBX116" s="102"/>
      <c r="IBY116" s="102"/>
      <c r="IBZ116" s="102"/>
      <c r="ICA116" s="102"/>
      <c r="ICB116" s="102"/>
      <c r="ICC116" s="102"/>
      <c r="ICD116" s="102"/>
      <c r="ICE116" s="102"/>
      <c r="ICF116" s="102"/>
      <c r="ICG116" s="102"/>
      <c r="ICH116" s="102"/>
      <c r="ICI116" s="102"/>
      <c r="ICJ116" s="102"/>
      <c r="ICK116" s="102"/>
      <c r="ICL116" s="102"/>
      <c r="ICM116" s="102"/>
      <c r="ICN116" s="102"/>
      <c r="ICO116" s="102"/>
      <c r="ICP116" s="102"/>
      <c r="ICQ116" s="102"/>
      <c r="ICR116" s="102"/>
      <c r="ICS116" s="102"/>
      <c r="ICT116" s="102"/>
      <c r="ICU116" s="102"/>
      <c r="ICV116" s="102"/>
      <c r="ICW116" s="102"/>
      <c r="ICX116" s="102"/>
      <c r="ICY116" s="102"/>
      <c r="ICZ116" s="102"/>
      <c r="IDA116" s="102"/>
      <c r="IDB116" s="102"/>
      <c r="IDC116" s="102"/>
      <c r="IDD116" s="102"/>
      <c r="IDE116" s="102"/>
      <c r="IDF116" s="102"/>
      <c r="IDG116" s="102"/>
      <c r="IDH116" s="102"/>
      <c r="IDI116" s="102"/>
      <c r="IDJ116" s="102"/>
      <c r="IDK116" s="102"/>
      <c r="IDL116" s="102"/>
      <c r="IDM116" s="102"/>
      <c r="IDN116" s="102"/>
      <c r="IDO116" s="102"/>
      <c r="IDP116" s="102"/>
      <c r="IDQ116" s="102"/>
      <c r="IDR116" s="102"/>
      <c r="IDS116" s="102"/>
      <c r="IDT116" s="102"/>
      <c r="IDU116" s="102"/>
      <c r="IDV116" s="102"/>
      <c r="IDW116" s="102"/>
      <c r="IDX116" s="102"/>
      <c r="IDY116" s="102"/>
      <c r="IDZ116" s="102"/>
      <c r="IEA116" s="102"/>
      <c r="IEB116" s="102"/>
      <c r="IEC116" s="102"/>
      <c r="IED116" s="102"/>
      <c r="IEE116" s="102"/>
      <c r="IEF116" s="102"/>
      <c r="IEG116" s="102"/>
      <c r="IEH116" s="102"/>
      <c r="IEI116" s="102"/>
      <c r="IEJ116" s="102"/>
      <c r="IEK116" s="102"/>
      <c r="IEL116" s="102"/>
      <c r="IEM116" s="102"/>
      <c r="IEN116" s="102"/>
      <c r="IEO116" s="102"/>
      <c r="IEP116" s="102"/>
      <c r="IEQ116" s="102"/>
      <c r="IER116" s="102"/>
      <c r="IES116" s="102"/>
      <c r="IET116" s="102"/>
      <c r="IEU116" s="102"/>
      <c r="IEV116" s="102"/>
      <c r="IEW116" s="102"/>
      <c r="IEX116" s="102"/>
      <c r="IEY116" s="102"/>
      <c r="IEZ116" s="102"/>
      <c r="IFA116" s="102"/>
      <c r="IFB116" s="102"/>
      <c r="IFC116" s="102"/>
      <c r="IFD116" s="102"/>
      <c r="IFE116" s="102"/>
      <c r="IFF116" s="102"/>
      <c r="IFG116" s="102"/>
      <c r="IFH116" s="102"/>
      <c r="IFI116" s="102"/>
      <c r="IFJ116" s="102"/>
      <c r="IFK116" s="102"/>
      <c r="IFL116" s="102"/>
      <c r="IFM116" s="102"/>
      <c r="IFN116" s="102"/>
      <c r="IFO116" s="102"/>
      <c r="IFP116" s="102"/>
      <c r="IFQ116" s="102"/>
      <c r="IFR116" s="102"/>
      <c r="IFS116" s="102"/>
      <c r="IFT116" s="102"/>
      <c r="IFU116" s="102"/>
      <c r="IFV116" s="102"/>
      <c r="IFW116" s="102"/>
      <c r="IFX116" s="102"/>
      <c r="IFY116" s="102"/>
      <c r="IFZ116" s="102"/>
      <c r="IGA116" s="102"/>
      <c r="IGB116" s="102"/>
      <c r="IGC116" s="102"/>
      <c r="IGD116" s="102"/>
      <c r="IGE116" s="102"/>
      <c r="IGF116" s="102"/>
      <c r="IGG116" s="102"/>
      <c r="IGH116" s="102"/>
      <c r="IGI116" s="102"/>
      <c r="IGJ116" s="102"/>
      <c r="IGK116" s="102"/>
      <c r="IGL116" s="102"/>
      <c r="IGM116" s="102"/>
      <c r="IGN116" s="102"/>
      <c r="IGO116" s="102"/>
      <c r="IGP116" s="102"/>
      <c r="IGQ116" s="102"/>
      <c r="IGR116" s="102"/>
      <c r="IGS116" s="102"/>
      <c r="IGT116" s="102"/>
      <c r="IGU116" s="102"/>
      <c r="IGV116" s="102"/>
      <c r="IGW116" s="102"/>
      <c r="IGX116" s="102"/>
      <c r="IGY116" s="102"/>
      <c r="IGZ116" s="102"/>
      <c r="IHA116" s="102"/>
      <c r="IHB116" s="102"/>
      <c r="IHC116" s="102"/>
      <c r="IHD116" s="102"/>
      <c r="IHE116" s="102"/>
      <c r="IHF116" s="102"/>
      <c r="IHG116" s="102"/>
      <c r="IHH116" s="102"/>
      <c r="IHI116" s="102"/>
      <c r="IHJ116" s="102"/>
      <c r="IHK116" s="102"/>
      <c r="IHL116" s="102"/>
      <c r="IHM116" s="102"/>
      <c r="IHN116" s="102"/>
      <c r="IHO116" s="102"/>
      <c r="IHP116" s="102"/>
      <c r="IHQ116" s="102"/>
      <c r="IHR116" s="102"/>
      <c r="IHS116" s="102"/>
      <c r="IHT116" s="102"/>
      <c r="IHU116" s="102"/>
      <c r="IHV116" s="102"/>
      <c r="IHW116" s="102"/>
      <c r="IHX116" s="102"/>
      <c r="IHY116" s="102"/>
      <c r="IHZ116" s="102"/>
      <c r="IIA116" s="102"/>
      <c r="IIB116" s="102"/>
      <c r="IIC116" s="102"/>
      <c r="IID116" s="102"/>
      <c r="IIE116" s="102"/>
      <c r="IIF116" s="102"/>
      <c r="IIG116" s="102"/>
      <c r="IIH116" s="102"/>
      <c r="III116" s="102"/>
      <c r="IIJ116" s="102"/>
      <c r="IIK116" s="102"/>
      <c r="IIL116" s="102"/>
      <c r="IIM116" s="102"/>
      <c r="IIN116" s="102"/>
      <c r="IIO116" s="102"/>
      <c r="IIP116" s="102"/>
      <c r="IIQ116" s="102"/>
      <c r="IIR116" s="102"/>
      <c r="IIS116" s="102"/>
      <c r="IIT116" s="102"/>
      <c r="IIU116" s="102"/>
      <c r="IIV116" s="102"/>
      <c r="IIW116" s="102"/>
      <c r="IIX116" s="102"/>
      <c r="IIY116" s="102"/>
      <c r="IIZ116" s="102"/>
      <c r="IJA116" s="102"/>
      <c r="IJB116" s="102"/>
      <c r="IJC116" s="102"/>
      <c r="IJD116" s="102"/>
      <c r="IJE116" s="102"/>
      <c r="IJF116" s="102"/>
      <c r="IJG116" s="102"/>
      <c r="IJH116" s="102"/>
      <c r="IJI116" s="102"/>
      <c r="IJJ116" s="102"/>
      <c r="IJK116" s="102"/>
      <c r="IJL116" s="102"/>
      <c r="IJM116" s="102"/>
      <c r="IJN116" s="102"/>
      <c r="IJO116" s="102"/>
      <c r="IJP116" s="102"/>
      <c r="IJQ116" s="102"/>
      <c r="IJR116" s="102"/>
      <c r="IJS116" s="102"/>
      <c r="IJT116" s="102"/>
      <c r="IJU116" s="102"/>
      <c r="IJV116" s="102"/>
      <c r="IJW116" s="102"/>
      <c r="IJX116" s="102"/>
      <c r="IJY116" s="102"/>
      <c r="IJZ116" s="102"/>
      <c r="IKA116" s="102"/>
      <c r="IKB116" s="102"/>
      <c r="IKC116" s="102"/>
      <c r="IKD116" s="102"/>
      <c r="IKE116" s="102"/>
      <c r="IKF116" s="102"/>
      <c r="IKG116" s="102"/>
      <c r="IKH116" s="102"/>
      <c r="IKI116" s="102"/>
      <c r="IKJ116" s="102"/>
      <c r="IKK116" s="102"/>
      <c r="IKL116" s="102"/>
      <c r="IKM116" s="102"/>
      <c r="IKN116" s="102"/>
      <c r="IKO116" s="102"/>
      <c r="IKP116" s="102"/>
      <c r="IKQ116" s="102"/>
      <c r="IKR116" s="102"/>
      <c r="IKS116" s="102"/>
      <c r="IKT116" s="102"/>
      <c r="IKU116" s="102"/>
      <c r="IKV116" s="102"/>
      <c r="IKW116" s="102"/>
      <c r="IKX116" s="102"/>
      <c r="IKY116" s="102"/>
      <c r="IKZ116" s="102"/>
      <c r="ILA116" s="102"/>
      <c r="ILB116" s="102"/>
      <c r="ILC116" s="102"/>
      <c r="ILD116" s="102"/>
      <c r="ILE116" s="102"/>
      <c r="ILF116" s="102"/>
      <c r="ILG116" s="102"/>
      <c r="ILH116" s="102"/>
      <c r="ILI116" s="102"/>
      <c r="ILJ116" s="102"/>
      <c r="ILK116" s="102"/>
      <c r="ILL116" s="102"/>
      <c r="ILM116" s="102"/>
      <c r="ILN116" s="102"/>
      <c r="ILO116" s="102"/>
      <c r="ILP116" s="102"/>
      <c r="ILQ116" s="102"/>
      <c r="ILR116" s="102"/>
      <c r="ILS116" s="102"/>
      <c r="ILT116" s="102"/>
      <c r="ILU116" s="102"/>
      <c r="ILV116" s="102"/>
      <c r="ILW116" s="102"/>
      <c r="ILX116" s="102"/>
      <c r="ILY116" s="102"/>
      <c r="ILZ116" s="102"/>
      <c r="IMA116" s="102"/>
      <c r="IMB116" s="102"/>
      <c r="IMC116" s="102"/>
      <c r="IMD116" s="102"/>
      <c r="IME116" s="102"/>
      <c r="IMF116" s="102"/>
      <c r="IMG116" s="102"/>
      <c r="IMH116" s="102"/>
      <c r="IMI116" s="102"/>
      <c r="IMJ116" s="102"/>
      <c r="IMK116" s="102"/>
      <c r="IML116" s="102"/>
      <c r="IMM116" s="102"/>
      <c r="IMN116" s="102"/>
      <c r="IMO116" s="102"/>
      <c r="IMP116" s="102"/>
      <c r="IMQ116" s="102"/>
      <c r="IMR116" s="102"/>
      <c r="IMS116" s="102"/>
      <c r="IMT116" s="102"/>
      <c r="IMU116" s="102"/>
      <c r="IMV116" s="102"/>
      <c r="IMW116" s="102"/>
      <c r="IMX116" s="102"/>
      <c r="IMY116" s="102"/>
      <c r="IMZ116" s="102"/>
      <c r="INA116" s="102"/>
      <c r="INB116" s="102"/>
      <c r="INC116" s="102"/>
      <c r="IND116" s="102"/>
      <c r="INE116" s="102"/>
      <c r="INF116" s="102"/>
      <c r="ING116" s="102"/>
      <c r="INH116" s="102"/>
      <c r="INI116" s="102"/>
      <c r="INJ116" s="102"/>
      <c r="INK116" s="102"/>
      <c r="INL116" s="102"/>
      <c r="INM116" s="102"/>
      <c r="INN116" s="102"/>
      <c r="INO116" s="102"/>
      <c r="INP116" s="102"/>
      <c r="INQ116" s="102"/>
      <c r="INR116" s="102"/>
      <c r="INS116" s="102"/>
      <c r="INT116" s="102"/>
      <c r="INU116" s="102"/>
      <c r="INV116" s="102"/>
      <c r="INW116" s="102"/>
      <c r="INX116" s="102"/>
      <c r="INY116" s="102"/>
      <c r="INZ116" s="102"/>
      <c r="IOA116" s="102"/>
      <c r="IOB116" s="102"/>
      <c r="IOC116" s="102"/>
      <c r="IOD116" s="102"/>
      <c r="IOE116" s="102"/>
      <c r="IOF116" s="102"/>
      <c r="IOG116" s="102"/>
      <c r="IOH116" s="102"/>
      <c r="IOI116" s="102"/>
      <c r="IOJ116" s="102"/>
      <c r="IOK116" s="102"/>
      <c r="IOL116" s="102"/>
      <c r="IOM116" s="102"/>
      <c r="ION116" s="102"/>
      <c r="IOO116" s="102"/>
      <c r="IOP116" s="102"/>
      <c r="IOQ116" s="102"/>
      <c r="IOR116" s="102"/>
      <c r="IOS116" s="102"/>
      <c r="IOT116" s="102"/>
      <c r="IOU116" s="102"/>
      <c r="IOV116" s="102"/>
      <c r="IOW116" s="102"/>
      <c r="IOX116" s="102"/>
      <c r="IOY116" s="102"/>
      <c r="IOZ116" s="102"/>
      <c r="IPA116" s="102"/>
      <c r="IPB116" s="102"/>
      <c r="IPC116" s="102"/>
      <c r="IPD116" s="102"/>
      <c r="IPE116" s="102"/>
      <c r="IPF116" s="102"/>
      <c r="IPG116" s="102"/>
      <c r="IPH116" s="102"/>
      <c r="IPI116" s="102"/>
      <c r="IPJ116" s="102"/>
      <c r="IPK116" s="102"/>
      <c r="IPL116" s="102"/>
      <c r="IPM116" s="102"/>
      <c r="IPN116" s="102"/>
      <c r="IPO116" s="102"/>
      <c r="IPP116" s="102"/>
      <c r="IPQ116" s="102"/>
      <c r="IPR116" s="102"/>
      <c r="IPS116" s="102"/>
      <c r="IPT116" s="102"/>
      <c r="IPU116" s="102"/>
      <c r="IPV116" s="102"/>
      <c r="IPW116" s="102"/>
      <c r="IPX116" s="102"/>
      <c r="IPY116" s="102"/>
      <c r="IPZ116" s="102"/>
      <c r="IQA116" s="102"/>
      <c r="IQB116" s="102"/>
      <c r="IQC116" s="102"/>
      <c r="IQD116" s="102"/>
      <c r="IQE116" s="102"/>
      <c r="IQF116" s="102"/>
      <c r="IQG116" s="102"/>
      <c r="IQH116" s="102"/>
      <c r="IQI116" s="102"/>
      <c r="IQJ116" s="102"/>
      <c r="IQK116" s="102"/>
      <c r="IQL116" s="102"/>
      <c r="IQM116" s="102"/>
      <c r="IQN116" s="102"/>
      <c r="IQO116" s="102"/>
      <c r="IQP116" s="102"/>
      <c r="IQQ116" s="102"/>
      <c r="IQR116" s="102"/>
      <c r="IQS116" s="102"/>
      <c r="IQT116" s="102"/>
      <c r="IQU116" s="102"/>
      <c r="IQV116" s="102"/>
      <c r="IQW116" s="102"/>
      <c r="IQX116" s="102"/>
      <c r="IQY116" s="102"/>
      <c r="IQZ116" s="102"/>
      <c r="IRA116" s="102"/>
      <c r="IRB116" s="102"/>
      <c r="IRC116" s="102"/>
      <c r="IRD116" s="102"/>
      <c r="IRE116" s="102"/>
      <c r="IRF116" s="102"/>
      <c r="IRG116" s="102"/>
      <c r="IRH116" s="102"/>
      <c r="IRI116" s="102"/>
      <c r="IRJ116" s="102"/>
      <c r="IRK116" s="102"/>
      <c r="IRL116" s="102"/>
      <c r="IRM116" s="102"/>
      <c r="IRN116" s="102"/>
      <c r="IRO116" s="102"/>
      <c r="IRP116" s="102"/>
      <c r="IRQ116" s="102"/>
      <c r="IRR116" s="102"/>
      <c r="IRS116" s="102"/>
      <c r="IRT116" s="102"/>
      <c r="IRU116" s="102"/>
      <c r="IRV116" s="102"/>
      <c r="IRW116" s="102"/>
      <c r="IRX116" s="102"/>
      <c r="IRY116" s="102"/>
      <c r="IRZ116" s="102"/>
      <c r="ISA116" s="102"/>
      <c r="ISB116" s="102"/>
      <c r="ISC116" s="102"/>
      <c r="ISD116" s="102"/>
      <c r="ISE116" s="102"/>
      <c r="ISF116" s="102"/>
      <c r="ISG116" s="102"/>
      <c r="ISH116" s="102"/>
      <c r="ISI116" s="102"/>
      <c r="ISJ116" s="102"/>
      <c r="ISK116" s="102"/>
      <c r="ISL116" s="102"/>
      <c r="ISM116" s="102"/>
      <c r="ISN116" s="102"/>
      <c r="ISO116" s="102"/>
      <c r="ISP116" s="102"/>
      <c r="ISQ116" s="102"/>
      <c r="ISR116" s="102"/>
      <c r="ISS116" s="102"/>
      <c r="IST116" s="102"/>
      <c r="ISU116" s="102"/>
      <c r="ISV116" s="102"/>
      <c r="ISW116" s="102"/>
      <c r="ISX116" s="102"/>
      <c r="ISY116" s="102"/>
      <c r="ISZ116" s="102"/>
      <c r="ITA116" s="102"/>
      <c r="ITB116" s="102"/>
      <c r="ITC116" s="102"/>
      <c r="ITD116" s="102"/>
      <c r="ITE116" s="102"/>
      <c r="ITF116" s="102"/>
      <c r="ITG116" s="102"/>
      <c r="ITH116" s="102"/>
      <c r="ITI116" s="102"/>
      <c r="ITJ116" s="102"/>
      <c r="ITK116" s="102"/>
      <c r="ITL116" s="102"/>
      <c r="ITM116" s="102"/>
      <c r="ITN116" s="102"/>
      <c r="ITO116" s="102"/>
      <c r="ITP116" s="102"/>
      <c r="ITQ116" s="102"/>
      <c r="ITR116" s="102"/>
      <c r="ITS116" s="102"/>
      <c r="ITT116" s="102"/>
      <c r="ITU116" s="102"/>
      <c r="ITV116" s="102"/>
      <c r="ITW116" s="102"/>
      <c r="ITX116" s="102"/>
      <c r="ITY116" s="102"/>
      <c r="ITZ116" s="102"/>
      <c r="IUA116" s="102"/>
      <c r="IUB116" s="102"/>
      <c r="IUC116" s="102"/>
      <c r="IUD116" s="102"/>
      <c r="IUE116" s="102"/>
      <c r="IUF116" s="102"/>
      <c r="IUG116" s="102"/>
      <c r="IUH116" s="102"/>
      <c r="IUI116" s="102"/>
      <c r="IUJ116" s="102"/>
      <c r="IUK116" s="102"/>
      <c r="IUL116" s="102"/>
      <c r="IUM116" s="102"/>
      <c r="IUN116" s="102"/>
      <c r="IUO116" s="102"/>
      <c r="IUP116" s="102"/>
      <c r="IUQ116" s="102"/>
      <c r="IUR116" s="102"/>
      <c r="IUS116" s="102"/>
      <c r="IUT116" s="102"/>
      <c r="IUU116" s="102"/>
      <c r="IUV116" s="102"/>
      <c r="IUW116" s="102"/>
      <c r="IUX116" s="102"/>
      <c r="IUY116" s="102"/>
      <c r="IUZ116" s="102"/>
      <c r="IVA116" s="102"/>
      <c r="IVB116" s="102"/>
      <c r="IVC116" s="102"/>
      <c r="IVD116" s="102"/>
      <c r="IVE116" s="102"/>
      <c r="IVF116" s="102"/>
      <c r="IVG116" s="102"/>
      <c r="IVH116" s="102"/>
      <c r="IVI116" s="102"/>
      <c r="IVJ116" s="102"/>
      <c r="IVK116" s="102"/>
      <c r="IVL116" s="102"/>
      <c r="IVM116" s="102"/>
      <c r="IVN116" s="102"/>
      <c r="IVO116" s="102"/>
      <c r="IVP116" s="102"/>
      <c r="IVQ116" s="102"/>
      <c r="IVR116" s="102"/>
      <c r="IVS116" s="102"/>
      <c r="IVT116" s="102"/>
      <c r="IVU116" s="102"/>
      <c r="IVV116" s="102"/>
      <c r="IVW116" s="102"/>
      <c r="IVX116" s="102"/>
      <c r="IVY116" s="102"/>
      <c r="IVZ116" s="102"/>
      <c r="IWA116" s="102"/>
      <c r="IWB116" s="102"/>
      <c r="IWC116" s="102"/>
      <c r="IWD116" s="102"/>
      <c r="IWE116" s="102"/>
      <c r="IWF116" s="102"/>
      <c r="IWG116" s="102"/>
      <c r="IWH116" s="102"/>
      <c r="IWI116" s="102"/>
      <c r="IWJ116" s="102"/>
      <c r="IWK116" s="102"/>
      <c r="IWL116" s="102"/>
      <c r="IWM116" s="102"/>
      <c r="IWN116" s="102"/>
      <c r="IWO116" s="102"/>
      <c r="IWP116" s="102"/>
      <c r="IWQ116" s="102"/>
      <c r="IWR116" s="102"/>
      <c r="IWS116" s="102"/>
      <c r="IWT116" s="102"/>
      <c r="IWU116" s="102"/>
      <c r="IWV116" s="102"/>
      <c r="IWW116" s="102"/>
      <c r="IWX116" s="102"/>
      <c r="IWY116" s="102"/>
      <c r="IWZ116" s="102"/>
      <c r="IXA116" s="102"/>
      <c r="IXB116" s="102"/>
      <c r="IXC116" s="102"/>
      <c r="IXD116" s="102"/>
      <c r="IXE116" s="102"/>
      <c r="IXF116" s="102"/>
      <c r="IXG116" s="102"/>
      <c r="IXH116" s="102"/>
      <c r="IXI116" s="102"/>
      <c r="IXJ116" s="102"/>
      <c r="IXK116" s="102"/>
      <c r="IXL116" s="102"/>
      <c r="IXM116" s="102"/>
      <c r="IXN116" s="102"/>
      <c r="IXO116" s="102"/>
      <c r="IXP116" s="102"/>
      <c r="IXQ116" s="102"/>
      <c r="IXR116" s="102"/>
      <c r="IXS116" s="102"/>
      <c r="IXT116" s="102"/>
      <c r="IXU116" s="102"/>
      <c r="IXV116" s="102"/>
      <c r="IXW116" s="102"/>
      <c r="IXX116" s="102"/>
      <c r="IXY116" s="102"/>
      <c r="IXZ116" s="102"/>
      <c r="IYA116" s="102"/>
      <c r="IYB116" s="102"/>
      <c r="IYC116" s="102"/>
      <c r="IYD116" s="102"/>
      <c r="IYE116" s="102"/>
      <c r="IYF116" s="102"/>
      <c r="IYG116" s="102"/>
      <c r="IYH116" s="102"/>
      <c r="IYI116" s="102"/>
      <c r="IYJ116" s="102"/>
      <c r="IYK116" s="102"/>
      <c r="IYL116" s="102"/>
      <c r="IYM116" s="102"/>
      <c r="IYN116" s="102"/>
      <c r="IYO116" s="102"/>
      <c r="IYP116" s="102"/>
      <c r="IYQ116" s="102"/>
      <c r="IYR116" s="102"/>
      <c r="IYS116" s="102"/>
      <c r="IYT116" s="102"/>
      <c r="IYU116" s="102"/>
      <c r="IYV116" s="102"/>
      <c r="IYW116" s="102"/>
      <c r="IYX116" s="102"/>
      <c r="IYY116" s="102"/>
      <c r="IYZ116" s="102"/>
      <c r="IZA116" s="102"/>
      <c r="IZB116" s="102"/>
      <c r="IZC116" s="102"/>
      <c r="IZD116" s="102"/>
      <c r="IZE116" s="102"/>
      <c r="IZF116" s="102"/>
      <c r="IZG116" s="102"/>
      <c r="IZH116" s="102"/>
      <c r="IZI116" s="102"/>
      <c r="IZJ116" s="102"/>
      <c r="IZK116" s="102"/>
      <c r="IZL116" s="102"/>
      <c r="IZM116" s="102"/>
      <c r="IZN116" s="102"/>
      <c r="IZO116" s="102"/>
      <c r="IZP116" s="102"/>
      <c r="IZQ116" s="102"/>
      <c r="IZR116" s="102"/>
      <c r="IZS116" s="102"/>
      <c r="IZT116" s="102"/>
      <c r="IZU116" s="102"/>
      <c r="IZV116" s="102"/>
      <c r="IZW116" s="102"/>
      <c r="IZX116" s="102"/>
      <c r="IZY116" s="102"/>
      <c r="IZZ116" s="102"/>
      <c r="JAA116" s="102"/>
      <c r="JAB116" s="102"/>
      <c r="JAC116" s="102"/>
      <c r="JAD116" s="102"/>
      <c r="JAE116" s="102"/>
      <c r="JAF116" s="102"/>
      <c r="JAG116" s="102"/>
      <c r="JAH116" s="102"/>
      <c r="JAI116" s="102"/>
      <c r="JAJ116" s="102"/>
      <c r="JAK116" s="102"/>
      <c r="JAL116" s="102"/>
      <c r="JAM116" s="102"/>
      <c r="JAN116" s="102"/>
      <c r="JAO116" s="102"/>
      <c r="JAP116" s="102"/>
      <c r="JAQ116" s="102"/>
      <c r="JAR116" s="102"/>
      <c r="JAS116" s="102"/>
      <c r="JAT116" s="102"/>
      <c r="JAU116" s="102"/>
      <c r="JAV116" s="102"/>
      <c r="JAW116" s="102"/>
      <c r="JAX116" s="102"/>
      <c r="JAY116" s="102"/>
      <c r="JAZ116" s="102"/>
      <c r="JBA116" s="102"/>
      <c r="JBB116" s="102"/>
      <c r="JBC116" s="102"/>
      <c r="JBD116" s="102"/>
      <c r="JBE116" s="102"/>
      <c r="JBF116" s="102"/>
      <c r="JBG116" s="102"/>
      <c r="JBH116" s="102"/>
      <c r="JBI116" s="102"/>
      <c r="JBJ116" s="102"/>
      <c r="JBK116" s="102"/>
      <c r="JBL116" s="102"/>
      <c r="JBM116" s="102"/>
      <c r="JBN116" s="102"/>
      <c r="JBO116" s="102"/>
      <c r="JBP116" s="102"/>
      <c r="JBQ116" s="102"/>
      <c r="JBR116" s="102"/>
      <c r="JBS116" s="102"/>
      <c r="JBT116" s="102"/>
      <c r="JBU116" s="102"/>
      <c r="JBV116" s="102"/>
      <c r="JBW116" s="102"/>
      <c r="JBX116" s="102"/>
      <c r="JBY116" s="102"/>
      <c r="JBZ116" s="102"/>
      <c r="JCA116" s="102"/>
      <c r="JCB116" s="102"/>
      <c r="JCC116" s="102"/>
      <c r="JCD116" s="102"/>
      <c r="JCE116" s="102"/>
      <c r="JCF116" s="102"/>
      <c r="JCG116" s="102"/>
      <c r="JCH116" s="102"/>
      <c r="JCI116" s="102"/>
      <c r="JCJ116" s="102"/>
      <c r="JCK116" s="102"/>
      <c r="JCL116" s="102"/>
      <c r="JCM116" s="102"/>
      <c r="JCN116" s="102"/>
      <c r="JCO116" s="102"/>
      <c r="JCP116" s="102"/>
      <c r="JCQ116" s="102"/>
      <c r="JCR116" s="102"/>
      <c r="JCS116" s="102"/>
      <c r="JCT116" s="102"/>
      <c r="JCU116" s="102"/>
      <c r="JCV116" s="102"/>
      <c r="JCW116" s="102"/>
      <c r="JCX116" s="102"/>
      <c r="JCY116" s="102"/>
      <c r="JCZ116" s="102"/>
      <c r="JDA116" s="102"/>
      <c r="JDB116" s="102"/>
      <c r="JDC116" s="102"/>
      <c r="JDD116" s="102"/>
      <c r="JDE116" s="102"/>
      <c r="JDF116" s="102"/>
      <c r="JDG116" s="102"/>
      <c r="JDH116" s="102"/>
      <c r="JDI116" s="102"/>
      <c r="JDJ116" s="102"/>
      <c r="JDK116" s="102"/>
      <c r="JDL116" s="102"/>
      <c r="JDM116" s="102"/>
      <c r="JDN116" s="102"/>
      <c r="JDO116" s="102"/>
      <c r="JDP116" s="102"/>
      <c r="JDQ116" s="102"/>
      <c r="JDR116" s="102"/>
      <c r="JDS116" s="102"/>
      <c r="JDT116" s="102"/>
      <c r="JDU116" s="102"/>
      <c r="JDV116" s="102"/>
      <c r="JDW116" s="102"/>
      <c r="JDX116" s="102"/>
      <c r="JDY116" s="102"/>
      <c r="JDZ116" s="102"/>
      <c r="JEA116" s="102"/>
      <c r="JEB116" s="102"/>
      <c r="JEC116" s="102"/>
      <c r="JED116" s="102"/>
      <c r="JEE116" s="102"/>
      <c r="JEF116" s="102"/>
      <c r="JEG116" s="102"/>
      <c r="JEH116" s="102"/>
      <c r="JEI116" s="102"/>
      <c r="JEJ116" s="102"/>
      <c r="JEK116" s="102"/>
      <c r="JEL116" s="102"/>
      <c r="JEM116" s="102"/>
      <c r="JEN116" s="102"/>
      <c r="JEO116" s="102"/>
      <c r="JEP116" s="102"/>
      <c r="JEQ116" s="102"/>
      <c r="JER116" s="102"/>
      <c r="JES116" s="102"/>
      <c r="JET116" s="102"/>
      <c r="JEU116" s="102"/>
      <c r="JEV116" s="102"/>
      <c r="JEW116" s="102"/>
      <c r="JEX116" s="102"/>
      <c r="JEY116" s="102"/>
      <c r="JEZ116" s="102"/>
      <c r="JFA116" s="102"/>
      <c r="JFB116" s="102"/>
      <c r="JFC116" s="102"/>
      <c r="JFD116" s="102"/>
      <c r="JFE116" s="102"/>
      <c r="JFF116" s="102"/>
      <c r="JFG116" s="102"/>
      <c r="JFH116" s="102"/>
      <c r="JFI116" s="102"/>
      <c r="JFJ116" s="102"/>
      <c r="JFK116" s="102"/>
      <c r="JFL116" s="102"/>
      <c r="JFM116" s="102"/>
      <c r="JFN116" s="102"/>
      <c r="JFO116" s="102"/>
      <c r="JFP116" s="102"/>
      <c r="JFQ116" s="102"/>
      <c r="JFR116" s="102"/>
      <c r="JFS116" s="102"/>
      <c r="JFT116" s="102"/>
      <c r="JFU116" s="102"/>
      <c r="JFV116" s="102"/>
      <c r="JFW116" s="102"/>
      <c r="JFX116" s="102"/>
      <c r="JFY116" s="102"/>
      <c r="JFZ116" s="102"/>
      <c r="JGA116" s="102"/>
      <c r="JGB116" s="102"/>
      <c r="JGC116" s="102"/>
      <c r="JGD116" s="102"/>
      <c r="JGE116" s="102"/>
      <c r="JGF116" s="102"/>
      <c r="JGG116" s="102"/>
      <c r="JGH116" s="102"/>
      <c r="JGI116" s="102"/>
      <c r="JGJ116" s="102"/>
      <c r="JGK116" s="102"/>
      <c r="JGL116" s="102"/>
      <c r="JGM116" s="102"/>
      <c r="JGN116" s="102"/>
      <c r="JGO116" s="102"/>
      <c r="JGP116" s="102"/>
      <c r="JGQ116" s="102"/>
      <c r="JGR116" s="102"/>
      <c r="JGS116" s="102"/>
      <c r="JGT116" s="102"/>
      <c r="JGU116" s="102"/>
      <c r="JGV116" s="102"/>
      <c r="JGW116" s="102"/>
      <c r="JGX116" s="102"/>
      <c r="JGY116" s="102"/>
      <c r="JGZ116" s="102"/>
      <c r="JHA116" s="102"/>
      <c r="JHB116" s="102"/>
      <c r="JHC116" s="102"/>
      <c r="JHD116" s="102"/>
      <c r="JHE116" s="102"/>
      <c r="JHF116" s="102"/>
      <c r="JHG116" s="102"/>
      <c r="JHH116" s="102"/>
      <c r="JHI116" s="102"/>
      <c r="JHJ116" s="102"/>
      <c r="JHK116" s="102"/>
      <c r="JHL116" s="102"/>
      <c r="JHM116" s="102"/>
      <c r="JHN116" s="102"/>
      <c r="JHO116" s="102"/>
      <c r="JHP116" s="102"/>
      <c r="JHQ116" s="102"/>
      <c r="JHR116" s="102"/>
      <c r="JHS116" s="102"/>
      <c r="JHT116" s="102"/>
      <c r="JHU116" s="102"/>
      <c r="JHV116" s="102"/>
      <c r="JHW116" s="102"/>
      <c r="JHX116" s="102"/>
      <c r="JHY116" s="102"/>
      <c r="JHZ116" s="102"/>
      <c r="JIA116" s="102"/>
      <c r="JIB116" s="102"/>
      <c r="JIC116" s="102"/>
      <c r="JID116" s="102"/>
      <c r="JIE116" s="102"/>
      <c r="JIF116" s="102"/>
      <c r="JIG116" s="102"/>
      <c r="JIH116" s="102"/>
      <c r="JII116" s="102"/>
      <c r="JIJ116" s="102"/>
      <c r="JIK116" s="102"/>
      <c r="JIL116" s="102"/>
      <c r="JIM116" s="102"/>
      <c r="JIN116" s="102"/>
      <c r="JIO116" s="102"/>
      <c r="JIP116" s="102"/>
      <c r="JIQ116" s="102"/>
      <c r="JIR116" s="102"/>
      <c r="JIS116" s="102"/>
      <c r="JIT116" s="102"/>
      <c r="JIU116" s="102"/>
      <c r="JIV116" s="102"/>
      <c r="JIW116" s="102"/>
      <c r="JIX116" s="102"/>
      <c r="JIY116" s="102"/>
      <c r="JIZ116" s="102"/>
      <c r="JJA116" s="102"/>
      <c r="JJB116" s="102"/>
      <c r="JJC116" s="102"/>
      <c r="JJD116" s="102"/>
      <c r="JJE116" s="102"/>
      <c r="JJF116" s="102"/>
      <c r="JJG116" s="102"/>
      <c r="JJH116" s="102"/>
      <c r="JJI116" s="102"/>
      <c r="JJJ116" s="102"/>
      <c r="JJK116" s="102"/>
      <c r="JJL116" s="102"/>
      <c r="JJM116" s="102"/>
      <c r="JJN116" s="102"/>
      <c r="JJO116" s="102"/>
      <c r="JJP116" s="102"/>
      <c r="JJQ116" s="102"/>
      <c r="JJR116" s="102"/>
      <c r="JJS116" s="102"/>
      <c r="JJT116" s="102"/>
      <c r="JJU116" s="102"/>
      <c r="JJV116" s="102"/>
      <c r="JJW116" s="102"/>
      <c r="JJX116" s="102"/>
      <c r="JJY116" s="102"/>
      <c r="JJZ116" s="102"/>
      <c r="JKA116" s="102"/>
      <c r="JKB116" s="102"/>
      <c r="JKC116" s="102"/>
      <c r="JKD116" s="102"/>
      <c r="JKE116" s="102"/>
      <c r="JKF116" s="102"/>
      <c r="JKG116" s="102"/>
      <c r="JKH116" s="102"/>
      <c r="JKI116" s="102"/>
      <c r="JKJ116" s="102"/>
      <c r="JKK116" s="102"/>
      <c r="JKL116" s="102"/>
      <c r="JKM116" s="102"/>
      <c r="JKN116" s="102"/>
      <c r="JKO116" s="102"/>
      <c r="JKP116" s="102"/>
      <c r="JKQ116" s="102"/>
      <c r="JKR116" s="102"/>
      <c r="JKS116" s="102"/>
      <c r="JKT116" s="102"/>
      <c r="JKU116" s="102"/>
      <c r="JKV116" s="102"/>
      <c r="JKW116" s="102"/>
      <c r="JKX116" s="102"/>
      <c r="JKY116" s="102"/>
      <c r="JKZ116" s="102"/>
      <c r="JLA116" s="102"/>
      <c r="JLB116" s="102"/>
      <c r="JLC116" s="102"/>
      <c r="JLD116" s="102"/>
      <c r="JLE116" s="102"/>
      <c r="JLF116" s="102"/>
      <c r="JLG116" s="102"/>
      <c r="JLH116" s="102"/>
      <c r="JLI116" s="102"/>
      <c r="JLJ116" s="102"/>
      <c r="JLK116" s="102"/>
      <c r="JLL116" s="102"/>
      <c r="JLM116" s="102"/>
      <c r="JLN116" s="102"/>
      <c r="JLO116" s="102"/>
      <c r="JLP116" s="102"/>
      <c r="JLQ116" s="102"/>
      <c r="JLR116" s="102"/>
      <c r="JLS116" s="102"/>
      <c r="JLT116" s="102"/>
      <c r="JLU116" s="102"/>
      <c r="JLV116" s="102"/>
      <c r="JLW116" s="102"/>
      <c r="JLX116" s="102"/>
      <c r="JLY116" s="102"/>
      <c r="JLZ116" s="102"/>
      <c r="JMA116" s="102"/>
      <c r="JMB116" s="102"/>
      <c r="JMC116" s="102"/>
      <c r="JMD116" s="102"/>
      <c r="JME116" s="102"/>
      <c r="JMF116" s="102"/>
      <c r="JMG116" s="102"/>
      <c r="JMH116" s="102"/>
      <c r="JMI116" s="102"/>
      <c r="JMJ116" s="102"/>
      <c r="JMK116" s="102"/>
      <c r="JML116" s="102"/>
      <c r="JMM116" s="102"/>
      <c r="JMN116" s="102"/>
      <c r="JMO116" s="102"/>
      <c r="JMP116" s="102"/>
      <c r="JMQ116" s="102"/>
      <c r="JMR116" s="102"/>
      <c r="JMS116" s="102"/>
      <c r="JMT116" s="102"/>
      <c r="JMU116" s="102"/>
      <c r="JMV116" s="102"/>
      <c r="JMW116" s="102"/>
      <c r="JMX116" s="102"/>
      <c r="JMY116" s="102"/>
      <c r="JMZ116" s="102"/>
      <c r="JNA116" s="102"/>
      <c r="JNB116" s="102"/>
      <c r="JNC116" s="102"/>
      <c r="JND116" s="102"/>
      <c r="JNE116" s="102"/>
      <c r="JNF116" s="102"/>
      <c r="JNG116" s="102"/>
      <c r="JNH116" s="102"/>
      <c r="JNI116" s="102"/>
      <c r="JNJ116" s="102"/>
      <c r="JNK116" s="102"/>
      <c r="JNL116" s="102"/>
      <c r="JNM116" s="102"/>
      <c r="JNN116" s="102"/>
      <c r="JNO116" s="102"/>
      <c r="JNP116" s="102"/>
      <c r="JNQ116" s="102"/>
      <c r="JNR116" s="102"/>
      <c r="JNS116" s="102"/>
      <c r="JNT116" s="102"/>
      <c r="JNU116" s="102"/>
      <c r="JNV116" s="102"/>
      <c r="JNW116" s="102"/>
      <c r="JNX116" s="102"/>
      <c r="JNY116" s="102"/>
      <c r="JNZ116" s="102"/>
      <c r="JOA116" s="102"/>
      <c r="JOB116" s="102"/>
      <c r="JOC116" s="102"/>
      <c r="JOD116" s="102"/>
      <c r="JOE116" s="102"/>
      <c r="JOF116" s="102"/>
      <c r="JOG116" s="102"/>
      <c r="JOH116" s="102"/>
      <c r="JOI116" s="102"/>
      <c r="JOJ116" s="102"/>
      <c r="JOK116" s="102"/>
      <c r="JOL116" s="102"/>
      <c r="JOM116" s="102"/>
      <c r="JON116" s="102"/>
      <c r="JOO116" s="102"/>
      <c r="JOP116" s="102"/>
      <c r="JOQ116" s="102"/>
      <c r="JOR116" s="102"/>
      <c r="JOS116" s="102"/>
      <c r="JOT116" s="102"/>
      <c r="JOU116" s="102"/>
      <c r="JOV116" s="102"/>
      <c r="JOW116" s="102"/>
      <c r="JOX116" s="102"/>
      <c r="JOY116" s="102"/>
      <c r="JOZ116" s="102"/>
      <c r="JPA116" s="102"/>
      <c r="JPB116" s="102"/>
      <c r="JPC116" s="102"/>
      <c r="JPD116" s="102"/>
      <c r="JPE116" s="102"/>
      <c r="JPF116" s="102"/>
      <c r="JPG116" s="102"/>
      <c r="JPH116" s="102"/>
      <c r="JPI116" s="102"/>
      <c r="JPJ116" s="102"/>
      <c r="JPK116" s="102"/>
      <c r="JPL116" s="102"/>
      <c r="JPM116" s="102"/>
      <c r="JPN116" s="102"/>
      <c r="JPO116" s="102"/>
      <c r="JPP116" s="102"/>
      <c r="JPQ116" s="102"/>
      <c r="JPR116" s="102"/>
      <c r="JPS116" s="102"/>
      <c r="JPT116" s="102"/>
      <c r="JPU116" s="102"/>
      <c r="JPV116" s="102"/>
      <c r="JPW116" s="102"/>
      <c r="JPX116" s="102"/>
      <c r="JPY116" s="102"/>
      <c r="JPZ116" s="102"/>
      <c r="JQA116" s="102"/>
      <c r="JQB116" s="102"/>
      <c r="JQC116" s="102"/>
      <c r="JQD116" s="102"/>
      <c r="JQE116" s="102"/>
      <c r="JQF116" s="102"/>
      <c r="JQG116" s="102"/>
      <c r="JQH116" s="102"/>
      <c r="JQI116" s="102"/>
      <c r="JQJ116" s="102"/>
      <c r="JQK116" s="102"/>
      <c r="JQL116" s="102"/>
      <c r="JQM116" s="102"/>
      <c r="JQN116" s="102"/>
      <c r="JQO116" s="102"/>
      <c r="JQP116" s="102"/>
      <c r="JQQ116" s="102"/>
      <c r="JQR116" s="102"/>
      <c r="JQS116" s="102"/>
      <c r="JQT116" s="102"/>
      <c r="JQU116" s="102"/>
      <c r="JQV116" s="102"/>
      <c r="JQW116" s="102"/>
      <c r="JQX116" s="102"/>
      <c r="JQY116" s="102"/>
      <c r="JQZ116" s="102"/>
      <c r="JRA116" s="102"/>
      <c r="JRB116" s="102"/>
      <c r="JRC116" s="102"/>
      <c r="JRD116" s="102"/>
      <c r="JRE116" s="102"/>
      <c r="JRF116" s="102"/>
      <c r="JRG116" s="102"/>
      <c r="JRH116" s="102"/>
      <c r="JRI116" s="102"/>
      <c r="JRJ116" s="102"/>
      <c r="JRK116" s="102"/>
      <c r="JRL116" s="102"/>
      <c r="JRM116" s="102"/>
      <c r="JRN116" s="102"/>
      <c r="JRO116" s="102"/>
      <c r="JRP116" s="102"/>
      <c r="JRQ116" s="102"/>
      <c r="JRR116" s="102"/>
      <c r="JRS116" s="102"/>
      <c r="JRT116" s="102"/>
      <c r="JRU116" s="102"/>
      <c r="JRV116" s="102"/>
      <c r="JRW116" s="102"/>
      <c r="JRX116" s="102"/>
      <c r="JRY116" s="102"/>
      <c r="JRZ116" s="102"/>
      <c r="JSA116" s="102"/>
      <c r="JSB116" s="102"/>
      <c r="JSC116" s="102"/>
      <c r="JSD116" s="102"/>
      <c r="JSE116" s="102"/>
      <c r="JSF116" s="102"/>
      <c r="JSG116" s="102"/>
      <c r="JSH116" s="102"/>
      <c r="JSI116" s="102"/>
      <c r="JSJ116" s="102"/>
      <c r="JSK116" s="102"/>
      <c r="JSL116" s="102"/>
      <c r="JSM116" s="102"/>
      <c r="JSN116" s="102"/>
      <c r="JSO116" s="102"/>
      <c r="JSP116" s="102"/>
      <c r="JSQ116" s="102"/>
      <c r="JSR116" s="102"/>
      <c r="JSS116" s="102"/>
      <c r="JST116" s="102"/>
      <c r="JSU116" s="102"/>
      <c r="JSV116" s="102"/>
      <c r="JSW116" s="102"/>
      <c r="JSX116" s="102"/>
      <c r="JSY116" s="102"/>
      <c r="JSZ116" s="102"/>
      <c r="JTA116" s="102"/>
      <c r="JTB116" s="102"/>
      <c r="JTC116" s="102"/>
      <c r="JTD116" s="102"/>
      <c r="JTE116" s="102"/>
      <c r="JTF116" s="102"/>
      <c r="JTG116" s="102"/>
      <c r="JTH116" s="102"/>
      <c r="JTI116" s="102"/>
      <c r="JTJ116" s="102"/>
      <c r="JTK116" s="102"/>
      <c r="JTL116" s="102"/>
      <c r="JTM116" s="102"/>
      <c r="JTN116" s="102"/>
      <c r="JTO116" s="102"/>
      <c r="JTP116" s="102"/>
      <c r="JTQ116" s="102"/>
      <c r="JTR116" s="102"/>
      <c r="JTS116" s="102"/>
      <c r="JTT116" s="102"/>
      <c r="JTU116" s="102"/>
      <c r="JTV116" s="102"/>
      <c r="JTW116" s="102"/>
      <c r="JTX116" s="102"/>
      <c r="JTY116" s="102"/>
      <c r="JTZ116" s="102"/>
      <c r="JUA116" s="102"/>
      <c r="JUB116" s="102"/>
      <c r="JUC116" s="102"/>
      <c r="JUD116" s="102"/>
      <c r="JUE116" s="102"/>
      <c r="JUF116" s="102"/>
      <c r="JUG116" s="102"/>
      <c r="JUH116" s="102"/>
      <c r="JUI116" s="102"/>
      <c r="JUJ116" s="102"/>
      <c r="JUK116" s="102"/>
      <c r="JUL116" s="102"/>
      <c r="JUM116" s="102"/>
      <c r="JUN116" s="102"/>
      <c r="JUO116" s="102"/>
      <c r="JUP116" s="102"/>
      <c r="JUQ116" s="102"/>
      <c r="JUR116" s="102"/>
      <c r="JUS116" s="102"/>
      <c r="JUT116" s="102"/>
      <c r="JUU116" s="102"/>
      <c r="JUV116" s="102"/>
      <c r="JUW116" s="102"/>
      <c r="JUX116" s="102"/>
      <c r="JUY116" s="102"/>
      <c r="JUZ116" s="102"/>
      <c r="JVA116" s="102"/>
      <c r="JVB116" s="102"/>
      <c r="JVC116" s="102"/>
      <c r="JVD116" s="102"/>
      <c r="JVE116" s="102"/>
      <c r="JVF116" s="102"/>
      <c r="JVG116" s="102"/>
      <c r="JVH116" s="102"/>
      <c r="JVI116" s="102"/>
      <c r="JVJ116" s="102"/>
      <c r="JVK116" s="102"/>
      <c r="JVL116" s="102"/>
      <c r="JVM116" s="102"/>
      <c r="JVN116" s="102"/>
      <c r="JVO116" s="102"/>
      <c r="JVP116" s="102"/>
      <c r="JVQ116" s="102"/>
      <c r="JVR116" s="102"/>
      <c r="JVS116" s="102"/>
      <c r="JVT116" s="102"/>
      <c r="JVU116" s="102"/>
      <c r="JVV116" s="102"/>
      <c r="JVW116" s="102"/>
      <c r="JVX116" s="102"/>
      <c r="JVY116" s="102"/>
      <c r="JVZ116" s="102"/>
      <c r="JWA116" s="102"/>
      <c r="JWB116" s="102"/>
      <c r="JWC116" s="102"/>
      <c r="JWD116" s="102"/>
      <c r="JWE116" s="102"/>
      <c r="JWF116" s="102"/>
      <c r="JWG116" s="102"/>
      <c r="JWH116" s="102"/>
      <c r="JWI116" s="102"/>
      <c r="JWJ116" s="102"/>
      <c r="JWK116" s="102"/>
      <c r="JWL116" s="102"/>
      <c r="JWM116" s="102"/>
      <c r="JWN116" s="102"/>
      <c r="JWO116" s="102"/>
      <c r="JWP116" s="102"/>
      <c r="JWQ116" s="102"/>
      <c r="JWR116" s="102"/>
      <c r="JWS116" s="102"/>
      <c r="JWT116" s="102"/>
      <c r="JWU116" s="102"/>
      <c r="JWV116" s="102"/>
      <c r="JWW116" s="102"/>
      <c r="JWX116" s="102"/>
      <c r="JWY116" s="102"/>
      <c r="JWZ116" s="102"/>
      <c r="JXA116" s="102"/>
      <c r="JXB116" s="102"/>
      <c r="JXC116" s="102"/>
      <c r="JXD116" s="102"/>
      <c r="JXE116" s="102"/>
      <c r="JXF116" s="102"/>
      <c r="JXG116" s="102"/>
      <c r="JXH116" s="102"/>
      <c r="JXI116" s="102"/>
      <c r="JXJ116" s="102"/>
      <c r="JXK116" s="102"/>
      <c r="JXL116" s="102"/>
      <c r="JXM116" s="102"/>
      <c r="JXN116" s="102"/>
      <c r="JXO116" s="102"/>
      <c r="JXP116" s="102"/>
      <c r="JXQ116" s="102"/>
      <c r="JXR116" s="102"/>
      <c r="JXS116" s="102"/>
      <c r="JXT116" s="102"/>
      <c r="JXU116" s="102"/>
      <c r="JXV116" s="102"/>
      <c r="JXW116" s="102"/>
      <c r="JXX116" s="102"/>
      <c r="JXY116" s="102"/>
      <c r="JXZ116" s="102"/>
      <c r="JYA116" s="102"/>
      <c r="JYB116" s="102"/>
      <c r="JYC116" s="102"/>
      <c r="JYD116" s="102"/>
      <c r="JYE116" s="102"/>
      <c r="JYF116" s="102"/>
      <c r="JYG116" s="102"/>
      <c r="JYH116" s="102"/>
      <c r="JYI116" s="102"/>
      <c r="JYJ116" s="102"/>
      <c r="JYK116" s="102"/>
      <c r="JYL116" s="102"/>
      <c r="JYM116" s="102"/>
      <c r="JYN116" s="102"/>
      <c r="JYO116" s="102"/>
      <c r="JYP116" s="102"/>
      <c r="JYQ116" s="102"/>
      <c r="JYR116" s="102"/>
      <c r="JYS116" s="102"/>
      <c r="JYT116" s="102"/>
      <c r="JYU116" s="102"/>
      <c r="JYV116" s="102"/>
      <c r="JYW116" s="102"/>
      <c r="JYX116" s="102"/>
      <c r="JYY116" s="102"/>
      <c r="JYZ116" s="102"/>
      <c r="JZA116" s="102"/>
      <c r="JZB116" s="102"/>
      <c r="JZC116" s="102"/>
      <c r="JZD116" s="102"/>
      <c r="JZE116" s="102"/>
      <c r="JZF116" s="102"/>
      <c r="JZG116" s="102"/>
      <c r="JZH116" s="102"/>
      <c r="JZI116" s="102"/>
      <c r="JZJ116" s="102"/>
      <c r="JZK116" s="102"/>
      <c r="JZL116" s="102"/>
      <c r="JZM116" s="102"/>
      <c r="JZN116" s="102"/>
      <c r="JZO116" s="102"/>
      <c r="JZP116" s="102"/>
      <c r="JZQ116" s="102"/>
      <c r="JZR116" s="102"/>
      <c r="JZS116" s="102"/>
      <c r="JZT116" s="102"/>
      <c r="JZU116" s="102"/>
      <c r="JZV116" s="102"/>
      <c r="JZW116" s="102"/>
      <c r="JZX116" s="102"/>
      <c r="JZY116" s="102"/>
      <c r="JZZ116" s="102"/>
      <c r="KAA116" s="102"/>
      <c r="KAB116" s="102"/>
      <c r="KAC116" s="102"/>
      <c r="KAD116" s="102"/>
      <c r="KAE116" s="102"/>
      <c r="KAF116" s="102"/>
      <c r="KAG116" s="102"/>
      <c r="KAH116" s="102"/>
      <c r="KAI116" s="102"/>
      <c r="KAJ116" s="102"/>
      <c r="KAK116" s="102"/>
      <c r="KAL116" s="102"/>
      <c r="KAM116" s="102"/>
      <c r="KAN116" s="102"/>
      <c r="KAO116" s="102"/>
      <c r="KAP116" s="102"/>
      <c r="KAQ116" s="102"/>
      <c r="KAR116" s="102"/>
      <c r="KAS116" s="102"/>
      <c r="KAT116" s="102"/>
      <c r="KAU116" s="102"/>
      <c r="KAV116" s="102"/>
      <c r="KAW116" s="102"/>
      <c r="KAX116" s="102"/>
      <c r="KAY116" s="102"/>
      <c r="KAZ116" s="102"/>
      <c r="KBA116" s="102"/>
      <c r="KBB116" s="102"/>
      <c r="KBC116" s="102"/>
      <c r="KBD116" s="102"/>
      <c r="KBE116" s="102"/>
      <c r="KBF116" s="102"/>
      <c r="KBG116" s="102"/>
      <c r="KBH116" s="102"/>
      <c r="KBI116" s="102"/>
      <c r="KBJ116" s="102"/>
      <c r="KBK116" s="102"/>
      <c r="KBL116" s="102"/>
      <c r="KBM116" s="102"/>
      <c r="KBN116" s="102"/>
      <c r="KBO116" s="102"/>
      <c r="KBP116" s="102"/>
      <c r="KBQ116" s="102"/>
      <c r="KBR116" s="102"/>
      <c r="KBS116" s="102"/>
      <c r="KBT116" s="102"/>
      <c r="KBU116" s="102"/>
      <c r="KBV116" s="102"/>
      <c r="KBW116" s="102"/>
      <c r="KBX116" s="102"/>
      <c r="KBY116" s="102"/>
      <c r="KBZ116" s="102"/>
      <c r="KCA116" s="102"/>
      <c r="KCB116" s="102"/>
      <c r="KCC116" s="102"/>
      <c r="KCD116" s="102"/>
      <c r="KCE116" s="102"/>
      <c r="KCF116" s="102"/>
      <c r="KCG116" s="102"/>
      <c r="KCH116" s="102"/>
      <c r="KCI116" s="102"/>
      <c r="KCJ116" s="102"/>
      <c r="KCK116" s="102"/>
      <c r="KCL116" s="102"/>
      <c r="KCM116" s="102"/>
      <c r="KCN116" s="102"/>
      <c r="KCO116" s="102"/>
      <c r="KCP116" s="102"/>
      <c r="KCQ116" s="102"/>
      <c r="KCR116" s="102"/>
      <c r="KCS116" s="102"/>
      <c r="KCT116" s="102"/>
      <c r="KCU116" s="102"/>
      <c r="KCV116" s="102"/>
      <c r="KCW116" s="102"/>
      <c r="KCX116" s="102"/>
      <c r="KCY116" s="102"/>
      <c r="KCZ116" s="102"/>
      <c r="KDA116" s="102"/>
      <c r="KDB116" s="102"/>
      <c r="KDC116" s="102"/>
      <c r="KDD116" s="102"/>
      <c r="KDE116" s="102"/>
      <c r="KDF116" s="102"/>
      <c r="KDG116" s="102"/>
      <c r="KDH116" s="102"/>
      <c r="KDI116" s="102"/>
      <c r="KDJ116" s="102"/>
      <c r="KDK116" s="102"/>
      <c r="KDL116" s="102"/>
      <c r="KDM116" s="102"/>
      <c r="KDN116" s="102"/>
      <c r="KDO116" s="102"/>
      <c r="KDP116" s="102"/>
      <c r="KDQ116" s="102"/>
      <c r="KDR116" s="102"/>
      <c r="KDS116" s="102"/>
      <c r="KDT116" s="102"/>
      <c r="KDU116" s="102"/>
      <c r="KDV116" s="102"/>
      <c r="KDW116" s="102"/>
      <c r="KDX116" s="102"/>
      <c r="KDY116" s="102"/>
      <c r="KDZ116" s="102"/>
      <c r="KEA116" s="102"/>
      <c r="KEB116" s="102"/>
      <c r="KEC116" s="102"/>
      <c r="KED116" s="102"/>
      <c r="KEE116" s="102"/>
      <c r="KEF116" s="102"/>
      <c r="KEG116" s="102"/>
      <c r="KEH116" s="102"/>
      <c r="KEI116" s="102"/>
      <c r="KEJ116" s="102"/>
      <c r="KEK116" s="102"/>
      <c r="KEL116" s="102"/>
      <c r="KEM116" s="102"/>
      <c r="KEN116" s="102"/>
      <c r="KEO116" s="102"/>
      <c r="KEP116" s="102"/>
      <c r="KEQ116" s="102"/>
      <c r="KER116" s="102"/>
      <c r="KES116" s="102"/>
      <c r="KET116" s="102"/>
      <c r="KEU116" s="102"/>
      <c r="KEV116" s="102"/>
      <c r="KEW116" s="102"/>
      <c r="KEX116" s="102"/>
      <c r="KEY116" s="102"/>
      <c r="KEZ116" s="102"/>
      <c r="KFA116" s="102"/>
      <c r="KFB116" s="102"/>
      <c r="KFC116" s="102"/>
      <c r="KFD116" s="102"/>
      <c r="KFE116" s="102"/>
      <c r="KFF116" s="102"/>
      <c r="KFG116" s="102"/>
      <c r="KFH116" s="102"/>
      <c r="KFI116" s="102"/>
      <c r="KFJ116" s="102"/>
      <c r="KFK116" s="102"/>
      <c r="KFL116" s="102"/>
      <c r="KFM116" s="102"/>
      <c r="KFN116" s="102"/>
      <c r="KFO116" s="102"/>
      <c r="KFP116" s="102"/>
      <c r="KFQ116" s="102"/>
      <c r="KFR116" s="102"/>
      <c r="KFS116" s="102"/>
      <c r="KFT116" s="102"/>
      <c r="KFU116" s="102"/>
      <c r="KFV116" s="102"/>
      <c r="KFW116" s="102"/>
      <c r="KFX116" s="102"/>
      <c r="KFY116" s="102"/>
      <c r="KFZ116" s="102"/>
      <c r="KGA116" s="102"/>
      <c r="KGB116" s="102"/>
      <c r="KGC116" s="102"/>
      <c r="KGD116" s="102"/>
      <c r="KGE116" s="102"/>
      <c r="KGF116" s="102"/>
      <c r="KGG116" s="102"/>
      <c r="KGH116" s="102"/>
      <c r="KGI116" s="102"/>
      <c r="KGJ116" s="102"/>
      <c r="KGK116" s="102"/>
      <c r="KGL116" s="102"/>
      <c r="KGM116" s="102"/>
      <c r="KGN116" s="102"/>
      <c r="KGO116" s="102"/>
      <c r="KGP116" s="102"/>
      <c r="KGQ116" s="102"/>
      <c r="KGR116" s="102"/>
      <c r="KGS116" s="102"/>
      <c r="KGT116" s="102"/>
      <c r="KGU116" s="102"/>
      <c r="KGV116" s="102"/>
      <c r="KGW116" s="102"/>
      <c r="KGX116" s="102"/>
      <c r="KGY116" s="102"/>
      <c r="KGZ116" s="102"/>
      <c r="KHA116" s="102"/>
      <c r="KHB116" s="102"/>
      <c r="KHC116" s="102"/>
      <c r="KHD116" s="102"/>
      <c r="KHE116" s="102"/>
      <c r="KHF116" s="102"/>
      <c r="KHG116" s="102"/>
      <c r="KHH116" s="102"/>
      <c r="KHI116" s="102"/>
      <c r="KHJ116" s="102"/>
      <c r="KHK116" s="102"/>
      <c r="KHL116" s="102"/>
      <c r="KHM116" s="102"/>
      <c r="KHN116" s="102"/>
      <c r="KHO116" s="102"/>
      <c r="KHP116" s="102"/>
      <c r="KHQ116" s="102"/>
      <c r="KHR116" s="102"/>
      <c r="KHS116" s="102"/>
      <c r="KHT116" s="102"/>
      <c r="KHU116" s="102"/>
      <c r="KHV116" s="102"/>
      <c r="KHW116" s="102"/>
      <c r="KHX116" s="102"/>
      <c r="KHY116" s="102"/>
      <c r="KHZ116" s="102"/>
      <c r="KIA116" s="102"/>
      <c r="KIB116" s="102"/>
      <c r="KIC116" s="102"/>
      <c r="KID116" s="102"/>
      <c r="KIE116" s="102"/>
      <c r="KIF116" s="102"/>
      <c r="KIG116" s="102"/>
      <c r="KIH116" s="102"/>
      <c r="KII116" s="102"/>
      <c r="KIJ116" s="102"/>
      <c r="KIK116" s="102"/>
      <c r="KIL116" s="102"/>
      <c r="KIM116" s="102"/>
      <c r="KIN116" s="102"/>
      <c r="KIO116" s="102"/>
      <c r="KIP116" s="102"/>
      <c r="KIQ116" s="102"/>
      <c r="KIR116" s="102"/>
      <c r="KIS116" s="102"/>
      <c r="KIT116" s="102"/>
      <c r="KIU116" s="102"/>
      <c r="KIV116" s="102"/>
      <c r="KIW116" s="102"/>
      <c r="KIX116" s="102"/>
      <c r="KIY116" s="102"/>
      <c r="KIZ116" s="102"/>
      <c r="KJA116" s="102"/>
      <c r="KJB116" s="102"/>
      <c r="KJC116" s="102"/>
      <c r="KJD116" s="102"/>
      <c r="KJE116" s="102"/>
      <c r="KJF116" s="102"/>
      <c r="KJG116" s="102"/>
      <c r="KJH116" s="102"/>
      <c r="KJI116" s="102"/>
      <c r="KJJ116" s="102"/>
      <c r="KJK116" s="102"/>
      <c r="KJL116" s="102"/>
      <c r="KJM116" s="102"/>
      <c r="KJN116" s="102"/>
      <c r="KJO116" s="102"/>
      <c r="KJP116" s="102"/>
      <c r="KJQ116" s="102"/>
      <c r="KJR116" s="102"/>
      <c r="KJS116" s="102"/>
      <c r="KJT116" s="102"/>
      <c r="KJU116" s="102"/>
      <c r="KJV116" s="102"/>
      <c r="KJW116" s="102"/>
      <c r="KJX116" s="102"/>
      <c r="KJY116" s="102"/>
      <c r="KJZ116" s="102"/>
      <c r="KKA116" s="102"/>
      <c r="KKB116" s="102"/>
      <c r="KKC116" s="102"/>
      <c r="KKD116" s="102"/>
      <c r="KKE116" s="102"/>
      <c r="KKF116" s="102"/>
      <c r="KKG116" s="102"/>
      <c r="KKH116" s="102"/>
      <c r="KKI116" s="102"/>
      <c r="KKJ116" s="102"/>
      <c r="KKK116" s="102"/>
      <c r="KKL116" s="102"/>
      <c r="KKM116" s="102"/>
      <c r="KKN116" s="102"/>
      <c r="KKO116" s="102"/>
      <c r="KKP116" s="102"/>
      <c r="KKQ116" s="102"/>
      <c r="KKR116" s="102"/>
      <c r="KKS116" s="102"/>
      <c r="KKT116" s="102"/>
      <c r="KKU116" s="102"/>
      <c r="KKV116" s="102"/>
      <c r="KKW116" s="102"/>
      <c r="KKX116" s="102"/>
      <c r="KKY116" s="102"/>
      <c r="KKZ116" s="102"/>
      <c r="KLA116" s="102"/>
      <c r="KLB116" s="102"/>
      <c r="KLC116" s="102"/>
      <c r="KLD116" s="102"/>
      <c r="KLE116" s="102"/>
      <c r="KLF116" s="102"/>
      <c r="KLG116" s="102"/>
      <c r="KLH116" s="102"/>
      <c r="KLI116" s="102"/>
      <c r="KLJ116" s="102"/>
      <c r="KLK116" s="102"/>
      <c r="KLL116" s="102"/>
      <c r="KLM116" s="102"/>
      <c r="KLN116" s="102"/>
      <c r="KLO116" s="102"/>
      <c r="KLP116" s="102"/>
      <c r="KLQ116" s="102"/>
      <c r="KLR116" s="102"/>
      <c r="KLS116" s="102"/>
      <c r="KLT116" s="102"/>
      <c r="KLU116" s="102"/>
      <c r="KLV116" s="102"/>
      <c r="KLW116" s="102"/>
      <c r="KLX116" s="102"/>
      <c r="KLY116" s="102"/>
      <c r="KLZ116" s="102"/>
      <c r="KMA116" s="102"/>
      <c r="KMB116" s="102"/>
      <c r="KMC116" s="102"/>
      <c r="KMD116" s="102"/>
      <c r="KME116" s="102"/>
      <c r="KMF116" s="102"/>
      <c r="KMG116" s="102"/>
      <c r="KMH116" s="102"/>
      <c r="KMI116" s="102"/>
      <c r="KMJ116" s="102"/>
      <c r="KMK116" s="102"/>
      <c r="KML116" s="102"/>
      <c r="KMM116" s="102"/>
      <c r="KMN116" s="102"/>
      <c r="KMO116" s="102"/>
      <c r="KMP116" s="102"/>
      <c r="KMQ116" s="102"/>
      <c r="KMR116" s="102"/>
      <c r="KMS116" s="102"/>
      <c r="KMT116" s="102"/>
      <c r="KMU116" s="102"/>
      <c r="KMV116" s="102"/>
      <c r="KMW116" s="102"/>
      <c r="KMX116" s="102"/>
      <c r="KMY116" s="102"/>
      <c r="KMZ116" s="102"/>
      <c r="KNA116" s="102"/>
      <c r="KNB116" s="102"/>
      <c r="KNC116" s="102"/>
      <c r="KND116" s="102"/>
      <c r="KNE116" s="102"/>
      <c r="KNF116" s="102"/>
      <c r="KNG116" s="102"/>
      <c r="KNH116" s="102"/>
      <c r="KNI116" s="102"/>
      <c r="KNJ116" s="102"/>
      <c r="KNK116" s="102"/>
      <c r="KNL116" s="102"/>
      <c r="KNM116" s="102"/>
      <c r="KNN116" s="102"/>
      <c r="KNO116" s="102"/>
      <c r="KNP116" s="102"/>
      <c r="KNQ116" s="102"/>
      <c r="KNR116" s="102"/>
      <c r="KNS116" s="102"/>
      <c r="KNT116" s="102"/>
      <c r="KNU116" s="102"/>
      <c r="KNV116" s="102"/>
      <c r="KNW116" s="102"/>
      <c r="KNX116" s="102"/>
      <c r="KNY116" s="102"/>
      <c r="KNZ116" s="102"/>
      <c r="KOA116" s="102"/>
      <c r="KOB116" s="102"/>
      <c r="KOC116" s="102"/>
      <c r="KOD116" s="102"/>
      <c r="KOE116" s="102"/>
      <c r="KOF116" s="102"/>
      <c r="KOG116" s="102"/>
      <c r="KOH116" s="102"/>
      <c r="KOI116" s="102"/>
      <c r="KOJ116" s="102"/>
      <c r="KOK116" s="102"/>
      <c r="KOL116" s="102"/>
      <c r="KOM116" s="102"/>
      <c r="KON116" s="102"/>
      <c r="KOO116" s="102"/>
      <c r="KOP116" s="102"/>
      <c r="KOQ116" s="102"/>
      <c r="KOR116" s="102"/>
      <c r="KOS116" s="102"/>
      <c r="KOT116" s="102"/>
      <c r="KOU116" s="102"/>
      <c r="KOV116" s="102"/>
      <c r="KOW116" s="102"/>
      <c r="KOX116" s="102"/>
      <c r="KOY116" s="102"/>
      <c r="KOZ116" s="102"/>
      <c r="KPA116" s="102"/>
      <c r="KPB116" s="102"/>
      <c r="KPC116" s="102"/>
      <c r="KPD116" s="102"/>
      <c r="KPE116" s="102"/>
      <c r="KPF116" s="102"/>
      <c r="KPG116" s="102"/>
      <c r="KPH116" s="102"/>
      <c r="KPI116" s="102"/>
      <c r="KPJ116" s="102"/>
      <c r="KPK116" s="102"/>
      <c r="KPL116" s="102"/>
      <c r="KPM116" s="102"/>
      <c r="KPN116" s="102"/>
      <c r="KPO116" s="102"/>
      <c r="KPP116" s="102"/>
      <c r="KPQ116" s="102"/>
      <c r="KPR116" s="102"/>
      <c r="KPS116" s="102"/>
      <c r="KPT116" s="102"/>
      <c r="KPU116" s="102"/>
      <c r="KPV116" s="102"/>
      <c r="KPW116" s="102"/>
      <c r="KPX116" s="102"/>
      <c r="KPY116" s="102"/>
      <c r="KPZ116" s="102"/>
      <c r="KQA116" s="102"/>
      <c r="KQB116" s="102"/>
      <c r="KQC116" s="102"/>
      <c r="KQD116" s="102"/>
      <c r="KQE116" s="102"/>
      <c r="KQF116" s="102"/>
      <c r="KQG116" s="102"/>
      <c r="KQH116" s="102"/>
      <c r="KQI116" s="102"/>
      <c r="KQJ116" s="102"/>
      <c r="KQK116" s="102"/>
      <c r="KQL116" s="102"/>
      <c r="KQM116" s="102"/>
      <c r="KQN116" s="102"/>
      <c r="KQO116" s="102"/>
      <c r="KQP116" s="102"/>
      <c r="KQQ116" s="102"/>
      <c r="KQR116" s="102"/>
      <c r="KQS116" s="102"/>
      <c r="KQT116" s="102"/>
      <c r="KQU116" s="102"/>
      <c r="KQV116" s="102"/>
      <c r="KQW116" s="102"/>
      <c r="KQX116" s="102"/>
      <c r="KQY116" s="102"/>
      <c r="KQZ116" s="102"/>
      <c r="KRA116" s="102"/>
      <c r="KRB116" s="102"/>
      <c r="KRC116" s="102"/>
      <c r="KRD116" s="102"/>
      <c r="KRE116" s="102"/>
      <c r="KRF116" s="102"/>
      <c r="KRG116" s="102"/>
      <c r="KRH116" s="102"/>
      <c r="KRI116" s="102"/>
      <c r="KRJ116" s="102"/>
      <c r="KRK116" s="102"/>
      <c r="KRL116" s="102"/>
      <c r="KRM116" s="102"/>
      <c r="KRN116" s="102"/>
      <c r="KRO116" s="102"/>
      <c r="KRP116" s="102"/>
      <c r="KRQ116" s="102"/>
      <c r="KRR116" s="102"/>
      <c r="KRS116" s="102"/>
      <c r="KRT116" s="102"/>
      <c r="KRU116" s="102"/>
      <c r="KRV116" s="102"/>
      <c r="KRW116" s="102"/>
      <c r="KRX116" s="102"/>
      <c r="KRY116" s="102"/>
      <c r="KRZ116" s="102"/>
      <c r="KSA116" s="102"/>
      <c r="KSB116" s="102"/>
      <c r="KSC116" s="102"/>
      <c r="KSD116" s="102"/>
      <c r="KSE116" s="102"/>
      <c r="KSF116" s="102"/>
      <c r="KSG116" s="102"/>
      <c r="KSH116" s="102"/>
      <c r="KSI116" s="102"/>
      <c r="KSJ116" s="102"/>
      <c r="KSK116" s="102"/>
      <c r="KSL116" s="102"/>
      <c r="KSM116" s="102"/>
      <c r="KSN116" s="102"/>
      <c r="KSO116" s="102"/>
      <c r="KSP116" s="102"/>
      <c r="KSQ116" s="102"/>
      <c r="KSR116" s="102"/>
      <c r="KSS116" s="102"/>
      <c r="KST116" s="102"/>
      <c r="KSU116" s="102"/>
      <c r="KSV116" s="102"/>
      <c r="KSW116" s="102"/>
      <c r="KSX116" s="102"/>
      <c r="KSY116" s="102"/>
      <c r="KSZ116" s="102"/>
      <c r="KTA116" s="102"/>
      <c r="KTB116" s="102"/>
      <c r="KTC116" s="102"/>
      <c r="KTD116" s="102"/>
      <c r="KTE116" s="102"/>
      <c r="KTF116" s="102"/>
      <c r="KTG116" s="102"/>
      <c r="KTH116" s="102"/>
      <c r="KTI116" s="102"/>
      <c r="KTJ116" s="102"/>
      <c r="KTK116" s="102"/>
      <c r="KTL116" s="102"/>
      <c r="KTM116" s="102"/>
      <c r="KTN116" s="102"/>
      <c r="KTO116" s="102"/>
      <c r="KTP116" s="102"/>
      <c r="KTQ116" s="102"/>
      <c r="KTR116" s="102"/>
      <c r="KTS116" s="102"/>
      <c r="KTT116" s="102"/>
      <c r="KTU116" s="102"/>
      <c r="KTV116" s="102"/>
      <c r="KTW116" s="102"/>
      <c r="KTX116" s="102"/>
      <c r="KTY116" s="102"/>
      <c r="KTZ116" s="102"/>
      <c r="KUA116" s="102"/>
      <c r="KUB116" s="102"/>
      <c r="KUC116" s="102"/>
      <c r="KUD116" s="102"/>
      <c r="KUE116" s="102"/>
      <c r="KUF116" s="102"/>
      <c r="KUG116" s="102"/>
      <c r="KUH116" s="102"/>
      <c r="KUI116" s="102"/>
      <c r="KUJ116" s="102"/>
      <c r="KUK116" s="102"/>
      <c r="KUL116" s="102"/>
      <c r="KUM116" s="102"/>
      <c r="KUN116" s="102"/>
      <c r="KUO116" s="102"/>
      <c r="KUP116" s="102"/>
      <c r="KUQ116" s="102"/>
      <c r="KUR116" s="102"/>
      <c r="KUS116" s="102"/>
      <c r="KUT116" s="102"/>
      <c r="KUU116" s="102"/>
      <c r="KUV116" s="102"/>
      <c r="KUW116" s="102"/>
      <c r="KUX116" s="102"/>
      <c r="KUY116" s="102"/>
      <c r="KUZ116" s="102"/>
      <c r="KVA116" s="102"/>
      <c r="KVB116" s="102"/>
      <c r="KVC116" s="102"/>
      <c r="KVD116" s="102"/>
      <c r="KVE116" s="102"/>
      <c r="KVF116" s="102"/>
      <c r="KVG116" s="102"/>
      <c r="KVH116" s="102"/>
      <c r="KVI116" s="102"/>
      <c r="KVJ116" s="102"/>
      <c r="KVK116" s="102"/>
      <c r="KVL116" s="102"/>
      <c r="KVM116" s="102"/>
      <c r="KVN116" s="102"/>
      <c r="KVO116" s="102"/>
      <c r="KVP116" s="102"/>
      <c r="KVQ116" s="102"/>
      <c r="KVR116" s="102"/>
      <c r="KVS116" s="102"/>
      <c r="KVT116" s="102"/>
      <c r="KVU116" s="102"/>
      <c r="KVV116" s="102"/>
      <c r="KVW116" s="102"/>
      <c r="KVX116" s="102"/>
      <c r="KVY116" s="102"/>
      <c r="KVZ116" s="102"/>
      <c r="KWA116" s="102"/>
      <c r="KWB116" s="102"/>
      <c r="KWC116" s="102"/>
      <c r="KWD116" s="102"/>
      <c r="KWE116" s="102"/>
      <c r="KWF116" s="102"/>
      <c r="KWG116" s="102"/>
      <c r="KWH116" s="102"/>
      <c r="KWI116" s="102"/>
      <c r="KWJ116" s="102"/>
      <c r="KWK116" s="102"/>
      <c r="KWL116" s="102"/>
      <c r="KWM116" s="102"/>
      <c r="KWN116" s="102"/>
      <c r="KWO116" s="102"/>
      <c r="KWP116" s="102"/>
      <c r="KWQ116" s="102"/>
      <c r="KWR116" s="102"/>
      <c r="KWS116" s="102"/>
      <c r="KWT116" s="102"/>
      <c r="KWU116" s="102"/>
      <c r="KWV116" s="102"/>
      <c r="KWW116" s="102"/>
      <c r="KWX116" s="102"/>
      <c r="KWY116" s="102"/>
      <c r="KWZ116" s="102"/>
      <c r="KXA116" s="102"/>
      <c r="KXB116" s="102"/>
      <c r="KXC116" s="102"/>
      <c r="KXD116" s="102"/>
      <c r="KXE116" s="102"/>
      <c r="KXF116" s="102"/>
      <c r="KXG116" s="102"/>
      <c r="KXH116" s="102"/>
      <c r="KXI116" s="102"/>
      <c r="KXJ116" s="102"/>
      <c r="KXK116" s="102"/>
      <c r="KXL116" s="102"/>
      <c r="KXM116" s="102"/>
      <c r="KXN116" s="102"/>
      <c r="KXO116" s="102"/>
      <c r="KXP116" s="102"/>
      <c r="KXQ116" s="102"/>
      <c r="KXR116" s="102"/>
      <c r="KXS116" s="102"/>
      <c r="KXT116" s="102"/>
      <c r="KXU116" s="102"/>
      <c r="KXV116" s="102"/>
      <c r="KXW116" s="102"/>
      <c r="KXX116" s="102"/>
      <c r="KXY116" s="102"/>
      <c r="KXZ116" s="102"/>
      <c r="KYA116" s="102"/>
      <c r="KYB116" s="102"/>
      <c r="KYC116" s="102"/>
      <c r="KYD116" s="102"/>
      <c r="KYE116" s="102"/>
      <c r="KYF116" s="102"/>
      <c r="KYG116" s="102"/>
      <c r="KYH116" s="102"/>
      <c r="KYI116" s="102"/>
      <c r="KYJ116" s="102"/>
      <c r="KYK116" s="102"/>
      <c r="KYL116" s="102"/>
      <c r="KYM116" s="102"/>
      <c r="KYN116" s="102"/>
      <c r="KYO116" s="102"/>
      <c r="KYP116" s="102"/>
      <c r="KYQ116" s="102"/>
      <c r="KYR116" s="102"/>
      <c r="KYS116" s="102"/>
      <c r="KYT116" s="102"/>
      <c r="KYU116" s="102"/>
      <c r="KYV116" s="102"/>
      <c r="KYW116" s="102"/>
      <c r="KYX116" s="102"/>
      <c r="KYY116" s="102"/>
      <c r="KYZ116" s="102"/>
      <c r="KZA116" s="102"/>
      <c r="KZB116" s="102"/>
      <c r="KZC116" s="102"/>
      <c r="KZD116" s="102"/>
      <c r="KZE116" s="102"/>
      <c r="KZF116" s="102"/>
      <c r="KZG116" s="102"/>
      <c r="KZH116" s="102"/>
      <c r="KZI116" s="102"/>
      <c r="KZJ116" s="102"/>
      <c r="KZK116" s="102"/>
      <c r="KZL116" s="102"/>
      <c r="KZM116" s="102"/>
      <c r="KZN116" s="102"/>
      <c r="KZO116" s="102"/>
      <c r="KZP116" s="102"/>
      <c r="KZQ116" s="102"/>
      <c r="KZR116" s="102"/>
      <c r="KZS116" s="102"/>
      <c r="KZT116" s="102"/>
      <c r="KZU116" s="102"/>
      <c r="KZV116" s="102"/>
      <c r="KZW116" s="102"/>
      <c r="KZX116" s="102"/>
      <c r="KZY116" s="102"/>
      <c r="KZZ116" s="102"/>
      <c r="LAA116" s="102"/>
      <c r="LAB116" s="102"/>
      <c r="LAC116" s="102"/>
      <c r="LAD116" s="102"/>
      <c r="LAE116" s="102"/>
      <c r="LAF116" s="102"/>
      <c r="LAG116" s="102"/>
      <c r="LAH116" s="102"/>
      <c r="LAI116" s="102"/>
      <c r="LAJ116" s="102"/>
      <c r="LAK116" s="102"/>
      <c r="LAL116" s="102"/>
      <c r="LAM116" s="102"/>
      <c r="LAN116" s="102"/>
      <c r="LAO116" s="102"/>
      <c r="LAP116" s="102"/>
      <c r="LAQ116" s="102"/>
      <c r="LAR116" s="102"/>
      <c r="LAS116" s="102"/>
      <c r="LAT116" s="102"/>
      <c r="LAU116" s="102"/>
      <c r="LAV116" s="102"/>
      <c r="LAW116" s="102"/>
      <c r="LAX116" s="102"/>
      <c r="LAY116" s="102"/>
      <c r="LAZ116" s="102"/>
      <c r="LBA116" s="102"/>
      <c r="LBB116" s="102"/>
      <c r="LBC116" s="102"/>
      <c r="LBD116" s="102"/>
      <c r="LBE116" s="102"/>
      <c r="LBF116" s="102"/>
      <c r="LBG116" s="102"/>
      <c r="LBH116" s="102"/>
      <c r="LBI116" s="102"/>
      <c r="LBJ116" s="102"/>
      <c r="LBK116" s="102"/>
      <c r="LBL116" s="102"/>
      <c r="LBM116" s="102"/>
      <c r="LBN116" s="102"/>
      <c r="LBO116" s="102"/>
      <c r="LBP116" s="102"/>
      <c r="LBQ116" s="102"/>
      <c r="LBR116" s="102"/>
      <c r="LBS116" s="102"/>
      <c r="LBT116" s="102"/>
      <c r="LBU116" s="102"/>
      <c r="LBV116" s="102"/>
      <c r="LBW116" s="102"/>
      <c r="LBX116" s="102"/>
      <c r="LBY116" s="102"/>
      <c r="LBZ116" s="102"/>
      <c r="LCA116" s="102"/>
      <c r="LCB116" s="102"/>
      <c r="LCC116" s="102"/>
      <c r="LCD116" s="102"/>
      <c r="LCE116" s="102"/>
      <c r="LCF116" s="102"/>
      <c r="LCG116" s="102"/>
      <c r="LCH116" s="102"/>
      <c r="LCI116" s="102"/>
      <c r="LCJ116" s="102"/>
      <c r="LCK116" s="102"/>
      <c r="LCL116" s="102"/>
      <c r="LCM116" s="102"/>
      <c r="LCN116" s="102"/>
      <c r="LCO116" s="102"/>
      <c r="LCP116" s="102"/>
      <c r="LCQ116" s="102"/>
      <c r="LCR116" s="102"/>
      <c r="LCS116" s="102"/>
      <c r="LCT116" s="102"/>
      <c r="LCU116" s="102"/>
      <c r="LCV116" s="102"/>
      <c r="LCW116" s="102"/>
      <c r="LCX116" s="102"/>
      <c r="LCY116" s="102"/>
      <c r="LCZ116" s="102"/>
      <c r="LDA116" s="102"/>
      <c r="LDB116" s="102"/>
      <c r="LDC116" s="102"/>
      <c r="LDD116" s="102"/>
      <c r="LDE116" s="102"/>
      <c r="LDF116" s="102"/>
      <c r="LDG116" s="102"/>
      <c r="LDH116" s="102"/>
      <c r="LDI116" s="102"/>
      <c r="LDJ116" s="102"/>
      <c r="LDK116" s="102"/>
      <c r="LDL116" s="102"/>
      <c r="LDM116" s="102"/>
      <c r="LDN116" s="102"/>
      <c r="LDO116" s="102"/>
      <c r="LDP116" s="102"/>
      <c r="LDQ116" s="102"/>
      <c r="LDR116" s="102"/>
      <c r="LDS116" s="102"/>
      <c r="LDT116" s="102"/>
      <c r="LDU116" s="102"/>
      <c r="LDV116" s="102"/>
      <c r="LDW116" s="102"/>
      <c r="LDX116" s="102"/>
      <c r="LDY116" s="102"/>
      <c r="LDZ116" s="102"/>
      <c r="LEA116" s="102"/>
      <c r="LEB116" s="102"/>
      <c r="LEC116" s="102"/>
      <c r="LED116" s="102"/>
      <c r="LEE116" s="102"/>
      <c r="LEF116" s="102"/>
      <c r="LEG116" s="102"/>
      <c r="LEH116" s="102"/>
      <c r="LEI116" s="102"/>
      <c r="LEJ116" s="102"/>
      <c r="LEK116" s="102"/>
      <c r="LEL116" s="102"/>
      <c r="LEM116" s="102"/>
      <c r="LEN116" s="102"/>
      <c r="LEO116" s="102"/>
      <c r="LEP116" s="102"/>
      <c r="LEQ116" s="102"/>
      <c r="LER116" s="102"/>
      <c r="LES116" s="102"/>
      <c r="LET116" s="102"/>
      <c r="LEU116" s="102"/>
      <c r="LEV116" s="102"/>
      <c r="LEW116" s="102"/>
      <c r="LEX116" s="102"/>
      <c r="LEY116" s="102"/>
      <c r="LEZ116" s="102"/>
      <c r="LFA116" s="102"/>
      <c r="LFB116" s="102"/>
      <c r="LFC116" s="102"/>
      <c r="LFD116" s="102"/>
      <c r="LFE116" s="102"/>
      <c r="LFF116" s="102"/>
      <c r="LFG116" s="102"/>
      <c r="LFH116" s="102"/>
      <c r="LFI116" s="102"/>
      <c r="LFJ116" s="102"/>
      <c r="LFK116" s="102"/>
      <c r="LFL116" s="102"/>
      <c r="LFM116" s="102"/>
      <c r="LFN116" s="102"/>
      <c r="LFO116" s="102"/>
      <c r="LFP116" s="102"/>
      <c r="LFQ116" s="102"/>
      <c r="LFR116" s="102"/>
      <c r="LFS116" s="102"/>
      <c r="LFT116" s="102"/>
      <c r="LFU116" s="102"/>
      <c r="LFV116" s="102"/>
      <c r="LFW116" s="102"/>
      <c r="LFX116" s="102"/>
      <c r="LFY116" s="102"/>
      <c r="LFZ116" s="102"/>
      <c r="LGA116" s="102"/>
      <c r="LGB116" s="102"/>
      <c r="LGC116" s="102"/>
      <c r="LGD116" s="102"/>
      <c r="LGE116" s="102"/>
      <c r="LGF116" s="102"/>
      <c r="LGG116" s="102"/>
      <c r="LGH116" s="102"/>
      <c r="LGI116" s="102"/>
      <c r="LGJ116" s="102"/>
      <c r="LGK116" s="102"/>
      <c r="LGL116" s="102"/>
      <c r="LGM116" s="102"/>
      <c r="LGN116" s="102"/>
      <c r="LGO116" s="102"/>
      <c r="LGP116" s="102"/>
      <c r="LGQ116" s="102"/>
      <c r="LGR116" s="102"/>
      <c r="LGS116" s="102"/>
      <c r="LGT116" s="102"/>
      <c r="LGU116" s="102"/>
      <c r="LGV116" s="102"/>
      <c r="LGW116" s="102"/>
      <c r="LGX116" s="102"/>
      <c r="LGY116" s="102"/>
      <c r="LGZ116" s="102"/>
      <c r="LHA116" s="102"/>
      <c r="LHB116" s="102"/>
      <c r="LHC116" s="102"/>
      <c r="LHD116" s="102"/>
      <c r="LHE116" s="102"/>
      <c r="LHF116" s="102"/>
      <c r="LHG116" s="102"/>
      <c r="LHH116" s="102"/>
      <c r="LHI116" s="102"/>
      <c r="LHJ116" s="102"/>
      <c r="LHK116" s="102"/>
      <c r="LHL116" s="102"/>
      <c r="LHM116" s="102"/>
      <c r="LHN116" s="102"/>
      <c r="LHO116" s="102"/>
      <c r="LHP116" s="102"/>
      <c r="LHQ116" s="102"/>
      <c r="LHR116" s="102"/>
      <c r="LHS116" s="102"/>
      <c r="LHT116" s="102"/>
      <c r="LHU116" s="102"/>
      <c r="LHV116" s="102"/>
      <c r="LHW116" s="102"/>
      <c r="LHX116" s="102"/>
      <c r="LHY116" s="102"/>
      <c r="LHZ116" s="102"/>
      <c r="LIA116" s="102"/>
      <c r="LIB116" s="102"/>
      <c r="LIC116" s="102"/>
      <c r="LID116" s="102"/>
      <c r="LIE116" s="102"/>
      <c r="LIF116" s="102"/>
      <c r="LIG116" s="102"/>
      <c r="LIH116" s="102"/>
      <c r="LII116" s="102"/>
      <c r="LIJ116" s="102"/>
      <c r="LIK116" s="102"/>
      <c r="LIL116" s="102"/>
      <c r="LIM116" s="102"/>
      <c r="LIN116" s="102"/>
      <c r="LIO116" s="102"/>
      <c r="LIP116" s="102"/>
      <c r="LIQ116" s="102"/>
      <c r="LIR116" s="102"/>
      <c r="LIS116" s="102"/>
      <c r="LIT116" s="102"/>
      <c r="LIU116" s="102"/>
      <c r="LIV116" s="102"/>
      <c r="LIW116" s="102"/>
      <c r="LIX116" s="102"/>
      <c r="LIY116" s="102"/>
      <c r="LIZ116" s="102"/>
      <c r="LJA116" s="102"/>
      <c r="LJB116" s="102"/>
      <c r="LJC116" s="102"/>
      <c r="LJD116" s="102"/>
      <c r="LJE116" s="102"/>
      <c r="LJF116" s="102"/>
      <c r="LJG116" s="102"/>
      <c r="LJH116" s="102"/>
      <c r="LJI116" s="102"/>
      <c r="LJJ116" s="102"/>
      <c r="LJK116" s="102"/>
      <c r="LJL116" s="102"/>
      <c r="LJM116" s="102"/>
      <c r="LJN116" s="102"/>
      <c r="LJO116" s="102"/>
      <c r="LJP116" s="102"/>
      <c r="LJQ116" s="102"/>
      <c r="LJR116" s="102"/>
      <c r="LJS116" s="102"/>
      <c r="LJT116" s="102"/>
      <c r="LJU116" s="102"/>
      <c r="LJV116" s="102"/>
      <c r="LJW116" s="102"/>
      <c r="LJX116" s="102"/>
      <c r="LJY116" s="102"/>
      <c r="LJZ116" s="102"/>
      <c r="LKA116" s="102"/>
      <c r="LKB116" s="102"/>
      <c r="LKC116" s="102"/>
      <c r="LKD116" s="102"/>
      <c r="LKE116" s="102"/>
      <c r="LKF116" s="102"/>
      <c r="LKG116" s="102"/>
      <c r="LKH116" s="102"/>
      <c r="LKI116" s="102"/>
      <c r="LKJ116" s="102"/>
      <c r="LKK116" s="102"/>
      <c r="LKL116" s="102"/>
      <c r="LKM116" s="102"/>
      <c r="LKN116" s="102"/>
      <c r="LKO116" s="102"/>
      <c r="LKP116" s="102"/>
      <c r="LKQ116" s="102"/>
      <c r="LKR116" s="102"/>
      <c r="LKS116" s="102"/>
      <c r="LKT116" s="102"/>
      <c r="LKU116" s="102"/>
      <c r="LKV116" s="102"/>
      <c r="LKW116" s="102"/>
      <c r="LKX116" s="102"/>
      <c r="LKY116" s="102"/>
      <c r="LKZ116" s="102"/>
      <c r="LLA116" s="102"/>
      <c r="LLB116" s="102"/>
      <c r="LLC116" s="102"/>
      <c r="LLD116" s="102"/>
      <c r="LLE116" s="102"/>
      <c r="LLF116" s="102"/>
      <c r="LLG116" s="102"/>
      <c r="LLH116" s="102"/>
      <c r="LLI116" s="102"/>
      <c r="LLJ116" s="102"/>
      <c r="LLK116" s="102"/>
      <c r="LLL116" s="102"/>
      <c r="LLM116" s="102"/>
      <c r="LLN116" s="102"/>
      <c r="LLO116" s="102"/>
      <c r="LLP116" s="102"/>
      <c r="LLQ116" s="102"/>
      <c r="LLR116" s="102"/>
      <c r="LLS116" s="102"/>
      <c r="LLT116" s="102"/>
      <c r="LLU116" s="102"/>
      <c r="LLV116" s="102"/>
      <c r="LLW116" s="102"/>
      <c r="LLX116" s="102"/>
      <c r="LLY116" s="102"/>
      <c r="LLZ116" s="102"/>
      <c r="LMA116" s="102"/>
      <c r="LMB116" s="102"/>
      <c r="LMC116" s="102"/>
      <c r="LMD116" s="102"/>
      <c r="LME116" s="102"/>
      <c r="LMF116" s="102"/>
      <c r="LMG116" s="102"/>
      <c r="LMH116" s="102"/>
      <c r="LMI116" s="102"/>
      <c r="LMJ116" s="102"/>
      <c r="LMK116" s="102"/>
      <c r="LML116" s="102"/>
      <c r="LMM116" s="102"/>
      <c r="LMN116" s="102"/>
      <c r="LMO116" s="102"/>
      <c r="LMP116" s="102"/>
      <c r="LMQ116" s="102"/>
      <c r="LMR116" s="102"/>
      <c r="LMS116" s="102"/>
      <c r="LMT116" s="102"/>
      <c r="LMU116" s="102"/>
      <c r="LMV116" s="102"/>
      <c r="LMW116" s="102"/>
      <c r="LMX116" s="102"/>
      <c r="LMY116" s="102"/>
      <c r="LMZ116" s="102"/>
      <c r="LNA116" s="102"/>
      <c r="LNB116" s="102"/>
      <c r="LNC116" s="102"/>
      <c r="LND116" s="102"/>
      <c r="LNE116" s="102"/>
      <c r="LNF116" s="102"/>
      <c r="LNG116" s="102"/>
      <c r="LNH116" s="102"/>
      <c r="LNI116" s="102"/>
      <c r="LNJ116" s="102"/>
      <c r="LNK116" s="102"/>
      <c r="LNL116" s="102"/>
      <c r="LNM116" s="102"/>
      <c r="LNN116" s="102"/>
      <c r="LNO116" s="102"/>
      <c r="LNP116" s="102"/>
      <c r="LNQ116" s="102"/>
      <c r="LNR116" s="102"/>
      <c r="LNS116" s="102"/>
      <c r="LNT116" s="102"/>
      <c r="LNU116" s="102"/>
      <c r="LNV116" s="102"/>
      <c r="LNW116" s="102"/>
      <c r="LNX116" s="102"/>
      <c r="LNY116" s="102"/>
      <c r="LNZ116" s="102"/>
      <c r="LOA116" s="102"/>
      <c r="LOB116" s="102"/>
      <c r="LOC116" s="102"/>
      <c r="LOD116" s="102"/>
      <c r="LOE116" s="102"/>
      <c r="LOF116" s="102"/>
      <c r="LOG116" s="102"/>
      <c r="LOH116" s="102"/>
      <c r="LOI116" s="102"/>
      <c r="LOJ116" s="102"/>
      <c r="LOK116" s="102"/>
      <c r="LOL116" s="102"/>
      <c r="LOM116" s="102"/>
      <c r="LON116" s="102"/>
      <c r="LOO116" s="102"/>
      <c r="LOP116" s="102"/>
      <c r="LOQ116" s="102"/>
      <c r="LOR116" s="102"/>
      <c r="LOS116" s="102"/>
      <c r="LOT116" s="102"/>
      <c r="LOU116" s="102"/>
      <c r="LOV116" s="102"/>
      <c r="LOW116" s="102"/>
      <c r="LOX116" s="102"/>
      <c r="LOY116" s="102"/>
      <c r="LOZ116" s="102"/>
      <c r="LPA116" s="102"/>
      <c r="LPB116" s="102"/>
      <c r="LPC116" s="102"/>
      <c r="LPD116" s="102"/>
      <c r="LPE116" s="102"/>
      <c r="LPF116" s="102"/>
      <c r="LPG116" s="102"/>
      <c r="LPH116" s="102"/>
      <c r="LPI116" s="102"/>
      <c r="LPJ116" s="102"/>
      <c r="LPK116" s="102"/>
      <c r="LPL116" s="102"/>
      <c r="LPM116" s="102"/>
      <c r="LPN116" s="102"/>
      <c r="LPO116" s="102"/>
      <c r="LPP116" s="102"/>
      <c r="LPQ116" s="102"/>
      <c r="LPR116" s="102"/>
      <c r="LPS116" s="102"/>
      <c r="LPT116" s="102"/>
      <c r="LPU116" s="102"/>
      <c r="LPV116" s="102"/>
      <c r="LPW116" s="102"/>
      <c r="LPX116" s="102"/>
      <c r="LPY116" s="102"/>
      <c r="LPZ116" s="102"/>
      <c r="LQA116" s="102"/>
      <c r="LQB116" s="102"/>
      <c r="LQC116" s="102"/>
      <c r="LQD116" s="102"/>
      <c r="LQE116" s="102"/>
      <c r="LQF116" s="102"/>
      <c r="LQG116" s="102"/>
      <c r="LQH116" s="102"/>
      <c r="LQI116" s="102"/>
      <c r="LQJ116" s="102"/>
      <c r="LQK116" s="102"/>
      <c r="LQL116" s="102"/>
      <c r="LQM116" s="102"/>
      <c r="LQN116" s="102"/>
      <c r="LQO116" s="102"/>
      <c r="LQP116" s="102"/>
      <c r="LQQ116" s="102"/>
      <c r="LQR116" s="102"/>
      <c r="LQS116" s="102"/>
      <c r="LQT116" s="102"/>
      <c r="LQU116" s="102"/>
      <c r="LQV116" s="102"/>
      <c r="LQW116" s="102"/>
      <c r="LQX116" s="102"/>
      <c r="LQY116" s="102"/>
      <c r="LQZ116" s="102"/>
      <c r="LRA116" s="102"/>
      <c r="LRB116" s="102"/>
      <c r="LRC116" s="102"/>
      <c r="LRD116" s="102"/>
      <c r="LRE116" s="102"/>
      <c r="LRF116" s="102"/>
      <c r="LRG116" s="102"/>
      <c r="LRH116" s="102"/>
      <c r="LRI116" s="102"/>
      <c r="LRJ116" s="102"/>
      <c r="LRK116" s="102"/>
      <c r="LRL116" s="102"/>
      <c r="LRM116" s="102"/>
      <c r="LRN116" s="102"/>
      <c r="LRO116" s="102"/>
      <c r="LRP116" s="102"/>
      <c r="LRQ116" s="102"/>
      <c r="LRR116" s="102"/>
      <c r="LRS116" s="102"/>
      <c r="LRT116" s="102"/>
      <c r="LRU116" s="102"/>
      <c r="LRV116" s="102"/>
      <c r="LRW116" s="102"/>
      <c r="LRX116" s="102"/>
      <c r="LRY116" s="102"/>
      <c r="LRZ116" s="102"/>
      <c r="LSA116" s="102"/>
      <c r="LSB116" s="102"/>
      <c r="LSC116" s="102"/>
      <c r="LSD116" s="102"/>
      <c r="LSE116" s="102"/>
      <c r="LSF116" s="102"/>
      <c r="LSG116" s="102"/>
      <c r="LSH116" s="102"/>
      <c r="LSI116" s="102"/>
      <c r="LSJ116" s="102"/>
      <c r="LSK116" s="102"/>
      <c r="LSL116" s="102"/>
      <c r="LSM116" s="102"/>
      <c r="LSN116" s="102"/>
      <c r="LSO116" s="102"/>
      <c r="LSP116" s="102"/>
      <c r="LSQ116" s="102"/>
      <c r="LSR116" s="102"/>
      <c r="LSS116" s="102"/>
      <c r="LST116" s="102"/>
      <c r="LSU116" s="102"/>
      <c r="LSV116" s="102"/>
      <c r="LSW116" s="102"/>
      <c r="LSX116" s="102"/>
      <c r="LSY116" s="102"/>
      <c r="LSZ116" s="102"/>
      <c r="LTA116" s="102"/>
      <c r="LTB116" s="102"/>
      <c r="LTC116" s="102"/>
      <c r="LTD116" s="102"/>
      <c r="LTE116" s="102"/>
      <c r="LTF116" s="102"/>
      <c r="LTG116" s="102"/>
      <c r="LTH116" s="102"/>
      <c r="LTI116" s="102"/>
      <c r="LTJ116" s="102"/>
      <c r="LTK116" s="102"/>
      <c r="LTL116" s="102"/>
      <c r="LTM116" s="102"/>
      <c r="LTN116" s="102"/>
      <c r="LTO116" s="102"/>
      <c r="LTP116" s="102"/>
      <c r="LTQ116" s="102"/>
      <c r="LTR116" s="102"/>
      <c r="LTS116" s="102"/>
      <c r="LTT116" s="102"/>
      <c r="LTU116" s="102"/>
      <c r="LTV116" s="102"/>
      <c r="LTW116" s="102"/>
      <c r="LTX116" s="102"/>
      <c r="LTY116" s="102"/>
      <c r="LTZ116" s="102"/>
      <c r="LUA116" s="102"/>
      <c r="LUB116" s="102"/>
      <c r="LUC116" s="102"/>
      <c r="LUD116" s="102"/>
      <c r="LUE116" s="102"/>
      <c r="LUF116" s="102"/>
      <c r="LUG116" s="102"/>
      <c r="LUH116" s="102"/>
      <c r="LUI116" s="102"/>
      <c r="LUJ116" s="102"/>
      <c r="LUK116" s="102"/>
      <c r="LUL116" s="102"/>
      <c r="LUM116" s="102"/>
      <c r="LUN116" s="102"/>
      <c r="LUO116" s="102"/>
      <c r="LUP116" s="102"/>
      <c r="LUQ116" s="102"/>
      <c r="LUR116" s="102"/>
      <c r="LUS116" s="102"/>
      <c r="LUT116" s="102"/>
      <c r="LUU116" s="102"/>
      <c r="LUV116" s="102"/>
      <c r="LUW116" s="102"/>
      <c r="LUX116" s="102"/>
      <c r="LUY116" s="102"/>
      <c r="LUZ116" s="102"/>
      <c r="LVA116" s="102"/>
      <c r="LVB116" s="102"/>
      <c r="LVC116" s="102"/>
      <c r="LVD116" s="102"/>
      <c r="LVE116" s="102"/>
      <c r="LVF116" s="102"/>
      <c r="LVG116" s="102"/>
      <c r="LVH116" s="102"/>
      <c r="LVI116" s="102"/>
      <c r="LVJ116" s="102"/>
      <c r="LVK116" s="102"/>
      <c r="LVL116" s="102"/>
      <c r="LVM116" s="102"/>
      <c r="LVN116" s="102"/>
      <c r="LVO116" s="102"/>
      <c r="LVP116" s="102"/>
      <c r="LVQ116" s="102"/>
      <c r="LVR116" s="102"/>
      <c r="LVS116" s="102"/>
      <c r="LVT116" s="102"/>
      <c r="LVU116" s="102"/>
      <c r="LVV116" s="102"/>
      <c r="LVW116" s="102"/>
      <c r="LVX116" s="102"/>
      <c r="LVY116" s="102"/>
      <c r="LVZ116" s="102"/>
      <c r="LWA116" s="102"/>
      <c r="LWB116" s="102"/>
      <c r="LWC116" s="102"/>
      <c r="LWD116" s="102"/>
      <c r="LWE116" s="102"/>
      <c r="LWF116" s="102"/>
      <c r="LWG116" s="102"/>
      <c r="LWH116" s="102"/>
      <c r="LWI116" s="102"/>
      <c r="LWJ116" s="102"/>
      <c r="LWK116" s="102"/>
      <c r="LWL116" s="102"/>
      <c r="LWM116" s="102"/>
      <c r="LWN116" s="102"/>
      <c r="LWO116" s="102"/>
      <c r="LWP116" s="102"/>
      <c r="LWQ116" s="102"/>
      <c r="LWR116" s="102"/>
      <c r="LWS116" s="102"/>
      <c r="LWT116" s="102"/>
      <c r="LWU116" s="102"/>
      <c r="LWV116" s="102"/>
      <c r="LWW116" s="102"/>
      <c r="LWX116" s="102"/>
      <c r="LWY116" s="102"/>
      <c r="LWZ116" s="102"/>
      <c r="LXA116" s="102"/>
      <c r="LXB116" s="102"/>
      <c r="LXC116" s="102"/>
      <c r="LXD116" s="102"/>
      <c r="LXE116" s="102"/>
      <c r="LXF116" s="102"/>
      <c r="LXG116" s="102"/>
      <c r="LXH116" s="102"/>
      <c r="LXI116" s="102"/>
      <c r="LXJ116" s="102"/>
      <c r="LXK116" s="102"/>
      <c r="LXL116" s="102"/>
      <c r="LXM116" s="102"/>
      <c r="LXN116" s="102"/>
      <c r="LXO116" s="102"/>
      <c r="LXP116" s="102"/>
      <c r="LXQ116" s="102"/>
      <c r="LXR116" s="102"/>
      <c r="LXS116" s="102"/>
      <c r="LXT116" s="102"/>
      <c r="LXU116" s="102"/>
      <c r="LXV116" s="102"/>
      <c r="LXW116" s="102"/>
      <c r="LXX116" s="102"/>
      <c r="LXY116" s="102"/>
      <c r="LXZ116" s="102"/>
      <c r="LYA116" s="102"/>
      <c r="LYB116" s="102"/>
      <c r="LYC116" s="102"/>
      <c r="LYD116" s="102"/>
      <c r="LYE116" s="102"/>
      <c r="LYF116" s="102"/>
      <c r="LYG116" s="102"/>
      <c r="LYH116" s="102"/>
      <c r="LYI116" s="102"/>
      <c r="LYJ116" s="102"/>
      <c r="LYK116" s="102"/>
      <c r="LYL116" s="102"/>
      <c r="LYM116" s="102"/>
      <c r="LYN116" s="102"/>
      <c r="LYO116" s="102"/>
      <c r="LYP116" s="102"/>
      <c r="LYQ116" s="102"/>
      <c r="LYR116" s="102"/>
      <c r="LYS116" s="102"/>
      <c r="LYT116" s="102"/>
      <c r="LYU116" s="102"/>
      <c r="LYV116" s="102"/>
      <c r="LYW116" s="102"/>
      <c r="LYX116" s="102"/>
      <c r="LYY116" s="102"/>
      <c r="LYZ116" s="102"/>
      <c r="LZA116" s="102"/>
      <c r="LZB116" s="102"/>
      <c r="LZC116" s="102"/>
      <c r="LZD116" s="102"/>
      <c r="LZE116" s="102"/>
      <c r="LZF116" s="102"/>
      <c r="LZG116" s="102"/>
      <c r="LZH116" s="102"/>
      <c r="LZI116" s="102"/>
      <c r="LZJ116" s="102"/>
      <c r="LZK116" s="102"/>
      <c r="LZL116" s="102"/>
      <c r="LZM116" s="102"/>
      <c r="LZN116" s="102"/>
      <c r="LZO116" s="102"/>
      <c r="LZP116" s="102"/>
      <c r="LZQ116" s="102"/>
      <c r="LZR116" s="102"/>
      <c r="LZS116" s="102"/>
      <c r="LZT116" s="102"/>
      <c r="LZU116" s="102"/>
      <c r="LZV116" s="102"/>
      <c r="LZW116" s="102"/>
      <c r="LZX116" s="102"/>
      <c r="LZY116" s="102"/>
      <c r="LZZ116" s="102"/>
      <c r="MAA116" s="102"/>
      <c r="MAB116" s="102"/>
      <c r="MAC116" s="102"/>
      <c r="MAD116" s="102"/>
      <c r="MAE116" s="102"/>
      <c r="MAF116" s="102"/>
      <c r="MAG116" s="102"/>
      <c r="MAH116" s="102"/>
      <c r="MAI116" s="102"/>
      <c r="MAJ116" s="102"/>
      <c r="MAK116" s="102"/>
      <c r="MAL116" s="102"/>
      <c r="MAM116" s="102"/>
      <c r="MAN116" s="102"/>
      <c r="MAO116" s="102"/>
      <c r="MAP116" s="102"/>
      <c r="MAQ116" s="102"/>
      <c r="MAR116" s="102"/>
      <c r="MAS116" s="102"/>
      <c r="MAT116" s="102"/>
      <c r="MAU116" s="102"/>
      <c r="MAV116" s="102"/>
      <c r="MAW116" s="102"/>
      <c r="MAX116" s="102"/>
      <c r="MAY116" s="102"/>
      <c r="MAZ116" s="102"/>
      <c r="MBA116" s="102"/>
      <c r="MBB116" s="102"/>
      <c r="MBC116" s="102"/>
      <c r="MBD116" s="102"/>
      <c r="MBE116" s="102"/>
      <c r="MBF116" s="102"/>
      <c r="MBG116" s="102"/>
      <c r="MBH116" s="102"/>
      <c r="MBI116" s="102"/>
      <c r="MBJ116" s="102"/>
      <c r="MBK116" s="102"/>
      <c r="MBL116" s="102"/>
      <c r="MBM116" s="102"/>
      <c r="MBN116" s="102"/>
      <c r="MBO116" s="102"/>
      <c r="MBP116" s="102"/>
      <c r="MBQ116" s="102"/>
      <c r="MBR116" s="102"/>
      <c r="MBS116" s="102"/>
      <c r="MBT116" s="102"/>
      <c r="MBU116" s="102"/>
      <c r="MBV116" s="102"/>
      <c r="MBW116" s="102"/>
      <c r="MBX116" s="102"/>
      <c r="MBY116" s="102"/>
      <c r="MBZ116" s="102"/>
      <c r="MCA116" s="102"/>
      <c r="MCB116" s="102"/>
      <c r="MCC116" s="102"/>
      <c r="MCD116" s="102"/>
      <c r="MCE116" s="102"/>
      <c r="MCF116" s="102"/>
      <c r="MCG116" s="102"/>
      <c r="MCH116" s="102"/>
      <c r="MCI116" s="102"/>
      <c r="MCJ116" s="102"/>
      <c r="MCK116" s="102"/>
      <c r="MCL116" s="102"/>
      <c r="MCM116" s="102"/>
      <c r="MCN116" s="102"/>
      <c r="MCO116" s="102"/>
      <c r="MCP116" s="102"/>
      <c r="MCQ116" s="102"/>
      <c r="MCR116" s="102"/>
      <c r="MCS116" s="102"/>
      <c r="MCT116" s="102"/>
      <c r="MCU116" s="102"/>
      <c r="MCV116" s="102"/>
      <c r="MCW116" s="102"/>
      <c r="MCX116" s="102"/>
      <c r="MCY116" s="102"/>
      <c r="MCZ116" s="102"/>
      <c r="MDA116" s="102"/>
      <c r="MDB116" s="102"/>
      <c r="MDC116" s="102"/>
      <c r="MDD116" s="102"/>
      <c r="MDE116" s="102"/>
      <c r="MDF116" s="102"/>
      <c r="MDG116" s="102"/>
      <c r="MDH116" s="102"/>
      <c r="MDI116" s="102"/>
      <c r="MDJ116" s="102"/>
      <c r="MDK116" s="102"/>
      <c r="MDL116" s="102"/>
      <c r="MDM116" s="102"/>
      <c r="MDN116" s="102"/>
      <c r="MDO116" s="102"/>
      <c r="MDP116" s="102"/>
      <c r="MDQ116" s="102"/>
      <c r="MDR116" s="102"/>
      <c r="MDS116" s="102"/>
      <c r="MDT116" s="102"/>
      <c r="MDU116" s="102"/>
      <c r="MDV116" s="102"/>
      <c r="MDW116" s="102"/>
      <c r="MDX116" s="102"/>
      <c r="MDY116" s="102"/>
      <c r="MDZ116" s="102"/>
      <c r="MEA116" s="102"/>
      <c r="MEB116" s="102"/>
      <c r="MEC116" s="102"/>
      <c r="MED116" s="102"/>
      <c r="MEE116" s="102"/>
      <c r="MEF116" s="102"/>
      <c r="MEG116" s="102"/>
      <c r="MEH116" s="102"/>
      <c r="MEI116" s="102"/>
      <c r="MEJ116" s="102"/>
      <c r="MEK116" s="102"/>
      <c r="MEL116" s="102"/>
      <c r="MEM116" s="102"/>
      <c r="MEN116" s="102"/>
      <c r="MEO116" s="102"/>
      <c r="MEP116" s="102"/>
      <c r="MEQ116" s="102"/>
      <c r="MER116" s="102"/>
      <c r="MES116" s="102"/>
      <c r="MET116" s="102"/>
      <c r="MEU116" s="102"/>
      <c r="MEV116" s="102"/>
      <c r="MEW116" s="102"/>
      <c r="MEX116" s="102"/>
      <c r="MEY116" s="102"/>
      <c r="MEZ116" s="102"/>
      <c r="MFA116" s="102"/>
      <c r="MFB116" s="102"/>
      <c r="MFC116" s="102"/>
      <c r="MFD116" s="102"/>
      <c r="MFE116" s="102"/>
      <c r="MFF116" s="102"/>
      <c r="MFG116" s="102"/>
      <c r="MFH116" s="102"/>
      <c r="MFI116" s="102"/>
      <c r="MFJ116" s="102"/>
      <c r="MFK116" s="102"/>
      <c r="MFL116" s="102"/>
      <c r="MFM116" s="102"/>
      <c r="MFN116" s="102"/>
      <c r="MFO116" s="102"/>
      <c r="MFP116" s="102"/>
      <c r="MFQ116" s="102"/>
      <c r="MFR116" s="102"/>
      <c r="MFS116" s="102"/>
      <c r="MFT116" s="102"/>
      <c r="MFU116" s="102"/>
      <c r="MFV116" s="102"/>
      <c r="MFW116" s="102"/>
      <c r="MFX116" s="102"/>
      <c r="MFY116" s="102"/>
      <c r="MFZ116" s="102"/>
      <c r="MGA116" s="102"/>
      <c r="MGB116" s="102"/>
      <c r="MGC116" s="102"/>
      <c r="MGD116" s="102"/>
      <c r="MGE116" s="102"/>
      <c r="MGF116" s="102"/>
      <c r="MGG116" s="102"/>
      <c r="MGH116" s="102"/>
      <c r="MGI116" s="102"/>
      <c r="MGJ116" s="102"/>
      <c r="MGK116" s="102"/>
      <c r="MGL116" s="102"/>
      <c r="MGM116" s="102"/>
      <c r="MGN116" s="102"/>
      <c r="MGO116" s="102"/>
      <c r="MGP116" s="102"/>
      <c r="MGQ116" s="102"/>
      <c r="MGR116" s="102"/>
      <c r="MGS116" s="102"/>
      <c r="MGT116" s="102"/>
      <c r="MGU116" s="102"/>
      <c r="MGV116" s="102"/>
      <c r="MGW116" s="102"/>
      <c r="MGX116" s="102"/>
      <c r="MGY116" s="102"/>
      <c r="MGZ116" s="102"/>
      <c r="MHA116" s="102"/>
      <c r="MHB116" s="102"/>
      <c r="MHC116" s="102"/>
      <c r="MHD116" s="102"/>
      <c r="MHE116" s="102"/>
      <c r="MHF116" s="102"/>
      <c r="MHG116" s="102"/>
      <c r="MHH116" s="102"/>
      <c r="MHI116" s="102"/>
      <c r="MHJ116" s="102"/>
      <c r="MHK116" s="102"/>
      <c r="MHL116" s="102"/>
      <c r="MHM116" s="102"/>
      <c r="MHN116" s="102"/>
      <c r="MHO116" s="102"/>
      <c r="MHP116" s="102"/>
      <c r="MHQ116" s="102"/>
      <c r="MHR116" s="102"/>
      <c r="MHS116" s="102"/>
      <c r="MHT116" s="102"/>
      <c r="MHU116" s="102"/>
      <c r="MHV116" s="102"/>
      <c r="MHW116" s="102"/>
      <c r="MHX116" s="102"/>
      <c r="MHY116" s="102"/>
      <c r="MHZ116" s="102"/>
      <c r="MIA116" s="102"/>
      <c r="MIB116" s="102"/>
      <c r="MIC116" s="102"/>
      <c r="MID116" s="102"/>
      <c r="MIE116" s="102"/>
      <c r="MIF116" s="102"/>
      <c r="MIG116" s="102"/>
      <c r="MIH116" s="102"/>
      <c r="MII116" s="102"/>
      <c r="MIJ116" s="102"/>
      <c r="MIK116" s="102"/>
      <c r="MIL116" s="102"/>
      <c r="MIM116" s="102"/>
      <c r="MIN116" s="102"/>
      <c r="MIO116" s="102"/>
      <c r="MIP116" s="102"/>
      <c r="MIQ116" s="102"/>
      <c r="MIR116" s="102"/>
      <c r="MIS116" s="102"/>
      <c r="MIT116" s="102"/>
      <c r="MIU116" s="102"/>
      <c r="MIV116" s="102"/>
      <c r="MIW116" s="102"/>
      <c r="MIX116" s="102"/>
      <c r="MIY116" s="102"/>
      <c r="MIZ116" s="102"/>
      <c r="MJA116" s="102"/>
      <c r="MJB116" s="102"/>
      <c r="MJC116" s="102"/>
      <c r="MJD116" s="102"/>
      <c r="MJE116" s="102"/>
      <c r="MJF116" s="102"/>
      <c r="MJG116" s="102"/>
      <c r="MJH116" s="102"/>
      <c r="MJI116" s="102"/>
      <c r="MJJ116" s="102"/>
      <c r="MJK116" s="102"/>
      <c r="MJL116" s="102"/>
      <c r="MJM116" s="102"/>
      <c r="MJN116" s="102"/>
      <c r="MJO116" s="102"/>
      <c r="MJP116" s="102"/>
      <c r="MJQ116" s="102"/>
      <c r="MJR116" s="102"/>
      <c r="MJS116" s="102"/>
      <c r="MJT116" s="102"/>
      <c r="MJU116" s="102"/>
      <c r="MJV116" s="102"/>
      <c r="MJW116" s="102"/>
      <c r="MJX116" s="102"/>
      <c r="MJY116" s="102"/>
      <c r="MJZ116" s="102"/>
      <c r="MKA116" s="102"/>
      <c r="MKB116" s="102"/>
      <c r="MKC116" s="102"/>
      <c r="MKD116" s="102"/>
      <c r="MKE116" s="102"/>
      <c r="MKF116" s="102"/>
      <c r="MKG116" s="102"/>
      <c r="MKH116" s="102"/>
      <c r="MKI116" s="102"/>
      <c r="MKJ116" s="102"/>
      <c r="MKK116" s="102"/>
      <c r="MKL116" s="102"/>
      <c r="MKM116" s="102"/>
      <c r="MKN116" s="102"/>
      <c r="MKO116" s="102"/>
      <c r="MKP116" s="102"/>
      <c r="MKQ116" s="102"/>
      <c r="MKR116" s="102"/>
      <c r="MKS116" s="102"/>
      <c r="MKT116" s="102"/>
      <c r="MKU116" s="102"/>
      <c r="MKV116" s="102"/>
      <c r="MKW116" s="102"/>
      <c r="MKX116" s="102"/>
      <c r="MKY116" s="102"/>
      <c r="MKZ116" s="102"/>
      <c r="MLA116" s="102"/>
      <c r="MLB116" s="102"/>
      <c r="MLC116" s="102"/>
      <c r="MLD116" s="102"/>
      <c r="MLE116" s="102"/>
      <c r="MLF116" s="102"/>
      <c r="MLG116" s="102"/>
      <c r="MLH116" s="102"/>
      <c r="MLI116" s="102"/>
      <c r="MLJ116" s="102"/>
      <c r="MLK116" s="102"/>
      <c r="MLL116" s="102"/>
      <c r="MLM116" s="102"/>
      <c r="MLN116" s="102"/>
      <c r="MLO116" s="102"/>
      <c r="MLP116" s="102"/>
      <c r="MLQ116" s="102"/>
      <c r="MLR116" s="102"/>
      <c r="MLS116" s="102"/>
      <c r="MLT116" s="102"/>
      <c r="MLU116" s="102"/>
      <c r="MLV116" s="102"/>
      <c r="MLW116" s="102"/>
      <c r="MLX116" s="102"/>
      <c r="MLY116" s="102"/>
      <c r="MLZ116" s="102"/>
      <c r="MMA116" s="102"/>
      <c r="MMB116" s="102"/>
      <c r="MMC116" s="102"/>
      <c r="MMD116" s="102"/>
      <c r="MME116" s="102"/>
      <c r="MMF116" s="102"/>
      <c r="MMG116" s="102"/>
      <c r="MMH116" s="102"/>
      <c r="MMI116" s="102"/>
      <c r="MMJ116" s="102"/>
      <c r="MMK116" s="102"/>
      <c r="MML116" s="102"/>
      <c r="MMM116" s="102"/>
      <c r="MMN116" s="102"/>
      <c r="MMO116" s="102"/>
      <c r="MMP116" s="102"/>
      <c r="MMQ116" s="102"/>
      <c r="MMR116" s="102"/>
      <c r="MMS116" s="102"/>
      <c r="MMT116" s="102"/>
      <c r="MMU116" s="102"/>
      <c r="MMV116" s="102"/>
      <c r="MMW116" s="102"/>
      <c r="MMX116" s="102"/>
      <c r="MMY116" s="102"/>
      <c r="MMZ116" s="102"/>
      <c r="MNA116" s="102"/>
      <c r="MNB116" s="102"/>
      <c r="MNC116" s="102"/>
      <c r="MND116" s="102"/>
      <c r="MNE116" s="102"/>
      <c r="MNF116" s="102"/>
      <c r="MNG116" s="102"/>
      <c r="MNH116" s="102"/>
      <c r="MNI116" s="102"/>
      <c r="MNJ116" s="102"/>
      <c r="MNK116" s="102"/>
      <c r="MNL116" s="102"/>
      <c r="MNM116" s="102"/>
      <c r="MNN116" s="102"/>
      <c r="MNO116" s="102"/>
      <c r="MNP116" s="102"/>
      <c r="MNQ116" s="102"/>
      <c r="MNR116" s="102"/>
      <c r="MNS116" s="102"/>
      <c r="MNT116" s="102"/>
      <c r="MNU116" s="102"/>
      <c r="MNV116" s="102"/>
      <c r="MNW116" s="102"/>
      <c r="MNX116" s="102"/>
      <c r="MNY116" s="102"/>
      <c r="MNZ116" s="102"/>
      <c r="MOA116" s="102"/>
      <c r="MOB116" s="102"/>
      <c r="MOC116" s="102"/>
      <c r="MOD116" s="102"/>
      <c r="MOE116" s="102"/>
      <c r="MOF116" s="102"/>
      <c r="MOG116" s="102"/>
      <c r="MOH116" s="102"/>
      <c r="MOI116" s="102"/>
      <c r="MOJ116" s="102"/>
      <c r="MOK116" s="102"/>
      <c r="MOL116" s="102"/>
      <c r="MOM116" s="102"/>
      <c r="MON116" s="102"/>
      <c r="MOO116" s="102"/>
      <c r="MOP116" s="102"/>
      <c r="MOQ116" s="102"/>
      <c r="MOR116" s="102"/>
      <c r="MOS116" s="102"/>
      <c r="MOT116" s="102"/>
      <c r="MOU116" s="102"/>
      <c r="MOV116" s="102"/>
      <c r="MOW116" s="102"/>
      <c r="MOX116" s="102"/>
      <c r="MOY116" s="102"/>
      <c r="MOZ116" s="102"/>
      <c r="MPA116" s="102"/>
      <c r="MPB116" s="102"/>
      <c r="MPC116" s="102"/>
      <c r="MPD116" s="102"/>
      <c r="MPE116" s="102"/>
      <c r="MPF116" s="102"/>
      <c r="MPG116" s="102"/>
      <c r="MPH116" s="102"/>
      <c r="MPI116" s="102"/>
      <c r="MPJ116" s="102"/>
      <c r="MPK116" s="102"/>
      <c r="MPL116" s="102"/>
      <c r="MPM116" s="102"/>
      <c r="MPN116" s="102"/>
      <c r="MPO116" s="102"/>
      <c r="MPP116" s="102"/>
      <c r="MPQ116" s="102"/>
      <c r="MPR116" s="102"/>
      <c r="MPS116" s="102"/>
      <c r="MPT116" s="102"/>
      <c r="MPU116" s="102"/>
      <c r="MPV116" s="102"/>
      <c r="MPW116" s="102"/>
      <c r="MPX116" s="102"/>
      <c r="MPY116" s="102"/>
      <c r="MPZ116" s="102"/>
      <c r="MQA116" s="102"/>
      <c r="MQB116" s="102"/>
      <c r="MQC116" s="102"/>
      <c r="MQD116" s="102"/>
      <c r="MQE116" s="102"/>
      <c r="MQF116" s="102"/>
      <c r="MQG116" s="102"/>
      <c r="MQH116" s="102"/>
      <c r="MQI116" s="102"/>
      <c r="MQJ116" s="102"/>
      <c r="MQK116" s="102"/>
      <c r="MQL116" s="102"/>
      <c r="MQM116" s="102"/>
      <c r="MQN116" s="102"/>
      <c r="MQO116" s="102"/>
      <c r="MQP116" s="102"/>
      <c r="MQQ116" s="102"/>
      <c r="MQR116" s="102"/>
      <c r="MQS116" s="102"/>
      <c r="MQT116" s="102"/>
      <c r="MQU116" s="102"/>
      <c r="MQV116" s="102"/>
      <c r="MQW116" s="102"/>
      <c r="MQX116" s="102"/>
      <c r="MQY116" s="102"/>
      <c r="MQZ116" s="102"/>
      <c r="MRA116" s="102"/>
      <c r="MRB116" s="102"/>
      <c r="MRC116" s="102"/>
      <c r="MRD116" s="102"/>
      <c r="MRE116" s="102"/>
      <c r="MRF116" s="102"/>
      <c r="MRG116" s="102"/>
      <c r="MRH116" s="102"/>
      <c r="MRI116" s="102"/>
      <c r="MRJ116" s="102"/>
      <c r="MRK116" s="102"/>
      <c r="MRL116" s="102"/>
      <c r="MRM116" s="102"/>
      <c r="MRN116" s="102"/>
      <c r="MRO116" s="102"/>
      <c r="MRP116" s="102"/>
      <c r="MRQ116" s="102"/>
      <c r="MRR116" s="102"/>
      <c r="MRS116" s="102"/>
      <c r="MRT116" s="102"/>
      <c r="MRU116" s="102"/>
      <c r="MRV116" s="102"/>
      <c r="MRW116" s="102"/>
      <c r="MRX116" s="102"/>
      <c r="MRY116" s="102"/>
      <c r="MRZ116" s="102"/>
      <c r="MSA116" s="102"/>
      <c r="MSB116" s="102"/>
      <c r="MSC116" s="102"/>
      <c r="MSD116" s="102"/>
      <c r="MSE116" s="102"/>
      <c r="MSF116" s="102"/>
      <c r="MSG116" s="102"/>
      <c r="MSH116" s="102"/>
      <c r="MSI116" s="102"/>
      <c r="MSJ116" s="102"/>
      <c r="MSK116" s="102"/>
      <c r="MSL116" s="102"/>
      <c r="MSM116" s="102"/>
      <c r="MSN116" s="102"/>
      <c r="MSO116" s="102"/>
      <c r="MSP116" s="102"/>
      <c r="MSQ116" s="102"/>
      <c r="MSR116" s="102"/>
      <c r="MSS116" s="102"/>
      <c r="MST116" s="102"/>
      <c r="MSU116" s="102"/>
      <c r="MSV116" s="102"/>
      <c r="MSW116" s="102"/>
      <c r="MSX116" s="102"/>
      <c r="MSY116" s="102"/>
      <c r="MSZ116" s="102"/>
      <c r="MTA116" s="102"/>
      <c r="MTB116" s="102"/>
      <c r="MTC116" s="102"/>
      <c r="MTD116" s="102"/>
      <c r="MTE116" s="102"/>
      <c r="MTF116" s="102"/>
      <c r="MTG116" s="102"/>
      <c r="MTH116" s="102"/>
      <c r="MTI116" s="102"/>
      <c r="MTJ116" s="102"/>
      <c r="MTK116" s="102"/>
      <c r="MTL116" s="102"/>
      <c r="MTM116" s="102"/>
      <c r="MTN116" s="102"/>
      <c r="MTO116" s="102"/>
      <c r="MTP116" s="102"/>
      <c r="MTQ116" s="102"/>
      <c r="MTR116" s="102"/>
      <c r="MTS116" s="102"/>
      <c r="MTT116" s="102"/>
      <c r="MTU116" s="102"/>
      <c r="MTV116" s="102"/>
      <c r="MTW116" s="102"/>
      <c r="MTX116" s="102"/>
      <c r="MTY116" s="102"/>
      <c r="MTZ116" s="102"/>
      <c r="MUA116" s="102"/>
      <c r="MUB116" s="102"/>
      <c r="MUC116" s="102"/>
      <c r="MUD116" s="102"/>
      <c r="MUE116" s="102"/>
      <c r="MUF116" s="102"/>
      <c r="MUG116" s="102"/>
      <c r="MUH116" s="102"/>
      <c r="MUI116" s="102"/>
      <c r="MUJ116" s="102"/>
      <c r="MUK116" s="102"/>
      <c r="MUL116" s="102"/>
      <c r="MUM116" s="102"/>
      <c r="MUN116" s="102"/>
      <c r="MUO116" s="102"/>
      <c r="MUP116" s="102"/>
      <c r="MUQ116" s="102"/>
      <c r="MUR116" s="102"/>
      <c r="MUS116" s="102"/>
      <c r="MUT116" s="102"/>
      <c r="MUU116" s="102"/>
      <c r="MUV116" s="102"/>
      <c r="MUW116" s="102"/>
      <c r="MUX116" s="102"/>
      <c r="MUY116" s="102"/>
      <c r="MUZ116" s="102"/>
      <c r="MVA116" s="102"/>
      <c r="MVB116" s="102"/>
      <c r="MVC116" s="102"/>
      <c r="MVD116" s="102"/>
      <c r="MVE116" s="102"/>
      <c r="MVF116" s="102"/>
      <c r="MVG116" s="102"/>
      <c r="MVH116" s="102"/>
      <c r="MVI116" s="102"/>
      <c r="MVJ116" s="102"/>
      <c r="MVK116" s="102"/>
      <c r="MVL116" s="102"/>
      <c r="MVM116" s="102"/>
      <c r="MVN116" s="102"/>
      <c r="MVO116" s="102"/>
      <c r="MVP116" s="102"/>
      <c r="MVQ116" s="102"/>
      <c r="MVR116" s="102"/>
      <c r="MVS116" s="102"/>
      <c r="MVT116" s="102"/>
      <c r="MVU116" s="102"/>
      <c r="MVV116" s="102"/>
      <c r="MVW116" s="102"/>
      <c r="MVX116" s="102"/>
      <c r="MVY116" s="102"/>
      <c r="MVZ116" s="102"/>
      <c r="MWA116" s="102"/>
      <c r="MWB116" s="102"/>
      <c r="MWC116" s="102"/>
      <c r="MWD116" s="102"/>
      <c r="MWE116" s="102"/>
      <c r="MWF116" s="102"/>
      <c r="MWG116" s="102"/>
      <c r="MWH116" s="102"/>
      <c r="MWI116" s="102"/>
      <c r="MWJ116" s="102"/>
      <c r="MWK116" s="102"/>
      <c r="MWL116" s="102"/>
      <c r="MWM116" s="102"/>
      <c r="MWN116" s="102"/>
      <c r="MWO116" s="102"/>
      <c r="MWP116" s="102"/>
      <c r="MWQ116" s="102"/>
      <c r="MWR116" s="102"/>
      <c r="MWS116" s="102"/>
      <c r="MWT116" s="102"/>
      <c r="MWU116" s="102"/>
      <c r="MWV116" s="102"/>
      <c r="MWW116" s="102"/>
      <c r="MWX116" s="102"/>
      <c r="MWY116" s="102"/>
      <c r="MWZ116" s="102"/>
      <c r="MXA116" s="102"/>
      <c r="MXB116" s="102"/>
      <c r="MXC116" s="102"/>
      <c r="MXD116" s="102"/>
      <c r="MXE116" s="102"/>
      <c r="MXF116" s="102"/>
      <c r="MXG116" s="102"/>
      <c r="MXH116" s="102"/>
      <c r="MXI116" s="102"/>
      <c r="MXJ116" s="102"/>
      <c r="MXK116" s="102"/>
      <c r="MXL116" s="102"/>
      <c r="MXM116" s="102"/>
      <c r="MXN116" s="102"/>
      <c r="MXO116" s="102"/>
      <c r="MXP116" s="102"/>
      <c r="MXQ116" s="102"/>
      <c r="MXR116" s="102"/>
      <c r="MXS116" s="102"/>
      <c r="MXT116" s="102"/>
      <c r="MXU116" s="102"/>
      <c r="MXV116" s="102"/>
      <c r="MXW116" s="102"/>
      <c r="MXX116" s="102"/>
      <c r="MXY116" s="102"/>
      <c r="MXZ116" s="102"/>
      <c r="MYA116" s="102"/>
      <c r="MYB116" s="102"/>
      <c r="MYC116" s="102"/>
      <c r="MYD116" s="102"/>
      <c r="MYE116" s="102"/>
      <c r="MYF116" s="102"/>
      <c r="MYG116" s="102"/>
      <c r="MYH116" s="102"/>
      <c r="MYI116" s="102"/>
      <c r="MYJ116" s="102"/>
      <c r="MYK116" s="102"/>
      <c r="MYL116" s="102"/>
      <c r="MYM116" s="102"/>
      <c r="MYN116" s="102"/>
      <c r="MYO116" s="102"/>
      <c r="MYP116" s="102"/>
      <c r="MYQ116" s="102"/>
      <c r="MYR116" s="102"/>
      <c r="MYS116" s="102"/>
      <c r="MYT116" s="102"/>
      <c r="MYU116" s="102"/>
      <c r="MYV116" s="102"/>
      <c r="MYW116" s="102"/>
      <c r="MYX116" s="102"/>
      <c r="MYY116" s="102"/>
      <c r="MYZ116" s="102"/>
      <c r="MZA116" s="102"/>
      <c r="MZB116" s="102"/>
      <c r="MZC116" s="102"/>
      <c r="MZD116" s="102"/>
      <c r="MZE116" s="102"/>
      <c r="MZF116" s="102"/>
      <c r="MZG116" s="102"/>
      <c r="MZH116" s="102"/>
      <c r="MZI116" s="102"/>
      <c r="MZJ116" s="102"/>
      <c r="MZK116" s="102"/>
      <c r="MZL116" s="102"/>
      <c r="MZM116" s="102"/>
      <c r="MZN116" s="102"/>
      <c r="MZO116" s="102"/>
      <c r="MZP116" s="102"/>
      <c r="MZQ116" s="102"/>
      <c r="MZR116" s="102"/>
      <c r="MZS116" s="102"/>
      <c r="MZT116" s="102"/>
      <c r="MZU116" s="102"/>
      <c r="MZV116" s="102"/>
      <c r="MZW116" s="102"/>
      <c r="MZX116" s="102"/>
      <c r="MZY116" s="102"/>
      <c r="MZZ116" s="102"/>
      <c r="NAA116" s="102"/>
      <c r="NAB116" s="102"/>
      <c r="NAC116" s="102"/>
      <c r="NAD116" s="102"/>
      <c r="NAE116" s="102"/>
      <c r="NAF116" s="102"/>
      <c r="NAG116" s="102"/>
      <c r="NAH116" s="102"/>
      <c r="NAI116" s="102"/>
      <c r="NAJ116" s="102"/>
      <c r="NAK116" s="102"/>
      <c r="NAL116" s="102"/>
      <c r="NAM116" s="102"/>
      <c r="NAN116" s="102"/>
      <c r="NAO116" s="102"/>
      <c r="NAP116" s="102"/>
      <c r="NAQ116" s="102"/>
      <c r="NAR116" s="102"/>
      <c r="NAS116" s="102"/>
      <c r="NAT116" s="102"/>
      <c r="NAU116" s="102"/>
      <c r="NAV116" s="102"/>
      <c r="NAW116" s="102"/>
      <c r="NAX116" s="102"/>
      <c r="NAY116" s="102"/>
      <c r="NAZ116" s="102"/>
      <c r="NBA116" s="102"/>
      <c r="NBB116" s="102"/>
      <c r="NBC116" s="102"/>
      <c r="NBD116" s="102"/>
      <c r="NBE116" s="102"/>
      <c r="NBF116" s="102"/>
      <c r="NBG116" s="102"/>
      <c r="NBH116" s="102"/>
      <c r="NBI116" s="102"/>
      <c r="NBJ116" s="102"/>
      <c r="NBK116" s="102"/>
      <c r="NBL116" s="102"/>
      <c r="NBM116" s="102"/>
      <c r="NBN116" s="102"/>
      <c r="NBO116" s="102"/>
      <c r="NBP116" s="102"/>
      <c r="NBQ116" s="102"/>
      <c r="NBR116" s="102"/>
      <c r="NBS116" s="102"/>
      <c r="NBT116" s="102"/>
      <c r="NBU116" s="102"/>
      <c r="NBV116" s="102"/>
      <c r="NBW116" s="102"/>
      <c r="NBX116" s="102"/>
      <c r="NBY116" s="102"/>
      <c r="NBZ116" s="102"/>
      <c r="NCA116" s="102"/>
      <c r="NCB116" s="102"/>
      <c r="NCC116" s="102"/>
      <c r="NCD116" s="102"/>
      <c r="NCE116" s="102"/>
      <c r="NCF116" s="102"/>
      <c r="NCG116" s="102"/>
      <c r="NCH116" s="102"/>
      <c r="NCI116" s="102"/>
      <c r="NCJ116" s="102"/>
      <c r="NCK116" s="102"/>
      <c r="NCL116" s="102"/>
      <c r="NCM116" s="102"/>
      <c r="NCN116" s="102"/>
      <c r="NCO116" s="102"/>
      <c r="NCP116" s="102"/>
      <c r="NCQ116" s="102"/>
      <c r="NCR116" s="102"/>
      <c r="NCS116" s="102"/>
      <c r="NCT116" s="102"/>
      <c r="NCU116" s="102"/>
      <c r="NCV116" s="102"/>
      <c r="NCW116" s="102"/>
      <c r="NCX116" s="102"/>
      <c r="NCY116" s="102"/>
      <c r="NCZ116" s="102"/>
      <c r="NDA116" s="102"/>
      <c r="NDB116" s="102"/>
      <c r="NDC116" s="102"/>
      <c r="NDD116" s="102"/>
      <c r="NDE116" s="102"/>
      <c r="NDF116" s="102"/>
      <c r="NDG116" s="102"/>
      <c r="NDH116" s="102"/>
      <c r="NDI116" s="102"/>
      <c r="NDJ116" s="102"/>
      <c r="NDK116" s="102"/>
      <c r="NDL116" s="102"/>
      <c r="NDM116" s="102"/>
      <c r="NDN116" s="102"/>
      <c r="NDO116" s="102"/>
      <c r="NDP116" s="102"/>
      <c r="NDQ116" s="102"/>
      <c r="NDR116" s="102"/>
      <c r="NDS116" s="102"/>
      <c r="NDT116" s="102"/>
      <c r="NDU116" s="102"/>
      <c r="NDV116" s="102"/>
      <c r="NDW116" s="102"/>
      <c r="NDX116" s="102"/>
      <c r="NDY116" s="102"/>
      <c r="NDZ116" s="102"/>
      <c r="NEA116" s="102"/>
      <c r="NEB116" s="102"/>
      <c r="NEC116" s="102"/>
      <c r="NED116" s="102"/>
      <c r="NEE116" s="102"/>
      <c r="NEF116" s="102"/>
      <c r="NEG116" s="102"/>
      <c r="NEH116" s="102"/>
      <c r="NEI116" s="102"/>
      <c r="NEJ116" s="102"/>
      <c r="NEK116" s="102"/>
      <c r="NEL116" s="102"/>
      <c r="NEM116" s="102"/>
      <c r="NEN116" s="102"/>
      <c r="NEO116" s="102"/>
      <c r="NEP116" s="102"/>
      <c r="NEQ116" s="102"/>
      <c r="NER116" s="102"/>
      <c r="NES116" s="102"/>
      <c r="NET116" s="102"/>
      <c r="NEU116" s="102"/>
      <c r="NEV116" s="102"/>
      <c r="NEW116" s="102"/>
      <c r="NEX116" s="102"/>
      <c r="NEY116" s="102"/>
      <c r="NEZ116" s="102"/>
      <c r="NFA116" s="102"/>
      <c r="NFB116" s="102"/>
      <c r="NFC116" s="102"/>
      <c r="NFD116" s="102"/>
      <c r="NFE116" s="102"/>
      <c r="NFF116" s="102"/>
      <c r="NFG116" s="102"/>
      <c r="NFH116" s="102"/>
      <c r="NFI116" s="102"/>
      <c r="NFJ116" s="102"/>
      <c r="NFK116" s="102"/>
      <c r="NFL116" s="102"/>
      <c r="NFM116" s="102"/>
      <c r="NFN116" s="102"/>
      <c r="NFO116" s="102"/>
      <c r="NFP116" s="102"/>
      <c r="NFQ116" s="102"/>
      <c r="NFR116" s="102"/>
      <c r="NFS116" s="102"/>
      <c r="NFT116" s="102"/>
      <c r="NFU116" s="102"/>
      <c r="NFV116" s="102"/>
      <c r="NFW116" s="102"/>
      <c r="NFX116" s="102"/>
      <c r="NFY116" s="102"/>
      <c r="NFZ116" s="102"/>
      <c r="NGA116" s="102"/>
      <c r="NGB116" s="102"/>
      <c r="NGC116" s="102"/>
      <c r="NGD116" s="102"/>
      <c r="NGE116" s="102"/>
      <c r="NGF116" s="102"/>
      <c r="NGG116" s="102"/>
      <c r="NGH116" s="102"/>
      <c r="NGI116" s="102"/>
      <c r="NGJ116" s="102"/>
      <c r="NGK116" s="102"/>
      <c r="NGL116" s="102"/>
      <c r="NGM116" s="102"/>
      <c r="NGN116" s="102"/>
      <c r="NGO116" s="102"/>
      <c r="NGP116" s="102"/>
      <c r="NGQ116" s="102"/>
      <c r="NGR116" s="102"/>
      <c r="NGS116" s="102"/>
      <c r="NGT116" s="102"/>
      <c r="NGU116" s="102"/>
      <c r="NGV116" s="102"/>
      <c r="NGW116" s="102"/>
      <c r="NGX116" s="102"/>
      <c r="NGY116" s="102"/>
      <c r="NGZ116" s="102"/>
      <c r="NHA116" s="102"/>
      <c r="NHB116" s="102"/>
      <c r="NHC116" s="102"/>
      <c r="NHD116" s="102"/>
      <c r="NHE116" s="102"/>
      <c r="NHF116" s="102"/>
      <c r="NHG116" s="102"/>
      <c r="NHH116" s="102"/>
      <c r="NHI116" s="102"/>
      <c r="NHJ116" s="102"/>
      <c r="NHK116" s="102"/>
      <c r="NHL116" s="102"/>
      <c r="NHM116" s="102"/>
      <c r="NHN116" s="102"/>
      <c r="NHO116" s="102"/>
      <c r="NHP116" s="102"/>
      <c r="NHQ116" s="102"/>
      <c r="NHR116" s="102"/>
      <c r="NHS116" s="102"/>
      <c r="NHT116" s="102"/>
      <c r="NHU116" s="102"/>
      <c r="NHV116" s="102"/>
      <c r="NHW116" s="102"/>
      <c r="NHX116" s="102"/>
      <c r="NHY116" s="102"/>
      <c r="NHZ116" s="102"/>
      <c r="NIA116" s="102"/>
      <c r="NIB116" s="102"/>
      <c r="NIC116" s="102"/>
      <c r="NID116" s="102"/>
      <c r="NIE116" s="102"/>
      <c r="NIF116" s="102"/>
      <c r="NIG116" s="102"/>
      <c r="NIH116" s="102"/>
      <c r="NII116" s="102"/>
      <c r="NIJ116" s="102"/>
      <c r="NIK116" s="102"/>
      <c r="NIL116" s="102"/>
      <c r="NIM116" s="102"/>
      <c r="NIN116" s="102"/>
      <c r="NIO116" s="102"/>
      <c r="NIP116" s="102"/>
      <c r="NIQ116" s="102"/>
      <c r="NIR116" s="102"/>
      <c r="NIS116" s="102"/>
      <c r="NIT116" s="102"/>
      <c r="NIU116" s="102"/>
      <c r="NIV116" s="102"/>
      <c r="NIW116" s="102"/>
      <c r="NIX116" s="102"/>
      <c r="NIY116" s="102"/>
      <c r="NIZ116" s="102"/>
      <c r="NJA116" s="102"/>
      <c r="NJB116" s="102"/>
      <c r="NJC116" s="102"/>
      <c r="NJD116" s="102"/>
      <c r="NJE116" s="102"/>
      <c r="NJF116" s="102"/>
      <c r="NJG116" s="102"/>
      <c r="NJH116" s="102"/>
      <c r="NJI116" s="102"/>
      <c r="NJJ116" s="102"/>
      <c r="NJK116" s="102"/>
      <c r="NJL116" s="102"/>
      <c r="NJM116" s="102"/>
      <c r="NJN116" s="102"/>
      <c r="NJO116" s="102"/>
      <c r="NJP116" s="102"/>
      <c r="NJQ116" s="102"/>
      <c r="NJR116" s="102"/>
      <c r="NJS116" s="102"/>
      <c r="NJT116" s="102"/>
      <c r="NJU116" s="102"/>
      <c r="NJV116" s="102"/>
      <c r="NJW116" s="102"/>
      <c r="NJX116" s="102"/>
      <c r="NJY116" s="102"/>
      <c r="NJZ116" s="102"/>
      <c r="NKA116" s="102"/>
      <c r="NKB116" s="102"/>
      <c r="NKC116" s="102"/>
      <c r="NKD116" s="102"/>
      <c r="NKE116" s="102"/>
      <c r="NKF116" s="102"/>
      <c r="NKG116" s="102"/>
      <c r="NKH116" s="102"/>
      <c r="NKI116" s="102"/>
      <c r="NKJ116" s="102"/>
      <c r="NKK116" s="102"/>
      <c r="NKL116" s="102"/>
      <c r="NKM116" s="102"/>
      <c r="NKN116" s="102"/>
      <c r="NKO116" s="102"/>
      <c r="NKP116" s="102"/>
      <c r="NKQ116" s="102"/>
      <c r="NKR116" s="102"/>
      <c r="NKS116" s="102"/>
      <c r="NKT116" s="102"/>
      <c r="NKU116" s="102"/>
      <c r="NKV116" s="102"/>
      <c r="NKW116" s="102"/>
      <c r="NKX116" s="102"/>
      <c r="NKY116" s="102"/>
      <c r="NKZ116" s="102"/>
      <c r="NLA116" s="102"/>
      <c r="NLB116" s="102"/>
      <c r="NLC116" s="102"/>
      <c r="NLD116" s="102"/>
      <c r="NLE116" s="102"/>
      <c r="NLF116" s="102"/>
      <c r="NLG116" s="102"/>
      <c r="NLH116" s="102"/>
      <c r="NLI116" s="102"/>
      <c r="NLJ116" s="102"/>
      <c r="NLK116" s="102"/>
      <c r="NLL116" s="102"/>
      <c r="NLM116" s="102"/>
      <c r="NLN116" s="102"/>
      <c r="NLO116" s="102"/>
      <c r="NLP116" s="102"/>
      <c r="NLQ116" s="102"/>
      <c r="NLR116" s="102"/>
      <c r="NLS116" s="102"/>
      <c r="NLT116" s="102"/>
      <c r="NLU116" s="102"/>
      <c r="NLV116" s="102"/>
      <c r="NLW116" s="102"/>
      <c r="NLX116" s="102"/>
      <c r="NLY116" s="102"/>
      <c r="NLZ116" s="102"/>
      <c r="NMA116" s="102"/>
      <c r="NMB116" s="102"/>
      <c r="NMC116" s="102"/>
      <c r="NMD116" s="102"/>
      <c r="NME116" s="102"/>
      <c r="NMF116" s="102"/>
      <c r="NMG116" s="102"/>
      <c r="NMH116" s="102"/>
      <c r="NMI116" s="102"/>
      <c r="NMJ116" s="102"/>
      <c r="NMK116" s="102"/>
      <c r="NML116" s="102"/>
      <c r="NMM116" s="102"/>
      <c r="NMN116" s="102"/>
      <c r="NMO116" s="102"/>
      <c r="NMP116" s="102"/>
      <c r="NMQ116" s="102"/>
      <c r="NMR116" s="102"/>
      <c r="NMS116" s="102"/>
      <c r="NMT116" s="102"/>
      <c r="NMU116" s="102"/>
      <c r="NMV116" s="102"/>
      <c r="NMW116" s="102"/>
      <c r="NMX116" s="102"/>
      <c r="NMY116" s="102"/>
      <c r="NMZ116" s="102"/>
      <c r="NNA116" s="102"/>
      <c r="NNB116" s="102"/>
      <c r="NNC116" s="102"/>
      <c r="NND116" s="102"/>
      <c r="NNE116" s="102"/>
      <c r="NNF116" s="102"/>
      <c r="NNG116" s="102"/>
      <c r="NNH116" s="102"/>
      <c r="NNI116" s="102"/>
      <c r="NNJ116" s="102"/>
      <c r="NNK116" s="102"/>
      <c r="NNL116" s="102"/>
      <c r="NNM116" s="102"/>
      <c r="NNN116" s="102"/>
      <c r="NNO116" s="102"/>
      <c r="NNP116" s="102"/>
      <c r="NNQ116" s="102"/>
      <c r="NNR116" s="102"/>
      <c r="NNS116" s="102"/>
      <c r="NNT116" s="102"/>
      <c r="NNU116" s="102"/>
      <c r="NNV116" s="102"/>
      <c r="NNW116" s="102"/>
      <c r="NNX116" s="102"/>
      <c r="NNY116" s="102"/>
      <c r="NNZ116" s="102"/>
      <c r="NOA116" s="102"/>
      <c r="NOB116" s="102"/>
      <c r="NOC116" s="102"/>
      <c r="NOD116" s="102"/>
      <c r="NOE116" s="102"/>
      <c r="NOF116" s="102"/>
      <c r="NOG116" s="102"/>
      <c r="NOH116" s="102"/>
      <c r="NOI116" s="102"/>
      <c r="NOJ116" s="102"/>
      <c r="NOK116" s="102"/>
      <c r="NOL116" s="102"/>
      <c r="NOM116" s="102"/>
      <c r="NON116" s="102"/>
      <c r="NOO116" s="102"/>
      <c r="NOP116" s="102"/>
      <c r="NOQ116" s="102"/>
      <c r="NOR116" s="102"/>
      <c r="NOS116" s="102"/>
      <c r="NOT116" s="102"/>
      <c r="NOU116" s="102"/>
      <c r="NOV116" s="102"/>
      <c r="NOW116" s="102"/>
      <c r="NOX116" s="102"/>
      <c r="NOY116" s="102"/>
      <c r="NOZ116" s="102"/>
      <c r="NPA116" s="102"/>
      <c r="NPB116" s="102"/>
      <c r="NPC116" s="102"/>
      <c r="NPD116" s="102"/>
      <c r="NPE116" s="102"/>
      <c r="NPF116" s="102"/>
      <c r="NPG116" s="102"/>
      <c r="NPH116" s="102"/>
      <c r="NPI116" s="102"/>
      <c r="NPJ116" s="102"/>
      <c r="NPK116" s="102"/>
      <c r="NPL116" s="102"/>
      <c r="NPM116" s="102"/>
      <c r="NPN116" s="102"/>
      <c r="NPO116" s="102"/>
      <c r="NPP116" s="102"/>
      <c r="NPQ116" s="102"/>
      <c r="NPR116" s="102"/>
      <c r="NPS116" s="102"/>
      <c r="NPT116" s="102"/>
      <c r="NPU116" s="102"/>
      <c r="NPV116" s="102"/>
      <c r="NPW116" s="102"/>
      <c r="NPX116" s="102"/>
      <c r="NPY116" s="102"/>
      <c r="NPZ116" s="102"/>
      <c r="NQA116" s="102"/>
      <c r="NQB116" s="102"/>
      <c r="NQC116" s="102"/>
      <c r="NQD116" s="102"/>
      <c r="NQE116" s="102"/>
      <c r="NQF116" s="102"/>
      <c r="NQG116" s="102"/>
      <c r="NQH116" s="102"/>
      <c r="NQI116" s="102"/>
      <c r="NQJ116" s="102"/>
      <c r="NQK116" s="102"/>
      <c r="NQL116" s="102"/>
      <c r="NQM116" s="102"/>
      <c r="NQN116" s="102"/>
      <c r="NQO116" s="102"/>
      <c r="NQP116" s="102"/>
      <c r="NQQ116" s="102"/>
      <c r="NQR116" s="102"/>
      <c r="NQS116" s="102"/>
      <c r="NQT116" s="102"/>
      <c r="NQU116" s="102"/>
      <c r="NQV116" s="102"/>
      <c r="NQW116" s="102"/>
      <c r="NQX116" s="102"/>
      <c r="NQY116" s="102"/>
      <c r="NQZ116" s="102"/>
      <c r="NRA116" s="102"/>
      <c r="NRB116" s="102"/>
      <c r="NRC116" s="102"/>
      <c r="NRD116" s="102"/>
      <c r="NRE116" s="102"/>
      <c r="NRF116" s="102"/>
      <c r="NRG116" s="102"/>
      <c r="NRH116" s="102"/>
      <c r="NRI116" s="102"/>
      <c r="NRJ116" s="102"/>
      <c r="NRK116" s="102"/>
      <c r="NRL116" s="102"/>
      <c r="NRM116" s="102"/>
      <c r="NRN116" s="102"/>
      <c r="NRO116" s="102"/>
      <c r="NRP116" s="102"/>
      <c r="NRQ116" s="102"/>
      <c r="NRR116" s="102"/>
      <c r="NRS116" s="102"/>
      <c r="NRT116" s="102"/>
      <c r="NRU116" s="102"/>
      <c r="NRV116" s="102"/>
      <c r="NRW116" s="102"/>
      <c r="NRX116" s="102"/>
      <c r="NRY116" s="102"/>
      <c r="NRZ116" s="102"/>
      <c r="NSA116" s="102"/>
      <c r="NSB116" s="102"/>
      <c r="NSC116" s="102"/>
      <c r="NSD116" s="102"/>
      <c r="NSE116" s="102"/>
      <c r="NSF116" s="102"/>
      <c r="NSG116" s="102"/>
      <c r="NSH116" s="102"/>
      <c r="NSI116" s="102"/>
      <c r="NSJ116" s="102"/>
      <c r="NSK116" s="102"/>
      <c r="NSL116" s="102"/>
      <c r="NSM116" s="102"/>
      <c r="NSN116" s="102"/>
      <c r="NSO116" s="102"/>
      <c r="NSP116" s="102"/>
      <c r="NSQ116" s="102"/>
      <c r="NSR116" s="102"/>
      <c r="NSS116" s="102"/>
      <c r="NST116" s="102"/>
      <c r="NSU116" s="102"/>
      <c r="NSV116" s="102"/>
      <c r="NSW116" s="102"/>
      <c r="NSX116" s="102"/>
      <c r="NSY116" s="102"/>
      <c r="NSZ116" s="102"/>
      <c r="NTA116" s="102"/>
      <c r="NTB116" s="102"/>
      <c r="NTC116" s="102"/>
      <c r="NTD116" s="102"/>
      <c r="NTE116" s="102"/>
      <c r="NTF116" s="102"/>
      <c r="NTG116" s="102"/>
      <c r="NTH116" s="102"/>
      <c r="NTI116" s="102"/>
      <c r="NTJ116" s="102"/>
      <c r="NTK116" s="102"/>
      <c r="NTL116" s="102"/>
      <c r="NTM116" s="102"/>
      <c r="NTN116" s="102"/>
      <c r="NTO116" s="102"/>
      <c r="NTP116" s="102"/>
      <c r="NTQ116" s="102"/>
      <c r="NTR116" s="102"/>
      <c r="NTS116" s="102"/>
      <c r="NTT116" s="102"/>
      <c r="NTU116" s="102"/>
      <c r="NTV116" s="102"/>
      <c r="NTW116" s="102"/>
      <c r="NTX116" s="102"/>
      <c r="NTY116" s="102"/>
      <c r="NTZ116" s="102"/>
      <c r="NUA116" s="102"/>
      <c r="NUB116" s="102"/>
      <c r="NUC116" s="102"/>
      <c r="NUD116" s="102"/>
      <c r="NUE116" s="102"/>
      <c r="NUF116" s="102"/>
      <c r="NUG116" s="102"/>
      <c r="NUH116" s="102"/>
      <c r="NUI116" s="102"/>
      <c r="NUJ116" s="102"/>
      <c r="NUK116" s="102"/>
      <c r="NUL116" s="102"/>
      <c r="NUM116" s="102"/>
      <c r="NUN116" s="102"/>
      <c r="NUO116" s="102"/>
      <c r="NUP116" s="102"/>
      <c r="NUQ116" s="102"/>
      <c r="NUR116" s="102"/>
      <c r="NUS116" s="102"/>
      <c r="NUT116" s="102"/>
      <c r="NUU116" s="102"/>
      <c r="NUV116" s="102"/>
      <c r="NUW116" s="102"/>
      <c r="NUX116" s="102"/>
      <c r="NUY116" s="102"/>
      <c r="NUZ116" s="102"/>
      <c r="NVA116" s="102"/>
      <c r="NVB116" s="102"/>
      <c r="NVC116" s="102"/>
      <c r="NVD116" s="102"/>
      <c r="NVE116" s="102"/>
      <c r="NVF116" s="102"/>
      <c r="NVG116" s="102"/>
      <c r="NVH116" s="102"/>
      <c r="NVI116" s="102"/>
      <c r="NVJ116" s="102"/>
      <c r="NVK116" s="102"/>
      <c r="NVL116" s="102"/>
      <c r="NVM116" s="102"/>
      <c r="NVN116" s="102"/>
      <c r="NVO116" s="102"/>
      <c r="NVP116" s="102"/>
      <c r="NVQ116" s="102"/>
      <c r="NVR116" s="102"/>
      <c r="NVS116" s="102"/>
      <c r="NVT116" s="102"/>
      <c r="NVU116" s="102"/>
      <c r="NVV116" s="102"/>
      <c r="NVW116" s="102"/>
      <c r="NVX116" s="102"/>
      <c r="NVY116" s="102"/>
      <c r="NVZ116" s="102"/>
      <c r="NWA116" s="102"/>
      <c r="NWB116" s="102"/>
      <c r="NWC116" s="102"/>
      <c r="NWD116" s="102"/>
      <c r="NWE116" s="102"/>
      <c r="NWF116" s="102"/>
      <c r="NWG116" s="102"/>
      <c r="NWH116" s="102"/>
      <c r="NWI116" s="102"/>
      <c r="NWJ116" s="102"/>
      <c r="NWK116" s="102"/>
      <c r="NWL116" s="102"/>
      <c r="NWM116" s="102"/>
      <c r="NWN116" s="102"/>
      <c r="NWO116" s="102"/>
      <c r="NWP116" s="102"/>
      <c r="NWQ116" s="102"/>
      <c r="NWR116" s="102"/>
      <c r="NWS116" s="102"/>
      <c r="NWT116" s="102"/>
      <c r="NWU116" s="102"/>
      <c r="NWV116" s="102"/>
      <c r="NWW116" s="102"/>
      <c r="NWX116" s="102"/>
      <c r="NWY116" s="102"/>
      <c r="NWZ116" s="102"/>
      <c r="NXA116" s="102"/>
      <c r="NXB116" s="102"/>
      <c r="NXC116" s="102"/>
      <c r="NXD116" s="102"/>
      <c r="NXE116" s="102"/>
      <c r="NXF116" s="102"/>
      <c r="NXG116" s="102"/>
      <c r="NXH116" s="102"/>
      <c r="NXI116" s="102"/>
      <c r="NXJ116" s="102"/>
      <c r="NXK116" s="102"/>
      <c r="NXL116" s="102"/>
      <c r="NXM116" s="102"/>
      <c r="NXN116" s="102"/>
      <c r="NXO116" s="102"/>
      <c r="NXP116" s="102"/>
      <c r="NXQ116" s="102"/>
      <c r="NXR116" s="102"/>
      <c r="NXS116" s="102"/>
      <c r="NXT116" s="102"/>
      <c r="NXU116" s="102"/>
      <c r="NXV116" s="102"/>
      <c r="NXW116" s="102"/>
      <c r="NXX116" s="102"/>
      <c r="NXY116" s="102"/>
      <c r="NXZ116" s="102"/>
      <c r="NYA116" s="102"/>
      <c r="NYB116" s="102"/>
      <c r="NYC116" s="102"/>
      <c r="NYD116" s="102"/>
      <c r="NYE116" s="102"/>
      <c r="NYF116" s="102"/>
      <c r="NYG116" s="102"/>
      <c r="NYH116" s="102"/>
      <c r="NYI116" s="102"/>
      <c r="NYJ116" s="102"/>
      <c r="NYK116" s="102"/>
      <c r="NYL116" s="102"/>
      <c r="NYM116" s="102"/>
      <c r="NYN116" s="102"/>
      <c r="NYO116" s="102"/>
      <c r="NYP116" s="102"/>
      <c r="NYQ116" s="102"/>
      <c r="NYR116" s="102"/>
      <c r="NYS116" s="102"/>
      <c r="NYT116" s="102"/>
      <c r="NYU116" s="102"/>
      <c r="NYV116" s="102"/>
      <c r="NYW116" s="102"/>
      <c r="NYX116" s="102"/>
      <c r="NYY116" s="102"/>
      <c r="NYZ116" s="102"/>
      <c r="NZA116" s="102"/>
      <c r="NZB116" s="102"/>
      <c r="NZC116" s="102"/>
      <c r="NZD116" s="102"/>
      <c r="NZE116" s="102"/>
      <c r="NZF116" s="102"/>
      <c r="NZG116" s="102"/>
      <c r="NZH116" s="102"/>
      <c r="NZI116" s="102"/>
      <c r="NZJ116" s="102"/>
      <c r="NZK116" s="102"/>
      <c r="NZL116" s="102"/>
      <c r="NZM116" s="102"/>
      <c r="NZN116" s="102"/>
      <c r="NZO116" s="102"/>
      <c r="NZP116" s="102"/>
      <c r="NZQ116" s="102"/>
      <c r="NZR116" s="102"/>
      <c r="NZS116" s="102"/>
      <c r="NZT116" s="102"/>
      <c r="NZU116" s="102"/>
      <c r="NZV116" s="102"/>
      <c r="NZW116" s="102"/>
      <c r="NZX116" s="102"/>
      <c r="NZY116" s="102"/>
      <c r="NZZ116" s="102"/>
      <c r="OAA116" s="102"/>
      <c r="OAB116" s="102"/>
      <c r="OAC116" s="102"/>
      <c r="OAD116" s="102"/>
      <c r="OAE116" s="102"/>
      <c r="OAF116" s="102"/>
      <c r="OAG116" s="102"/>
      <c r="OAH116" s="102"/>
      <c r="OAI116" s="102"/>
      <c r="OAJ116" s="102"/>
      <c r="OAK116" s="102"/>
      <c r="OAL116" s="102"/>
      <c r="OAM116" s="102"/>
      <c r="OAN116" s="102"/>
      <c r="OAO116" s="102"/>
      <c r="OAP116" s="102"/>
      <c r="OAQ116" s="102"/>
      <c r="OAR116" s="102"/>
      <c r="OAS116" s="102"/>
      <c r="OAT116" s="102"/>
      <c r="OAU116" s="102"/>
      <c r="OAV116" s="102"/>
      <c r="OAW116" s="102"/>
      <c r="OAX116" s="102"/>
      <c r="OAY116" s="102"/>
      <c r="OAZ116" s="102"/>
      <c r="OBA116" s="102"/>
      <c r="OBB116" s="102"/>
      <c r="OBC116" s="102"/>
      <c r="OBD116" s="102"/>
      <c r="OBE116" s="102"/>
      <c r="OBF116" s="102"/>
      <c r="OBG116" s="102"/>
      <c r="OBH116" s="102"/>
      <c r="OBI116" s="102"/>
      <c r="OBJ116" s="102"/>
      <c r="OBK116" s="102"/>
      <c r="OBL116" s="102"/>
      <c r="OBM116" s="102"/>
      <c r="OBN116" s="102"/>
      <c r="OBO116" s="102"/>
      <c r="OBP116" s="102"/>
      <c r="OBQ116" s="102"/>
      <c r="OBR116" s="102"/>
      <c r="OBS116" s="102"/>
      <c r="OBT116" s="102"/>
      <c r="OBU116" s="102"/>
      <c r="OBV116" s="102"/>
      <c r="OBW116" s="102"/>
      <c r="OBX116" s="102"/>
      <c r="OBY116" s="102"/>
      <c r="OBZ116" s="102"/>
      <c r="OCA116" s="102"/>
      <c r="OCB116" s="102"/>
      <c r="OCC116" s="102"/>
      <c r="OCD116" s="102"/>
      <c r="OCE116" s="102"/>
      <c r="OCF116" s="102"/>
      <c r="OCG116" s="102"/>
      <c r="OCH116" s="102"/>
      <c r="OCI116" s="102"/>
      <c r="OCJ116" s="102"/>
      <c r="OCK116" s="102"/>
      <c r="OCL116" s="102"/>
      <c r="OCM116" s="102"/>
      <c r="OCN116" s="102"/>
      <c r="OCO116" s="102"/>
      <c r="OCP116" s="102"/>
      <c r="OCQ116" s="102"/>
      <c r="OCR116" s="102"/>
      <c r="OCS116" s="102"/>
      <c r="OCT116" s="102"/>
      <c r="OCU116" s="102"/>
      <c r="OCV116" s="102"/>
      <c r="OCW116" s="102"/>
      <c r="OCX116" s="102"/>
      <c r="OCY116" s="102"/>
      <c r="OCZ116" s="102"/>
      <c r="ODA116" s="102"/>
      <c r="ODB116" s="102"/>
      <c r="ODC116" s="102"/>
      <c r="ODD116" s="102"/>
      <c r="ODE116" s="102"/>
      <c r="ODF116" s="102"/>
      <c r="ODG116" s="102"/>
      <c r="ODH116" s="102"/>
      <c r="ODI116" s="102"/>
      <c r="ODJ116" s="102"/>
      <c r="ODK116" s="102"/>
      <c r="ODL116" s="102"/>
      <c r="ODM116" s="102"/>
      <c r="ODN116" s="102"/>
      <c r="ODO116" s="102"/>
      <c r="ODP116" s="102"/>
      <c r="ODQ116" s="102"/>
      <c r="ODR116" s="102"/>
      <c r="ODS116" s="102"/>
      <c r="ODT116" s="102"/>
      <c r="ODU116" s="102"/>
      <c r="ODV116" s="102"/>
      <c r="ODW116" s="102"/>
      <c r="ODX116" s="102"/>
      <c r="ODY116" s="102"/>
      <c r="ODZ116" s="102"/>
      <c r="OEA116" s="102"/>
      <c r="OEB116" s="102"/>
      <c r="OEC116" s="102"/>
      <c r="OED116" s="102"/>
      <c r="OEE116" s="102"/>
      <c r="OEF116" s="102"/>
      <c r="OEG116" s="102"/>
      <c r="OEH116" s="102"/>
      <c r="OEI116" s="102"/>
      <c r="OEJ116" s="102"/>
      <c r="OEK116" s="102"/>
      <c r="OEL116" s="102"/>
      <c r="OEM116" s="102"/>
      <c r="OEN116" s="102"/>
      <c r="OEO116" s="102"/>
      <c r="OEP116" s="102"/>
      <c r="OEQ116" s="102"/>
      <c r="OER116" s="102"/>
      <c r="OES116" s="102"/>
      <c r="OET116" s="102"/>
      <c r="OEU116" s="102"/>
      <c r="OEV116" s="102"/>
      <c r="OEW116" s="102"/>
      <c r="OEX116" s="102"/>
      <c r="OEY116" s="102"/>
      <c r="OEZ116" s="102"/>
      <c r="OFA116" s="102"/>
      <c r="OFB116" s="102"/>
      <c r="OFC116" s="102"/>
      <c r="OFD116" s="102"/>
      <c r="OFE116" s="102"/>
      <c r="OFF116" s="102"/>
      <c r="OFG116" s="102"/>
      <c r="OFH116" s="102"/>
      <c r="OFI116" s="102"/>
      <c r="OFJ116" s="102"/>
      <c r="OFK116" s="102"/>
      <c r="OFL116" s="102"/>
      <c r="OFM116" s="102"/>
      <c r="OFN116" s="102"/>
      <c r="OFO116" s="102"/>
      <c r="OFP116" s="102"/>
      <c r="OFQ116" s="102"/>
      <c r="OFR116" s="102"/>
      <c r="OFS116" s="102"/>
      <c r="OFT116" s="102"/>
      <c r="OFU116" s="102"/>
      <c r="OFV116" s="102"/>
      <c r="OFW116" s="102"/>
      <c r="OFX116" s="102"/>
      <c r="OFY116" s="102"/>
      <c r="OFZ116" s="102"/>
      <c r="OGA116" s="102"/>
      <c r="OGB116" s="102"/>
      <c r="OGC116" s="102"/>
      <c r="OGD116" s="102"/>
      <c r="OGE116" s="102"/>
      <c r="OGF116" s="102"/>
      <c r="OGG116" s="102"/>
      <c r="OGH116" s="102"/>
      <c r="OGI116" s="102"/>
      <c r="OGJ116" s="102"/>
      <c r="OGK116" s="102"/>
      <c r="OGL116" s="102"/>
      <c r="OGM116" s="102"/>
      <c r="OGN116" s="102"/>
      <c r="OGO116" s="102"/>
      <c r="OGP116" s="102"/>
      <c r="OGQ116" s="102"/>
      <c r="OGR116" s="102"/>
      <c r="OGS116" s="102"/>
      <c r="OGT116" s="102"/>
      <c r="OGU116" s="102"/>
      <c r="OGV116" s="102"/>
      <c r="OGW116" s="102"/>
      <c r="OGX116" s="102"/>
      <c r="OGY116" s="102"/>
      <c r="OGZ116" s="102"/>
      <c r="OHA116" s="102"/>
      <c r="OHB116" s="102"/>
      <c r="OHC116" s="102"/>
      <c r="OHD116" s="102"/>
      <c r="OHE116" s="102"/>
      <c r="OHF116" s="102"/>
      <c r="OHG116" s="102"/>
      <c r="OHH116" s="102"/>
      <c r="OHI116" s="102"/>
      <c r="OHJ116" s="102"/>
      <c r="OHK116" s="102"/>
      <c r="OHL116" s="102"/>
      <c r="OHM116" s="102"/>
      <c r="OHN116" s="102"/>
      <c r="OHO116" s="102"/>
      <c r="OHP116" s="102"/>
      <c r="OHQ116" s="102"/>
      <c r="OHR116" s="102"/>
      <c r="OHS116" s="102"/>
      <c r="OHT116" s="102"/>
      <c r="OHU116" s="102"/>
      <c r="OHV116" s="102"/>
      <c r="OHW116" s="102"/>
      <c r="OHX116" s="102"/>
      <c r="OHY116" s="102"/>
      <c r="OHZ116" s="102"/>
      <c r="OIA116" s="102"/>
      <c r="OIB116" s="102"/>
      <c r="OIC116" s="102"/>
      <c r="OID116" s="102"/>
      <c r="OIE116" s="102"/>
      <c r="OIF116" s="102"/>
      <c r="OIG116" s="102"/>
      <c r="OIH116" s="102"/>
      <c r="OII116" s="102"/>
      <c r="OIJ116" s="102"/>
      <c r="OIK116" s="102"/>
      <c r="OIL116" s="102"/>
      <c r="OIM116" s="102"/>
      <c r="OIN116" s="102"/>
      <c r="OIO116" s="102"/>
      <c r="OIP116" s="102"/>
      <c r="OIQ116" s="102"/>
      <c r="OIR116" s="102"/>
      <c r="OIS116" s="102"/>
      <c r="OIT116" s="102"/>
      <c r="OIU116" s="102"/>
      <c r="OIV116" s="102"/>
      <c r="OIW116" s="102"/>
      <c r="OIX116" s="102"/>
      <c r="OIY116" s="102"/>
      <c r="OIZ116" s="102"/>
      <c r="OJA116" s="102"/>
      <c r="OJB116" s="102"/>
      <c r="OJC116" s="102"/>
      <c r="OJD116" s="102"/>
      <c r="OJE116" s="102"/>
      <c r="OJF116" s="102"/>
      <c r="OJG116" s="102"/>
      <c r="OJH116" s="102"/>
      <c r="OJI116" s="102"/>
      <c r="OJJ116" s="102"/>
      <c r="OJK116" s="102"/>
      <c r="OJL116" s="102"/>
      <c r="OJM116" s="102"/>
      <c r="OJN116" s="102"/>
      <c r="OJO116" s="102"/>
      <c r="OJP116" s="102"/>
      <c r="OJQ116" s="102"/>
      <c r="OJR116" s="102"/>
      <c r="OJS116" s="102"/>
      <c r="OJT116" s="102"/>
      <c r="OJU116" s="102"/>
      <c r="OJV116" s="102"/>
      <c r="OJW116" s="102"/>
      <c r="OJX116" s="102"/>
      <c r="OJY116" s="102"/>
      <c r="OJZ116" s="102"/>
      <c r="OKA116" s="102"/>
      <c r="OKB116" s="102"/>
      <c r="OKC116" s="102"/>
      <c r="OKD116" s="102"/>
      <c r="OKE116" s="102"/>
      <c r="OKF116" s="102"/>
      <c r="OKG116" s="102"/>
      <c r="OKH116" s="102"/>
      <c r="OKI116" s="102"/>
      <c r="OKJ116" s="102"/>
      <c r="OKK116" s="102"/>
      <c r="OKL116" s="102"/>
      <c r="OKM116" s="102"/>
      <c r="OKN116" s="102"/>
      <c r="OKO116" s="102"/>
      <c r="OKP116" s="102"/>
      <c r="OKQ116" s="102"/>
      <c r="OKR116" s="102"/>
      <c r="OKS116" s="102"/>
      <c r="OKT116" s="102"/>
      <c r="OKU116" s="102"/>
      <c r="OKV116" s="102"/>
      <c r="OKW116" s="102"/>
      <c r="OKX116" s="102"/>
      <c r="OKY116" s="102"/>
      <c r="OKZ116" s="102"/>
      <c r="OLA116" s="102"/>
      <c r="OLB116" s="102"/>
      <c r="OLC116" s="102"/>
      <c r="OLD116" s="102"/>
      <c r="OLE116" s="102"/>
      <c r="OLF116" s="102"/>
      <c r="OLG116" s="102"/>
      <c r="OLH116" s="102"/>
      <c r="OLI116" s="102"/>
      <c r="OLJ116" s="102"/>
      <c r="OLK116" s="102"/>
      <c r="OLL116" s="102"/>
      <c r="OLM116" s="102"/>
      <c r="OLN116" s="102"/>
      <c r="OLO116" s="102"/>
      <c r="OLP116" s="102"/>
      <c r="OLQ116" s="102"/>
      <c r="OLR116" s="102"/>
      <c r="OLS116" s="102"/>
      <c r="OLT116" s="102"/>
      <c r="OLU116" s="102"/>
      <c r="OLV116" s="102"/>
      <c r="OLW116" s="102"/>
      <c r="OLX116" s="102"/>
      <c r="OLY116" s="102"/>
      <c r="OLZ116" s="102"/>
      <c r="OMA116" s="102"/>
      <c r="OMB116" s="102"/>
      <c r="OMC116" s="102"/>
      <c r="OMD116" s="102"/>
      <c r="OME116" s="102"/>
      <c r="OMF116" s="102"/>
      <c r="OMG116" s="102"/>
      <c r="OMH116" s="102"/>
      <c r="OMI116" s="102"/>
      <c r="OMJ116" s="102"/>
      <c r="OMK116" s="102"/>
      <c r="OML116" s="102"/>
      <c r="OMM116" s="102"/>
      <c r="OMN116" s="102"/>
      <c r="OMO116" s="102"/>
      <c r="OMP116" s="102"/>
      <c r="OMQ116" s="102"/>
      <c r="OMR116" s="102"/>
      <c r="OMS116" s="102"/>
      <c r="OMT116" s="102"/>
      <c r="OMU116" s="102"/>
      <c r="OMV116" s="102"/>
      <c r="OMW116" s="102"/>
      <c r="OMX116" s="102"/>
      <c r="OMY116" s="102"/>
      <c r="OMZ116" s="102"/>
      <c r="ONA116" s="102"/>
      <c r="ONB116" s="102"/>
      <c r="ONC116" s="102"/>
      <c r="OND116" s="102"/>
      <c r="ONE116" s="102"/>
      <c r="ONF116" s="102"/>
      <c r="ONG116" s="102"/>
      <c r="ONH116" s="102"/>
      <c r="ONI116" s="102"/>
      <c r="ONJ116" s="102"/>
      <c r="ONK116" s="102"/>
      <c r="ONL116" s="102"/>
      <c r="ONM116" s="102"/>
      <c r="ONN116" s="102"/>
      <c r="ONO116" s="102"/>
      <c r="ONP116" s="102"/>
      <c r="ONQ116" s="102"/>
      <c r="ONR116" s="102"/>
      <c r="ONS116" s="102"/>
      <c r="ONT116" s="102"/>
      <c r="ONU116" s="102"/>
      <c r="ONV116" s="102"/>
      <c r="ONW116" s="102"/>
      <c r="ONX116" s="102"/>
      <c r="ONY116" s="102"/>
      <c r="ONZ116" s="102"/>
      <c r="OOA116" s="102"/>
      <c r="OOB116" s="102"/>
      <c r="OOC116" s="102"/>
      <c r="OOD116" s="102"/>
      <c r="OOE116" s="102"/>
      <c r="OOF116" s="102"/>
      <c r="OOG116" s="102"/>
      <c r="OOH116" s="102"/>
      <c r="OOI116" s="102"/>
      <c r="OOJ116" s="102"/>
      <c r="OOK116" s="102"/>
      <c r="OOL116" s="102"/>
      <c r="OOM116" s="102"/>
      <c r="OON116" s="102"/>
      <c r="OOO116" s="102"/>
      <c r="OOP116" s="102"/>
      <c r="OOQ116" s="102"/>
      <c r="OOR116" s="102"/>
      <c r="OOS116" s="102"/>
      <c r="OOT116" s="102"/>
      <c r="OOU116" s="102"/>
      <c r="OOV116" s="102"/>
      <c r="OOW116" s="102"/>
      <c r="OOX116" s="102"/>
      <c r="OOY116" s="102"/>
      <c r="OOZ116" s="102"/>
      <c r="OPA116" s="102"/>
      <c r="OPB116" s="102"/>
      <c r="OPC116" s="102"/>
      <c r="OPD116" s="102"/>
      <c r="OPE116" s="102"/>
      <c r="OPF116" s="102"/>
      <c r="OPG116" s="102"/>
      <c r="OPH116" s="102"/>
      <c r="OPI116" s="102"/>
      <c r="OPJ116" s="102"/>
      <c r="OPK116" s="102"/>
      <c r="OPL116" s="102"/>
      <c r="OPM116" s="102"/>
      <c r="OPN116" s="102"/>
      <c r="OPO116" s="102"/>
      <c r="OPP116" s="102"/>
      <c r="OPQ116" s="102"/>
      <c r="OPR116" s="102"/>
      <c r="OPS116" s="102"/>
      <c r="OPT116" s="102"/>
      <c r="OPU116" s="102"/>
      <c r="OPV116" s="102"/>
      <c r="OPW116" s="102"/>
      <c r="OPX116" s="102"/>
      <c r="OPY116" s="102"/>
      <c r="OPZ116" s="102"/>
      <c r="OQA116" s="102"/>
      <c r="OQB116" s="102"/>
      <c r="OQC116" s="102"/>
      <c r="OQD116" s="102"/>
      <c r="OQE116" s="102"/>
      <c r="OQF116" s="102"/>
      <c r="OQG116" s="102"/>
      <c r="OQH116" s="102"/>
      <c r="OQI116" s="102"/>
      <c r="OQJ116" s="102"/>
      <c r="OQK116" s="102"/>
      <c r="OQL116" s="102"/>
      <c r="OQM116" s="102"/>
      <c r="OQN116" s="102"/>
      <c r="OQO116" s="102"/>
      <c r="OQP116" s="102"/>
      <c r="OQQ116" s="102"/>
      <c r="OQR116" s="102"/>
      <c r="OQS116" s="102"/>
      <c r="OQT116" s="102"/>
      <c r="OQU116" s="102"/>
      <c r="OQV116" s="102"/>
      <c r="OQW116" s="102"/>
      <c r="OQX116" s="102"/>
      <c r="OQY116" s="102"/>
      <c r="OQZ116" s="102"/>
      <c r="ORA116" s="102"/>
      <c r="ORB116" s="102"/>
      <c r="ORC116" s="102"/>
      <c r="ORD116" s="102"/>
      <c r="ORE116" s="102"/>
      <c r="ORF116" s="102"/>
      <c r="ORG116" s="102"/>
      <c r="ORH116" s="102"/>
      <c r="ORI116" s="102"/>
      <c r="ORJ116" s="102"/>
      <c r="ORK116" s="102"/>
      <c r="ORL116" s="102"/>
      <c r="ORM116" s="102"/>
      <c r="ORN116" s="102"/>
      <c r="ORO116" s="102"/>
      <c r="ORP116" s="102"/>
      <c r="ORQ116" s="102"/>
      <c r="ORR116" s="102"/>
      <c r="ORS116" s="102"/>
      <c r="ORT116" s="102"/>
      <c r="ORU116" s="102"/>
      <c r="ORV116" s="102"/>
      <c r="ORW116" s="102"/>
      <c r="ORX116" s="102"/>
      <c r="ORY116" s="102"/>
      <c r="ORZ116" s="102"/>
      <c r="OSA116" s="102"/>
      <c r="OSB116" s="102"/>
      <c r="OSC116" s="102"/>
      <c r="OSD116" s="102"/>
      <c r="OSE116" s="102"/>
      <c r="OSF116" s="102"/>
      <c r="OSG116" s="102"/>
      <c r="OSH116" s="102"/>
      <c r="OSI116" s="102"/>
      <c r="OSJ116" s="102"/>
      <c r="OSK116" s="102"/>
      <c r="OSL116" s="102"/>
      <c r="OSM116" s="102"/>
      <c r="OSN116" s="102"/>
      <c r="OSO116" s="102"/>
      <c r="OSP116" s="102"/>
      <c r="OSQ116" s="102"/>
      <c r="OSR116" s="102"/>
      <c r="OSS116" s="102"/>
      <c r="OST116" s="102"/>
      <c r="OSU116" s="102"/>
      <c r="OSV116" s="102"/>
      <c r="OSW116" s="102"/>
      <c r="OSX116" s="102"/>
      <c r="OSY116" s="102"/>
      <c r="OSZ116" s="102"/>
      <c r="OTA116" s="102"/>
      <c r="OTB116" s="102"/>
      <c r="OTC116" s="102"/>
      <c r="OTD116" s="102"/>
      <c r="OTE116" s="102"/>
      <c r="OTF116" s="102"/>
      <c r="OTG116" s="102"/>
      <c r="OTH116" s="102"/>
      <c r="OTI116" s="102"/>
      <c r="OTJ116" s="102"/>
      <c r="OTK116" s="102"/>
      <c r="OTL116" s="102"/>
      <c r="OTM116" s="102"/>
      <c r="OTN116" s="102"/>
      <c r="OTO116" s="102"/>
      <c r="OTP116" s="102"/>
      <c r="OTQ116" s="102"/>
      <c r="OTR116" s="102"/>
      <c r="OTS116" s="102"/>
      <c r="OTT116" s="102"/>
      <c r="OTU116" s="102"/>
      <c r="OTV116" s="102"/>
      <c r="OTW116" s="102"/>
      <c r="OTX116" s="102"/>
      <c r="OTY116" s="102"/>
      <c r="OTZ116" s="102"/>
      <c r="OUA116" s="102"/>
      <c r="OUB116" s="102"/>
      <c r="OUC116" s="102"/>
      <c r="OUD116" s="102"/>
      <c r="OUE116" s="102"/>
      <c r="OUF116" s="102"/>
      <c r="OUG116" s="102"/>
      <c r="OUH116" s="102"/>
      <c r="OUI116" s="102"/>
      <c r="OUJ116" s="102"/>
      <c r="OUK116" s="102"/>
      <c r="OUL116" s="102"/>
      <c r="OUM116" s="102"/>
      <c r="OUN116" s="102"/>
      <c r="OUO116" s="102"/>
      <c r="OUP116" s="102"/>
      <c r="OUQ116" s="102"/>
      <c r="OUR116" s="102"/>
      <c r="OUS116" s="102"/>
      <c r="OUT116" s="102"/>
      <c r="OUU116" s="102"/>
      <c r="OUV116" s="102"/>
      <c r="OUW116" s="102"/>
      <c r="OUX116" s="102"/>
      <c r="OUY116" s="102"/>
      <c r="OUZ116" s="102"/>
      <c r="OVA116" s="102"/>
      <c r="OVB116" s="102"/>
      <c r="OVC116" s="102"/>
      <c r="OVD116" s="102"/>
      <c r="OVE116" s="102"/>
      <c r="OVF116" s="102"/>
      <c r="OVG116" s="102"/>
      <c r="OVH116" s="102"/>
      <c r="OVI116" s="102"/>
      <c r="OVJ116" s="102"/>
      <c r="OVK116" s="102"/>
      <c r="OVL116" s="102"/>
      <c r="OVM116" s="102"/>
      <c r="OVN116" s="102"/>
      <c r="OVO116" s="102"/>
      <c r="OVP116" s="102"/>
      <c r="OVQ116" s="102"/>
      <c r="OVR116" s="102"/>
      <c r="OVS116" s="102"/>
      <c r="OVT116" s="102"/>
      <c r="OVU116" s="102"/>
      <c r="OVV116" s="102"/>
      <c r="OVW116" s="102"/>
      <c r="OVX116" s="102"/>
      <c r="OVY116" s="102"/>
      <c r="OVZ116" s="102"/>
      <c r="OWA116" s="102"/>
      <c r="OWB116" s="102"/>
      <c r="OWC116" s="102"/>
      <c r="OWD116" s="102"/>
      <c r="OWE116" s="102"/>
      <c r="OWF116" s="102"/>
      <c r="OWG116" s="102"/>
      <c r="OWH116" s="102"/>
      <c r="OWI116" s="102"/>
      <c r="OWJ116" s="102"/>
      <c r="OWK116" s="102"/>
      <c r="OWL116" s="102"/>
      <c r="OWM116" s="102"/>
      <c r="OWN116" s="102"/>
      <c r="OWO116" s="102"/>
      <c r="OWP116" s="102"/>
      <c r="OWQ116" s="102"/>
      <c r="OWR116" s="102"/>
      <c r="OWS116" s="102"/>
      <c r="OWT116" s="102"/>
      <c r="OWU116" s="102"/>
      <c r="OWV116" s="102"/>
      <c r="OWW116" s="102"/>
      <c r="OWX116" s="102"/>
      <c r="OWY116" s="102"/>
      <c r="OWZ116" s="102"/>
      <c r="OXA116" s="102"/>
      <c r="OXB116" s="102"/>
      <c r="OXC116" s="102"/>
      <c r="OXD116" s="102"/>
      <c r="OXE116" s="102"/>
      <c r="OXF116" s="102"/>
      <c r="OXG116" s="102"/>
      <c r="OXH116" s="102"/>
      <c r="OXI116" s="102"/>
      <c r="OXJ116" s="102"/>
      <c r="OXK116" s="102"/>
      <c r="OXL116" s="102"/>
      <c r="OXM116" s="102"/>
      <c r="OXN116" s="102"/>
      <c r="OXO116" s="102"/>
      <c r="OXP116" s="102"/>
      <c r="OXQ116" s="102"/>
      <c r="OXR116" s="102"/>
      <c r="OXS116" s="102"/>
      <c r="OXT116" s="102"/>
      <c r="OXU116" s="102"/>
      <c r="OXV116" s="102"/>
      <c r="OXW116" s="102"/>
      <c r="OXX116" s="102"/>
      <c r="OXY116" s="102"/>
      <c r="OXZ116" s="102"/>
      <c r="OYA116" s="102"/>
      <c r="OYB116" s="102"/>
      <c r="OYC116" s="102"/>
      <c r="OYD116" s="102"/>
      <c r="OYE116" s="102"/>
      <c r="OYF116" s="102"/>
      <c r="OYG116" s="102"/>
      <c r="OYH116" s="102"/>
      <c r="OYI116" s="102"/>
      <c r="OYJ116" s="102"/>
      <c r="OYK116" s="102"/>
      <c r="OYL116" s="102"/>
      <c r="OYM116" s="102"/>
      <c r="OYN116" s="102"/>
      <c r="OYO116" s="102"/>
      <c r="OYP116" s="102"/>
      <c r="OYQ116" s="102"/>
      <c r="OYR116" s="102"/>
      <c r="OYS116" s="102"/>
      <c r="OYT116" s="102"/>
      <c r="OYU116" s="102"/>
      <c r="OYV116" s="102"/>
      <c r="OYW116" s="102"/>
      <c r="OYX116" s="102"/>
      <c r="OYY116" s="102"/>
      <c r="OYZ116" s="102"/>
      <c r="OZA116" s="102"/>
      <c r="OZB116" s="102"/>
      <c r="OZC116" s="102"/>
      <c r="OZD116" s="102"/>
      <c r="OZE116" s="102"/>
      <c r="OZF116" s="102"/>
      <c r="OZG116" s="102"/>
      <c r="OZH116" s="102"/>
      <c r="OZI116" s="102"/>
      <c r="OZJ116" s="102"/>
      <c r="OZK116" s="102"/>
      <c r="OZL116" s="102"/>
      <c r="OZM116" s="102"/>
      <c r="OZN116" s="102"/>
      <c r="OZO116" s="102"/>
      <c r="OZP116" s="102"/>
      <c r="OZQ116" s="102"/>
      <c r="OZR116" s="102"/>
      <c r="OZS116" s="102"/>
      <c r="OZT116" s="102"/>
      <c r="OZU116" s="102"/>
      <c r="OZV116" s="102"/>
      <c r="OZW116" s="102"/>
      <c r="OZX116" s="102"/>
      <c r="OZY116" s="102"/>
      <c r="OZZ116" s="102"/>
      <c r="PAA116" s="102"/>
      <c r="PAB116" s="102"/>
      <c r="PAC116" s="102"/>
      <c r="PAD116" s="102"/>
      <c r="PAE116" s="102"/>
      <c r="PAF116" s="102"/>
      <c r="PAG116" s="102"/>
      <c r="PAH116" s="102"/>
      <c r="PAI116" s="102"/>
      <c r="PAJ116" s="102"/>
      <c r="PAK116" s="102"/>
      <c r="PAL116" s="102"/>
      <c r="PAM116" s="102"/>
      <c r="PAN116" s="102"/>
      <c r="PAO116" s="102"/>
      <c r="PAP116" s="102"/>
      <c r="PAQ116" s="102"/>
      <c r="PAR116" s="102"/>
      <c r="PAS116" s="102"/>
      <c r="PAT116" s="102"/>
      <c r="PAU116" s="102"/>
      <c r="PAV116" s="102"/>
      <c r="PAW116" s="102"/>
      <c r="PAX116" s="102"/>
      <c r="PAY116" s="102"/>
      <c r="PAZ116" s="102"/>
      <c r="PBA116" s="102"/>
      <c r="PBB116" s="102"/>
      <c r="PBC116" s="102"/>
      <c r="PBD116" s="102"/>
      <c r="PBE116" s="102"/>
      <c r="PBF116" s="102"/>
      <c r="PBG116" s="102"/>
      <c r="PBH116" s="102"/>
      <c r="PBI116" s="102"/>
      <c r="PBJ116" s="102"/>
      <c r="PBK116" s="102"/>
      <c r="PBL116" s="102"/>
      <c r="PBM116" s="102"/>
      <c r="PBN116" s="102"/>
      <c r="PBO116" s="102"/>
      <c r="PBP116" s="102"/>
      <c r="PBQ116" s="102"/>
      <c r="PBR116" s="102"/>
      <c r="PBS116" s="102"/>
      <c r="PBT116" s="102"/>
      <c r="PBU116" s="102"/>
      <c r="PBV116" s="102"/>
      <c r="PBW116" s="102"/>
      <c r="PBX116" s="102"/>
      <c r="PBY116" s="102"/>
      <c r="PBZ116" s="102"/>
      <c r="PCA116" s="102"/>
      <c r="PCB116" s="102"/>
      <c r="PCC116" s="102"/>
      <c r="PCD116" s="102"/>
      <c r="PCE116" s="102"/>
      <c r="PCF116" s="102"/>
      <c r="PCG116" s="102"/>
      <c r="PCH116" s="102"/>
      <c r="PCI116" s="102"/>
      <c r="PCJ116" s="102"/>
      <c r="PCK116" s="102"/>
      <c r="PCL116" s="102"/>
      <c r="PCM116" s="102"/>
      <c r="PCN116" s="102"/>
      <c r="PCO116" s="102"/>
      <c r="PCP116" s="102"/>
      <c r="PCQ116" s="102"/>
      <c r="PCR116" s="102"/>
      <c r="PCS116" s="102"/>
      <c r="PCT116" s="102"/>
      <c r="PCU116" s="102"/>
      <c r="PCV116" s="102"/>
      <c r="PCW116" s="102"/>
      <c r="PCX116" s="102"/>
      <c r="PCY116" s="102"/>
      <c r="PCZ116" s="102"/>
      <c r="PDA116" s="102"/>
      <c r="PDB116" s="102"/>
      <c r="PDC116" s="102"/>
      <c r="PDD116" s="102"/>
      <c r="PDE116" s="102"/>
      <c r="PDF116" s="102"/>
      <c r="PDG116" s="102"/>
      <c r="PDH116" s="102"/>
      <c r="PDI116" s="102"/>
      <c r="PDJ116" s="102"/>
      <c r="PDK116" s="102"/>
      <c r="PDL116" s="102"/>
      <c r="PDM116" s="102"/>
      <c r="PDN116" s="102"/>
      <c r="PDO116" s="102"/>
      <c r="PDP116" s="102"/>
      <c r="PDQ116" s="102"/>
      <c r="PDR116" s="102"/>
      <c r="PDS116" s="102"/>
      <c r="PDT116" s="102"/>
      <c r="PDU116" s="102"/>
      <c r="PDV116" s="102"/>
      <c r="PDW116" s="102"/>
      <c r="PDX116" s="102"/>
      <c r="PDY116" s="102"/>
      <c r="PDZ116" s="102"/>
      <c r="PEA116" s="102"/>
      <c r="PEB116" s="102"/>
      <c r="PEC116" s="102"/>
      <c r="PED116" s="102"/>
      <c r="PEE116" s="102"/>
      <c r="PEF116" s="102"/>
      <c r="PEG116" s="102"/>
      <c r="PEH116" s="102"/>
      <c r="PEI116" s="102"/>
      <c r="PEJ116" s="102"/>
      <c r="PEK116" s="102"/>
      <c r="PEL116" s="102"/>
      <c r="PEM116" s="102"/>
      <c r="PEN116" s="102"/>
      <c r="PEO116" s="102"/>
      <c r="PEP116" s="102"/>
      <c r="PEQ116" s="102"/>
      <c r="PER116" s="102"/>
      <c r="PES116" s="102"/>
      <c r="PET116" s="102"/>
      <c r="PEU116" s="102"/>
      <c r="PEV116" s="102"/>
      <c r="PEW116" s="102"/>
      <c r="PEX116" s="102"/>
      <c r="PEY116" s="102"/>
      <c r="PEZ116" s="102"/>
      <c r="PFA116" s="102"/>
      <c r="PFB116" s="102"/>
      <c r="PFC116" s="102"/>
      <c r="PFD116" s="102"/>
      <c r="PFE116" s="102"/>
      <c r="PFF116" s="102"/>
      <c r="PFG116" s="102"/>
      <c r="PFH116" s="102"/>
      <c r="PFI116" s="102"/>
      <c r="PFJ116" s="102"/>
      <c r="PFK116" s="102"/>
      <c r="PFL116" s="102"/>
      <c r="PFM116" s="102"/>
      <c r="PFN116" s="102"/>
      <c r="PFO116" s="102"/>
      <c r="PFP116" s="102"/>
      <c r="PFQ116" s="102"/>
      <c r="PFR116" s="102"/>
      <c r="PFS116" s="102"/>
      <c r="PFT116" s="102"/>
      <c r="PFU116" s="102"/>
      <c r="PFV116" s="102"/>
      <c r="PFW116" s="102"/>
      <c r="PFX116" s="102"/>
      <c r="PFY116" s="102"/>
      <c r="PFZ116" s="102"/>
      <c r="PGA116" s="102"/>
      <c r="PGB116" s="102"/>
      <c r="PGC116" s="102"/>
      <c r="PGD116" s="102"/>
      <c r="PGE116" s="102"/>
      <c r="PGF116" s="102"/>
      <c r="PGG116" s="102"/>
      <c r="PGH116" s="102"/>
      <c r="PGI116" s="102"/>
      <c r="PGJ116" s="102"/>
      <c r="PGK116" s="102"/>
      <c r="PGL116" s="102"/>
      <c r="PGM116" s="102"/>
      <c r="PGN116" s="102"/>
      <c r="PGO116" s="102"/>
      <c r="PGP116" s="102"/>
      <c r="PGQ116" s="102"/>
      <c r="PGR116" s="102"/>
      <c r="PGS116" s="102"/>
      <c r="PGT116" s="102"/>
      <c r="PGU116" s="102"/>
      <c r="PGV116" s="102"/>
      <c r="PGW116" s="102"/>
      <c r="PGX116" s="102"/>
      <c r="PGY116" s="102"/>
      <c r="PGZ116" s="102"/>
      <c r="PHA116" s="102"/>
      <c r="PHB116" s="102"/>
      <c r="PHC116" s="102"/>
      <c r="PHD116" s="102"/>
      <c r="PHE116" s="102"/>
      <c r="PHF116" s="102"/>
      <c r="PHG116" s="102"/>
      <c r="PHH116" s="102"/>
      <c r="PHI116" s="102"/>
      <c r="PHJ116" s="102"/>
      <c r="PHK116" s="102"/>
      <c r="PHL116" s="102"/>
      <c r="PHM116" s="102"/>
      <c r="PHN116" s="102"/>
      <c r="PHO116" s="102"/>
      <c r="PHP116" s="102"/>
      <c r="PHQ116" s="102"/>
      <c r="PHR116" s="102"/>
      <c r="PHS116" s="102"/>
      <c r="PHT116" s="102"/>
      <c r="PHU116" s="102"/>
      <c r="PHV116" s="102"/>
      <c r="PHW116" s="102"/>
      <c r="PHX116" s="102"/>
      <c r="PHY116" s="102"/>
      <c r="PHZ116" s="102"/>
      <c r="PIA116" s="102"/>
      <c r="PIB116" s="102"/>
      <c r="PIC116" s="102"/>
      <c r="PID116" s="102"/>
      <c r="PIE116" s="102"/>
      <c r="PIF116" s="102"/>
      <c r="PIG116" s="102"/>
      <c r="PIH116" s="102"/>
      <c r="PII116" s="102"/>
      <c r="PIJ116" s="102"/>
      <c r="PIK116" s="102"/>
      <c r="PIL116" s="102"/>
      <c r="PIM116" s="102"/>
      <c r="PIN116" s="102"/>
      <c r="PIO116" s="102"/>
      <c r="PIP116" s="102"/>
      <c r="PIQ116" s="102"/>
      <c r="PIR116" s="102"/>
      <c r="PIS116" s="102"/>
      <c r="PIT116" s="102"/>
      <c r="PIU116" s="102"/>
      <c r="PIV116" s="102"/>
      <c r="PIW116" s="102"/>
      <c r="PIX116" s="102"/>
      <c r="PIY116" s="102"/>
      <c r="PIZ116" s="102"/>
      <c r="PJA116" s="102"/>
      <c r="PJB116" s="102"/>
      <c r="PJC116" s="102"/>
      <c r="PJD116" s="102"/>
      <c r="PJE116" s="102"/>
      <c r="PJF116" s="102"/>
      <c r="PJG116" s="102"/>
      <c r="PJH116" s="102"/>
      <c r="PJI116" s="102"/>
      <c r="PJJ116" s="102"/>
      <c r="PJK116" s="102"/>
      <c r="PJL116" s="102"/>
      <c r="PJM116" s="102"/>
      <c r="PJN116" s="102"/>
      <c r="PJO116" s="102"/>
      <c r="PJP116" s="102"/>
      <c r="PJQ116" s="102"/>
      <c r="PJR116" s="102"/>
      <c r="PJS116" s="102"/>
      <c r="PJT116" s="102"/>
      <c r="PJU116" s="102"/>
      <c r="PJV116" s="102"/>
      <c r="PJW116" s="102"/>
      <c r="PJX116" s="102"/>
      <c r="PJY116" s="102"/>
      <c r="PJZ116" s="102"/>
      <c r="PKA116" s="102"/>
      <c r="PKB116" s="102"/>
      <c r="PKC116" s="102"/>
      <c r="PKD116" s="102"/>
      <c r="PKE116" s="102"/>
      <c r="PKF116" s="102"/>
      <c r="PKG116" s="102"/>
      <c r="PKH116" s="102"/>
      <c r="PKI116" s="102"/>
      <c r="PKJ116" s="102"/>
      <c r="PKK116" s="102"/>
      <c r="PKL116" s="102"/>
      <c r="PKM116" s="102"/>
      <c r="PKN116" s="102"/>
      <c r="PKO116" s="102"/>
      <c r="PKP116" s="102"/>
      <c r="PKQ116" s="102"/>
      <c r="PKR116" s="102"/>
      <c r="PKS116" s="102"/>
      <c r="PKT116" s="102"/>
      <c r="PKU116" s="102"/>
      <c r="PKV116" s="102"/>
      <c r="PKW116" s="102"/>
      <c r="PKX116" s="102"/>
      <c r="PKY116" s="102"/>
      <c r="PKZ116" s="102"/>
      <c r="PLA116" s="102"/>
      <c r="PLB116" s="102"/>
      <c r="PLC116" s="102"/>
      <c r="PLD116" s="102"/>
      <c r="PLE116" s="102"/>
      <c r="PLF116" s="102"/>
      <c r="PLG116" s="102"/>
      <c r="PLH116" s="102"/>
      <c r="PLI116" s="102"/>
      <c r="PLJ116" s="102"/>
      <c r="PLK116" s="102"/>
      <c r="PLL116" s="102"/>
      <c r="PLM116" s="102"/>
      <c r="PLN116" s="102"/>
      <c r="PLO116" s="102"/>
      <c r="PLP116" s="102"/>
      <c r="PLQ116" s="102"/>
      <c r="PLR116" s="102"/>
      <c r="PLS116" s="102"/>
      <c r="PLT116" s="102"/>
      <c r="PLU116" s="102"/>
      <c r="PLV116" s="102"/>
      <c r="PLW116" s="102"/>
      <c r="PLX116" s="102"/>
      <c r="PLY116" s="102"/>
      <c r="PLZ116" s="102"/>
      <c r="PMA116" s="102"/>
      <c r="PMB116" s="102"/>
      <c r="PMC116" s="102"/>
      <c r="PMD116" s="102"/>
      <c r="PME116" s="102"/>
      <c r="PMF116" s="102"/>
      <c r="PMG116" s="102"/>
      <c r="PMH116" s="102"/>
      <c r="PMI116" s="102"/>
      <c r="PMJ116" s="102"/>
      <c r="PMK116" s="102"/>
      <c r="PML116" s="102"/>
      <c r="PMM116" s="102"/>
      <c r="PMN116" s="102"/>
      <c r="PMO116" s="102"/>
      <c r="PMP116" s="102"/>
      <c r="PMQ116" s="102"/>
      <c r="PMR116" s="102"/>
      <c r="PMS116" s="102"/>
      <c r="PMT116" s="102"/>
      <c r="PMU116" s="102"/>
      <c r="PMV116" s="102"/>
      <c r="PMW116" s="102"/>
      <c r="PMX116" s="102"/>
      <c r="PMY116" s="102"/>
      <c r="PMZ116" s="102"/>
      <c r="PNA116" s="102"/>
      <c r="PNB116" s="102"/>
      <c r="PNC116" s="102"/>
      <c r="PND116" s="102"/>
      <c r="PNE116" s="102"/>
      <c r="PNF116" s="102"/>
      <c r="PNG116" s="102"/>
      <c r="PNH116" s="102"/>
      <c r="PNI116" s="102"/>
      <c r="PNJ116" s="102"/>
      <c r="PNK116" s="102"/>
      <c r="PNL116" s="102"/>
      <c r="PNM116" s="102"/>
      <c r="PNN116" s="102"/>
      <c r="PNO116" s="102"/>
      <c r="PNP116" s="102"/>
      <c r="PNQ116" s="102"/>
      <c r="PNR116" s="102"/>
      <c r="PNS116" s="102"/>
      <c r="PNT116" s="102"/>
      <c r="PNU116" s="102"/>
      <c r="PNV116" s="102"/>
      <c r="PNW116" s="102"/>
      <c r="PNX116" s="102"/>
      <c r="PNY116" s="102"/>
      <c r="PNZ116" s="102"/>
      <c r="POA116" s="102"/>
      <c r="POB116" s="102"/>
      <c r="POC116" s="102"/>
      <c r="POD116" s="102"/>
      <c r="POE116" s="102"/>
      <c r="POF116" s="102"/>
      <c r="POG116" s="102"/>
      <c r="POH116" s="102"/>
      <c r="POI116" s="102"/>
      <c r="POJ116" s="102"/>
      <c r="POK116" s="102"/>
      <c r="POL116" s="102"/>
      <c r="POM116" s="102"/>
      <c r="PON116" s="102"/>
      <c r="POO116" s="102"/>
      <c r="POP116" s="102"/>
      <c r="POQ116" s="102"/>
      <c r="POR116" s="102"/>
      <c r="POS116" s="102"/>
      <c r="POT116" s="102"/>
      <c r="POU116" s="102"/>
      <c r="POV116" s="102"/>
      <c r="POW116" s="102"/>
      <c r="POX116" s="102"/>
      <c r="POY116" s="102"/>
      <c r="POZ116" s="102"/>
      <c r="PPA116" s="102"/>
      <c r="PPB116" s="102"/>
      <c r="PPC116" s="102"/>
      <c r="PPD116" s="102"/>
      <c r="PPE116" s="102"/>
      <c r="PPF116" s="102"/>
      <c r="PPG116" s="102"/>
      <c r="PPH116" s="102"/>
      <c r="PPI116" s="102"/>
      <c r="PPJ116" s="102"/>
      <c r="PPK116" s="102"/>
      <c r="PPL116" s="102"/>
      <c r="PPM116" s="102"/>
      <c r="PPN116" s="102"/>
      <c r="PPO116" s="102"/>
      <c r="PPP116" s="102"/>
      <c r="PPQ116" s="102"/>
      <c r="PPR116" s="102"/>
      <c r="PPS116" s="102"/>
      <c r="PPT116" s="102"/>
      <c r="PPU116" s="102"/>
      <c r="PPV116" s="102"/>
      <c r="PPW116" s="102"/>
      <c r="PPX116" s="102"/>
      <c r="PPY116" s="102"/>
      <c r="PPZ116" s="102"/>
      <c r="PQA116" s="102"/>
      <c r="PQB116" s="102"/>
      <c r="PQC116" s="102"/>
      <c r="PQD116" s="102"/>
      <c r="PQE116" s="102"/>
      <c r="PQF116" s="102"/>
      <c r="PQG116" s="102"/>
      <c r="PQH116" s="102"/>
      <c r="PQI116" s="102"/>
      <c r="PQJ116" s="102"/>
      <c r="PQK116" s="102"/>
      <c r="PQL116" s="102"/>
      <c r="PQM116" s="102"/>
      <c r="PQN116" s="102"/>
      <c r="PQO116" s="102"/>
      <c r="PQP116" s="102"/>
      <c r="PQQ116" s="102"/>
      <c r="PQR116" s="102"/>
      <c r="PQS116" s="102"/>
      <c r="PQT116" s="102"/>
      <c r="PQU116" s="102"/>
      <c r="PQV116" s="102"/>
      <c r="PQW116" s="102"/>
      <c r="PQX116" s="102"/>
      <c r="PQY116" s="102"/>
      <c r="PQZ116" s="102"/>
      <c r="PRA116" s="102"/>
      <c r="PRB116" s="102"/>
      <c r="PRC116" s="102"/>
      <c r="PRD116" s="102"/>
      <c r="PRE116" s="102"/>
      <c r="PRF116" s="102"/>
      <c r="PRG116" s="102"/>
      <c r="PRH116" s="102"/>
      <c r="PRI116" s="102"/>
      <c r="PRJ116" s="102"/>
      <c r="PRK116" s="102"/>
      <c r="PRL116" s="102"/>
      <c r="PRM116" s="102"/>
      <c r="PRN116" s="102"/>
      <c r="PRO116" s="102"/>
      <c r="PRP116" s="102"/>
      <c r="PRQ116" s="102"/>
      <c r="PRR116" s="102"/>
      <c r="PRS116" s="102"/>
      <c r="PRT116" s="102"/>
      <c r="PRU116" s="102"/>
      <c r="PRV116" s="102"/>
      <c r="PRW116" s="102"/>
      <c r="PRX116" s="102"/>
      <c r="PRY116" s="102"/>
      <c r="PRZ116" s="102"/>
      <c r="PSA116" s="102"/>
      <c r="PSB116" s="102"/>
      <c r="PSC116" s="102"/>
      <c r="PSD116" s="102"/>
      <c r="PSE116" s="102"/>
      <c r="PSF116" s="102"/>
      <c r="PSG116" s="102"/>
      <c r="PSH116" s="102"/>
      <c r="PSI116" s="102"/>
      <c r="PSJ116" s="102"/>
      <c r="PSK116" s="102"/>
      <c r="PSL116" s="102"/>
      <c r="PSM116" s="102"/>
      <c r="PSN116" s="102"/>
      <c r="PSO116" s="102"/>
      <c r="PSP116" s="102"/>
      <c r="PSQ116" s="102"/>
      <c r="PSR116" s="102"/>
      <c r="PSS116" s="102"/>
      <c r="PST116" s="102"/>
      <c r="PSU116" s="102"/>
      <c r="PSV116" s="102"/>
      <c r="PSW116" s="102"/>
      <c r="PSX116" s="102"/>
      <c r="PSY116" s="102"/>
      <c r="PSZ116" s="102"/>
      <c r="PTA116" s="102"/>
      <c r="PTB116" s="102"/>
      <c r="PTC116" s="102"/>
      <c r="PTD116" s="102"/>
      <c r="PTE116" s="102"/>
      <c r="PTF116" s="102"/>
      <c r="PTG116" s="102"/>
      <c r="PTH116" s="102"/>
      <c r="PTI116" s="102"/>
      <c r="PTJ116" s="102"/>
      <c r="PTK116" s="102"/>
      <c r="PTL116" s="102"/>
      <c r="PTM116" s="102"/>
      <c r="PTN116" s="102"/>
      <c r="PTO116" s="102"/>
      <c r="PTP116" s="102"/>
      <c r="PTQ116" s="102"/>
      <c r="PTR116" s="102"/>
      <c r="PTS116" s="102"/>
      <c r="PTT116" s="102"/>
      <c r="PTU116" s="102"/>
      <c r="PTV116" s="102"/>
      <c r="PTW116" s="102"/>
      <c r="PTX116" s="102"/>
      <c r="PTY116" s="102"/>
      <c r="PTZ116" s="102"/>
      <c r="PUA116" s="102"/>
      <c r="PUB116" s="102"/>
      <c r="PUC116" s="102"/>
      <c r="PUD116" s="102"/>
      <c r="PUE116" s="102"/>
      <c r="PUF116" s="102"/>
      <c r="PUG116" s="102"/>
      <c r="PUH116" s="102"/>
      <c r="PUI116" s="102"/>
      <c r="PUJ116" s="102"/>
      <c r="PUK116" s="102"/>
      <c r="PUL116" s="102"/>
      <c r="PUM116" s="102"/>
      <c r="PUN116" s="102"/>
      <c r="PUO116" s="102"/>
      <c r="PUP116" s="102"/>
      <c r="PUQ116" s="102"/>
      <c r="PUR116" s="102"/>
      <c r="PUS116" s="102"/>
      <c r="PUT116" s="102"/>
      <c r="PUU116" s="102"/>
      <c r="PUV116" s="102"/>
      <c r="PUW116" s="102"/>
      <c r="PUX116" s="102"/>
      <c r="PUY116" s="102"/>
      <c r="PUZ116" s="102"/>
      <c r="PVA116" s="102"/>
      <c r="PVB116" s="102"/>
      <c r="PVC116" s="102"/>
      <c r="PVD116" s="102"/>
      <c r="PVE116" s="102"/>
      <c r="PVF116" s="102"/>
      <c r="PVG116" s="102"/>
      <c r="PVH116" s="102"/>
      <c r="PVI116" s="102"/>
      <c r="PVJ116" s="102"/>
      <c r="PVK116" s="102"/>
      <c r="PVL116" s="102"/>
      <c r="PVM116" s="102"/>
      <c r="PVN116" s="102"/>
      <c r="PVO116" s="102"/>
      <c r="PVP116" s="102"/>
      <c r="PVQ116" s="102"/>
      <c r="PVR116" s="102"/>
      <c r="PVS116" s="102"/>
      <c r="PVT116" s="102"/>
      <c r="PVU116" s="102"/>
      <c r="PVV116" s="102"/>
      <c r="PVW116" s="102"/>
      <c r="PVX116" s="102"/>
      <c r="PVY116" s="102"/>
      <c r="PVZ116" s="102"/>
      <c r="PWA116" s="102"/>
      <c r="PWB116" s="102"/>
      <c r="PWC116" s="102"/>
      <c r="PWD116" s="102"/>
      <c r="PWE116" s="102"/>
      <c r="PWF116" s="102"/>
      <c r="PWG116" s="102"/>
      <c r="PWH116" s="102"/>
      <c r="PWI116" s="102"/>
      <c r="PWJ116" s="102"/>
      <c r="PWK116" s="102"/>
      <c r="PWL116" s="102"/>
      <c r="PWM116" s="102"/>
      <c r="PWN116" s="102"/>
      <c r="PWO116" s="102"/>
      <c r="PWP116" s="102"/>
      <c r="PWQ116" s="102"/>
      <c r="PWR116" s="102"/>
      <c r="PWS116" s="102"/>
      <c r="PWT116" s="102"/>
      <c r="PWU116" s="102"/>
      <c r="PWV116" s="102"/>
      <c r="PWW116" s="102"/>
      <c r="PWX116" s="102"/>
      <c r="PWY116" s="102"/>
      <c r="PWZ116" s="102"/>
      <c r="PXA116" s="102"/>
      <c r="PXB116" s="102"/>
      <c r="PXC116" s="102"/>
      <c r="PXD116" s="102"/>
      <c r="PXE116" s="102"/>
      <c r="PXF116" s="102"/>
      <c r="PXG116" s="102"/>
      <c r="PXH116" s="102"/>
      <c r="PXI116" s="102"/>
      <c r="PXJ116" s="102"/>
      <c r="PXK116" s="102"/>
      <c r="PXL116" s="102"/>
      <c r="PXM116" s="102"/>
      <c r="PXN116" s="102"/>
      <c r="PXO116" s="102"/>
      <c r="PXP116" s="102"/>
      <c r="PXQ116" s="102"/>
      <c r="PXR116" s="102"/>
      <c r="PXS116" s="102"/>
      <c r="PXT116" s="102"/>
      <c r="PXU116" s="102"/>
      <c r="PXV116" s="102"/>
      <c r="PXW116" s="102"/>
      <c r="PXX116" s="102"/>
      <c r="PXY116" s="102"/>
      <c r="PXZ116" s="102"/>
      <c r="PYA116" s="102"/>
      <c r="PYB116" s="102"/>
      <c r="PYC116" s="102"/>
      <c r="PYD116" s="102"/>
      <c r="PYE116" s="102"/>
      <c r="PYF116" s="102"/>
      <c r="PYG116" s="102"/>
      <c r="PYH116" s="102"/>
      <c r="PYI116" s="102"/>
      <c r="PYJ116" s="102"/>
      <c r="PYK116" s="102"/>
      <c r="PYL116" s="102"/>
      <c r="PYM116" s="102"/>
      <c r="PYN116" s="102"/>
      <c r="PYO116" s="102"/>
      <c r="PYP116" s="102"/>
      <c r="PYQ116" s="102"/>
      <c r="PYR116" s="102"/>
      <c r="PYS116" s="102"/>
      <c r="PYT116" s="102"/>
      <c r="PYU116" s="102"/>
      <c r="PYV116" s="102"/>
      <c r="PYW116" s="102"/>
      <c r="PYX116" s="102"/>
      <c r="PYY116" s="102"/>
      <c r="PYZ116" s="102"/>
      <c r="PZA116" s="102"/>
      <c r="PZB116" s="102"/>
      <c r="PZC116" s="102"/>
      <c r="PZD116" s="102"/>
      <c r="PZE116" s="102"/>
      <c r="PZF116" s="102"/>
      <c r="PZG116" s="102"/>
      <c r="PZH116" s="102"/>
      <c r="PZI116" s="102"/>
      <c r="PZJ116" s="102"/>
      <c r="PZK116" s="102"/>
      <c r="PZL116" s="102"/>
      <c r="PZM116" s="102"/>
      <c r="PZN116" s="102"/>
      <c r="PZO116" s="102"/>
      <c r="PZP116" s="102"/>
      <c r="PZQ116" s="102"/>
      <c r="PZR116" s="102"/>
      <c r="PZS116" s="102"/>
      <c r="PZT116" s="102"/>
      <c r="PZU116" s="102"/>
      <c r="PZV116" s="102"/>
      <c r="PZW116" s="102"/>
      <c r="PZX116" s="102"/>
      <c r="PZY116" s="102"/>
      <c r="PZZ116" s="102"/>
      <c r="QAA116" s="102"/>
      <c r="QAB116" s="102"/>
      <c r="QAC116" s="102"/>
      <c r="QAD116" s="102"/>
      <c r="QAE116" s="102"/>
      <c r="QAF116" s="102"/>
      <c r="QAG116" s="102"/>
      <c r="QAH116" s="102"/>
      <c r="QAI116" s="102"/>
      <c r="QAJ116" s="102"/>
      <c r="QAK116" s="102"/>
      <c r="QAL116" s="102"/>
      <c r="QAM116" s="102"/>
      <c r="QAN116" s="102"/>
      <c r="QAO116" s="102"/>
      <c r="QAP116" s="102"/>
      <c r="QAQ116" s="102"/>
      <c r="QAR116" s="102"/>
      <c r="QAS116" s="102"/>
      <c r="QAT116" s="102"/>
      <c r="QAU116" s="102"/>
      <c r="QAV116" s="102"/>
      <c r="QAW116" s="102"/>
      <c r="QAX116" s="102"/>
      <c r="QAY116" s="102"/>
      <c r="QAZ116" s="102"/>
      <c r="QBA116" s="102"/>
      <c r="QBB116" s="102"/>
      <c r="QBC116" s="102"/>
      <c r="QBD116" s="102"/>
      <c r="QBE116" s="102"/>
      <c r="QBF116" s="102"/>
      <c r="QBG116" s="102"/>
      <c r="QBH116" s="102"/>
      <c r="QBI116" s="102"/>
      <c r="QBJ116" s="102"/>
      <c r="QBK116" s="102"/>
      <c r="QBL116" s="102"/>
      <c r="QBM116" s="102"/>
      <c r="QBN116" s="102"/>
      <c r="QBO116" s="102"/>
      <c r="QBP116" s="102"/>
      <c r="QBQ116" s="102"/>
      <c r="QBR116" s="102"/>
      <c r="QBS116" s="102"/>
      <c r="QBT116" s="102"/>
      <c r="QBU116" s="102"/>
      <c r="QBV116" s="102"/>
      <c r="QBW116" s="102"/>
      <c r="QBX116" s="102"/>
      <c r="QBY116" s="102"/>
      <c r="QBZ116" s="102"/>
      <c r="QCA116" s="102"/>
      <c r="QCB116" s="102"/>
      <c r="QCC116" s="102"/>
      <c r="QCD116" s="102"/>
      <c r="QCE116" s="102"/>
      <c r="QCF116" s="102"/>
      <c r="QCG116" s="102"/>
      <c r="QCH116" s="102"/>
      <c r="QCI116" s="102"/>
      <c r="QCJ116" s="102"/>
      <c r="QCK116" s="102"/>
      <c r="QCL116" s="102"/>
      <c r="QCM116" s="102"/>
      <c r="QCN116" s="102"/>
      <c r="QCO116" s="102"/>
      <c r="QCP116" s="102"/>
      <c r="QCQ116" s="102"/>
      <c r="QCR116" s="102"/>
      <c r="QCS116" s="102"/>
      <c r="QCT116" s="102"/>
      <c r="QCU116" s="102"/>
      <c r="QCV116" s="102"/>
      <c r="QCW116" s="102"/>
      <c r="QCX116" s="102"/>
      <c r="QCY116" s="102"/>
      <c r="QCZ116" s="102"/>
      <c r="QDA116" s="102"/>
      <c r="QDB116" s="102"/>
      <c r="QDC116" s="102"/>
      <c r="QDD116" s="102"/>
      <c r="QDE116" s="102"/>
      <c r="QDF116" s="102"/>
      <c r="QDG116" s="102"/>
      <c r="QDH116" s="102"/>
      <c r="QDI116" s="102"/>
      <c r="QDJ116" s="102"/>
      <c r="QDK116" s="102"/>
      <c r="QDL116" s="102"/>
      <c r="QDM116" s="102"/>
      <c r="QDN116" s="102"/>
      <c r="QDO116" s="102"/>
      <c r="QDP116" s="102"/>
      <c r="QDQ116" s="102"/>
      <c r="QDR116" s="102"/>
      <c r="QDS116" s="102"/>
      <c r="QDT116" s="102"/>
      <c r="QDU116" s="102"/>
      <c r="QDV116" s="102"/>
      <c r="QDW116" s="102"/>
      <c r="QDX116" s="102"/>
      <c r="QDY116" s="102"/>
      <c r="QDZ116" s="102"/>
      <c r="QEA116" s="102"/>
      <c r="QEB116" s="102"/>
      <c r="QEC116" s="102"/>
      <c r="QED116" s="102"/>
      <c r="QEE116" s="102"/>
      <c r="QEF116" s="102"/>
      <c r="QEG116" s="102"/>
      <c r="QEH116" s="102"/>
      <c r="QEI116" s="102"/>
      <c r="QEJ116" s="102"/>
      <c r="QEK116" s="102"/>
      <c r="QEL116" s="102"/>
      <c r="QEM116" s="102"/>
      <c r="QEN116" s="102"/>
      <c r="QEO116" s="102"/>
      <c r="QEP116" s="102"/>
      <c r="QEQ116" s="102"/>
      <c r="QER116" s="102"/>
      <c r="QES116" s="102"/>
      <c r="QET116" s="102"/>
      <c r="QEU116" s="102"/>
      <c r="QEV116" s="102"/>
      <c r="QEW116" s="102"/>
      <c r="QEX116" s="102"/>
      <c r="QEY116" s="102"/>
      <c r="QEZ116" s="102"/>
      <c r="QFA116" s="102"/>
      <c r="QFB116" s="102"/>
      <c r="QFC116" s="102"/>
      <c r="QFD116" s="102"/>
      <c r="QFE116" s="102"/>
      <c r="QFF116" s="102"/>
      <c r="QFG116" s="102"/>
      <c r="QFH116" s="102"/>
      <c r="QFI116" s="102"/>
      <c r="QFJ116" s="102"/>
      <c r="QFK116" s="102"/>
      <c r="QFL116" s="102"/>
      <c r="QFM116" s="102"/>
      <c r="QFN116" s="102"/>
      <c r="QFO116" s="102"/>
      <c r="QFP116" s="102"/>
      <c r="QFQ116" s="102"/>
      <c r="QFR116" s="102"/>
      <c r="QFS116" s="102"/>
      <c r="QFT116" s="102"/>
      <c r="QFU116" s="102"/>
      <c r="QFV116" s="102"/>
      <c r="QFW116" s="102"/>
      <c r="QFX116" s="102"/>
      <c r="QFY116" s="102"/>
      <c r="QFZ116" s="102"/>
      <c r="QGA116" s="102"/>
      <c r="QGB116" s="102"/>
      <c r="QGC116" s="102"/>
      <c r="QGD116" s="102"/>
      <c r="QGE116" s="102"/>
      <c r="QGF116" s="102"/>
      <c r="QGG116" s="102"/>
      <c r="QGH116" s="102"/>
      <c r="QGI116" s="102"/>
      <c r="QGJ116" s="102"/>
      <c r="QGK116" s="102"/>
      <c r="QGL116" s="102"/>
      <c r="QGM116" s="102"/>
      <c r="QGN116" s="102"/>
      <c r="QGO116" s="102"/>
      <c r="QGP116" s="102"/>
      <c r="QGQ116" s="102"/>
      <c r="QGR116" s="102"/>
      <c r="QGS116" s="102"/>
      <c r="QGT116" s="102"/>
      <c r="QGU116" s="102"/>
      <c r="QGV116" s="102"/>
      <c r="QGW116" s="102"/>
      <c r="QGX116" s="102"/>
      <c r="QGY116" s="102"/>
      <c r="QGZ116" s="102"/>
      <c r="QHA116" s="102"/>
      <c r="QHB116" s="102"/>
      <c r="QHC116" s="102"/>
      <c r="QHD116" s="102"/>
      <c r="QHE116" s="102"/>
      <c r="QHF116" s="102"/>
      <c r="QHG116" s="102"/>
      <c r="QHH116" s="102"/>
      <c r="QHI116" s="102"/>
      <c r="QHJ116" s="102"/>
      <c r="QHK116" s="102"/>
      <c r="QHL116" s="102"/>
      <c r="QHM116" s="102"/>
      <c r="QHN116" s="102"/>
      <c r="QHO116" s="102"/>
      <c r="QHP116" s="102"/>
      <c r="QHQ116" s="102"/>
      <c r="QHR116" s="102"/>
      <c r="QHS116" s="102"/>
      <c r="QHT116" s="102"/>
      <c r="QHU116" s="102"/>
      <c r="QHV116" s="102"/>
      <c r="QHW116" s="102"/>
      <c r="QHX116" s="102"/>
      <c r="QHY116" s="102"/>
      <c r="QHZ116" s="102"/>
      <c r="QIA116" s="102"/>
      <c r="QIB116" s="102"/>
      <c r="QIC116" s="102"/>
      <c r="QID116" s="102"/>
      <c r="QIE116" s="102"/>
      <c r="QIF116" s="102"/>
      <c r="QIG116" s="102"/>
      <c r="QIH116" s="102"/>
      <c r="QII116" s="102"/>
      <c r="QIJ116" s="102"/>
      <c r="QIK116" s="102"/>
      <c r="QIL116" s="102"/>
      <c r="QIM116" s="102"/>
      <c r="QIN116" s="102"/>
      <c r="QIO116" s="102"/>
      <c r="QIP116" s="102"/>
      <c r="QIQ116" s="102"/>
      <c r="QIR116" s="102"/>
      <c r="QIS116" s="102"/>
      <c r="QIT116" s="102"/>
      <c r="QIU116" s="102"/>
      <c r="QIV116" s="102"/>
      <c r="QIW116" s="102"/>
      <c r="QIX116" s="102"/>
      <c r="QIY116" s="102"/>
      <c r="QIZ116" s="102"/>
      <c r="QJA116" s="102"/>
      <c r="QJB116" s="102"/>
      <c r="QJC116" s="102"/>
      <c r="QJD116" s="102"/>
      <c r="QJE116" s="102"/>
      <c r="QJF116" s="102"/>
      <c r="QJG116" s="102"/>
      <c r="QJH116" s="102"/>
      <c r="QJI116" s="102"/>
      <c r="QJJ116" s="102"/>
      <c r="QJK116" s="102"/>
      <c r="QJL116" s="102"/>
      <c r="QJM116" s="102"/>
      <c r="QJN116" s="102"/>
      <c r="QJO116" s="102"/>
      <c r="QJP116" s="102"/>
      <c r="QJQ116" s="102"/>
      <c r="QJR116" s="102"/>
      <c r="QJS116" s="102"/>
      <c r="QJT116" s="102"/>
      <c r="QJU116" s="102"/>
      <c r="QJV116" s="102"/>
      <c r="QJW116" s="102"/>
      <c r="QJX116" s="102"/>
      <c r="QJY116" s="102"/>
      <c r="QJZ116" s="102"/>
      <c r="QKA116" s="102"/>
      <c r="QKB116" s="102"/>
      <c r="QKC116" s="102"/>
      <c r="QKD116" s="102"/>
      <c r="QKE116" s="102"/>
      <c r="QKF116" s="102"/>
      <c r="QKG116" s="102"/>
      <c r="QKH116" s="102"/>
      <c r="QKI116" s="102"/>
      <c r="QKJ116" s="102"/>
      <c r="QKK116" s="102"/>
      <c r="QKL116" s="102"/>
      <c r="QKM116" s="102"/>
      <c r="QKN116" s="102"/>
      <c r="QKO116" s="102"/>
      <c r="QKP116" s="102"/>
      <c r="QKQ116" s="102"/>
      <c r="QKR116" s="102"/>
      <c r="QKS116" s="102"/>
      <c r="QKT116" s="102"/>
      <c r="QKU116" s="102"/>
      <c r="QKV116" s="102"/>
      <c r="QKW116" s="102"/>
      <c r="QKX116" s="102"/>
      <c r="QKY116" s="102"/>
      <c r="QKZ116" s="102"/>
      <c r="QLA116" s="102"/>
      <c r="QLB116" s="102"/>
      <c r="QLC116" s="102"/>
      <c r="QLD116" s="102"/>
      <c r="QLE116" s="102"/>
      <c r="QLF116" s="102"/>
      <c r="QLG116" s="102"/>
      <c r="QLH116" s="102"/>
      <c r="QLI116" s="102"/>
      <c r="QLJ116" s="102"/>
      <c r="QLK116" s="102"/>
      <c r="QLL116" s="102"/>
      <c r="QLM116" s="102"/>
      <c r="QLN116" s="102"/>
      <c r="QLO116" s="102"/>
      <c r="QLP116" s="102"/>
      <c r="QLQ116" s="102"/>
      <c r="QLR116" s="102"/>
      <c r="QLS116" s="102"/>
      <c r="QLT116" s="102"/>
      <c r="QLU116" s="102"/>
      <c r="QLV116" s="102"/>
      <c r="QLW116" s="102"/>
      <c r="QLX116" s="102"/>
      <c r="QLY116" s="102"/>
      <c r="QLZ116" s="102"/>
      <c r="QMA116" s="102"/>
      <c r="QMB116" s="102"/>
      <c r="QMC116" s="102"/>
      <c r="QMD116" s="102"/>
      <c r="QME116" s="102"/>
      <c r="QMF116" s="102"/>
      <c r="QMG116" s="102"/>
      <c r="QMH116" s="102"/>
      <c r="QMI116" s="102"/>
      <c r="QMJ116" s="102"/>
      <c r="QMK116" s="102"/>
      <c r="QML116" s="102"/>
      <c r="QMM116" s="102"/>
      <c r="QMN116" s="102"/>
      <c r="QMO116" s="102"/>
      <c r="QMP116" s="102"/>
      <c r="QMQ116" s="102"/>
      <c r="QMR116" s="102"/>
      <c r="QMS116" s="102"/>
      <c r="QMT116" s="102"/>
      <c r="QMU116" s="102"/>
      <c r="QMV116" s="102"/>
      <c r="QMW116" s="102"/>
      <c r="QMX116" s="102"/>
      <c r="QMY116" s="102"/>
      <c r="QMZ116" s="102"/>
      <c r="QNA116" s="102"/>
      <c r="QNB116" s="102"/>
      <c r="QNC116" s="102"/>
      <c r="QND116" s="102"/>
      <c r="QNE116" s="102"/>
      <c r="QNF116" s="102"/>
      <c r="QNG116" s="102"/>
      <c r="QNH116" s="102"/>
      <c r="QNI116" s="102"/>
      <c r="QNJ116" s="102"/>
      <c r="QNK116" s="102"/>
      <c r="QNL116" s="102"/>
      <c r="QNM116" s="102"/>
      <c r="QNN116" s="102"/>
      <c r="QNO116" s="102"/>
      <c r="QNP116" s="102"/>
      <c r="QNQ116" s="102"/>
      <c r="QNR116" s="102"/>
      <c r="QNS116" s="102"/>
      <c r="QNT116" s="102"/>
      <c r="QNU116" s="102"/>
      <c r="QNV116" s="102"/>
      <c r="QNW116" s="102"/>
      <c r="QNX116" s="102"/>
      <c r="QNY116" s="102"/>
      <c r="QNZ116" s="102"/>
      <c r="QOA116" s="102"/>
      <c r="QOB116" s="102"/>
      <c r="QOC116" s="102"/>
      <c r="QOD116" s="102"/>
      <c r="QOE116" s="102"/>
      <c r="QOF116" s="102"/>
      <c r="QOG116" s="102"/>
      <c r="QOH116" s="102"/>
      <c r="QOI116" s="102"/>
      <c r="QOJ116" s="102"/>
      <c r="QOK116" s="102"/>
      <c r="QOL116" s="102"/>
      <c r="QOM116" s="102"/>
      <c r="QON116" s="102"/>
      <c r="QOO116" s="102"/>
      <c r="QOP116" s="102"/>
      <c r="QOQ116" s="102"/>
      <c r="QOR116" s="102"/>
      <c r="QOS116" s="102"/>
      <c r="QOT116" s="102"/>
      <c r="QOU116" s="102"/>
      <c r="QOV116" s="102"/>
      <c r="QOW116" s="102"/>
      <c r="QOX116" s="102"/>
      <c r="QOY116" s="102"/>
      <c r="QOZ116" s="102"/>
      <c r="QPA116" s="102"/>
      <c r="QPB116" s="102"/>
      <c r="QPC116" s="102"/>
      <c r="QPD116" s="102"/>
      <c r="QPE116" s="102"/>
      <c r="QPF116" s="102"/>
      <c r="QPG116" s="102"/>
      <c r="QPH116" s="102"/>
      <c r="QPI116" s="102"/>
      <c r="QPJ116" s="102"/>
      <c r="QPK116" s="102"/>
      <c r="QPL116" s="102"/>
      <c r="QPM116" s="102"/>
      <c r="QPN116" s="102"/>
      <c r="QPO116" s="102"/>
      <c r="QPP116" s="102"/>
      <c r="QPQ116" s="102"/>
      <c r="QPR116" s="102"/>
      <c r="QPS116" s="102"/>
      <c r="QPT116" s="102"/>
      <c r="QPU116" s="102"/>
      <c r="QPV116" s="102"/>
      <c r="QPW116" s="102"/>
      <c r="QPX116" s="102"/>
      <c r="QPY116" s="102"/>
      <c r="QPZ116" s="102"/>
      <c r="QQA116" s="102"/>
      <c r="QQB116" s="102"/>
      <c r="QQC116" s="102"/>
      <c r="QQD116" s="102"/>
      <c r="QQE116" s="102"/>
      <c r="QQF116" s="102"/>
      <c r="QQG116" s="102"/>
      <c r="QQH116" s="102"/>
      <c r="QQI116" s="102"/>
      <c r="QQJ116" s="102"/>
      <c r="QQK116" s="102"/>
      <c r="QQL116" s="102"/>
      <c r="QQM116" s="102"/>
      <c r="QQN116" s="102"/>
      <c r="QQO116" s="102"/>
      <c r="QQP116" s="102"/>
      <c r="QQQ116" s="102"/>
      <c r="QQR116" s="102"/>
      <c r="QQS116" s="102"/>
      <c r="QQT116" s="102"/>
      <c r="QQU116" s="102"/>
      <c r="QQV116" s="102"/>
      <c r="QQW116" s="102"/>
      <c r="QQX116" s="102"/>
      <c r="QQY116" s="102"/>
      <c r="QQZ116" s="102"/>
      <c r="QRA116" s="102"/>
      <c r="QRB116" s="102"/>
      <c r="QRC116" s="102"/>
      <c r="QRD116" s="102"/>
      <c r="QRE116" s="102"/>
      <c r="QRF116" s="102"/>
      <c r="QRG116" s="102"/>
      <c r="QRH116" s="102"/>
      <c r="QRI116" s="102"/>
      <c r="QRJ116" s="102"/>
      <c r="QRK116" s="102"/>
      <c r="QRL116" s="102"/>
      <c r="QRM116" s="102"/>
      <c r="QRN116" s="102"/>
      <c r="QRO116" s="102"/>
      <c r="QRP116" s="102"/>
      <c r="QRQ116" s="102"/>
      <c r="QRR116" s="102"/>
      <c r="QRS116" s="102"/>
      <c r="QRT116" s="102"/>
      <c r="QRU116" s="102"/>
      <c r="QRV116" s="102"/>
      <c r="QRW116" s="102"/>
      <c r="QRX116" s="102"/>
      <c r="QRY116" s="102"/>
      <c r="QRZ116" s="102"/>
      <c r="QSA116" s="102"/>
      <c r="QSB116" s="102"/>
      <c r="QSC116" s="102"/>
      <c r="QSD116" s="102"/>
      <c r="QSE116" s="102"/>
      <c r="QSF116" s="102"/>
      <c r="QSG116" s="102"/>
      <c r="QSH116" s="102"/>
      <c r="QSI116" s="102"/>
      <c r="QSJ116" s="102"/>
      <c r="QSK116" s="102"/>
      <c r="QSL116" s="102"/>
      <c r="QSM116" s="102"/>
      <c r="QSN116" s="102"/>
      <c r="QSO116" s="102"/>
      <c r="QSP116" s="102"/>
      <c r="QSQ116" s="102"/>
      <c r="QSR116" s="102"/>
      <c r="QSS116" s="102"/>
      <c r="QST116" s="102"/>
      <c r="QSU116" s="102"/>
      <c r="QSV116" s="102"/>
      <c r="QSW116" s="102"/>
      <c r="QSX116" s="102"/>
      <c r="QSY116" s="102"/>
      <c r="QSZ116" s="102"/>
      <c r="QTA116" s="102"/>
      <c r="QTB116" s="102"/>
      <c r="QTC116" s="102"/>
      <c r="QTD116" s="102"/>
      <c r="QTE116" s="102"/>
      <c r="QTF116" s="102"/>
      <c r="QTG116" s="102"/>
      <c r="QTH116" s="102"/>
      <c r="QTI116" s="102"/>
      <c r="QTJ116" s="102"/>
      <c r="QTK116" s="102"/>
      <c r="QTL116" s="102"/>
      <c r="QTM116" s="102"/>
      <c r="QTN116" s="102"/>
      <c r="QTO116" s="102"/>
      <c r="QTP116" s="102"/>
      <c r="QTQ116" s="102"/>
      <c r="QTR116" s="102"/>
      <c r="QTS116" s="102"/>
      <c r="QTT116" s="102"/>
      <c r="QTU116" s="102"/>
      <c r="QTV116" s="102"/>
      <c r="QTW116" s="102"/>
      <c r="QTX116" s="102"/>
      <c r="QTY116" s="102"/>
      <c r="QTZ116" s="102"/>
      <c r="QUA116" s="102"/>
      <c r="QUB116" s="102"/>
      <c r="QUC116" s="102"/>
      <c r="QUD116" s="102"/>
      <c r="QUE116" s="102"/>
      <c r="QUF116" s="102"/>
      <c r="QUG116" s="102"/>
      <c r="QUH116" s="102"/>
      <c r="QUI116" s="102"/>
      <c r="QUJ116" s="102"/>
      <c r="QUK116" s="102"/>
      <c r="QUL116" s="102"/>
      <c r="QUM116" s="102"/>
      <c r="QUN116" s="102"/>
      <c r="QUO116" s="102"/>
      <c r="QUP116" s="102"/>
      <c r="QUQ116" s="102"/>
      <c r="QUR116" s="102"/>
      <c r="QUS116" s="102"/>
      <c r="QUT116" s="102"/>
      <c r="QUU116" s="102"/>
      <c r="QUV116" s="102"/>
      <c r="QUW116" s="102"/>
      <c r="QUX116" s="102"/>
      <c r="QUY116" s="102"/>
      <c r="QUZ116" s="102"/>
      <c r="QVA116" s="102"/>
      <c r="QVB116" s="102"/>
      <c r="QVC116" s="102"/>
      <c r="QVD116" s="102"/>
      <c r="QVE116" s="102"/>
      <c r="QVF116" s="102"/>
      <c r="QVG116" s="102"/>
      <c r="QVH116" s="102"/>
      <c r="QVI116" s="102"/>
      <c r="QVJ116" s="102"/>
      <c r="QVK116" s="102"/>
      <c r="QVL116" s="102"/>
      <c r="QVM116" s="102"/>
      <c r="QVN116" s="102"/>
      <c r="QVO116" s="102"/>
      <c r="QVP116" s="102"/>
      <c r="QVQ116" s="102"/>
      <c r="QVR116" s="102"/>
      <c r="QVS116" s="102"/>
      <c r="QVT116" s="102"/>
      <c r="QVU116" s="102"/>
      <c r="QVV116" s="102"/>
      <c r="QVW116" s="102"/>
      <c r="QVX116" s="102"/>
      <c r="QVY116" s="102"/>
      <c r="QVZ116" s="102"/>
      <c r="QWA116" s="102"/>
      <c r="QWB116" s="102"/>
      <c r="QWC116" s="102"/>
      <c r="QWD116" s="102"/>
      <c r="QWE116" s="102"/>
      <c r="QWF116" s="102"/>
      <c r="QWG116" s="102"/>
      <c r="QWH116" s="102"/>
      <c r="QWI116" s="102"/>
      <c r="QWJ116" s="102"/>
      <c r="QWK116" s="102"/>
      <c r="QWL116" s="102"/>
      <c r="QWM116" s="102"/>
      <c r="QWN116" s="102"/>
      <c r="QWO116" s="102"/>
      <c r="QWP116" s="102"/>
      <c r="QWQ116" s="102"/>
      <c r="QWR116" s="102"/>
      <c r="QWS116" s="102"/>
      <c r="QWT116" s="102"/>
      <c r="QWU116" s="102"/>
      <c r="QWV116" s="102"/>
      <c r="QWW116" s="102"/>
      <c r="QWX116" s="102"/>
      <c r="QWY116" s="102"/>
      <c r="QWZ116" s="102"/>
      <c r="QXA116" s="102"/>
      <c r="QXB116" s="102"/>
      <c r="QXC116" s="102"/>
      <c r="QXD116" s="102"/>
      <c r="QXE116" s="102"/>
      <c r="QXF116" s="102"/>
      <c r="QXG116" s="102"/>
      <c r="QXH116" s="102"/>
      <c r="QXI116" s="102"/>
      <c r="QXJ116" s="102"/>
      <c r="QXK116" s="102"/>
      <c r="QXL116" s="102"/>
      <c r="QXM116" s="102"/>
      <c r="QXN116" s="102"/>
      <c r="QXO116" s="102"/>
      <c r="QXP116" s="102"/>
      <c r="QXQ116" s="102"/>
      <c r="QXR116" s="102"/>
      <c r="QXS116" s="102"/>
      <c r="QXT116" s="102"/>
      <c r="QXU116" s="102"/>
      <c r="QXV116" s="102"/>
      <c r="QXW116" s="102"/>
      <c r="QXX116" s="102"/>
      <c r="QXY116" s="102"/>
      <c r="QXZ116" s="102"/>
      <c r="QYA116" s="102"/>
      <c r="QYB116" s="102"/>
      <c r="QYC116" s="102"/>
      <c r="QYD116" s="102"/>
      <c r="QYE116" s="102"/>
      <c r="QYF116" s="102"/>
      <c r="QYG116" s="102"/>
      <c r="QYH116" s="102"/>
      <c r="QYI116" s="102"/>
      <c r="QYJ116" s="102"/>
      <c r="QYK116" s="102"/>
      <c r="QYL116" s="102"/>
      <c r="QYM116" s="102"/>
      <c r="QYN116" s="102"/>
      <c r="QYO116" s="102"/>
      <c r="QYP116" s="102"/>
      <c r="QYQ116" s="102"/>
      <c r="QYR116" s="102"/>
      <c r="QYS116" s="102"/>
      <c r="QYT116" s="102"/>
      <c r="QYU116" s="102"/>
      <c r="QYV116" s="102"/>
      <c r="QYW116" s="102"/>
      <c r="QYX116" s="102"/>
      <c r="QYY116" s="102"/>
      <c r="QYZ116" s="102"/>
      <c r="QZA116" s="102"/>
      <c r="QZB116" s="102"/>
      <c r="QZC116" s="102"/>
      <c r="QZD116" s="102"/>
      <c r="QZE116" s="102"/>
      <c r="QZF116" s="102"/>
      <c r="QZG116" s="102"/>
      <c r="QZH116" s="102"/>
      <c r="QZI116" s="102"/>
      <c r="QZJ116" s="102"/>
      <c r="QZK116" s="102"/>
      <c r="QZL116" s="102"/>
      <c r="QZM116" s="102"/>
      <c r="QZN116" s="102"/>
      <c r="QZO116" s="102"/>
      <c r="QZP116" s="102"/>
      <c r="QZQ116" s="102"/>
      <c r="QZR116" s="102"/>
      <c r="QZS116" s="102"/>
      <c r="QZT116" s="102"/>
      <c r="QZU116" s="102"/>
      <c r="QZV116" s="102"/>
      <c r="QZW116" s="102"/>
      <c r="QZX116" s="102"/>
      <c r="QZY116" s="102"/>
      <c r="QZZ116" s="102"/>
      <c r="RAA116" s="102"/>
      <c r="RAB116" s="102"/>
      <c r="RAC116" s="102"/>
      <c r="RAD116" s="102"/>
      <c r="RAE116" s="102"/>
      <c r="RAF116" s="102"/>
      <c r="RAG116" s="102"/>
      <c r="RAH116" s="102"/>
      <c r="RAI116" s="102"/>
      <c r="RAJ116" s="102"/>
      <c r="RAK116" s="102"/>
      <c r="RAL116" s="102"/>
      <c r="RAM116" s="102"/>
      <c r="RAN116" s="102"/>
      <c r="RAO116" s="102"/>
      <c r="RAP116" s="102"/>
      <c r="RAQ116" s="102"/>
      <c r="RAR116" s="102"/>
      <c r="RAS116" s="102"/>
      <c r="RAT116" s="102"/>
      <c r="RAU116" s="102"/>
      <c r="RAV116" s="102"/>
      <c r="RAW116" s="102"/>
      <c r="RAX116" s="102"/>
      <c r="RAY116" s="102"/>
      <c r="RAZ116" s="102"/>
      <c r="RBA116" s="102"/>
      <c r="RBB116" s="102"/>
      <c r="RBC116" s="102"/>
      <c r="RBD116" s="102"/>
      <c r="RBE116" s="102"/>
      <c r="RBF116" s="102"/>
      <c r="RBG116" s="102"/>
      <c r="RBH116" s="102"/>
      <c r="RBI116" s="102"/>
      <c r="RBJ116" s="102"/>
      <c r="RBK116" s="102"/>
      <c r="RBL116" s="102"/>
      <c r="RBM116" s="102"/>
      <c r="RBN116" s="102"/>
      <c r="RBO116" s="102"/>
      <c r="RBP116" s="102"/>
      <c r="RBQ116" s="102"/>
      <c r="RBR116" s="102"/>
      <c r="RBS116" s="102"/>
      <c r="RBT116" s="102"/>
      <c r="RBU116" s="102"/>
      <c r="RBV116" s="102"/>
      <c r="RBW116" s="102"/>
      <c r="RBX116" s="102"/>
      <c r="RBY116" s="102"/>
      <c r="RBZ116" s="102"/>
      <c r="RCA116" s="102"/>
      <c r="RCB116" s="102"/>
      <c r="RCC116" s="102"/>
      <c r="RCD116" s="102"/>
      <c r="RCE116" s="102"/>
      <c r="RCF116" s="102"/>
      <c r="RCG116" s="102"/>
      <c r="RCH116" s="102"/>
      <c r="RCI116" s="102"/>
      <c r="RCJ116" s="102"/>
      <c r="RCK116" s="102"/>
      <c r="RCL116" s="102"/>
      <c r="RCM116" s="102"/>
      <c r="RCN116" s="102"/>
      <c r="RCO116" s="102"/>
      <c r="RCP116" s="102"/>
      <c r="RCQ116" s="102"/>
      <c r="RCR116" s="102"/>
      <c r="RCS116" s="102"/>
      <c r="RCT116" s="102"/>
      <c r="RCU116" s="102"/>
      <c r="RCV116" s="102"/>
      <c r="RCW116" s="102"/>
      <c r="RCX116" s="102"/>
      <c r="RCY116" s="102"/>
      <c r="RCZ116" s="102"/>
      <c r="RDA116" s="102"/>
      <c r="RDB116" s="102"/>
      <c r="RDC116" s="102"/>
      <c r="RDD116" s="102"/>
      <c r="RDE116" s="102"/>
      <c r="RDF116" s="102"/>
      <c r="RDG116" s="102"/>
      <c r="RDH116" s="102"/>
      <c r="RDI116" s="102"/>
      <c r="RDJ116" s="102"/>
      <c r="RDK116" s="102"/>
      <c r="RDL116" s="102"/>
      <c r="RDM116" s="102"/>
      <c r="RDN116" s="102"/>
      <c r="RDO116" s="102"/>
      <c r="RDP116" s="102"/>
      <c r="RDQ116" s="102"/>
      <c r="RDR116" s="102"/>
      <c r="RDS116" s="102"/>
      <c r="RDT116" s="102"/>
      <c r="RDU116" s="102"/>
      <c r="RDV116" s="102"/>
      <c r="RDW116" s="102"/>
      <c r="RDX116" s="102"/>
      <c r="RDY116" s="102"/>
      <c r="RDZ116" s="102"/>
      <c r="REA116" s="102"/>
      <c r="REB116" s="102"/>
      <c r="REC116" s="102"/>
      <c r="RED116" s="102"/>
      <c r="REE116" s="102"/>
      <c r="REF116" s="102"/>
      <c r="REG116" s="102"/>
      <c r="REH116" s="102"/>
      <c r="REI116" s="102"/>
      <c r="REJ116" s="102"/>
      <c r="REK116" s="102"/>
      <c r="REL116" s="102"/>
      <c r="REM116" s="102"/>
      <c r="REN116" s="102"/>
      <c r="REO116" s="102"/>
      <c r="REP116" s="102"/>
      <c r="REQ116" s="102"/>
      <c r="RER116" s="102"/>
      <c r="RES116" s="102"/>
      <c r="RET116" s="102"/>
      <c r="REU116" s="102"/>
      <c r="REV116" s="102"/>
      <c r="REW116" s="102"/>
      <c r="REX116" s="102"/>
      <c r="REY116" s="102"/>
      <c r="REZ116" s="102"/>
      <c r="RFA116" s="102"/>
      <c r="RFB116" s="102"/>
      <c r="RFC116" s="102"/>
      <c r="RFD116" s="102"/>
      <c r="RFE116" s="102"/>
      <c r="RFF116" s="102"/>
      <c r="RFG116" s="102"/>
      <c r="RFH116" s="102"/>
      <c r="RFI116" s="102"/>
      <c r="RFJ116" s="102"/>
      <c r="RFK116" s="102"/>
      <c r="RFL116" s="102"/>
      <c r="RFM116" s="102"/>
      <c r="RFN116" s="102"/>
      <c r="RFO116" s="102"/>
      <c r="RFP116" s="102"/>
      <c r="RFQ116" s="102"/>
      <c r="RFR116" s="102"/>
      <c r="RFS116" s="102"/>
      <c r="RFT116" s="102"/>
      <c r="RFU116" s="102"/>
      <c r="RFV116" s="102"/>
      <c r="RFW116" s="102"/>
      <c r="RFX116" s="102"/>
      <c r="RFY116" s="102"/>
      <c r="RFZ116" s="102"/>
      <c r="RGA116" s="102"/>
      <c r="RGB116" s="102"/>
      <c r="RGC116" s="102"/>
      <c r="RGD116" s="102"/>
      <c r="RGE116" s="102"/>
      <c r="RGF116" s="102"/>
      <c r="RGG116" s="102"/>
      <c r="RGH116" s="102"/>
      <c r="RGI116" s="102"/>
      <c r="RGJ116" s="102"/>
      <c r="RGK116" s="102"/>
      <c r="RGL116" s="102"/>
      <c r="RGM116" s="102"/>
      <c r="RGN116" s="102"/>
      <c r="RGO116" s="102"/>
      <c r="RGP116" s="102"/>
      <c r="RGQ116" s="102"/>
      <c r="RGR116" s="102"/>
      <c r="RGS116" s="102"/>
      <c r="RGT116" s="102"/>
      <c r="RGU116" s="102"/>
      <c r="RGV116" s="102"/>
      <c r="RGW116" s="102"/>
      <c r="RGX116" s="102"/>
      <c r="RGY116" s="102"/>
      <c r="RGZ116" s="102"/>
      <c r="RHA116" s="102"/>
      <c r="RHB116" s="102"/>
      <c r="RHC116" s="102"/>
      <c r="RHD116" s="102"/>
      <c r="RHE116" s="102"/>
      <c r="RHF116" s="102"/>
      <c r="RHG116" s="102"/>
      <c r="RHH116" s="102"/>
      <c r="RHI116" s="102"/>
      <c r="RHJ116" s="102"/>
      <c r="RHK116" s="102"/>
      <c r="RHL116" s="102"/>
      <c r="RHM116" s="102"/>
      <c r="RHN116" s="102"/>
      <c r="RHO116" s="102"/>
      <c r="RHP116" s="102"/>
      <c r="RHQ116" s="102"/>
      <c r="RHR116" s="102"/>
      <c r="RHS116" s="102"/>
      <c r="RHT116" s="102"/>
      <c r="RHU116" s="102"/>
      <c r="RHV116" s="102"/>
      <c r="RHW116" s="102"/>
      <c r="RHX116" s="102"/>
      <c r="RHY116" s="102"/>
      <c r="RHZ116" s="102"/>
      <c r="RIA116" s="102"/>
      <c r="RIB116" s="102"/>
      <c r="RIC116" s="102"/>
      <c r="RID116" s="102"/>
      <c r="RIE116" s="102"/>
      <c r="RIF116" s="102"/>
      <c r="RIG116" s="102"/>
      <c r="RIH116" s="102"/>
      <c r="RII116" s="102"/>
      <c r="RIJ116" s="102"/>
      <c r="RIK116" s="102"/>
      <c r="RIL116" s="102"/>
      <c r="RIM116" s="102"/>
      <c r="RIN116" s="102"/>
      <c r="RIO116" s="102"/>
      <c r="RIP116" s="102"/>
      <c r="RIQ116" s="102"/>
      <c r="RIR116" s="102"/>
      <c r="RIS116" s="102"/>
      <c r="RIT116" s="102"/>
      <c r="RIU116" s="102"/>
      <c r="RIV116" s="102"/>
      <c r="RIW116" s="102"/>
      <c r="RIX116" s="102"/>
      <c r="RIY116" s="102"/>
      <c r="RIZ116" s="102"/>
      <c r="RJA116" s="102"/>
      <c r="RJB116" s="102"/>
      <c r="RJC116" s="102"/>
      <c r="RJD116" s="102"/>
      <c r="RJE116" s="102"/>
      <c r="RJF116" s="102"/>
      <c r="RJG116" s="102"/>
      <c r="RJH116" s="102"/>
      <c r="RJI116" s="102"/>
      <c r="RJJ116" s="102"/>
      <c r="RJK116" s="102"/>
      <c r="RJL116" s="102"/>
      <c r="RJM116" s="102"/>
      <c r="RJN116" s="102"/>
      <c r="RJO116" s="102"/>
      <c r="RJP116" s="102"/>
      <c r="RJQ116" s="102"/>
      <c r="RJR116" s="102"/>
      <c r="RJS116" s="102"/>
      <c r="RJT116" s="102"/>
      <c r="RJU116" s="102"/>
      <c r="RJV116" s="102"/>
      <c r="RJW116" s="102"/>
      <c r="RJX116" s="102"/>
      <c r="RJY116" s="102"/>
      <c r="RJZ116" s="102"/>
      <c r="RKA116" s="102"/>
      <c r="RKB116" s="102"/>
      <c r="RKC116" s="102"/>
      <c r="RKD116" s="102"/>
      <c r="RKE116" s="102"/>
      <c r="RKF116" s="102"/>
      <c r="RKG116" s="102"/>
      <c r="RKH116" s="102"/>
      <c r="RKI116" s="102"/>
      <c r="RKJ116" s="102"/>
      <c r="RKK116" s="102"/>
      <c r="RKL116" s="102"/>
      <c r="RKM116" s="102"/>
      <c r="RKN116" s="102"/>
      <c r="RKO116" s="102"/>
      <c r="RKP116" s="102"/>
      <c r="RKQ116" s="102"/>
      <c r="RKR116" s="102"/>
      <c r="RKS116" s="102"/>
      <c r="RKT116" s="102"/>
      <c r="RKU116" s="102"/>
      <c r="RKV116" s="102"/>
      <c r="RKW116" s="102"/>
      <c r="RKX116" s="102"/>
      <c r="RKY116" s="102"/>
      <c r="RKZ116" s="102"/>
      <c r="RLA116" s="102"/>
      <c r="RLB116" s="102"/>
      <c r="RLC116" s="102"/>
      <c r="RLD116" s="102"/>
      <c r="RLE116" s="102"/>
      <c r="RLF116" s="102"/>
      <c r="RLG116" s="102"/>
      <c r="RLH116" s="102"/>
      <c r="RLI116" s="102"/>
      <c r="RLJ116" s="102"/>
      <c r="RLK116" s="102"/>
      <c r="RLL116" s="102"/>
      <c r="RLM116" s="102"/>
      <c r="RLN116" s="102"/>
      <c r="RLO116" s="102"/>
      <c r="RLP116" s="102"/>
      <c r="RLQ116" s="102"/>
      <c r="RLR116" s="102"/>
      <c r="RLS116" s="102"/>
      <c r="RLT116" s="102"/>
      <c r="RLU116" s="102"/>
      <c r="RLV116" s="102"/>
      <c r="RLW116" s="102"/>
      <c r="RLX116" s="102"/>
      <c r="RLY116" s="102"/>
      <c r="RLZ116" s="102"/>
      <c r="RMA116" s="102"/>
      <c r="RMB116" s="102"/>
      <c r="RMC116" s="102"/>
      <c r="RMD116" s="102"/>
      <c r="RME116" s="102"/>
      <c r="RMF116" s="102"/>
      <c r="RMG116" s="102"/>
      <c r="RMH116" s="102"/>
      <c r="RMI116" s="102"/>
      <c r="RMJ116" s="102"/>
      <c r="RMK116" s="102"/>
      <c r="RML116" s="102"/>
      <c r="RMM116" s="102"/>
      <c r="RMN116" s="102"/>
      <c r="RMO116" s="102"/>
      <c r="RMP116" s="102"/>
      <c r="RMQ116" s="102"/>
      <c r="RMR116" s="102"/>
      <c r="RMS116" s="102"/>
      <c r="RMT116" s="102"/>
      <c r="RMU116" s="102"/>
      <c r="RMV116" s="102"/>
      <c r="RMW116" s="102"/>
      <c r="RMX116" s="102"/>
      <c r="RMY116" s="102"/>
      <c r="RMZ116" s="102"/>
      <c r="RNA116" s="102"/>
      <c r="RNB116" s="102"/>
      <c r="RNC116" s="102"/>
      <c r="RND116" s="102"/>
      <c r="RNE116" s="102"/>
      <c r="RNF116" s="102"/>
      <c r="RNG116" s="102"/>
      <c r="RNH116" s="102"/>
      <c r="RNI116" s="102"/>
      <c r="RNJ116" s="102"/>
      <c r="RNK116" s="102"/>
      <c r="RNL116" s="102"/>
      <c r="RNM116" s="102"/>
      <c r="RNN116" s="102"/>
      <c r="RNO116" s="102"/>
      <c r="RNP116" s="102"/>
      <c r="RNQ116" s="102"/>
      <c r="RNR116" s="102"/>
      <c r="RNS116" s="102"/>
      <c r="RNT116" s="102"/>
      <c r="RNU116" s="102"/>
      <c r="RNV116" s="102"/>
      <c r="RNW116" s="102"/>
      <c r="RNX116" s="102"/>
      <c r="RNY116" s="102"/>
      <c r="RNZ116" s="102"/>
      <c r="ROA116" s="102"/>
      <c r="ROB116" s="102"/>
      <c r="ROC116" s="102"/>
      <c r="ROD116" s="102"/>
      <c r="ROE116" s="102"/>
      <c r="ROF116" s="102"/>
      <c r="ROG116" s="102"/>
      <c r="ROH116" s="102"/>
      <c r="ROI116" s="102"/>
      <c r="ROJ116" s="102"/>
      <c r="ROK116" s="102"/>
      <c r="ROL116" s="102"/>
      <c r="ROM116" s="102"/>
      <c r="RON116" s="102"/>
      <c r="ROO116" s="102"/>
      <c r="ROP116" s="102"/>
      <c r="ROQ116" s="102"/>
      <c r="ROR116" s="102"/>
      <c r="ROS116" s="102"/>
      <c r="ROT116" s="102"/>
      <c r="ROU116" s="102"/>
      <c r="ROV116" s="102"/>
      <c r="ROW116" s="102"/>
      <c r="ROX116" s="102"/>
      <c r="ROY116" s="102"/>
      <c r="ROZ116" s="102"/>
      <c r="RPA116" s="102"/>
      <c r="RPB116" s="102"/>
      <c r="RPC116" s="102"/>
      <c r="RPD116" s="102"/>
      <c r="RPE116" s="102"/>
      <c r="RPF116" s="102"/>
      <c r="RPG116" s="102"/>
      <c r="RPH116" s="102"/>
      <c r="RPI116" s="102"/>
      <c r="RPJ116" s="102"/>
      <c r="RPK116" s="102"/>
      <c r="RPL116" s="102"/>
      <c r="RPM116" s="102"/>
      <c r="RPN116" s="102"/>
      <c r="RPO116" s="102"/>
      <c r="RPP116" s="102"/>
      <c r="RPQ116" s="102"/>
      <c r="RPR116" s="102"/>
      <c r="RPS116" s="102"/>
      <c r="RPT116" s="102"/>
      <c r="RPU116" s="102"/>
      <c r="RPV116" s="102"/>
      <c r="RPW116" s="102"/>
      <c r="RPX116" s="102"/>
      <c r="RPY116" s="102"/>
      <c r="RPZ116" s="102"/>
      <c r="RQA116" s="102"/>
      <c r="RQB116" s="102"/>
      <c r="RQC116" s="102"/>
      <c r="RQD116" s="102"/>
      <c r="RQE116" s="102"/>
      <c r="RQF116" s="102"/>
      <c r="RQG116" s="102"/>
      <c r="RQH116" s="102"/>
      <c r="RQI116" s="102"/>
      <c r="RQJ116" s="102"/>
      <c r="RQK116" s="102"/>
      <c r="RQL116" s="102"/>
      <c r="RQM116" s="102"/>
      <c r="RQN116" s="102"/>
      <c r="RQO116" s="102"/>
      <c r="RQP116" s="102"/>
      <c r="RQQ116" s="102"/>
      <c r="RQR116" s="102"/>
      <c r="RQS116" s="102"/>
      <c r="RQT116" s="102"/>
      <c r="RQU116" s="102"/>
      <c r="RQV116" s="102"/>
      <c r="RQW116" s="102"/>
      <c r="RQX116" s="102"/>
      <c r="RQY116" s="102"/>
      <c r="RQZ116" s="102"/>
      <c r="RRA116" s="102"/>
      <c r="RRB116" s="102"/>
      <c r="RRC116" s="102"/>
      <c r="RRD116" s="102"/>
      <c r="RRE116" s="102"/>
      <c r="RRF116" s="102"/>
      <c r="RRG116" s="102"/>
      <c r="RRH116" s="102"/>
      <c r="RRI116" s="102"/>
      <c r="RRJ116" s="102"/>
      <c r="RRK116" s="102"/>
      <c r="RRL116" s="102"/>
      <c r="RRM116" s="102"/>
      <c r="RRN116" s="102"/>
      <c r="RRO116" s="102"/>
      <c r="RRP116" s="102"/>
      <c r="RRQ116" s="102"/>
      <c r="RRR116" s="102"/>
      <c r="RRS116" s="102"/>
      <c r="RRT116" s="102"/>
      <c r="RRU116" s="102"/>
      <c r="RRV116" s="102"/>
      <c r="RRW116" s="102"/>
      <c r="RRX116" s="102"/>
      <c r="RRY116" s="102"/>
      <c r="RRZ116" s="102"/>
      <c r="RSA116" s="102"/>
      <c r="RSB116" s="102"/>
      <c r="RSC116" s="102"/>
      <c r="RSD116" s="102"/>
      <c r="RSE116" s="102"/>
      <c r="RSF116" s="102"/>
      <c r="RSG116" s="102"/>
      <c r="RSH116" s="102"/>
      <c r="RSI116" s="102"/>
      <c r="RSJ116" s="102"/>
      <c r="RSK116" s="102"/>
      <c r="RSL116" s="102"/>
      <c r="RSM116" s="102"/>
      <c r="RSN116" s="102"/>
      <c r="RSO116" s="102"/>
      <c r="RSP116" s="102"/>
      <c r="RSQ116" s="102"/>
      <c r="RSR116" s="102"/>
      <c r="RSS116" s="102"/>
      <c r="RST116" s="102"/>
      <c r="RSU116" s="102"/>
      <c r="RSV116" s="102"/>
      <c r="RSW116" s="102"/>
      <c r="RSX116" s="102"/>
      <c r="RSY116" s="102"/>
      <c r="RSZ116" s="102"/>
      <c r="RTA116" s="102"/>
      <c r="RTB116" s="102"/>
      <c r="RTC116" s="102"/>
      <c r="RTD116" s="102"/>
      <c r="RTE116" s="102"/>
      <c r="RTF116" s="102"/>
      <c r="RTG116" s="102"/>
      <c r="RTH116" s="102"/>
      <c r="RTI116" s="102"/>
      <c r="RTJ116" s="102"/>
      <c r="RTK116" s="102"/>
      <c r="RTL116" s="102"/>
      <c r="RTM116" s="102"/>
      <c r="RTN116" s="102"/>
      <c r="RTO116" s="102"/>
      <c r="RTP116" s="102"/>
      <c r="RTQ116" s="102"/>
      <c r="RTR116" s="102"/>
      <c r="RTS116" s="102"/>
      <c r="RTT116" s="102"/>
      <c r="RTU116" s="102"/>
      <c r="RTV116" s="102"/>
      <c r="RTW116" s="102"/>
      <c r="RTX116" s="102"/>
      <c r="RTY116" s="102"/>
      <c r="RTZ116" s="102"/>
      <c r="RUA116" s="102"/>
      <c r="RUB116" s="102"/>
      <c r="RUC116" s="102"/>
      <c r="RUD116" s="102"/>
      <c r="RUE116" s="102"/>
      <c r="RUF116" s="102"/>
      <c r="RUG116" s="102"/>
      <c r="RUH116" s="102"/>
      <c r="RUI116" s="102"/>
      <c r="RUJ116" s="102"/>
      <c r="RUK116" s="102"/>
      <c r="RUL116" s="102"/>
      <c r="RUM116" s="102"/>
      <c r="RUN116" s="102"/>
      <c r="RUO116" s="102"/>
      <c r="RUP116" s="102"/>
      <c r="RUQ116" s="102"/>
      <c r="RUR116" s="102"/>
      <c r="RUS116" s="102"/>
      <c r="RUT116" s="102"/>
      <c r="RUU116" s="102"/>
      <c r="RUV116" s="102"/>
      <c r="RUW116" s="102"/>
      <c r="RUX116" s="102"/>
      <c r="RUY116" s="102"/>
      <c r="RUZ116" s="102"/>
      <c r="RVA116" s="102"/>
      <c r="RVB116" s="102"/>
      <c r="RVC116" s="102"/>
      <c r="RVD116" s="102"/>
      <c r="RVE116" s="102"/>
      <c r="RVF116" s="102"/>
      <c r="RVG116" s="102"/>
      <c r="RVH116" s="102"/>
      <c r="RVI116" s="102"/>
      <c r="RVJ116" s="102"/>
      <c r="RVK116" s="102"/>
      <c r="RVL116" s="102"/>
      <c r="RVM116" s="102"/>
      <c r="RVN116" s="102"/>
      <c r="RVO116" s="102"/>
      <c r="RVP116" s="102"/>
      <c r="RVQ116" s="102"/>
      <c r="RVR116" s="102"/>
      <c r="RVS116" s="102"/>
      <c r="RVT116" s="102"/>
      <c r="RVU116" s="102"/>
      <c r="RVV116" s="102"/>
      <c r="RVW116" s="102"/>
      <c r="RVX116" s="102"/>
      <c r="RVY116" s="102"/>
      <c r="RVZ116" s="102"/>
      <c r="RWA116" s="102"/>
      <c r="RWB116" s="102"/>
      <c r="RWC116" s="102"/>
      <c r="RWD116" s="102"/>
      <c r="RWE116" s="102"/>
      <c r="RWF116" s="102"/>
      <c r="RWG116" s="102"/>
      <c r="RWH116" s="102"/>
      <c r="RWI116" s="102"/>
      <c r="RWJ116" s="102"/>
      <c r="RWK116" s="102"/>
      <c r="RWL116" s="102"/>
      <c r="RWM116" s="102"/>
      <c r="RWN116" s="102"/>
      <c r="RWO116" s="102"/>
      <c r="RWP116" s="102"/>
      <c r="RWQ116" s="102"/>
      <c r="RWR116" s="102"/>
      <c r="RWS116" s="102"/>
      <c r="RWT116" s="102"/>
      <c r="RWU116" s="102"/>
      <c r="RWV116" s="102"/>
      <c r="RWW116" s="102"/>
      <c r="RWX116" s="102"/>
      <c r="RWY116" s="102"/>
      <c r="RWZ116" s="102"/>
      <c r="RXA116" s="102"/>
      <c r="RXB116" s="102"/>
      <c r="RXC116" s="102"/>
      <c r="RXD116" s="102"/>
      <c r="RXE116" s="102"/>
      <c r="RXF116" s="102"/>
      <c r="RXG116" s="102"/>
      <c r="RXH116" s="102"/>
      <c r="RXI116" s="102"/>
      <c r="RXJ116" s="102"/>
      <c r="RXK116" s="102"/>
      <c r="RXL116" s="102"/>
      <c r="RXM116" s="102"/>
      <c r="RXN116" s="102"/>
      <c r="RXO116" s="102"/>
      <c r="RXP116" s="102"/>
      <c r="RXQ116" s="102"/>
      <c r="RXR116" s="102"/>
      <c r="RXS116" s="102"/>
      <c r="RXT116" s="102"/>
      <c r="RXU116" s="102"/>
      <c r="RXV116" s="102"/>
      <c r="RXW116" s="102"/>
      <c r="RXX116" s="102"/>
      <c r="RXY116" s="102"/>
      <c r="RXZ116" s="102"/>
      <c r="RYA116" s="102"/>
      <c r="RYB116" s="102"/>
      <c r="RYC116" s="102"/>
      <c r="RYD116" s="102"/>
      <c r="RYE116" s="102"/>
      <c r="RYF116" s="102"/>
      <c r="RYG116" s="102"/>
      <c r="RYH116" s="102"/>
      <c r="RYI116" s="102"/>
      <c r="RYJ116" s="102"/>
      <c r="RYK116" s="102"/>
      <c r="RYL116" s="102"/>
      <c r="RYM116" s="102"/>
      <c r="RYN116" s="102"/>
      <c r="RYO116" s="102"/>
      <c r="RYP116" s="102"/>
      <c r="RYQ116" s="102"/>
      <c r="RYR116" s="102"/>
      <c r="RYS116" s="102"/>
      <c r="RYT116" s="102"/>
      <c r="RYU116" s="102"/>
      <c r="RYV116" s="102"/>
      <c r="RYW116" s="102"/>
      <c r="RYX116" s="102"/>
      <c r="RYY116" s="102"/>
      <c r="RYZ116" s="102"/>
      <c r="RZA116" s="102"/>
      <c r="RZB116" s="102"/>
      <c r="RZC116" s="102"/>
      <c r="RZD116" s="102"/>
      <c r="RZE116" s="102"/>
      <c r="RZF116" s="102"/>
      <c r="RZG116" s="102"/>
      <c r="RZH116" s="102"/>
      <c r="RZI116" s="102"/>
      <c r="RZJ116" s="102"/>
      <c r="RZK116" s="102"/>
      <c r="RZL116" s="102"/>
      <c r="RZM116" s="102"/>
      <c r="RZN116" s="102"/>
      <c r="RZO116" s="102"/>
      <c r="RZP116" s="102"/>
      <c r="RZQ116" s="102"/>
      <c r="RZR116" s="102"/>
      <c r="RZS116" s="102"/>
      <c r="RZT116" s="102"/>
      <c r="RZU116" s="102"/>
      <c r="RZV116" s="102"/>
      <c r="RZW116" s="102"/>
      <c r="RZX116" s="102"/>
      <c r="RZY116" s="102"/>
      <c r="RZZ116" s="102"/>
      <c r="SAA116" s="102"/>
      <c r="SAB116" s="102"/>
      <c r="SAC116" s="102"/>
      <c r="SAD116" s="102"/>
      <c r="SAE116" s="102"/>
      <c r="SAF116" s="102"/>
      <c r="SAG116" s="102"/>
      <c r="SAH116" s="102"/>
      <c r="SAI116" s="102"/>
      <c r="SAJ116" s="102"/>
      <c r="SAK116" s="102"/>
      <c r="SAL116" s="102"/>
      <c r="SAM116" s="102"/>
      <c r="SAN116" s="102"/>
      <c r="SAO116" s="102"/>
      <c r="SAP116" s="102"/>
      <c r="SAQ116" s="102"/>
      <c r="SAR116" s="102"/>
      <c r="SAS116" s="102"/>
      <c r="SAT116" s="102"/>
      <c r="SAU116" s="102"/>
      <c r="SAV116" s="102"/>
      <c r="SAW116" s="102"/>
      <c r="SAX116" s="102"/>
      <c r="SAY116" s="102"/>
      <c r="SAZ116" s="102"/>
      <c r="SBA116" s="102"/>
      <c r="SBB116" s="102"/>
      <c r="SBC116" s="102"/>
      <c r="SBD116" s="102"/>
      <c r="SBE116" s="102"/>
      <c r="SBF116" s="102"/>
      <c r="SBG116" s="102"/>
      <c r="SBH116" s="102"/>
      <c r="SBI116" s="102"/>
      <c r="SBJ116" s="102"/>
      <c r="SBK116" s="102"/>
      <c r="SBL116" s="102"/>
      <c r="SBM116" s="102"/>
      <c r="SBN116" s="102"/>
      <c r="SBO116" s="102"/>
      <c r="SBP116" s="102"/>
      <c r="SBQ116" s="102"/>
      <c r="SBR116" s="102"/>
      <c r="SBS116" s="102"/>
      <c r="SBT116" s="102"/>
      <c r="SBU116" s="102"/>
      <c r="SBV116" s="102"/>
      <c r="SBW116" s="102"/>
      <c r="SBX116" s="102"/>
      <c r="SBY116" s="102"/>
      <c r="SBZ116" s="102"/>
      <c r="SCA116" s="102"/>
      <c r="SCB116" s="102"/>
      <c r="SCC116" s="102"/>
      <c r="SCD116" s="102"/>
      <c r="SCE116" s="102"/>
      <c r="SCF116" s="102"/>
      <c r="SCG116" s="102"/>
      <c r="SCH116" s="102"/>
      <c r="SCI116" s="102"/>
      <c r="SCJ116" s="102"/>
      <c r="SCK116" s="102"/>
      <c r="SCL116" s="102"/>
      <c r="SCM116" s="102"/>
      <c r="SCN116" s="102"/>
      <c r="SCO116" s="102"/>
      <c r="SCP116" s="102"/>
      <c r="SCQ116" s="102"/>
      <c r="SCR116" s="102"/>
      <c r="SCS116" s="102"/>
      <c r="SCT116" s="102"/>
      <c r="SCU116" s="102"/>
      <c r="SCV116" s="102"/>
      <c r="SCW116" s="102"/>
      <c r="SCX116" s="102"/>
      <c r="SCY116" s="102"/>
      <c r="SCZ116" s="102"/>
      <c r="SDA116" s="102"/>
      <c r="SDB116" s="102"/>
      <c r="SDC116" s="102"/>
      <c r="SDD116" s="102"/>
      <c r="SDE116" s="102"/>
      <c r="SDF116" s="102"/>
      <c r="SDG116" s="102"/>
      <c r="SDH116" s="102"/>
      <c r="SDI116" s="102"/>
      <c r="SDJ116" s="102"/>
      <c r="SDK116" s="102"/>
      <c r="SDL116" s="102"/>
      <c r="SDM116" s="102"/>
      <c r="SDN116" s="102"/>
      <c r="SDO116" s="102"/>
      <c r="SDP116" s="102"/>
      <c r="SDQ116" s="102"/>
      <c r="SDR116" s="102"/>
      <c r="SDS116" s="102"/>
      <c r="SDT116" s="102"/>
      <c r="SDU116" s="102"/>
      <c r="SDV116" s="102"/>
      <c r="SDW116" s="102"/>
      <c r="SDX116" s="102"/>
      <c r="SDY116" s="102"/>
      <c r="SDZ116" s="102"/>
      <c r="SEA116" s="102"/>
      <c r="SEB116" s="102"/>
      <c r="SEC116" s="102"/>
      <c r="SED116" s="102"/>
      <c r="SEE116" s="102"/>
      <c r="SEF116" s="102"/>
      <c r="SEG116" s="102"/>
      <c r="SEH116" s="102"/>
      <c r="SEI116" s="102"/>
      <c r="SEJ116" s="102"/>
      <c r="SEK116" s="102"/>
      <c r="SEL116" s="102"/>
      <c r="SEM116" s="102"/>
      <c r="SEN116" s="102"/>
      <c r="SEO116" s="102"/>
      <c r="SEP116" s="102"/>
      <c r="SEQ116" s="102"/>
      <c r="SER116" s="102"/>
      <c r="SES116" s="102"/>
      <c r="SET116" s="102"/>
      <c r="SEU116" s="102"/>
      <c r="SEV116" s="102"/>
      <c r="SEW116" s="102"/>
      <c r="SEX116" s="102"/>
      <c r="SEY116" s="102"/>
      <c r="SEZ116" s="102"/>
      <c r="SFA116" s="102"/>
      <c r="SFB116" s="102"/>
      <c r="SFC116" s="102"/>
      <c r="SFD116" s="102"/>
      <c r="SFE116" s="102"/>
      <c r="SFF116" s="102"/>
      <c r="SFG116" s="102"/>
      <c r="SFH116" s="102"/>
      <c r="SFI116" s="102"/>
      <c r="SFJ116" s="102"/>
      <c r="SFK116" s="102"/>
      <c r="SFL116" s="102"/>
      <c r="SFM116" s="102"/>
      <c r="SFN116" s="102"/>
      <c r="SFO116" s="102"/>
      <c r="SFP116" s="102"/>
      <c r="SFQ116" s="102"/>
      <c r="SFR116" s="102"/>
      <c r="SFS116" s="102"/>
      <c r="SFT116" s="102"/>
      <c r="SFU116" s="102"/>
      <c r="SFV116" s="102"/>
      <c r="SFW116" s="102"/>
      <c r="SFX116" s="102"/>
      <c r="SFY116" s="102"/>
      <c r="SFZ116" s="102"/>
      <c r="SGA116" s="102"/>
      <c r="SGB116" s="102"/>
      <c r="SGC116" s="102"/>
      <c r="SGD116" s="102"/>
      <c r="SGE116" s="102"/>
      <c r="SGF116" s="102"/>
      <c r="SGG116" s="102"/>
      <c r="SGH116" s="102"/>
      <c r="SGI116" s="102"/>
      <c r="SGJ116" s="102"/>
      <c r="SGK116" s="102"/>
      <c r="SGL116" s="102"/>
      <c r="SGM116" s="102"/>
      <c r="SGN116" s="102"/>
      <c r="SGO116" s="102"/>
      <c r="SGP116" s="102"/>
      <c r="SGQ116" s="102"/>
      <c r="SGR116" s="102"/>
      <c r="SGS116" s="102"/>
      <c r="SGT116" s="102"/>
      <c r="SGU116" s="102"/>
      <c r="SGV116" s="102"/>
      <c r="SGW116" s="102"/>
      <c r="SGX116" s="102"/>
      <c r="SGY116" s="102"/>
      <c r="SGZ116" s="102"/>
      <c r="SHA116" s="102"/>
      <c r="SHB116" s="102"/>
      <c r="SHC116" s="102"/>
      <c r="SHD116" s="102"/>
      <c r="SHE116" s="102"/>
      <c r="SHF116" s="102"/>
      <c r="SHG116" s="102"/>
      <c r="SHH116" s="102"/>
      <c r="SHI116" s="102"/>
      <c r="SHJ116" s="102"/>
      <c r="SHK116" s="102"/>
      <c r="SHL116" s="102"/>
      <c r="SHM116" s="102"/>
      <c r="SHN116" s="102"/>
      <c r="SHO116" s="102"/>
      <c r="SHP116" s="102"/>
      <c r="SHQ116" s="102"/>
      <c r="SHR116" s="102"/>
      <c r="SHS116" s="102"/>
      <c r="SHT116" s="102"/>
      <c r="SHU116" s="102"/>
      <c r="SHV116" s="102"/>
      <c r="SHW116" s="102"/>
      <c r="SHX116" s="102"/>
      <c r="SHY116" s="102"/>
      <c r="SHZ116" s="102"/>
      <c r="SIA116" s="102"/>
      <c r="SIB116" s="102"/>
      <c r="SIC116" s="102"/>
      <c r="SID116" s="102"/>
      <c r="SIE116" s="102"/>
      <c r="SIF116" s="102"/>
      <c r="SIG116" s="102"/>
      <c r="SIH116" s="102"/>
      <c r="SII116" s="102"/>
      <c r="SIJ116" s="102"/>
      <c r="SIK116" s="102"/>
      <c r="SIL116" s="102"/>
      <c r="SIM116" s="102"/>
      <c r="SIN116" s="102"/>
      <c r="SIO116" s="102"/>
      <c r="SIP116" s="102"/>
      <c r="SIQ116" s="102"/>
      <c r="SIR116" s="102"/>
      <c r="SIS116" s="102"/>
      <c r="SIT116" s="102"/>
      <c r="SIU116" s="102"/>
      <c r="SIV116" s="102"/>
      <c r="SIW116" s="102"/>
      <c r="SIX116" s="102"/>
      <c r="SIY116" s="102"/>
      <c r="SIZ116" s="102"/>
      <c r="SJA116" s="102"/>
      <c r="SJB116" s="102"/>
      <c r="SJC116" s="102"/>
      <c r="SJD116" s="102"/>
      <c r="SJE116" s="102"/>
      <c r="SJF116" s="102"/>
      <c r="SJG116" s="102"/>
      <c r="SJH116" s="102"/>
      <c r="SJI116" s="102"/>
      <c r="SJJ116" s="102"/>
      <c r="SJK116" s="102"/>
      <c r="SJL116" s="102"/>
      <c r="SJM116" s="102"/>
      <c r="SJN116" s="102"/>
      <c r="SJO116" s="102"/>
      <c r="SJP116" s="102"/>
      <c r="SJQ116" s="102"/>
      <c r="SJR116" s="102"/>
      <c r="SJS116" s="102"/>
      <c r="SJT116" s="102"/>
      <c r="SJU116" s="102"/>
      <c r="SJV116" s="102"/>
      <c r="SJW116" s="102"/>
      <c r="SJX116" s="102"/>
      <c r="SJY116" s="102"/>
      <c r="SJZ116" s="102"/>
      <c r="SKA116" s="102"/>
      <c r="SKB116" s="102"/>
      <c r="SKC116" s="102"/>
      <c r="SKD116" s="102"/>
      <c r="SKE116" s="102"/>
      <c r="SKF116" s="102"/>
      <c r="SKG116" s="102"/>
      <c r="SKH116" s="102"/>
      <c r="SKI116" s="102"/>
      <c r="SKJ116" s="102"/>
      <c r="SKK116" s="102"/>
      <c r="SKL116" s="102"/>
      <c r="SKM116" s="102"/>
      <c r="SKN116" s="102"/>
      <c r="SKO116" s="102"/>
      <c r="SKP116" s="102"/>
      <c r="SKQ116" s="102"/>
      <c r="SKR116" s="102"/>
      <c r="SKS116" s="102"/>
      <c r="SKT116" s="102"/>
      <c r="SKU116" s="102"/>
      <c r="SKV116" s="102"/>
      <c r="SKW116" s="102"/>
      <c r="SKX116" s="102"/>
      <c r="SKY116" s="102"/>
      <c r="SKZ116" s="102"/>
      <c r="SLA116" s="102"/>
      <c r="SLB116" s="102"/>
      <c r="SLC116" s="102"/>
      <c r="SLD116" s="102"/>
      <c r="SLE116" s="102"/>
      <c r="SLF116" s="102"/>
      <c r="SLG116" s="102"/>
      <c r="SLH116" s="102"/>
      <c r="SLI116" s="102"/>
      <c r="SLJ116" s="102"/>
      <c r="SLK116" s="102"/>
      <c r="SLL116" s="102"/>
      <c r="SLM116" s="102"/>
      <c r="SLN116" s="102"/>
      <c r="SLO116" s="102"/>
      <c r="SLP116" s="102"/>
      <c r="SLQ116" s="102"/>
      <c r="SLR116" s="102"/>
      <c r="SLS116" s="102"/>
      <c r="SLT116" s="102"/>
      <c r="SLU116" s="102"/>
      <c r="SLV116" s="102"/>
      <c r="SLW116" s="102"/>
      <c r="SLX116" s="102"/>
      <c r="SLY116" s="102"/>
      <c r="SLZ116" s="102"/>
      <c r="SMA116" s="102"/>
      <c r="SMB116" s="102"/>
      <c r="SMC116" s="102"/>
      <c r="SMD116" s="102"/>
      <c r="SME116" s="102"/>
      <c r="SMF116" s="102"/>
      <c r="SMG116" s="102"/>
      <c r="SMH116" s="102"/>
      <c r="SMI116" s="102"/>
      <c r="SMJ116" s="102"/>
      <c r="SMK116" s="102"/>
      <c r="SML116" s="102"/>
      <c r="SMM116" s="102"/>
      <c r="SMN116" s="102"/>
      <c r="SMO116" s="102"/>
      <c r="SMP116" s="102"/>
      <c r="SMQ116" s="102"/>
      <c r="SMR116" s="102"/>
      <c r="SMS116" s="102"/>
      <c r="SMT116" s="102"/>
      <c r="SMU116" s="102"/>
      <c r="SMV116" s="102"/>
      <c r="SMW116" s="102"/>
      <c r="SMX116" s="102"/>
      <c r="SMY116" s="102"/>
      <c r="SMZ116" s="102"/>
      <c r="SNA116" s="102"/>
      <c r="SNB116" s="102"/>
      <c r="SNC116" s="102"/>
      <c r="SND116" s="102"/>
      <c r="SNE116" s="102"/>
      <c r="SNF116" s="102"/>
      <c r="SNG116" s="102"/>
      <c r="SNH116" s="102"/>
      <c r="SNI116" s="102"/>
      <c r="SNJ116" s="102"/>
      <c r="SNK116" s="102"/>
      <c r="SNL116" s="102"/>
      <c r="SNM116" s="102"/>
      <c r="SNN116" s="102"/>
      <c r="SNO116" s="102"/>
      <c r="SNP116" s="102"/>
      <c r="SNQ116" s="102"/>
      <c r="SNR116" s="102"/>
      <c r="SNS116" s="102"/>
      <c r="SNT116" s="102"/>
      <c r="SNU116" s="102"/>
      <c r="SNV116" s="102"/>
      <c r="SNW116" s="102"/>
      <c r="SNX116" s="102"/>
      <c r="SNY116" s="102"/>
      <c r="SNZ116" s="102"/>
      <c r="SOA116" s="102"/>
      <c r="SOB116" s="102"/>
      <c r="SOC116" s="102"/>
      <c r="SOD116" s="102"/>
      <c r="SOE116" s="102"/>
      <c r="SOF116" s="102"/>
      <c r="SOG116" s="102"/>
      <c r="SOH116" s="102"/>
      <c r="SOI116" s="102"/>
      <c r="SOJ116" s="102"/>
      <c r="SOK116" s="102"/>
      <c r="SOL116" s="102"/>
      <c r="SOM116" s="102"/>
      <c r="SON116" s="102"/>
      <c r="SOO116" s="102"/>
      <c r="SOP116" s="102"/>
      <c r="SOQ116" s="102"/>
      <c r="SOR116" s="102"/>
      <c r="SOS116" s="102"/>
      <c r="SOT116" s="102"/>
      <c r="SOU116" s="102"/>
      <c r="SOV116" s="102"/>
      <c r="SOW116" s="102"/>
      <c r="SOX116" s="102"/>
      <c r="SOY116" s="102"/>
      <c r="SOZ116" s="102"/>
      <c r="SPA116" s="102"/>
      <c r="SPB116" s="102"/>
      <c r="SPC116" s="102"/>
      <c r="SPD116" s="102"/>
      <c r="SPE116" s="102"/>
      <c r="SPF116" s="102"/>
      <c r="SPG116" s="102"/>
      <c r="SPH116" s="102"/>
      <c r="SPI116" s="102"/>
      <c r="SPJ116" s="102"/>
      <c r="SPK116" s="102"/>
      <c r="SPL116" s="102"/>
      <c r="SPM116" s="102"/>
      <c r="SPN116" s="102"/>
      <c r="SPO116" s="102"/>
      <c r="SPP116" s="102"/>
      <c r="SPQ116" s="102"/>
      <c r="SPR116" s="102"/>
      <c r="SPS116" s="102"/>
      <c r="SPT116" s="102"/>
      <c r="SPU116" s="102"/>
      <c r="SPV116" s="102"/>
      <c r="SPW116" s="102"/>
      <c r="SPX116" s="102"/>
      <c r="SPY116" s="102"/>
      <c r="SPZ116" s="102"/>
      <c r="SQA116" s="102"/>
      <c r="SQB116" s="102"/>
      <c r="SQC116" s="102"/>
      <c r="SQD116" s="102"/>
      <c r="SQE116" s="102"/>
      <c r="SQF116" s="102"/>
      <c r="SQG116" s="102"/>
      <c r="SQH116" s="102"/>
      <c r="SQI116" s="102"/>
      <c r="SQJ116" s="102"/>
      <c r="SQK116" s="102"/>
      <c r="SQL116" s="102"/>
      <c r="SQM116" s="102"/>
      <c r="SQN116" s="102"/>
      <c r="SQO116" s="102"/>
      <c r="SQP116" s="102"/>
      <c r="SQQ116" s="102"/>
      <c r="SQR116" s="102"/>
      <c r="SQS116" s="102"/>
      <c r="SQT116" s="102"/>
      <c r="SQU116" s="102"/>
      <c r="SQV116" s="102"/>
      <c r="SQW116" s="102"/>
      <c r="SQX116" s="102"/>
      <c r="SQY116" s="102"/>
      <c r="SQZ116" s="102"/>
      <c r="SRA116" s="102"/>
      <c r="SRB116" s="102"/>
      <c r="SRC116" s="102"/>
      <c r="SRD116" s="102"/>
      <c r="SRE116" s="102"/>
      <c r="SRF116" s="102"/>
      <c r="SRG116" s="102"/>
      <c r="SRH116" s="102"/>
      <c r="SRI116" s="102"/>
      <c r="SRJ116" s="102"/>
      <c r="SRK116" s="102"/>
      <c r="SRL116" s="102"/>
      <c r="SRM116" s="102"/>
      <c r="SRN116" s="102"/>
      <c r="SRO116" s="102"/>
      <c r="SRP116" s="102"/>
      <c r="SRQ116" s="102"/>
      <c r="SRR116" s="102"/>
      <c r="SRS116" s="102"/>
      <c r="SRT116" s="102"/>
      <c r="SRU116" s="102"/>
      <c r="SRV116" s="102"/>
      <c r="SRW116" s="102"/>
      <c r="SRX116" s="102"/>
      <c r="SRY116" s="102"/>
      <c r="SRZ116" s="102"/>
      <c r="SSA116" s="102"/>
      <c r="SSB116" s="102"/>
      <c r="SSC116" s="102"/>
      <c r="SSD116" s="102"/>
      <c r="SSE116" s="102"/>
      <c r="SSF116" s="102"/>
      <c r="SSG116" s="102"/>
      <c r="SSH116" s="102"/>
      <c r="SSI116" s="102"/>
      <c r="SSJ116" s="102"/>
      <c r="SSK116" s="102"/>
      <c r="SSL116" s="102"/>
      <c r="SSM116" s="102"/>
      <c r="SSN116" s="102"/>
      <c r="SSO116" s="102"/>
      <c r="SSP116" s="102"/>
      <c r="SSQ116" s="102"/>
      <c r="SSR116" s="102"/>
      <c r="SSS116" s="102"/>
      <c r="SST116" s="102"/>
      <c r="SSU116" s="102"/>
      <c r="SSV116" s="102"/>
      <c r="SSW116" s="102"/>
      <c r="SSX116" s="102"/>
      <c r="SSY116" s="102"/>
      <c r="SSZ116" s="102"/>
      <c r="STA116" s="102"/>
      <c r="STB116" s="102"/>
      <c r="STC116" s="102"/>
      <c r="STD116" s="102"/>
      <c r="STE116" s="102"/>
      <c r="STF116" s="102"/>
      <c r="STG116" s="102"/>
      <c r="STH116" s="102"/>
      <c r="STI116" s="102"/>
      <c r="STJ116" s="102"/>
      <c r="STK116" s="102"/>
      <c r="STL116" s="102"/>
      <c r="STM116" s="102"/>
      <c r="STN116" s="102"/>
      <c r="STO116" s="102"/>
      <c r="STP116" s="102"/>
      <c r="STQ116" s="102"/>
      <c r="STR116" s="102"/>
      <c r="STS116" s="102"/>
      <c r="STT116" s="102"/>
      <c r="STU116" s="102"/>
      <c r="STV116" s="102"/>
      <c r="STW116" s="102"/>
      <c r="STX116" s="102"/>
      <c r="STY116" s="102"/>
      <c r="STZ116" s="102"/>
      <c r="SUA116" s="102"/>
      <c r="SUB116" s="102"/>
      <c r="SUC116" s="102"/>
      <c r="SUD116" s="102"/>
      <c r="SUE116" s="102"/>
      <c r="SUF116" s="102"/>
      <c r="SUG116" s="102"/>
      <c r="SUH116" s="102"/>
      <c r="SUI116" s="102"/>
      <c r="SUJ116" s="102"/>
      <c r="SUK116" s="102"/>
      <c r="SUL116" s="102"/>
      <c r="SUM116" s="102"/>
      <c r="SUN116" s="102"/>
      <c r="SUO116" s="102"/>
      <c r="SUP116" s="102"/>
      <c r="SUQ116" s="102"/>
      <c r="SUR116" s="102"/>
      <c r="SUS116" s="102"/>
      <c r="SUT116" s="102"/>
      <c r="SUU116" s="102"/>
      <c r="SUV116" s="102"/>
      <c r="SUW116" s="102"/>
      <c r="SUX116" s="102"/>
      <c r="SUY116" s="102"/>
      <c r="SUZ116" s="102"/>
      <c r="SVA116" s="102"/>
      <c r="SVB116" s="102"/>
      <c r="SVC116" s="102"/>
      <c r="SVD116" s="102"/>
      <c r="SVE116" s="102"/>
      <c r="SVF116" s="102"/>
      <c r="SVG116" s="102"/>
      <c r="SVH116" s="102"/>
      <c r="SVI116" s="102"/>
      <c r="SVJ116" s="102"/>
      <c r="SVK116" s="102"/>
      <c r="SVL116" s="102"/>
      <c r="SVM116" s="102"/>
      <c r="SVN116" s="102"/>
      <c r="SVO116" s="102"/>
      <c r="SVP116" s="102"/>
      <c r="SVQ116" s="102"/>
      <c r="SVR116" s="102"/>
      <c r="SVS116" s="102"/>
      <c r="SVT116" s="102"/>
      <c r="SVU116" s="102"/>
      <c r="SVV116" s="102"/>
      <c r="SVW116" s="102"/>
      <c r="SVX116" s="102"/>
      <c r="SVY116" s="102"/>
      <c r="SVZ116" s="102"/>
      <c r="SWA116" s="102"/>
      <c r="SWB116" s="102"/>
      <c r="SWC116" s="102"/>
      <c r="SWD116" s="102"/>
      <c r="SWE116" s="102"/>
      <c r="SWF116" s="102"/>
      <c r="SWG116" s="102"/>
      <c r="SWH116" s="102"/>
      <c r="SWI116" s="102"/>
      <c r="SWJ116" s="102"/>
      <c r="SWK116" s="102"/>
      <c r="SWL116" s="102"/>
      <c r="SWM116" s="102"/>
      <c r="SWN116" s="102"/>
      <c r="SWO116" s="102"/>
      <c r="SWP116" s="102"/>
      <c r="SWQ116" s="102"/>
      <c r="SWR116" s="102"/>
      <c r="SWS116" s="102"/>
      <c r="SWT116" s="102"/>
      <c r="SWU116" s="102"/>
      <c r="SWV116" s="102"/>
      <c r="SWW116" s="102"/>
      <c r="SWX116" s="102"/>
      <c r="SWY116" s="102"/>
      <c r="SWZ116" s="102"/>
      <c r="SXA116" s="102"/>
      <c r="SXB116" s="102"/>
      <c r="SXC116" s="102"/>
      <c r="SXD116" s="102"/>
      <c r="SXE116" s="102"/>
      <c r="SXF116" s="102"/>
      <c r="SXG116" s="102"/>
      <c r="SXH116" s="102"/>
      <c r="SXI116" s="102"/>
      <c r="SXJ116" s="102"/>
      <c r="SXK116" s="102"/>
      <c r="SXL116" s="102"/>
      <c r="SXM116" s="102"/>
      <c r="SXN116" s="102"/>
      <c r="SXO116" s="102"/>
      <c r="SXP116" s="102"/>
      <c r="SXQ116" s="102"/>
      <c r="SXR116" s="102"/>
      <c r="SXS116" s="102"/>
      <c r="SXT116" s="102"/>
      <c r="SXU116" s="102"/>
      <c r="SXV116" s="102"/>
      <c r="SXW116" s="102"/>
      <c r="SXX116" s="102"/>
      <c r="SXY116" s="102"/>
      <c r="SXZ116" s="102"/>
      <c r="SYA116" s="102"/>
      <c r="SYB116" s="102"/>
      <c r="SYC116" s="102"/>
      <c r="SYD116" s="102"/>
      <c r="SYE116" s="102"/>
      <c r="SYF116" s="102"/>
      <c r="SYG116" s="102"/>
      <c r="SYH116" s="102"/>
      <c r="SYI116" s="102"/>
      <c r="SYJ116" s="102"/>
      <c r="SYK116" s="102"/>
      <c r="SYL116" s="102"/>
      <c r="SYM116" s="102"/>
      <c r="SYN116" s="102"/>
      <c r="SYO116" s="102"/>
      <c r="SYP116" s="102"/>
      <c r="SYQ116" s="102"/>
      <c r="SYR116" s="102"/>
      <c r="SYS116" s="102"/>
      <c r="SYT116" s="102"/>
      <c r="SYU116" s="102"/>
      <c r="SYV116" s="102"/>
      <c r="SYW116" s="102"/>
      <c r="SYX116" s="102"/>
      <c r="SYY116" s="102"/>
      <c r="SYZ116" s="102"/>
      <c r="SZA116" s="102"/>
      <c r="SZB116" s="102"/>
      <c r="SZC116" s="102"/>
      <c r="SZD116" s="102"/>
      <c r="SZE116" s="102"/>
      <c r="SZF116" s="102"/>
      <c r="SZG116" s="102"/>
      <c r="SZH116" s="102"/>
      <c r="SZI116" s="102"/>
      <c r="SZJ116" s="102"/>
      <c r="SZK116" s="102"/>
      <c r="SZL116" s="102"/>
      <c r="SZM116" s="102"/>
      <c r="SZN116" s="102"/>
      <c r="SZO116" s="102"/>
      <c r="SZP116" s="102"/>
      <c r="SZQ116" s="102"/>
      <c r="SZR116" s="102"/>
      <c r="SZS116" s="102"/>
      <c r="SZT116" s="102"/>
      <c r="SZU116" s="102"/>
      <c r="SZV116" s="102"/>
      <c r="SZW116" s="102"/>
      <c r="SZX116" s="102"/>
      <c r="SZY116" s="102"/>
      <c r="SZZ116" s="102"/>
      <c r="TAA116" s="102"/>
      <c r="TAB116" s="102"/>
      <c r="TAC116" s="102"/>
      <c r="TAD116" s="102"/>
      <c r="TAE116" s="102"/>
      <c r="TAF116" s="102"/>
      <c r="TAG116" s="102"/>
      <c r="TAH116" s="102"/>
      <c r="TAI116" s="102"/>
      <c r="TAJ116" s="102"/>
      <c r="TAK116" s="102"/>
      <c r="TAL116" s="102"/>
      <c r="TAM116" s="102"/>
      <c r="TAN116" s="102"/>
      <c r="TAO116" s="102"/>
      <c r="TAP116" s="102"/>
      <c r="TAQ116" s="102"/>
      <c r="TAR116" s="102"/>
      <c r="TAS116" s="102"/>
      <c r="TAT116" s="102"/>
      <c r="TAU116" s="102"/>
      <c r="TAV116" s="102"/>
      <c r="TAW116" s="102"/>
      <c r="TAX116" s="102"/>
      <c r="TAY116" s="102"/>
      <c r="TAZ116" s="102"/>
      <c r="TBA116" s="102"/>
      <c r="TBB116" s="102"/>
      <c r="TBC116" s="102"/>
      <c r="TBD116" s="102"/>
      <c r="TBE116" s="102"/>
      <c r="TBF116" s="102"/>
      <c r="TBG116" s="102"/>
      <c r="TBH116" s="102"/>
      <c r="TBI116" s="102"/>
      <c r="TBJ116" s="102"/>
      <c r="TBK116" s="102"/>
      <c r="TBL116" s="102"/>
      <c r="TBM116" s="102"/>
      <c r="TBN116" s="102"/>
      <c r="TBO116" s="102"/>
      <c r="TBP116" s="102"/>
      <c r="TBQ116" s="102"/>
      <c r="TBR116" s="102"/>
      <c r="TBS116" s="102"/>
      <c r="TBT116" s="102"/>
      <c r="TBU116" s="102"/>
      <c r="TBV116" s="102"/>
      <c r="TBW116" s="102"/>
      <c r="TBX116" s="102"/>
      <c r="TBY116" s="102"/>
      <c r="TBZ116" s="102"/>
      <c r="TCA116" s="102"/>
      <c r="TCB116" s="102"/>
      <c r="TCC116" s="102"/>
      <c r="TCD116" s="102"/>
      <c r="TCE116" s="102"/>
      <c r="TCF116" s="102"/>
      <c r="TCG116" s="102"/>
      <c r="TCH116" s="102"/>
      <c r="TCI116" s="102"/>
      <c r="TCJ116" s="102"/>
      <c r="TCK116" s="102"/>
      <c r="TCL116" s="102"/>
      <c r="TCM116" s="102"/>
      <c r="TCN116" s="102"/>
      <c r="TCO116" s="102"/>
      <c r="TCP116" s="102"/>
      <c r="TCQ116" s="102"/>
      <c r="TCR116" s="102"/>
      <c r="TCS116" s="102"/>
      <c r="TCT116" s="102"/>
      <c r="TCU116" s="102"/>
      <c r="TCV116" s="102"/>
      <c r="TCW116" s="102"/>
      <c r="TCX116" s="102"/>
      <c r="TCY116" s="102"/>
      <c r="TCZ116" s="102"/>
      <c r="TDA116" s="102"/>
      <c r="TDB116" s="102"/>
      <c r="TDC116" s="102"/>
      <c r="TDD116" s="102"/>
      <c r="TDE116" s="102"/>
      <c r="TDF116" s="102"/>
      <c r="TDG116" s="102"/>
      <c r="TDH116" s="102"/>
      <c r="TDI116" s="102"/>
      <c r="TDJ116" s="102"/>
      <c r="TDK116" s="102"/>
      <c r="TDL116" s="102"/>
      <c r="TDM116" s="102"/>
      <c r="TDN116" s="102"/>
      <c r="TDO116" s="102"/>
      <c r="TDP116" s="102"/>
      <c r="TDQ116" s="102"/>
      <c r="TDR116" s="102"/>
      <c r="TDS116" s="102"/>
      <c r="TDT116" s="102"/>
      <c r="TDU116" s="102"/>
      <c r="TDV116" s="102"/>
      <c r="TDW116" s="102"/>
      <c r="TDX116" s="102"/>
      <c r="TDY116" s="102"/>
      <c r="TDZ116" s="102"/>
      <c r="TEA116" s="102"/>
      <c r="TEB116" s="102"/>
      <c r="TEC116" s="102"/>
      <c r="TED116" s="102"/>
      <c r="TEE116" s="102"/>
      <c r="TEF116" s="102"/>
      <c r="TEG116" s="102"/>
      <c r="TEH116" s="102"/>
      <c r="TEI116" s="102"/>
      <c r="TEJ116" s="102"/>
      <c r="TEK116" s="102"/>
      <c r="TEL116" s="102"/>
      <c r="TEM116" s="102"/>
      <c r="TEN116" s="102"/>
      <c r="TEO116" s="102"/>
      <c r="TEP116" s="102"/>
      <c r="TEQ116" s="102"/>
      <c r="TER116" s="102"/>
      <c r="TES116" s="102"/>
      <c r="TET116" s="102"/>
      <c r="TEU116" s="102"/>
      <c r="TEV116" s="102"/>
      <c r="TEW116" s="102"/>
      <c r="TEX116" s="102"/>
      <c r="TEY116" s="102"/>
      <c r="TEZ116" s="102"/>
      <c r="TFA116" s="102"/>
      <c r="TFB116" s="102"/>
      <c r="TFC116" s="102"/>
      <c r="TFD116" s="102"/>
      <c r="TFE116" s="102"/>
      <c r="TFF116" s="102"/>
      <c r="TFG116" s="102"/>
      <c r="TFH116" s="102"/>
      <c r="TFI116" s="102"/>
      <c r="TFJ116" s="102"/>
      <c r="TFK116" s="102"/>
      <c r="TFL116" s="102"/>
      <c r="TFM116" s="102"/>
      <c r="TFN116" s="102"/>
      <c r="TFO116" s="102"/>
      <c r="TFP116" s="102"/>
      <c r="TFQ116" s="102"/>
      <c r="TFR116" s="102"/>
      <c r="TFS116" s="102"/>
      <c r="TFT116" s="102"/>
      <c r="TFU116" s="102"/>
      <c r="TFV116" s="102"/>
      <c r="TFW116" s="102"/>
      <c r="TFX116" s="102"/>
      <c r="TFY116" s="102"/>
      <c r="TFZ116" s="102"/>
      <c r="TGA116" s="102"/>
      <c r="TGB116" s="102"/>
      <c r="TGC116" s="102"/>
      <c r="TGD116" s="102"/>
      <c r="TGE116" s="102"/>
      <c r="TGF116" s="102"/>
      <c r="TGG116" s="102"/>
      <c r="TGH116" s="102"/>
      <c r="TGI116" s="102"/>
      <c r="TGJ116" s="102"/>
      <c r="TGK116" s="102"/>
      <c r="TGL116" s="102"/>
      <c r="TGM116" s="102"/>
      <c r="TGN116" s="102"/>
      <c r="TGO116" s="102"/>
      <c r="TGP116" s="102"/>
      <c r="TGQ116" s="102"/>
      <c r="TGR116" s="102"/>
      <c r="TGS116" s="102"/>
      <c r="TGT116" s="102"/>
      <c r="TGU116" s="102"/>
      <c r="TGV116" s="102"/>
      <c r="TGW116" s="102"/>
      <c r="TGX116" s="102"/>
      <c r="TGY116" s="102"/>
      <c r="TGZ116" s="102"/>
      <c r="THA116" s="102"/>
      <c r="THB116" s="102"/>
      <c r="THC116" s="102"/>
      <c r="THD116" s="102"/>
      <c r="THE116" s="102"/>
      <c r="THF116" s="102"/>
      <c r="THG116" s="102"/>
      <c r="THH116" s="102"/>
      <c r="THI116" s="102"/>
      <c r="THJ116" s="102"/>
      <c r="THK116" s="102"/>
      <c r="THL116" s="102"/>
      <c r="THM116" s="102"/>
      <c r="THN116" s="102"/>
      <c r="THO116" s="102"/>
      <c r="THP116" s="102"/>
      <c r="THQ116" s="102"/>
      <c r="THR116" s="102"/>
      <c r="THS116" s="102"/>
      <c r="THT116" s="102"/>
      <c r="THU116" s="102"/>
      <c r="THV116" s="102"/>
      <c r="THW116" s="102"/>
      <c r="THX116" s="102"/>
      <c r="THY116" s="102"/>
      <c r="THZ116" s="102"/>
      <c r="TIA116" s="102"/>
      <c r="TIB116" s="102"/>
      <c r="TIC116" s="102"/>
      <c r="TID116" s="102"/>
      <c r="TIE116" s="102"/>
      <c r="TIF116" s="102"/>
      <c r="TIG116" s="102"/>
      <c r="TIH116" s="102"/>
      <c r="TII116" s="102"/>
      <c r="TIJ116" s="102"/>
      <c r="TIK116" s="102"/>
      <c r="TIL116" s="102"/>
      <c r="TIM116" s="102"/>
      <c r="TIN116" s="102"/>
      <c r="TIO116" s="102"/>
      <c r="TIP116" s="102"/>
      <c r="TIQ116" s="102"/>
      <c r="TIR116" s="102"/>
      <c r="TIS116" s="102"/>
      <c r="TIT116" s="102"/>
      <c r="TIU116" s="102"/>
      <c r="TIV116" s="102"/>
      <c r="TIW116" s="102"/>
      <c r="TIX116" s="102"/>
      <c r="TIY116" s="102"/>
      <c r="TIZ116" s="102"/>
      <c r="TJA116" s="102"/>
      <c r="TJB116" s="102"/>
      <c r="TJC116" s="102"/>
      <c r="TJD116" s="102"/>
      <c r="TJE116" s="102"/>
      <c r="TJF116" s="102"/>
      <c r="TJG116" s="102"/>
      <c r="TJH116" s="102"/>
      <c r="TJI116" s="102"/>
      <c r="TJJ116" s="102"/>
      <c r="TJK116" s="102"/>
      <c r="TJL116" s="102"/>
      <c r="TJM116" s="102"/>
      <c r="TJN116" s="102"/>
      <c r="TJO116" s="102"/>
      <c r="TJP116" s="102"/>
      <c r="TJQ116" s="102"/>
      <c r="TJR116" s="102"/>
      <c r="TJS116" s="102"/>
      <c r="TJT116" s="102"/>
      <c r="TJU116" s="102"/>
      <c r="TJV116" s="102"/>
      <c r="TJW116" s="102"/>
      <c r="TJX116" s="102"/>
      <c r="TJY116" s="102"/>
      <c r="TJZ116" s="102"/>
      <c r="TKA116" s="102"/>
      <c r="TKB116" s="102"/>
      <c r="TKC116" s="102"/>
      <c r="TKD116" s="102"/>
      <c r="TKE116" s="102"/>
      <c r="TKF116" s="102"/>
      <c r="TKG116" s="102"/>
      <c r="TKH116" s="102"/>
      <c r="TKI116" s="102"/>
      <c r="TKJ116" s="102"/>
      <c r="TKK116" s="102"/>
      <c r="TKL116" s="102"/>
      <c r="TKM116" s="102"/>
      <c r="TKN116" s="102"/>
      <c r="TKO116" s="102"/>
      <c r="TKP116" s="102"/>
      <c r="TKQ116" s="102"/>
      <c r="TKR116" s="102"/>
      <c r="TKS116" s="102"/>
      <c r="TKT116" s="102"/>
      <c r="TKU116" s="102"/>
      <c r="TKV116" s="102"/>
      <c r="TKW116" s="102"/>
      <c r="TKX116" s="102"/>
      <c r="TKY116" s="102"/>
      <c r="TKZ116" s="102"/>
      <c r="TLA116" s="102"/>
      <c r="TLB116" s="102"/>
      <c r="TLC116" s="102"/>
      <c r="TLD116" s="102"/>
      <c r="TLE116" s="102"/>
      <c r="TLF116" s="102"/>
      <c r="TLG116" s="102"/>
      <c r="TLH116" s="102"/>
      <c r="TLI116" s="102"/>
      <c r="TLJ116" s="102"/>
      <c r="TLK116" s="102"/>
      <c r="TLL116" s="102"/>
      <c r="TLM116" s="102"/>
      <c r="TLN116" s="102"/>
      <c r="TLO116" s="102"/>
      <c r="TLP116" s="102"/>
      <c r="TLQ116" s="102"/>
      <c r="TLR116" s="102"/>
      <c r="TLS116" s="102"/>
      <c r="TLT116" s="102"/>
      <c r="TLU116" s="102"/>
      <c r="TLV116" s="102"/>
      <c r="TLW116" s="102"/>
      <c r="TLX116" s="102"/>
      <c r="TLY116" s="102"/>
      <c r="TLZ116" s="102"/>
      <c r="TMA116" s="102"/>
      <c r="TMB116" s="102"/>
      <c r="TMC116" s="102"/>
      <c r="TMD116" s="102"/>
      <c r="TME116" s="102"/>
      <c r="TMF116" s="102"/>
      <c r="TMG116" s="102"/>
      <c r="TMH116" s="102"/>
      <c r="TMI116" s="102"/>
      <c r="TMJ116" s="102"/>
      <c r="TMK116" s="102"/>
      <c r="TML116" s="102"/>
      <c r="TMM116" s="102"/>
      <c r="TMN116" s="102"/>
      <c r="TMO116" s="102"/>
      <c r="TMP116" s="102"/>
      <c r="TMQ116" s="102"/>
      <c r="TMR116" s="102"/>
      <c r="TMS116" s="102"/>
      <c r="TMT116" s="102"/>
      <c r="TMU116" s="102"/>
      <c r="TMV116" s="102"/>
      <c r="TMW116" s="102"/>
      <c r="TMX116" s="102"/>
      <c r="TMY116" s="102"/>
      <c r="TMZ116" s="102"/>
      <c r="TNA116" s="102"/>
      <c r="TNB116" s="102"/>
      <c r="TNC116" s="102"/>
      <c r="TND116" s="102"/>
      <c r="TNE116" s="102"/>
      <c r="TNF116" s="102"/>
      <c r="TNG116" s="102"/>
      <c r="TNH116" s="102"/>
      <c r="TNI116" s="102"/>
      <c r="TNJ116" s="102"/>
      <c r="TNK116" s="102"/>
      <c r="TNL116" s="102"/>
      <c r="TNM116" s="102"/>
      <c r="TNN116" s="102"/>
      <c r="TNO116" s="102"/>
      <c r="TNP116" s="102"/>
      <c r="TNQ116" s="102"/>
      <c r="TNR116" s="102"/>
      <c r="TNS116" s="102"/>
      <c r="TNT116" s="102"/>
      <c r="TNU116" s="102"/>
      <c r="TNV116" s="102"/>
      <c r="TNW116" s="102"/>
      <c r="TNX116" s="102"/>
      <c r="TNY116" s="102"/>
      <c r="TNZ116" s="102"/>
      <c r="TOA116" s="102"/>
      <c r="TOB116" s="102"/>
      <c r="TOC116" s="102"/>
      <c r="TOD116" s="102"/>
      <c r="TOE116" s="102"/>
      <c r="TOF116" s="102"/>
      <c r="TOG116" s="102"/>
      <c r="TOH116" s="102"/>
      <c r="TOI116" s="102"/>
      <c r="TOJ116" s="102"/>
      <c r="TOK116" s="102"/>
      <c r="TOL116" s="102"/>
      <c r="TOM116" s="102"/>
      <c r="TON116" s="102"/>
      <c r="TOO116" s="102"/>
      <c r="TOP116" s="102"/>
      <c r="TOQ116" s="102"/>
      <c r="TOR116" s="102"/>
      <c r="TOS116" s="102"/>
      <c r="TOT116" s="102"/>
      <c r="TOU116" s="102"/>
      <c r="TOV116" s="102"/>
      <c r="TOW116" s="102"/>
      <c r="TOX116" s="102"/>
      <c r="TOY116" s="102"/>
      <c r="TOZ116" s="102"/>
      <c r="TPA116" s="102"/>
      <c r="TPB116" s="102"/>
      <c r="TPC116" s="102"/>
      <c r="TPD116" s="102"/>
      <c r="TPE116" s="102"/>
      <c r="TPF116" s="102"/>
      <c r="TPG116" s="102"/>
      <c r="TPH116" s="102"/>
      <c r="TPI116" s="102"/>
      <c r="TPJ116" s="102"/>
      <c r="TPK116" s="102"/>
      <c r="TPL116" s="102"/>
      <c r="TPM116" s="102"/>
      <c r="TPN116" s="102"/>
      <c r="TPO116" s="102"/>
      <c r="TPP116" s="102"/>
      <c r="TPQ116" s="102"/>
      <c r="TPR116" s="102"/>
      <c r="TPS116" s="102"/>
      <c r="TPT116" s="102"/>
      <c r="TPU116" s="102"/>
      <c r="TPV116" s="102"/>
      <c r="TPW116" s="102"/>
      <c r="TPX116" s="102"/>
      <c r="TPY116" s="102"/>
      <c r="TPZ116" s="102"/>
      <c r="TQA116" s="102"/>
      <c r="TQB116" s="102"/>
      <c r="TQC116" s="102"/>
      <c r="TQD116" s="102"/>
      <c r="TQE116" s="102"/>
      <c r="TQF116" s="102"/>
      <c r="TQG116" s="102"/>
      <c r="TQH116" s="102"/>
      <c r="TQI116" s="102"/>
      <c r="TQJ116" s="102"/>
      <c r="TQK116" s="102"/>
      <c r="TQL116" s="102"/>
      <c r="TQM116" s="102"/>
      <c r="TQN116" s="102"/>
      <c r="TQO116" s="102"/>
      <c r="TQP116" s="102"/>
      <c r="TQQ116" s="102"/>
      <c r="TQR116" s="102"/>
      <c r="TQS116" s="102"/>
      <c r="TQT116" s="102"/>
      <c r="TQU116" s="102"/>
      <c r="TQV116" s="102"/>
      <c r="TQW116" s="102"/>
      <c r="TQX116" s="102"/>
      <c r="TQY116" s="102"/>
      <c r="TQZ116" s="102"/>
      <c r="TRA116" s="102"/>
      <c r="TRB116" s="102"/>
      <c r="TRC116" s="102"/>
      <c r="TRD116" s="102"/>
      <c r="TRE116" s="102"/>
      <c r="TRF116" s="102"/>
      <c r="TRG116" s="102"/>
      <c r="TRH116" s="102"/>
      <c r="TRI116" s="102"/>
      <c r="TRJ116" s="102"/>
      <c r="TRK116" s="102"/>
      <c r="TRL116" s="102"/>
      <c r="TRM116" s="102"/>
      <c r="TRN116" s="102"/>
      <c r="TRO116" s="102"/>
      <c r="TRP116" s="102"/>
      <c r="TRQ116" s="102"/>
      <c r="TRR116" s="102"/>
      <c r="TRS116" s="102"/>
      <c r="TRT116" s="102"/>
      <c r="TRU116" s="102"/>
      <c r="TRV116" s="102"/>
      <c r="TRW116" s="102"/>
      <c r="TRX116" s="102"/>
      <c r="TRY116" s="102"/>
      <c r="TRZ116" s="102"/>
      <c r="TSA116" s="102"/>
      <c r="TSB116" s="102"/>
      <c r="TSC116" s="102"/>
      <c r="TSD116" s="102"/>
      <c r="TSE116" s="102"/>
      <c r="TSF116" s="102"/>
      <c r="TSG116" s="102"/>
      <c r="TSH116" s="102"/>
      <c r="TSI116" s="102"/>
      <c r="TSJ116" s="102"/>
      <c r="TSK116" s="102"/>
      <c r="TSL116" s="102"/>
      <c r="TSM116" s="102"/>
      <c r="TSN116" s="102"/>
      <c r="TSO116" s="102"/>
      <c r="TSP116" s="102"/>
      <c r="TSQ116" s="102"/>
      <c r="TSR116" s="102"/>
      <c r="TSS116" s="102"/>
      <c r="TST116" s="102"/>
      <c r="TSU116" s="102"/>
      <c r="TSV116" s="102"/>
      <c r="TSW116" s="102"/>
      <c r="TSX116" s="102"/>
      <c r="TSY116" s="102"/>
      <c r="TSZ116" s="102"/>
      <c r="TTA116" s="102"/>
      <c r="TTB116" s="102"/>
      <c r="TTC116" s="102"/>
      <c r="TTD116" s="102"/>
      <c r="TTE116" s="102"/>
      <c r="TTF116" s="102"/>
      <c r="TTG116" s="102"/>
      <c r="TTH116" s="102"/>
      <c r="TTI116" s="102"/>
      <c r="TTJ116" s="102"/>
      <c r="TTK116" s="102"/>
      <c r="TTL116" s="102"/>
      <c r="TTM116" s="102"/>
      <c r="TTN116" s="102"/>
      <c r="TTO116" s="102"/>
      <c r="TTP116" s="102"/>
      <c r="TTQ116" s="102"/>
      <c r="TTR116" s="102"/>
      <c r="TTS116" s="102"/>
      <c r="TTT116" s="102"/>
      <c r="TTU116" s="102"/>
      <c r="TTV116" s="102"/>
      <c r="TTW116" s="102"/>
      <c r="TTX116" s="102"/>
      <c r="TTY116" s="102"/>
      <c r="TTZ116" s="102"/>
      <c r="TUA116" s="102"/>
      <c r="TUB116" s="102"/>
      <c r="TUC116" s="102"/>
      <c r="TUD116" s="102"/>
      <c r="TUE116" s="102"/>
      <c r="TUF116" s="102"/>
      <c r="TUG116" s="102"/>
      <c r="TUH116" s="102"/>
      <c r="TUI116" s="102"/>
      <c r="TUJ116" s="102"/>
      <c r="TUK116" s="102"/>
      <c r="TUL116" s="102"/>
      <c r="TUM116" s="102"/>
      <c r="TUN116" s="102"/>
      <c r="TUO116" s="102"/>
      <c r="TUP116" s="102"/>
      <c r="TUQ116" s="102"/>
      <c r="TUR116" s="102"/>
      <c r="TUS116" s="102"/>
      <c r="TUT116" s="102"/>
      <c r="TUU116" s="102"/>
      <c r="TUV116" s="102"/>
      <c r="TUW116" s="102"/>
      <c r="TUX116" s="102"/>
      <c r="TUY116" s="102"/>
      <c r="TUZ116" s="102"/>
      <c r="TVA116" s="102"/>
      <c r="TVB116" s="102"/>
      <c r="TVC116" s="102"/>
      <c r="TVD116" s="102"/>
      <c r="TVE116" s="102"/>
      <c r="TVF116" s="102"/>
      <c r="TVG116" s="102"/>
      <c r="TVH116" s="102"/>
      <c r="TVI116" s="102"/>
      <c r="TVJ116" s="102"/>
      <c r="TVK116" s="102"/>
      <c r="TVL116" s="102"/>
      <c r="TVM116" s="102"/>
      <c r="TVN116" s="102"/>
      <c r="TVO116" s="102"/>
      <c r="TVP116" s="102"/>
      <c r="TVQ116" s="102"/>
      <c r="TVR116" s="102"/>
      <c r="TVS116" s="102"/>
      <c r="TVT116" s="102"/>
      <c r="TVU116" s="102"/>
      <c r="TVV116" s="102"/>
      <c r="TVW116" s="102"/>
      <c r="TVX116" s="102"/>
      <c r="TVY116" s="102"/>
      <c r="TVZ116" s="102"/>
      <c r="TWA116" s="102"/>
      <c r="TWB116" s="102"/>
      <c r="TWC116" s="102"/>
      <c r="TWD116" s="102"/>
      <c r="TWE116" s="102"/>
      <c r="TWF116" s="102"/>
      <c r="TWG116" s="102"/>
      <c r="TWH116" s="102"/>
      <c r="TWI116" s="102"/>
      <c r="TWJ116" s="102"/>
      <c r="TWK116" s="102"/>
      <c r="TWL116" s="102"/>
      <c r="TWM116" s="102"/>
      <c r="TWN116" s="102"/>
      <c r="TWO116" s="102"/>
      <c r="TWP116" s="102"/>
      <c r="TWQ116" s="102"/>
      <c r="TWR116" s="102"/>
      <c r="TWS116" s="102"/>
      <c r="TWT116" s="102"/>
      <c r="TWU116" s="102"/>
      <c r="TWV116" s="102"/>
      <c r="TWW116" s="102"/>
      <c r="TWX116" s="102"/>
      <c r="TWY116" s="102"/>
      <c r="TWZ116" s="102"/>
      <c r="TXA116" s="102"/>
      <c r="TXB116" s="102"/>
      <c r="TXC116" s="102"/>
      <c r="TXD116" s="102"/>
      <c r="TXE116" s="102"/>
      <c r="TXF116" s="102"/>
      <c r="TXG116" s="102"/>
      <c r="TXH116" s="102"/>
      <c r="TXI116" s="102"/>
      <c r="TXJ116" s="102"/>
      <c r="TXK116" s="102"/>
      <c r="TXL116" s="102"/>
      <c r="TXM116" s="102"/>
      <c r="TXN116" s="102"/>
      <c r="TXO116" s="102"/>
      <c r="TXP116" s="102"/>
      <c r="TXQ116" s="102"/>
      <c r="TXR116" s="102"/>
      <c r="TXS116" s="102"/>
      <c r="TXT116" s="102"/>
      <c r="TXU116" s="102"/>
      <c r="TXV116" s="102"/>
      <c r="TXW116" s="102"/>
      <c r="TXX116" s="102"/>
      <c r="TXY116" s="102"/>
      <c r="TXZ116" s="102"/>
      <c r="TYA116" s="102"/>
      <c r="TYB116" s="102"/>
      <c r="TYC116" s="102"/>
      <c r="TYD116" s="102"/>
      <c r="TYE116" s="102"/>
      <c r="TYF116" s="102"/>
      <c r="TYG116" s="102"/>
      <c r="TYH116" s="102"/>
      <c r="TYI116" s="102"/>
      <c r="TYJ116" s="102"/>
      <c r="TYK116" s="102"/>
      <c r="TYL116" s="102"/>
      <c r="TYM116" s="102"/>
      <c r="TYN116" s="102"/>
      <c r="TYO116" s="102"/>
      <c r="TYP116" s="102"/>
      <c r="TYQ116" s="102"/>
      <c r="TYR116" s="102"/>
      <c r="TYS116" s="102"/>
      <c r="TYT116" s="102"/>
      <c r="TYU116" s="102"/>
      <c r="TYV116" s="102"/>
      <c r="TYW116" s="102"/>
      <c r="TYX116" s="102"/>
      <c r="TYY116" s="102"/>
      <c r="TYZ116" s="102"/>
      <c r="TZA116" s="102"/>
      <c r="TZB116" s="102"/>
      <c r="TZC116" s="102"/>
      <c r="TZD116" s="102"/>
      <c r="TZE116" s="102"/>
      <c r="TZF116" s="102"/>
      <c r="TZG116" s="102"/>
      <c r="TZH116" s="102"/>
      <c r="TZI116" s="102"/>
      <c r="TZJ116" s="102"/>
      <c r="TZK116" s="102"/>
      <c r="TZL116" s="102"/>
      <c r="TZM116" s="102"/>
      <c r="TZN116" s="102"/>
      <c r="TZO116" s="102"/>
      <c r="TZP116" s="102"/>
      <c r="TZQ116" s="102"/>
      <c r="TZR116" s="102"/>
      <c r="TZS116" s="102"/>
      <c r="TZT116" s="102"/>
      <c r="TZU116" s="102"/>
      <c r="TZV116" s="102"/>
      <c r="TZW116" s="102"/>
      <c r="TZX116" s="102"/>
      <c r="TZY116" s="102"/>
      <c r="TZZ116" s="102"/>
      <c r="UAA116" s="102"/>
      <c r="UAB116" s="102"/>
      <c r="UAC116" s="102"/>
      <c r="UAD116" s="102"/>
      <c r="UAE116" s="102"/>
      <c r="UAF116" s="102"/>
      <c r="UAG116" s="102"/>
      <c r="UAH116" s="102"/>
      <c r="UAI116" s="102"/>
      <c r="UAJ116" s="102"/>
      <c r="UAK116" s="102"/>
      <c r="UAL116" s="102"/>
      <c r="UAM116" s="102"/>
      <c r="UAN116" s="102"/>
      <c r="UAO116" s="102"/>
      <c r="UAP116" s="102"/>
      <c r="UAQ116" s="102"/>
      <c r="UAR116" s="102"/>
      <c r="UAS116" s="102"/>
      <c r="UAT116" s="102"/>
      <c r="UAU116" s="102"/>
      <c r="UAV116" s="102"/>
      <c r="UAW116" s="102"/>
      <c r="UAX116" s="102"/>
      <c r="UAY116" s="102"/>
      <c r="UAZ116" s="102"/>
      <c r="UBA116" s="102"/>
      <c r="UBB116" s="102"/>
      <c r="UBC116" s="102"/>
      <c r="UBD116" s="102"/>
      <c r="UBE116" s="102"/>
      <c r="UBF116" s="102"/>
      <c r="UBG116" s="102"/>
      <c r="UBH116" s="102"/>
      <c r="UBI116" s="102"/>
      <c r="UBJ116" s="102"/>
      <c r="UBK116" s="102"/>
      <c r="UBL116" s="102"/>
      <c r="UBM116" s="102"/>
      <c r="UBN116" s="102"/>
      <c r="UBO116" s="102"/>
      <c r="UBP116" s="102"/>
      <c r="UBQ116" s="102"/>
      <c r="UBR116" s="102"/>
      <c r="UBS116" s="102"/>
      <c r="UBT116" s="102"/>
      <c r="UBU116" s="102"/>
      <c r="UBV116" s="102"/>
      <c r="UBW116" s="102"/>
      <c r="UBX116" s="102"/>
      <c r="UBY116" s="102"/>
      <c r="UBZ116" s="102"/>
      <c r="UCA116" s="102"/>
      <c r="UCB116" s="102"/>
      <c r="UCC116" s="102"/>
      <c r="UCD116" s="102"/>
      <c r="UCE116" s="102"/>
      <c r="UCF116" s="102"/>
      <c r="UCG116" s="102"/>
      <c r="UCH116" s="102"/>
      <c r="UCI116" s="102"/>
      <c r="UCJ116" s="102"/>
      <c r="UCK116" s="102"/>
      <c r="UCL116" s="102"/>
      <c r="UCM116" s="102"/>
      <c r="UCN116" s="102"/>
      <c r="UCO116" s="102"/>
      <c r="UCP116" s="102"/>
      <c r="UCQ116" s="102"/>
      <c r="UCR116" s="102"/>
      <c r="UCS116" s="102"/>
      <c r="UCT116" s="102"/>
      <c r="UCU116" s="102"/>
      <c r="UCV116" s="102"/>
      <c r="UCW116" s="102"/>
      <c r="UCX116" s="102"/>
      <c r="UCY116" s="102"/>
      <c r="UCZ116" s="102"/>
      <c r="UDA116" s="102"/>
      <c r="UDB116" s="102"/>
      <c r="UDC116" s="102"/>
      <c r="UDD116" s="102"/>
      <c r="UDE116" s="102"/>
      <c r="UDF116" s="102"/>
      <c r="UDG116" s="102"/>
      <c r="UDH116" s="102"/>
      <c r="UDI116" s="102"/>
      <c r="UDJ116" s="102"/>
      <c r="UDK116" s="102"/>
      <c r="UDL116" s="102"/>
      <c r="UDM116" s="102"/>
      <c r="UDN116" s="102"/>
      <c r="UDO116" s="102"/>
      <c r="UDP116" s="102"/>
      <c r="UDQ116" s="102"/>
      <c r="UDR116" s="102"/>
      <c r="UDS116" s="102"/>
      <c r="UDT116" s="102"/>
      <c r="UDU116" s="102"/>
      <c r="UDV116" s="102"/>
      <c r="UDW116" s="102"/>
      <c r="UDX116" s="102"/>
      <c r="UDY116" s="102"/>
      <c r="UDZ116" s="102"/>
      <c r="UEA116" s="102"/>
      <c r="UEB116" s="102"/>
      <c r="UEC116" s="102"/>
      <c r="UED116" s="102"/>
      <c r="UEE116" s="102"/>
      <c r="UEF116" s="102"/>
      <c r="UEG116" s="102"/>
      <c r="UEH116" s="102"/>
      <c r="UEI116" s="102"/>
      <c r="UEJ116" s="102"/>
      <c r="UEK116" s="102"/>
      <c r="UEL116" s="102"/>
      <c r="UEM116" s="102"/>
      <c r="UEN116" s="102"/>
      <c r="UEO116" s="102"/>
      <c r="UEP116" s="102"/>
      <c r="UEQ116" s="102"/>
      <c r="UER116" s="102"/>
      <c r="UES116" s="102"/>
      <c r="UET116" s="102"/>
      <c r="UEU116" s="102"/>
      <c r="UEV116" s="102"/>
      <c r="UEW116" s="102"/>
      <c r="UEX116" s="102"/>
      <c r="UEY116" s="102"/>
      <c r="UEZ116" s="102"/>
      <c r="UFA116" s="102"/>
      <c r="UFB116" s="102"/>
      <c r="UFC116" s="102"/>
      <c r="UFD116" s="102"/>
      <c r="UFE116" s="102"/>
      <c r="UFF116" s="102"/>
      <c r="UFG116" s="102"/>
      <c r="UFH116" s="102"/>
      <c r="UFI116" s="102"/>
      <c r="UFJ116" s="102"/>
      <c r="UFK116" s="102"/>
      <c r="UFL116" s="102"/>
      <c r="UFM116" s="102"/>
      <c r="UFN116" s="102"/>
      <c r="UFO116" s="102"/>
      <c r="UFP116" s="102"/>
      <c r="UFQ116" s="102"/>
      <c r="UFR116" s="102"/>
      <c r="UFS116" s="102"/>
      <c r="UFT116" s="102"/>
      <c r="UFU116" s="102"/>
      <c r="UFV116" s="102"/>
      <c r="UFW116" s="102"/>
      <c r="UFX116" s="102"/>
      <c r="UFY116" s="102"/>
      <c r="UFZ116" s="102"/>
      <c r="UGA116" s="102"/>
      <c r="UGB116" s="102"/>
      <c r="UGC116" s="102"/>
      <c r="UGD116" s="102"/>
      <c r="UGE116" s="102"/>
      <c r="UGF116" s="102"/>
      <c r="UGG116" s="102"/>
      <c r="UGH116" s="102"/>
      <c r="UGI116" s="102"/>
      <c r="UGJ116" s="102"/>
      <c r="UGK116" s="102"/>
      <c r="UGL116" s="102"/>
      <c r="UGM116" s="102"/>
      <c r="UGN116" s="102"/>
      <c r="UGO116" s="102"/>
      <c r="UGP116" s="102"/>
      <c r="UGQ116" s="102"/>
      <c r="UGR116" s="102"/>
      <c r="UGS116" s="102"/>
      <c r="UGT116" s="102"/>
      <c r="UGU116" s="102"/>
      <c r="UGV116" s="102"/>
      <c r="UGW116" s="102"/>
      <c r="UGX116" s="102"/>
      <c r="UGY116" s="102"/>
      <c r="UGZ116" s="102"/>
      <c r="UHA116" s="102"/>
      <c r="UHB116" s="102"/>
      <c r="UHC116" s="102"/>
      <c r="UHD116" s="102"/>
      <c r="UHE116" s="102"/>
      <c r="UHF116" s="102"/>
      <c r="UHG116" s="102"/>
      <c r="UHH116" s="102"/>
      <c r="UHI116" s="102"/>
      <c r="UHJ116" s="102"/>
      <c r="UHK116" s="102"/>
      <c r="UHL116" s="102"/>
      <c r="UHM116" s="102"/>
      <c r="UHN116" s="102"/>
      <c r="UHO116" s="102"/>
      <c r="UHP116" s="102"/>
      <c r="UHQ116" s="102"/>
      <c r="UHR116" s="102"/>
      <c r="UHS116" s="102"/>
      <c r="UHT116" s="102"/>
      <c r="UHU116" s="102"/>
      <c r="UHV116" s="102"/>
      <c r="UHW116" s="102"/>
      <c r="UHX116" s="102"/>
      <c r="UHY116" s="102"/>
      <c r="UHZ116" s="102"/>
      <c r="UIA116" s="102"/>
      <c r="UIB116" s="102"/>
      <c r="UIC116" s="102"/>
      <c r="UID116" s="102"/>
      <c r="UIE116" s="102"/>
      <c r="UIF116" s="102"/>
      <c r="UIG116" s="102"/>
      <c r="UIH116" s="102"/>
      <c r="UII116" s="102"/>
      <c r="UIJ116" s="102"/>
      <c r="UIK116" s="102"/>
      <c r="UIL116" s="102"/>
      <c r="UIM116" s="102"/>
      <c r="UIN116" s="102"/>
      <c r="UIO116" s="102"/>
      <c r="UIP116" s="102"/>
      <c r="UIQ116" s="102"/>
      <c r="UIR116" s="102"/>
      <c r="UIS116" s="102"/>
      <c r="UIT116" s="102"/>
      <c r="UIU116" s="102"/>
      <c r="UIV116" s="102"/>
      <c r="UIW116" s="102"/>
      <c r="UIX116" s="102"/>
      <c r="UIY116" s="102"/>
      <c r="UIZ116" s="102"/>
      <c r="UJA116" s="102"/>
      <c r="UJB116" s="102"/>
      <c r="UJC116" s="102"/>
      <c r="UJD116" s="102"/>
      <c r="UJE116" s="102"/>
      <c r="UJF116" s="102"/>
      <c r="UJG116" s="102"/>
      <c r="UJH116" s="102"/>
      <c r="UJI116" s="102"/>
      <c r="UJJ116" s="102"/>
      <c r="UJK116" s="102"/>
      <c r="UJL116" s="102"/>
      <c r="UJM116" s="102"/>
      <c r="UJN116" s="102"/>
      <c r="UJO116" s="102"/>
      <c r="UJP116" s="102"/>
      <c r="UJQ116" s="102"/>
      <c r="UJR116" s="102"/>
      <c r="UJS116" s="102"/>
      <c r="UJT116" s="102"/>
      <c r="UJU116" s="102"/>
      <c r="UJV116" s="102"/>
      <c r="UJW116" s="102"/>
      <c r="UJX116" s="102"/>
      <c r="UJY116" s="102"/>
      <c r="UJZ116" s="102"/>
      <c r="UKA116" s="102"/>
      <c r="UKB116" s="102"/>
      <c r="UKC116" s="102"/>
      <c r="UKD116" s="102"/>
      <c r="UKE116" s="102"/>
      <c r="UKF116" s="102"/>
      <c r="UKG116" s="102"/>
      <c r="UKH116" s="102"/>
      <c r="UKI116" s="102"/>
      <c r="UKJ116" s="102"/>
      <c r="UKK116" s="102"/>
      <c r="UKL116" s="102"/>
      <c r="UKM116" s="102"/>
      <c r="UKN116" s="102"/>
      <c r="UKO116" s="102"/>
      <c r="UKP116" s="102"/>
      <c r="UKQ116" s="102"/>
      <c r="UKR116" s="102"/>
      <c r="UKS116" s="102"/>
      <c r="UKT116" s="102"/>
      <c r="UKU116" s="102"/>
      <c r="UKV116" s="102"/>
      <c r="UKW116" s="102"/>
      <c r="UKX116" s="102"/>
      <c r="UKY116" s="102"/>
      <c r="UKZ116" s="102"/>
      <c r="ULA116" s="102"/>
      <c r="ULB116" s="102"/>
      <c r="ULC116" s="102"/>
      <c r="ULD116" s="102"/>
      <c r="ULE116" s="102"/>
      <c r="ULF116" s="102"/>
      <c r="ULG116" s="102"/>
      <c r="ULH116" s="102"/>
      <c r="ULI116" s="102"/>
      <c r="ULJ116" s="102"/>
      <c r="ULK116" s="102"/>
      <c r="ULL116" s="102"/>
      <c r="ULM116" s="102"/>
      <c r="ULN116" s="102"/>
      <c r="ULO116" s="102"/>
      <c r="ULP116" s="102"/>
      <c r="ULQ116" s="102"/>
      <c r="ULR116" s="102"/>
      <c r="ULS116" s="102"/>
      <c r="ULT116" s="102"/>
      <c r="ULU116" s="102"/>
      <c r="ULV116" s="102"/>
      <c r="ULW116" s="102"/>
      <c r="ULX116" s="102"/>
      <c r="ULY116" s="102"/>
      <c r="ULZ116" s="102"/>
      <c r="UMA116" s="102"/>
      <c r="UMB116" s="102"/>
      <c r="UMC116" s="102"/>
      <c r="UMD116" s="102"/>
      <c r="UME116" s="102"/>
      <c r="UMF116" s="102"/>
      <c r="UMG116" s="102"/>
      <c r="UMH116" s="102"/>
      <c r="UMI116" s="102"/>
      <c r="UMJ116" s="102"/>
      <c r="UMK116" s="102"/>
      <c r="UML116" s="102"/>
      <c r="UMM116" s="102"/>
      <c r="UMN116" s="102"/>
      <c r="UMO116" s="102"/>
      <c r="UMP116" s="102"/>
      <c r="UMQ116" s="102"/>
      <c r="UMR116" s="102"/>
      <c r="UMS116" s="102"/>
      <c r="UMT116" s="102"/>
      <c r="UMU116" s="102"/>
      <c r="UMV116" s="102"/>
      <c r="UMW116" s="102"/>
      <c r="UMX116" s="102"/>
      <c r="UMY116" s="102"/>
      <c r="UMZ116" s="102"/>
      <c r="UNA116" s="102"/>
      <c r="UNB116" s="102"/>
      <c r="UNC116" s="102"/>
      <c r="UND116" s="102"/>
      <c r="UNE116" s="102"/>
      <c r="UNF116" s="102"/>
      <c r="UNG116" s="102"/>
      <c r="UNH116" s="102"/>
      <c r="UNI116" s="102"/>
      <c r="UNJ116" s="102"/>
      <c r="UNK116" s="102"/>
      <c r="UNL116" s="102"/>
      <c r="UNM116" s="102"/>
      <c r="UNN116" s="102"/>
      <c r="UNO116" s="102"/>
      <c r="UNP116" s="102"/>
      <c r="UNQ116" s="102"/>
      <c r="UNR116" s="102"/>
      <c r="UNS116" s="102"/>
      <c r="UNT116" s="102"/>
      <c r="UNU116" s="102"/>
      <c r="UNV116" s="102"/>
      <c r="UNW116" s="102"/>
      <c r="UNX116" s="102"/>
      <c r="UNY116" s="102"/>
      <c r="UNZ116" s="102"/>
      <c r="UOA116" s="102"/>
      <c r="UOB116" s="102"/>
      <c r="UOC116" s="102"/>
      <c r="UOD116" s="102"/>
      <c r="UOE116" s="102"/>
      <c r="UOF116" s="102"/>
      <c r="UOG116" s="102"/>
      <c r="UOH116" s="102"/>
      <c r="UOI116" s="102"/>
      <c r="UOJ116" s="102"/>
      <c r="UOK116" s="102"/>
      <c r="UOL116" s="102"/>
      <c r="UOM116" s="102"/>
      <c r="UON116" s="102"/>
      <c r="UOO116" s="102"/>
      <c r="UOP116" s="102"/>
      <c r="UOQ116" s="102"/>
      <c r="UOR116" s="102"/>
      <c r="UOS116" s="102"/>
      <c r="UOT116" s="102"/>
      <c r="UOU116" s="102"/>
      <c r="UOV116" s="102"/>
      <c r="UOW116" s="102"/>
      <c r="UOX116" s="102"/>
      <c r="UOY116" s="102"/>
      <c r="UOZ116" s="102"/>
      <c r="UPA116" s="102"/>
      <c r="UPB116" s="102"/>
      <c r="UPC116" s="102"/>
      <c r="UPD116" s="102"/>
      <c r="UPE116" s="102"/>
      <c r="UPF116" s="102"/>
      <c r="UPG116" s="102"/>
      <c r="UPH116" s="102"/>
      <c r="UPI116" s="102"/>
      <c r="UPJ116" s="102"/>
      <c r="UPK116" s="102"/>
      <c r="UPL116" s="102"/>
      <c r="UPM116" s="102"/>
      <c r="UPN116" s="102"/>
      <c r="UPO116" s="102"/>
      <c r="UPP116" s="102"/>
      <c r="UPQ116" s="102"/>
      <c r="UPR116" s="102"/>
      <c r="UPS116" s="102"/>
      <c r="UPT116" s="102"/>
      <c r="UPU116" s="102"/>
      <c r="UPV116" s="102"/>
      <c r="UPW116" s="102"/>
      <c r="UPX116" s="102"/>
      <c r="UPY116" s="102"/>
      <c r="UPZ116" s="102"/>
      <c r="UQA116" s="102"/>
      <c r="UQB116" s="102"/>
      <c r="UQC116" s="102"/>
      <c r="UQD116" s="102"/>
      <c r="UQE116" s="102"/>
      <c r="UQF116" s="102"/>
      <c r="UQG116" s="102"/>
      <c r="UQH116" s="102"/>
      <c r="UQI116" s="102"/>
      <c r="UQJ116" s="102"/>
      <c r="UQK116" s="102"/>
      <c r="UQL116" s="102"/>
      <c r="UQM116" s="102"/>
      <c r="UQN116" s="102"/>
      <c r="UQO116" s="102"/>
      <c r="UQP116" s="102"/>
      <c r="UQQ116" s="102"/>
      <c r="UQR116" s="102"/>
      <c r="UQS116" s="102"/>
      <c r="UQT116" s="102"/>
      <c r="UQU116" s="102"/>
      <c r="UQV116" s="102"/>
      <c r="UQW116" s="102"/>
      <c r="UQX116" s="102"/>
      <c r="UQY116" s="102"/>
      <c r="UQZ116" s="102"/>
      <c r="URA116" s="102"/>
      <c r="URB116" s="102"/>
      <c r="URC116" s="102"/>
      <c r="URD116" s="102"/>
      <c r="URE116" s="102"/>
      <c r="URF116" s="102"/>
      <c r="URG116" s="102"/>
      <c r="URH116" s="102"/>
      <c r="URI116" s="102"/>
      <c r="URJ116" s="102"/>
      <c r="URK116" s="102"/>
      <c r="URL116" s="102"/>
      <c r="URM116" s="102"/>
      <c r="URN116" s="102"/>
      <c r="URO116" s="102"/>
      <c r="URP116" s="102"/>
      <c r="URQ116" s="102"/>
      <c r="URR116" s="102"/>
      <c r="URS116" s="102"/>
      <c r="URT116" s="102"/>
      <c r="URU116" s="102"/>
      <c r="URV116" s="102"/>
      <c r="URW116" s="102"/>
      <c r="URX116" s="102"/>
      <c r="URY116" s="102"/>
      <c r="URZ116" s="102"/>
      <c r="USA116" s="102"/>
      <c r="USB116" s="102"/>
      <c r="USC116" s="102"/>
      <c r="USD116" s="102"/>
      <c r="USE116" s="102"/>
      <c r="USF116" s="102"/>
      <c r="USG116" s="102"/>
      <c r="USH116" s="102"/>
      <c r="USI116" s="102"/>
      <c r="USJ116" s="102"/>
      <c r="USK116" s="102"/>
      <c r="USL116" s="102"/>
      <c r="USM116" s="102"/>
      <c r="USN116" s="102"/>
      <c r="USO116" s="102"/>
      <c r="USP116" s="102"/>
      <c r="USQ116" s="102"/>
      <c r="USR116" s="102"/>
      <c r="USS116" s="102"/>
      <c r="UST116" s="102"/>
      <c r="USU116" s="102"/>
      <c r="USV116" s="102"/>
      <c r="USW116" s="102"/>
      <c r="USX116" s="102"/>
      <c r="USY116" s="102"/>
      <c r="USZ116" s="102"/>
      <c r="UTA116" s="102"/>
      <c r="UTB116" s="102"/>
      <c r="UTC116" s="102"/>
      <c r="UTD116" s="102"/>
      <c r="UTE116" s="102"/>
      <c r="UTF116" s="102"/>
      <c r="UTG116" s="102"/>
      <c r="UTH116" s="102"/>
      <c r="UTI116" s="102"/>
      <c r="UTJ116" s="102"/>
      <c r="UTK116" s="102"/>
      <c r="UTL116" s="102"/>
      <c r="UTM116" s="102"/>
      <c r="UTN116" s="102"/>
      <c r="UTO116" s="102"/>
      <c r="UTP116" s="102"/>
      <c r="UTQ116" s="102"/>
      <c r="UTR116" s="102"/>
      <c r="UTS116" s="102"/>
      <c r="UTT116" s="102"/>
      <c r="UTU116" s="102"/>
      <c r="UTV116" s="102"/>
      <c r="UTW116" s="102"/>
      <c r="UTX116" s="102"/>
      <c r="UTY116" s="102"/>
      <c r="UTZ116" s="102"/>
      <c r="UUA116" s="102"/>
      <c r="UUB116" s="102"/>
      <c r="UUC116" s="102"/>
      <c r="UUD116" s="102"/>
      <c r="UUE116" s="102"/>
      <c r="UUF116" s="102"/>
      <c r="UUG116" s="102"/>
      <c r="UUH116" s="102"/>
      <c r="UUI116" s="102"/>
      <c r="UUJ116" s="102"/>
      <c r="UUK116" s="102"/>
      <c r="UUL116" s="102"/>
      <c r="UUM116" s="102"/>
      <c r="UUN116" s="102"/>
      <c r="UUO116" s="102"/>
      <c r="UUP116" s="102"/>
      <c r="UUQ116" s="102"/>
      <c r="UUR116" s="102"/>
      <c r="UUS116" s="102"/>
      <c r="UUT116" s="102"/>
      <c r="UUU116" s="102"/>
      <c r="UUV116" s="102"/>
      <c r="UUW116" s="102"/>
      <c r="UUX116" s="102"/>
      <c r="UUY116" s="102"/>
      <c r="UUZ116" s="102"/>
      <c r="UVA116" s="102"/>
      <c r="UVB116" s="102"/>
      <c r="UVC116" s="102"/>
      <c r="UVD116" s="102"/>
      <c r="UVE116" s="102"/>
      <c r="UVF116" s="102"/>
      <c r="UVG116" s="102"/>
      <c r="UVH116" s="102"/>
      <c r="UVI116" s="102"/>
      <c r="UVJ116" s="102"/>
      <c r="UVK116" s="102"/>
      <c r="UVL116" s="102"/>
      <c r="UVM116" s="102"/>
      <c r="UVN116" s="102"/>
      <c r="UVO116" s="102"/>
      <c r="UVP116" s="102"/>
      <c r="UVQ116" s="102"/>
      <c r="UVR116" s="102"/>
      <c r="UVS116" s="102"/>
      <c r="UVT116" s="102"/>
      <c r="UVU116" s="102"/>
      <c r="UVV116" s="102"/>
      <c r="UVW116" s="102"/>
      <c r="UVX116" s="102"/>
      <c r="UVY116" s="102"/>
      <c r="UVZ116" s="102"/>
      <c r="UWA116" s="102"/>
      <c r="UWB116" s="102"/>
      <c r="UWC116" s="102"/>
      <c r="UWD116" s="102"/>
      <c r="UWE116" s="102"/>
      <c r="UWF116" s="102"/>
      <c r="UWG116" s="102"/>
      <c r="UWH116" s="102"/>
      <c r="UWI116" s="102"/>
      <c r="UWJ116" s="102"/>
      <c r="UWK116" s="102"/>
      <c r="UWL116" s="102"/>
      <c r="UWM116" s="102"/>
      <c r="UWN116" s="102"/>
      <c r="UWO116" s="102"/>
      <c r="UWP116" s="102"/>
      <c r="UWQ116" s="102"/>
      <c r="UWR116" s="102"/>
      <c r="UWS116" s="102"/>
      <c r="UWT116" s="102"/>
      <c r="UWU116" s="102"/>
      <c r="UWV116" s="102"/>
      <c r="UWW116" s="102"/>
      <c r="UWX116" s="102"/>
      <c r="UWY116" s="102"/>
      <c r="UWZ116" s="102"/>
      <c r="UXA116" s="102"/>
      <c r="UXB116" s="102"/>
      <c r="UXC116" s="102"/>
      <c r="UXD116" s="102"/>
      <c r="UXE116" s="102"/>
      <c r="UXF116" s="102"/>
      <c r="UXG116" s="102"/>
      <c r="UXH116" s="102"/>
      <c r="UXI116" s="102"/>
      <c r="UXJ116" s="102"/>
      <c r="UXK116" s="102"/>
      <c r="UXL116" s="102"/>
      <c r="UXM116" s="102"/>
      <c r="UXN116" s="102"/>
      <c r="UXO116" s="102"/>
      <c r="UXP116" s="102"/>
      <c r="UXQ116" s="102"/>
      <c r="UXR116" s="102"/>
      <c r="UXS116" s="102"/>
      <c r="UXT116" s="102"/>
      <c r="UXU116" s="102"/>
      <c r="UXV116" s="102"/>
      <c r="UXW116" s="102"/>
      <c r="UXX116" s="102"/>
      <c r="UXY116" s="102"/>
      <c r="UXZ116" s="102"/>
      <c r="UYA116" s="102"/>
      <c r="UYB116" s="102"/>
      <c r="UYC116" s="102"/>
      <c r="UYD116" s="102"/>
      <c r="UYE116" s="102"/>
      <c r="UYF116" s="102"/>
      <c r="UYG116" s="102"/>
      <c r="UYH116" s="102"/>
      <c r="UYI116" s="102"/>
      <c r="UYJ116" s="102"/>
      <c r="UYK116" s="102"/>
      <c r="UYL116" s="102"/>
      <c r="UYM116" s="102"/>
      <c r="UYN116" s="102"/>
      <c r="UYO116" s="102"/>
      <c r="UYP116" s="102"/>
      <c r="UYQ116" s="102"/>
      <c r="UYR116" s="102"/>
      <c r="UYS116" s="102"/>
      <c r="UYT116" s="102"/>
      <c r="UYU116" s="102"/>
      <c r="UYV116" s="102"/>
      <c r="UYW116" s="102"/>
      <c r="UYX116" s="102"/>
      <c r="UYY116" s="102"/>
      <c r="UYZ116" s="102"/>
      <c r="UZA116" s="102"/>
      <c r="UZB116" s="102"/>
      <c r="UZC116" s="102"/>
      <c r="UZD116" s="102"/>
      <c r="UZE116" s="102"/>
      <c r="UZF116" s="102"/>
      <c r="UZG116" s="102"/>
      <c r="UZH116" s="102"/>
      <c r="UZI116" s="102"/>
      <c r="UZJ116" s="102"/>
      <c r="UZK116" s="102"/>
      <c r="UZL116" s="102"/>
      <c r="UZM116" s="102"/>
      <c r="UZN116" s="102"/>
      <c r="UZO116" s="102"/>
      <c r="UZP116" s="102"/>
      <c r="UZQ116" s="102"/>
      <c r="UZR116" s="102"/>
      <c r="UZS116" s="102"/>
      <c r="UZT116" s="102"/>
      <c r="UZU116" s="102"/>
      <c r="UZV116" s="102"/>
      <c r="UZW116" s="102"/>
      <c r="UZX116" s="102"/>
      <c r="UZY116" s="102"/>
      <c r="UZZ116" s="102"/>
      <c r="VAA116" s="102"/>
      <c r="VAB116" s="102"/>
      <c r="VAC116" s="102"/>
      <c r="VAD116" s="102"/>
      <c r="VAE116" s="102"/>
      <c r="VAF116" s="102"/>
      <c r="VAG116" s="102"/>
      <c r="VAH116" s="102"/>
      <c r="VAI116" s="102"/>
      <c r="VAJ116" s="102"/>
      <c r="VAK116" s="102"/>
      <c r="VAL116" s="102"/>
      <c r="VAM116" s="102"/>
      <c r="VAN116" s="102"/>
      <c r="VAO116" s="102"/>
      <c r="VAP116" s="102"/>
      <c r="VAQ116" s="102"/>
      <c r="VAR116" s="102"/>
      <c r="VAS116" s="102"/>
      <c r="VAT116" s="102"/>
      <c r="VAU116" s="102"/>
      <c r="VAV116" s="102"/>
      <c r="VAW116" s="102"/>
      <c r="VAX116" s="102"/>
      <c r="VAY116" s="102"/>
      <c r="VAZ116" s="102"/>
      <c r="VBA116" s="102"/>
      <c r="VBB116" s="102"/>
      <c r="VBC116" s="102"/>
      <c r="VBD116" s="102"/>
      <c r="VBE116" s="102"/>
      <c r="VBF116" s="102"/>
      <c r="VBG116" s="102"/>
      <c r="VBH116" s="102"/>
      <c r="VBI116" s="102"/>
      <c r="VBJ116" s="102"/>
      <c r="VBK116" s="102"/>
      <c r="VBL116" s="102"/>
      <c r="VBM116" s="102"/>
      <c r="VBN116" s="102"/>
      <c r="VBO116" s="102"/>
      <c r="VBP116" s="102"/>
      <c r="VBQ116" s="102"/>
      <c r="VBR116" s="102"/>
      <c r="VBS116" s="102"/>
      <c r="VBT116" s="102"/>
      <c r="VBU116" s="102"/>
      <c r="VBV116" s="102"/>
      <c r="VBW116" s="102"/>
      <c r="VBX116" s="102"/>
      <c r="VBY116" s="102"/>
      <c r="VBZ116" s="102"/>
      <c r="VCA116" s="102"/>
      <c r="VCB116" s="102"/>
      <c r="VCC116" s="102"/>
      <c r="VCD116" s="102"/>
      <c r="VCE116" s="102"/>
      <c r="VCF116" s="102"/>
      <c r="VCG116" s="102"/>
      <c r="VCH116" s="102"/>
      <c r="VCI116" s="102"/>
      <c r="VCJ116" s="102"/>
      <c r="VCK116" s="102"/>
      <c r="VCL116" s="102"/>
      <c r="VCM116" s="102"/>
      <c r="VCN116" s="102"/>
      <c r="VCO116" s="102"/>
      <c r="VCP116" s="102"/>
      <c r="VCQ116" s="102"/>
      <c r="VCR116" s="102"/>
      <c r="VCS116" s="102"/>
      <c r="VCT116" s="102"/>
      <c r="VCU116" s="102"/>
      <c r="VCV116" s="102"/>
      <c r="VCW116" s="102"/>
      <c r="VCX116" s="102"/>
      <c r="VCY116" s="102"/>
      <c r="VCZ116" s="102"/>
      <c r="VDA116" s="102"/>
      <c r="VDB116" s="102"/>
      <c r="VDC116" s="102"/>
      <c r="VDD116" s="102"/>
      <c r="VDE116" s="102"/>
      <c r="VDF116" s="102"/>
      <c r="VDG116" s="102"/>
      <c r="VDH116" s="102"/>
      <c r="VDI116" s="102"/>
      <c r="VDJ116" s="102"/>
      <c r="VDK116" s="102"/>
      <c r="VDL116" s="102"/>
      <c r="VDM116" s="102"/>
      <c r="VDN116" s="102"/>
      <c r="VDO116" s="102"/>
      <c r="VDP116" s="102"/>
      <c r="VDQ116" s="102"/>
      <c r="VDR116" s="102"/>
      <c r="VDS116" s="102"/>
      <c r="VDT116" s="102"/>
      <c r="VDU116" s="102"/>
      <c r="VDV116" s="102"/>
      <c r="VDW116" s="102"/>
      <c r="VDX116" s="102"/>
      <c r="VDY116" s="102"/>
      <c r="VDZ116" s="102"/>
      <c r="VEA116" s="102"/>
      <c r="VEB116" s="102"/>
      <c r="VEC116" s="102"/>
      <c r="VED116" s="102"/>
      <c r="VEE116" s="102"/>
      <c r="VEF116" s="102"/>
      <c r="VEG116" s="102"/>
      <c r="VEH116" s="102"/>
      <c r="VEI116" s="102"/>
      <c r="VEJ116" s="102"/>
      <c r="VEK116" s="102"/>
      <c r="VEL116" s="102"/>
      <c r="VEM116" s="102"/>
      <c r="VEN116" s="102"/>
      <c r="VEO116" s="102"/>
      <c r="VEP116" s="102"/>
      <c r="VEQ116" s="102"/>
      <c r="VER116" s="102"/>
      <c r="VES116" s="102"/>
      <c r="VET116" s="102"/>
      <c r="VEU116" s="102"/>
      <c r="VEV116" s="102"/>
      <c r="VEW116" s="102"/>
      <c r="VEX116" s="102"/>
      <c r="VEY116" s="102"/>
      <c r="VEZ116" s="102"/>
      <c r="VFA116" s="102"/>
      <c r="VFB116" s="102"/>
      <c r="VFC116" s="102"/>
      <c r="VFD116" s="102"/>
      <c r="VFE116" s="102"/>
      <c r="VFF116" s="102"/>
      <c r="VFG116" s="102"/>
      <c r="VFH116" s="102"/>
      <c r="VFI116" s="102"/>
      <c r="VFJ116" s="102"/>
      <c r="VFK116" s="102"/>
      <c r="VFL116" s="102"/>
      <c r="VFM116" s="102"/>
      <c r="VFN116" s="102"/>
      <c r="VFO116" s="102"/>
      <c r="VFP116" s="102"/>
      <c r="VFQ116" s="102"/>
      <c r="VFR116" s="102"/>
      <c r="VFS116" s="102"/>
      <c r="VFT116" s="102"/>
      <c r="VFU116" s="102"/>
      <c r="VFV116" s="102"/>
      <c r="VFW116" s="102"/>
      <c r="VFX116" s="102"/>
      <c r="VFY116" s="102"/>
      <c r="VFZ116" s="102"/>
      <c r="VGA116" s="102"/>
      <c r="VGB116" s="102"/>
      <c r="VGC116" s="102"/>
      <c r="VGD116" s="102"/>
      <c r="VGE116" s="102"/>
      <c r="VGF116" s="102"/>
      <c r="VGG116" s="102"/>
      <c r="VGH116" s="102"/>
      <c r="VGI116" s="102"/>
      <c r="VGJ116" s="102"/>
      <c r="VGK116" s="102"/>
      <c r="VGL116" s="102"/>
      <c r="VGM116" s="102"/>
      <c r="VGN116" s="102"/>
      <c r="VGO116" s="102"/>
      <c r="VGP116" s="102"/>
      <c r="VGQ116" s="102"/>
      <c r="VGR116" s="102"/>
      <c r="VGS116" s="102"/>
      <c r="VGT116" s="102"/>
      <c r="VGU116" s="102"/>
      <c r="VGV116" s="102"/>
      <c r="VGW116" s="102"/>
      <c r="VGX116" s="102"/>
      <c r="VGY116" s="102"/>
      <c r="VGZ116" s="102"/>
      <c r="VHA116" s="102"/>
      <c r="VHB116" s="102"/>
      <c r="VHC116" s="102"/>
      <c r="VHD116" s="102"/>
      <c r="VHE116" s="102"/>
      <c r="VHF116" s="102"/>
      <c r="VHG116" s="102"/>
      <c r="VHH116" s="102"/>
      <c r="VHI116" s="102"/>
      <c r="VHJ116" s="102"/>
      <c r="VHK116" s="102"/>
      <c r="VHL116" s="102"/>
      <c r="VHM116" s="102"/>
      <c r="VHN116" s="102"/>
      <c r="VHO116" s="102"/>
      <c r="VHP116" s="102"/>
      <c r="VHQ116" s="102"/>
      <c r="VHR116" s="102"/>
      <c r="VHS116" s="102"/>
      <c r="VHT116" s="102"/>
      <c r="VHU116" s="102"/>
      <c r="VHV116" s="102"/>
      <c r="VHW116" s="102"/>
      <c r="VHX116" s="102"/>
      <c r="VHY116" s="102"/>
      <c r="VHZ116" s="102"/>
      <c r="VIA116" s="102"/>
      <c r="VIB116" s="102"/>
      <c r="VIC116" s="102"/>
      <c r="VID116" s="102"/>
      <c r="VIE116" s="102"/>
      <c r="VIF116" s="102"/>
      <c r="VIG116" s="102"/>
      <c r="VIH116" s="102"/>
      <c r="VII116" s="102"/>
      <c r="VIJ116" s="102"/>
      <c r="VIK116" s="102"/>
      <c r="VIL116" s="102"/>
      <c r="VIM116" s="102"/>
      <c r="VIN116" s="102"/>
      <c r="VIO116" s="102"/>
      <c r="VIP116" s="102"/>
      <c r="VIQ116" s="102"/>
      <c r="VIR116" s="102"/>
      <c r="VIS116" s="102"/>
      <c r="VIT116" s="102"/>
      <c r="VIU116" s="102"/>
      <c r="VIV116" s="102"/>
      <c r="VIW116" s="102"/>
      <c r="VIX116" s="102"/>
      <c r="VIY116" s="102"/>
      <c r="VIZ116" s="102"/>
      <c r="VJA116" s="102"/>
      <c r="VJB116" s="102"/>
      <c r="VJC116" s="102"/>
      <c r="VJD116" s="102"/>
      <c r="VJE116" s="102"/>
      <c r="VJF116" s="102"/>
      <c r="VJG116" s="102"/>
      <c r="VJH116" s="102"/>
      <c r="VJI116" s="102"/>
      <c r="VJJ116" s="102"/>
      <c r="VJK116" s="102"/>
      <c r="VJL116" s="102"/>
      <c r="VJM116" s="102"/>
      <c r="VJN116" s="102"/>
      <c r="VJO116" s="102"/>
      <c r="VJP116" s="102"/>
      <c r="VJQ116" s="102"/>
      <c r="VJR116" s="102"/>
      <c r="VJS116" s="102"/>
      <c r="VJT116" s="102"/>
      <c r="VJU116" s="102"/>
      <c r="VJV116" s="102"/>
      <c r="VJW116" s="102"/>
      <c r="VJX116" s="102"/>
      <c r="VJY116" s="102"/>
      <c r="VJZ116" s="102"/>
      <c r="VKA116" s="102"/>
      <c r="VKB116" s="102"/>
      <c r="VKC116" s="102"/>
      <c r="VKD116" s="102"/>
      <c r="VKE116" s="102"/>
      <c r="VKF116" s="102"/>
      <c r="VKG116" s="102"/>
      <c r="VKH116" s="102"/>
      <c r="VKI116" s="102"/>
      <c r="VKJ116" s="102"/>
      <c r="VKK116" s="102"/>
      <c r="VKL116" s="102"/>
      <c r="VKM116" s="102"/>
      <c r="VKN116" s="102"/>
      <c r="VKO116" s="102"/>
      <c r="VKP116" s="102"/>
      <c r="VKQ116" s="102"/>
      <c r="VKR116" s="102"/>
      <c r="VKS116" s="102"/>
      <c r="VKT116" s="102"/>
      <c r="VKU116" s="102"/>
      <c r="VKV116" s="102"/>
      <c r="VKW116" s="102"/>
      <c r="VKX116" s="102"/>
      <c r="VKY116" s="102"/>
      <c r="VKZ116" s="102"/>
      <c r="VLA116" s="102"/>
      <c r="VLB116" s="102"/>
      <c r="VLC116" s="102"/>
      <c r="VLD116" s="102"/>
      <c r="VLE116" s="102"/>
      <c r="VLF116" s="102"/>
      <c r="VLG116" s="102"/>
      <c r="VLH116" s="102"/>
      <c r="VLI116" s="102"/>
      <c r="VLJ116" s="102"/>
      <c r="VLK116" s="102"/>
      <c r="VLL116" s="102"/>
      <c r="VLM116" s="102"/>
      <c r="VLN116" s="102"/>
      <c r="VLO116" s="102"/>
      <c r="VLP116" s="102"/>
      <c r="VLQ116" s="102"/>
      <c r="VLR116" s="102"/>
      <c r="VLS116" s="102"/>
      <c r="VLT116" s="102"/>
      <c r="VLU116" s="102"/>
      <c r="VLV116" s="102"/>
      <c r="VLW116" s="102"/>
      <c r="VLX116" s="102"/>
      <c r="VLY116" s="102"/>
      <c r="VLZ116" s="102"/>
      <c r="VMA116" s="102"/>
      <c r="VMB116" s="102"/>
      <c r="VMC116" s="102"/>
      <c r="VMD116" s="102"/>
      <c r="VME116" s="102"/>
      <c r="VMF116" s="102"/>
      <c r="VMG116" s="102"/>
      <c r="VMH116" s="102"/>
      <c r="VMI116" s="102"/>
      <c r="VMJ116" s="102"/>
      <c r="VMK116" s="102"/>
      <c r="VML116" s="102"/>
      <c r="VMM116" s="102"/>
      <c r="VMN116" s="102"/>
      <c r="VMO116" s="102"/>
      <c r="VMP116" s="102"/>
      <c r="VMQ116" s="102"/>
      <c r="VMR116" s="102"/>
      <c r="VMS116" s="102"/>
      <c r="VMT116" s="102"/>
      <c r="VMU116" s="102"/>
      <c r="VMV116" s="102"/>
      <c r="VMW116" s="102"/>
      <c r="VMX116" s="102"/>
      <c r="VMY116" s="102"/>
      <c r="VMZ116" s="102"/>
      <c r="VNA116" s="102"/>
      <c r="VNB116" s="102"/>
      <c r="VNC116" s="102"/>
      <c r="VND116" s="102"/>
      <c r="VNE116" s="102"/>
      <c r="VNF116" s="102"/>
      <c r="VNG116" s="102"/>
      <c r="VNH116" s="102"/>
      <c r="VNI116" s="102"/>
      <c r="VNJ116" s="102"/>
      <c r="VNK116" s="102"/>
      <c r="VNL116" s="102"/>
      <c r="VNM116" s="102"/>
      <c r="VNN116" s="102"/>
      <c r="VNO116" s="102"/>
      <c r="VNP116" s="102"/>
      <c r="VNQ116" s="102"/>
      <c r="VNR116" s="102"/>
      <c r="VNS116" s="102"/>
      <c r="VNT116" s="102"/>
      <c r="VNU116" s="102"/>
      <c r="VNV116" s="102"/>
      <c r="VNW116" s="102"/>
      <c r="VNX116" s="102"/>
      <c r="VNY116" s="102"/>
      <c r="VNZ116" s="102"/>
      <c r="VOA116" s="102"/>
      <c r="VOB116" s="102"/>
      <c r="VOC116" s="102"/>
      <c r="VOD116" s="102"/>
      <c r="VOE116" s="102"/>
      <c r="VOF116" s="102"/>
      <c r="VOG116" s="102"/>
      <c r="VOH116" s="102"/>
      <c r="VOI116" s="102"/>
      <c r="VOJ116" s="102"/>
      <c r="VOK116" s="102"/>
      <c r="VOL116" s="102"/>
      <c r="VOM116" s="102"/>
      <c r="VON116" s="102"/>
      <c r="VOO116" s="102"/>
      <c r="VOP116" s="102"/>
      <c r="VOQ116" s="102"/>
      <c r="VOR116" s="102"/>
      <c r="VOS116" s="102"/>
      <c r="VOT116" s="102"/>
      <c r="VOU116" s="102"/>
      <c r="VOV116" s="102"/>
      <c r="VOW116" s="102"/>
      <c r="VOX116" s="102"/>
      <c r="VOY116" s="102"/>
      <c r="VOZ116" s="102"/>
      <c r="VPA116" s="102"/>
      <c r="VPB116" s="102"/>
      <c r="VPC116" s="102"/>
      <c r="VPD116" s="102"/>
      <c r="VPE116" s="102"/>
      <c r="VPF116" s="102"/>
      <c r="VPG116" s="102"/>
      <c r="VPH116" s="102"/>
      <c r="VPI116" s="102"/>
      <c r="VPJ116" s="102"/>
      <c r="VPK116" s="102"/>
      <c r="VPL116" s="102"/>
      <c r="VPM116" s="102"/>
      <c r="VPN116" s="102"/>
      <c r="VPO116" s="102"/>
      <c r="VPP116" s="102"/>
      <c r="VPQ116" s="102"/>
      <c r="VPR116" s="102"/>
      <c r="VPS116" s="102"/>
      <c r="VPT116" s="102"/>
      <c r="VPU116" s="102"/>
      <c r="VPV116" s="102"/>
      <c r="VPW116" s="102"/>
      <c r="VPX116" s="102"/>
      <c r="VPY116" s="102"/>
      <c r="VPZ116" s="102"/>
      <c r="VQA116" s="102"/>
      <c r="VQB116" s="102"/>
      <c r="VQC116" s="102"/>
      <c r="VQD116" s="102"/>
      <c r="VQE116" s="102"/>
      <c r="VQF116" s="102"/>
      <c r="VQG116" s="102"/>
      <c r="VQH116" s="102"/>
      <c r="VQI116" s="102"/>
      <c r="VQJ116" s="102"/>
      <c r="VQK116" s="102"/>
      <c r="VQL116" s="102"/>
      <c r="VQM116" s="102"/>
      <c r="VQN116" s="102"/>
      <c r="VQO116" s="102"/>
      <c r="VQP116" s="102"/>
      <c r="VQQ116" s="102"/>
      <c r="VQR116" s="102"/>
      <c r="VQS116" s="102"/>
      <c r="VQT116" s="102"/>
      <c r="VQU116" s="102"/>
      <c r="VQV116" s="102"/>
      <c r="VQW116" s="102"/>
      <c r="VQX116" s="102"/>
      <c r="VQY116" s="102"/>
      <c r="VQZ116" s="102"/>
      <c r="VRA116" s="102"/>
      <c r="VRB116" s="102"/>
      <c r="VRC116" s="102"/>
      <c r="VRD116" s="102"/>
      <c r="VRE116" s="102"/>
      <c r="VRF116" s="102"/>
      <c r="VRG116" s="102"/>
      <c r="VRH116" s="102"/>
      <c r="VRI116" s="102"/>
      <c r="VRJ116" s="102"/>
      <c r="VRK116" s="102"/>
      <c r="VRL116" s="102"/>
      <c r="VRM116" s="102"/>
      <c r="VRN116" s="102"/>
      <c r="VRO116" s="102"/>
      <c r="VRP116" s="102"/>
      <c r="VRQ116" s="102"/>
      <c r="VRR116" s="102"/>
      <c r="VRS116" s="102"/>
      <c r="VRT116" s="102"/>
      <c r="VRU116" s="102"/>
      <c r="VRV116" s="102"/>
      <c r="VRW116" s="102"/>
      <c r="VRX116" s="102"/>
      <c r="VRY116" s="102"/>
      <c r="VRZ116" s="102"/>
      <c r="VSA116" s="102"/>
      <c r="VSB116" s="102"/>
      <c r="VSC116" s="102"/>
      <c r="VSD116" s="102"/>
      <c r="VSE116" s="102"/>
      <c r="VSF116" s="102"/>
      <c r="VSG116" s="102"/>
      <c r="VSH116" s="102"/>
      <c r="VSI116" s="102"/>
      <c r="VSJ116" s="102"/>
      <c r="VSK116" s="102"/>
      <c r="VSL116" s="102"/>
      <c r="VSM116" s="102"/>
      <c r="VSN116" s="102"/>
      <c r="VSO116" s="102"/>
      <c r="VSP116" s="102"/>
      <c r="VSQ116" s="102"/>
      <c r="VSR116" s="102"/>
      <c r="VSS116" s="102"/>
      <c r="VST116" s="102"/>
      <c r="VSU116" s="102"/>
      <c r="VSV116" s="102"/>
      <c r="VSW116" s="102"/>
      <c r="VSX116" s="102"/>
      <c r="VSY116" s="102"/>
      <c r="VSZ116" s="102"/>
      <c r="VTA116" s="102"/>
      <c r="VTB116" s="102"/>
      <c r="VTC116" s="102"/>
      <c r="VTD116" s="102"/>
      <c r="VTE116" s="102"/>
      <c r="VTF116" s="102"/>
      <c r="VTG116" s="102"/>
      <c r="VTH116" s="102"/>
      <c r="VTI116" s="102"/>
      <c r="VTJ116" s="102"/>
      <c r="VTK116" s="102"/>
      <c r="VTL116" s="102"/>
      <c r="VTM116" s="102"/>
      <c r="VTN116" s="102"/>
      <c r="VTO116" s="102"/>
      <c r="VTP116" s="102"/>
      <c r="VTQ116" s="102"/>
      <c r="VTR116" s="102"/>
      <c r="VTS116" s="102"/>
      <c r="VTT116" s="102"/>
      <c r="VTU116" s="102"/>
      <c r="VTV116" s="102"/>
      <c r="VTW116" s="102"/>
      <c r="VTX116" s="102"/>
      <c r="VTY116" s="102"/>
      <c r="VTZ116" s="102"/>
      <c r="VUA116" s="102"/>
      <c r="VUB116" s="102"/>
      <c r="VUC116" s="102"/>
      <c r="VUD116" s="102"/>
      <c r="VUE116" s="102"/>
      <c r="VUF116" s="102"/>
      <c r="VUG116" s="102"/>
      <c r="VUH116" s="102"/>
      <c r="VUI116" s="102"/>
      <c r="VUJ116" s="102"/>
      <c r="VUK116" s="102"/>
      <c r="VUL116" s="102"/>
      <c r="VUM116" s="102"/>
      <c r="VUN116" s="102"/>
      <c r="VUO116" s="102"/>
      <c r="VUP116" s="102"/>
      <c r="VUQ116" s="102"/>
      <c r="VUR116" s="102"/>
      <c r="VUS116" s="102"/>
      <c r="VUT116" s="102"/>
      <c r="VUU116" s="102"/>
      <c r="VUV116" s="102"/>
      <c r="VUW116" s="102"/>
      <c r="VUX116" s="102"/>
      <c r="VUY116" s="102"/>
      <c r="VUZ116" s="102"/>
      <c r="VVA116" s="102"/>
      <c r="VVB116" s="102"/>
      <c r="VVC116" s="102"/>
      <c r="VVD116" s="102"/>
      <c r="VVE116" s="102"/>
      <c r="VVF116" s="102"/>
      <c r="VVG116" s="102"/>
      <c r="VVH116" s="102"/>
      <c r="VVI116" s="102"/>
      <c r="VVJ116" s="102"/>
      <c r="VVK116" s="102"/>
      <c r="VVL116" s="102"/>
      <c r="VVM116" s="102"/>
      <c r="VVN116" s="102"/>
      <c r="VVO116" s="102"/>
      <c r="VVP116" s="102"/>
      <c r="VVQ116" s="102"/>
      <c r="VVR116" s="102"/>
      <c r="VVS116" s="102"/>
      <c r="VVT116" s="102"/>
      <c r="VVU116" s="102"/>
      <c r="VVV116" s="102"/>
      <c r="VVW116" s="102"/>
      <c r="VVX116" s="102"/>
      <c r="VVY116" s="102"/>
      <c r="VVZ116" s="102"/>
      <c r="VWA116" s="102"/>
      <c r="VWB116" s="102"/>
      <c r="VWC116" s="102"/>
      <c r="VWD116" s="102"/>
      <c r="VWE116" s="102"/>
      <c r="VWF116" s="102"/>
      <c r="VWG116" s="102"/>
      <c r="VWH116" s="102"/>
      <c r="VWI116" s="102"/>
      <c r="VWJ116" s="102"/>
      <c r="VWK116" s="102"/>
      <c r="VWL116" s="102"/>
      <c r="VWM116" s="102"/>
      <c r="VWN116" s="102"/>
      <c r="VWO116" s="102"/>
      <c r="VWP116" s="102"/>
      <c r="VWQ116" s="102"/>
      <c r="VWR116" s="102"/>
      <c r="VWS116" s="102"/>
      <c r="VWT116" s="102"/>
      <c r="VWU116" s="102"/>
      <c r="VWV116" s="102"/>
      <c r="VWW116" s="102"/>
      <c r="VWX116" s="102"/>
      <c r="VWY116" s="102"/>
      <c r="VWZ116" s="102"/>
      <c r="VXA116" s="102"/>
      <c r="VXB116" s="102"/>
      <c r="VXC116" s="102"/>
      <c r="VXD116" s="102"/>
      <c r="VXE116" s="102"/>
      <c r="VXF116" s="102"/>
      <c r="VXG116" s="102"/>
      <c r="VXH116" s="102"/>
      <c r="VXI116" s="102"/>
      <c r="VXJ116" s="102"/>
      <c r="VXK116" s="102"/>
      <c r="VXL116" s="102"/>
      <c r="VXM116" s="102"/>
      <c r="VXN116" s="102"/>
      <c r="VXO116" s="102"/>
      <c r="VXP116" s="102"/>
      <c r="VXQ116" s="102"/>
      <c r="VXR116" s="102"/>
      <c r="VXS116" s="102"/>
      <c r="VXT116" s="102"/>
      <c r="VXU116" s="102"/>
      <c r="VXV116" s="102"/>
      <c r="VXW116" s="102"/>
      <c r="VXX116" s="102"/>
      <c r="VXY116" s="102"/>
      <c r="VXZ116" s="102"/>
      <c r="VYA116" s="102"/>
      <c r="VYB116" s="102"/>
      <c r="VYC116" s="102"/>
      <c r="VYD116" s="102"/>
      <c r="VYE116" s="102"/>
      <c r="VYF116" s="102"/>
      <c r="VYG116" s="102"/>
      <c r="VYH116" s="102"/>
      <c r="VYI116" s="102"/>
      <c r="VYJ116" s="102"/>
      <c r="VYK116" s="102"/>
      <c r="VYL116" s="102"/>
      <c r="VYM116" s="102"/>
      <c r="VYN116" s="102"/>
      <c r="VYO116" s="102"/>
      <c r="VYP116" s="102"/>
      <c r="VYQ116" s="102"/>
      <c r="VYR116" s="102"/>
      <c r="VYS116" s="102"/>
      <c r="VYT116" s="102"/>
      <c r="VYU116" s="102"/>
      <c r="VYV116" s="102"/>
      <c r="VYW116" s="102"/>
      <c r="VYX116" s="102"/>
      <c r="VYY116" s="102"/>
      <c r="VYZ116" s="102"/>
      <c r="VZA116" s="102"/>
      <c r="VZB116" s="102"/>
      <c r="VZC116" s="102"/>
      <c r="VZD116" s="102"/>
      <c r="VZE116" s="102"/>
      <c r="VZF116" s="102"/>
      <c r="VZG116" s="102"/>
      <c r="VZH116" s="102"/>
      <c r="VZI116" s="102"/>
      <c r="VZJ116" s="102"/>
      <c r="VZK116" s="102"/>
      <c r="VZL116" s="102"/>
      <c r="VZM116" s="102"/>
      <c r="VZN116" s="102"/>
      <c r="VZO116" s="102"/>
      <c r="VZP116" s="102"/>
      <c r="VZQ116" s="102"/>
      <c r="VZR116" s="102"/>
      <c r="VZS116" s="102"/>
      <c r="VZT116" s="102"/>
      <c r="VZU116" s="102"/>
      <c r="VZV116" s="102"/>
      <c r="VZW116" s="102"/>
      <c r="VZX116" s="102"/>
      <c r="VZY116" s="102"/>
      <c r="VZZ116" s="102"/>
      <c r="WAA116" s="102"/>
      <c r="WAB116" s="102"/>
      <c r="WAC116" s="102"/>
      <c r="WAD116" s="102"/>
      <c r="WAE116" s="102"/>
      <c r="WAF116" s="102"/>
      <c r="WAG116" s="102"/>
      <c r="WAH116" s="102"/>
      <c r="WAI116" s="102"/>
      <c r="WAJ116" s="102"/>
      <c r="WAK116" s="102"/>
      <c r="WAL116" s="102"/>
      <c r="WAM116" s="102"/>
      <c r="WAN116" s="102"/>
      <c r="WAO116" s="102"/>
      <c r="WAP116" s="102"/>
      <c r="WAQ116" s="102"/>
      <c r="WAR116" s="102"/>
      <c r="WAS116" s="102"/>
      <c r="WAT116" s="102"/>
      <c r="WAU116" s="102"/>
      <c r="WAV116" s="102"/>
      <c r="WAW116" s="102"/>
      <c r="WAX116" s="102"/>
      <c r="WAY116" s="102"/>
      <c r="WAZ116" s="102"/>
      <c r="WBA116" s="102"/>
      <c r="WBB116" s="102"/>
      <c r="WBC116" s="102"/>
      <c r="WBD116" s="102"/>
      <c r="WBE116" s="102"/>
      <c r="WBF116" s="102"/>
      <c r="WBG116" s="102"/>
      <c r="WBH116" s="102"/>
      <c r="WBI116" s="102"/>
      <c r="WBJ116" s="102"/>
      <c r="WBK116" s="102"/>
      <c r="WBL116" s="102"/>
      <c r="WBM116" s="102"/>
      <c r="WBN116" s="102"/>
      <c r="WBO116" s="102"/>
      <c r="WBP116" s="102"/>
      <c r="WBQ116" s="102"/>
      <c r="WBR116" s="102"/>
      <c r="WBS116" s="102"/>
      <c r="WBT116" s="102"/>
      <c r="WBU116" s="102"/>
      <c r="WBV116" s="102"/>
      <c r="WBW116" s="102"/>
      <c r="WBX116" s="102"/>
      <c r="WBY116" s="102"/>
      <c r="WBZ116" s="102"/>
      <c r="WCA116" s="102"/>
      <c r="WCB116" s="102"/>
      <c r="WCC116" s="102"/>
      <c r="WCD116" s="102"/>
      <c r="WCE116" s="102"/>
      <c r="WCF116" s="102"/>
      <c r="WCG116" s="102"/>
      <c r="WCH116" s="102"/>
      <c r="WCI116" s="102"/>
      <c r="WCJ116" s="102"/>
      <c r="WCK116" s="102"/>
      <c r="WCL116" s="102"/>
      <c r="WCM116" s="102"/>
      <c r="WCN116" s="102"/>
      <c r="WCO116" s="102"/>
      <c r="WCP116" s="102"/>
      <c r="WCQ116" s="102"/>
      <c r="WCR116" s="102"/>
      <c r="WCS116" s="102"/>
      <c r="WCT116" s="102"/>
      <c r="WCU116" s="102"/>
      <c r="WCV116" s="102"/>
      <c r="WCW116" s="102"/>
      <c r="WCX116" s="102"/>
      <c r="WCY116" s="102"/>
      <c r="WCZ116" s="102"/>
      <c r="WDA116" s="102"/>
      <c r="WDB116" s="102"/>
      <c r="WDC116" s="102"/>
      <c r="WDD116" s="102"/>
      <c r="WDE116" s="102"/>
      <c r="WDF116" s="102"/>
      <c r="WDG116" s="102"/>
      <c r="WDH116" s="102"/>
      <c r="WDI116" s="102"/>
      <c r="WDJ116" s="102"/>
      <c r="WDK116" s="102"/>
      <c r="WDL116" s="102"/>
      <c r="WDM116" s="102"/>
      <c r="WDN116" s="102"/>
      <c r="WDO116" s="102"/>
      <c r="WDP116" s="102"/>
      <c r="WDQ116" s="102"/>
      <c r="WDR116" s="102"/>
      <c r="WDS116" s="102"/>
      <c r="WDT116" s="102"/>
      <c r="WDU116" s="102"/>
      <c r="WDV116" s="102"/>
      <c r="WDW116" s="102"/>
      <c r="WDX116" s="102"/>
      <c r="WDY116" s="102"/>
      <c r="WDZ116" s="102"/>
      <c r="WEA116" s="102"/>
      <c r="WEB116" s="102"/>
      <c r="WEC116" s="102"/>
      <c r="WED116" s="102"/>
      <c r="WEE116" s="102"/>
      <c r="WEF116" s="102"/>
      <c r="WEG116" s="102"/>
      <c r="WEH116" s="102"/>
      <c r="WEI116" s="102"/>
      <c r="WEJ116" s="102"/>
      <c r="WEK116" s="102"/>
      <c r="WEL116" s="102"/>
      <c r="WEM116" s="102"/>
      <c r="WEN116" s="102"/>
      <c r="WEO116" s="102"/>
      <c r="WEP116" s="102"/>
      <c r="WEQ116" s="102"/>
      <c r="WER116" s="102"/>
      <c r="WES116" s="102"/>
      <c r="WET116" s="102"/>
      <c r="WEU116" s="102"/>
      <c r="WEV116" s="102"/>
      <c r="WEW116" s="102"/>
      <c r="WEX116" s="102"/>
      <c r="WEY116" s="102"/>
      <c r="WEZ116" s="102"/>
      <c r="WFA116" s="102"/>
      <c r="WFB116" s="102"/>
      <c r="WFC116" s="102"/>
      <c r="WFD116" s="102"/>
      <c r="WFE116" s="102"/>
      <c r="WFF116" s="102"/>
      <c r="WFG116" s="102"/>
      <c r="WFH116" s="102"/>
      <c r="WFI116" s="102"/>
      <c r="WFJ116" s="102"/>
      <c r="WFK116" s="102"/>
      <c r="WFL116" s="102"/>
      <c r="WFM116" s="102"/>
      <c r="WFN116" s="102"/>
      <c r="WFO116" s="102"/>
      <c r="WFP116" s="102"/>
      <c r="WFQ116" s="102"/>
      <c r="WFR116" s="102"/>
      <c r="WFS116" s="102"/>
      <c r="WFT116" s="102"/>
      <c r="WFU116" s="102"/>
      <c r="WFV116" s="102"/>
      <c r="WFW116" s="102"/>
      <c r="WFX116" s="102"/>
      <c r="WFY116" s="102"/>
      <c r="WFZ116" s="102"/>
      <c r="WGA116" s="102"/>
      <c r="WGB116" s="102"/>
      <c r="WGC116" s="102"/>
      <c r="WGD116" s="102"/>
      <c r="WGE116" s="102"/>
      <c r="WGF116" s="102"/>
      <c r="WGG116" s="102"/>
      <c r="WGH116" s="102"/>
      <c r="WGI116" s="102"/>
      <c r="WGJ116" s="102"/>
      <c r="WGK116" s="102"/>
      <c r="WGL116" s="102"/>
      <c r="WGM116" s="102"/>
      <c r="WGN116" s="102"/>
      <c r="WGO116" s="102"/>
      <c r="WGP116" s="102"/>
      <c r="WGQ116" s="102"/>
      <c r="WGR116" s="102"/>
      <c r="WGS116" s="102"/>
      <c r="WGT116" s="102"/>
      <c r="WGU116" s="102"/>
      <c r="WGV116" s="102"/>
      <c r="WGW116" s="102"/>
      <c r="WGX116" s="102"/>
      <c r="WGY116" s="102"/>
      <c r="WGZ116" s="102"/>
      <c r="WHA116" s="102"/>
      <c r="WHB116" s="102"/>
      <c r="WHC116" s="102"/>
      <c r="WHD116" s="102"/>
      <c r="WHE116" s="102"/>
      <c r="WHF116" s="102"/>
      <c r="WHG116" s="102"/>
      <c r="WHH116" s="102"/>
      <c r="WHI116" s="102"/>
      <c r="WHJ116" s="102"/>
      <c r="WHK116" s="102"/>
      <c r="WHL116" s="102"/>
      <c r="WHM116" s="102"/>
      <c r="WHN116" s="102"/>
      <c r="WHO116" s="102"/>
      <c r="WHP116" s="102"/>
      <c r="WHQ116" s="102"/>
      <c r="WHR116" s="102"/>
      <c r="WHS116" s="102"/>
      <c r="WHT116" s="102"/>
      <c r="WHU116" s="102"/>
      <c r="WHV116" s="102"/>
      <c r="WHW116" s="102"/>
      <c r="WHX116" s="102"/>
      <c r="WHY116" s="102"/>
      <c r="WHZ116" s="102"/>
      <c r="WIA116" s="102"/>
      <c r="WIB116" s="102"/>
      <c r="WIC116" s="102"/>
      <c r="WID116" s="102"/>
      <c r="WIE116" s="102"/>
      <c r="WIF116" s="102"/>
      <c r="WIG116" s="102"/>
      <c r="WIH116" s="102"/>
      <c r="WII116" s="102"/>
      <c r="WIJ116" s="102"/>
      <c r="WIK116" s="102"/>
      <c r="WIL116" s="102"/>
      <c r="WIM116" s="102"/>
      <c r="WIN116" s="102"/>
      <c r="WIO116" s="102"/>
      <c r="WIP116" s="102"/>
      <c r="WIQ116" s="102"/>
      <c r="WIR116" s="102"/>
      <c r="WIS116" s="102"/>
      <c r="WIT116" s="102"/>
      <c r="WIU116" s="102"/>
      <c r="WIV116" s="102"/>
      <c r="WIW116" s="102"/>
      <c r="WIX116" s="102"/>
      <c r="WIY116" s="102"/>
      <c r="WIZ116" s="102"/>
      <c r="WJA116" s="102"/>
      <c r="WJB116" s="102"/>
      <c r="WJC116" s="102"/>
      <c r="WJD116" s="102"/>
      <c r="WJE116" s="102"/>
      <c r="WJF116" s="102"/>
      <c r="WJG116" s="102"/>
      <c r="WJH116" s="102"/>
      <c r="WJI116" s="102"/>
      <c r="WJJ116" s="102"/>
      <c r="WJK116" s="102"/>
      <c r="WJL116" s="102"/>
      <c r="WJM116" s="102"/>
      <c r="WJN116" s="102"/>
      <c r="WJO116" s="102"/>
      <c r="WJP116" s="102"/>
      <c r="WJQ116" s="102"/>
      <c r="WJR116" s="102"/>
      <c r="WJS116" s="102"/>
      <c r="WJT116" s="102"/>
      <c r="WJU116" s="102"/>
      <c r="WJV116" s="102"/>
      <c r="WJW116" s="102"/>
      <c r="WJX116" s="102"/>
      <c r="WJY116" s="102"/>
      <c r="WJZ116" s="102"/>
      <c r="WKA116" s="102"/>
      <c r="WKB116" s="102"/>
      <c r="WKC116" s="102"/>
      <c r="WKD116" s="102"/>
      <c r="WKE116" s="102"/>
      <c r="WKF116" s="102"/>
      <c r="WKG116" s="102"/>
      <c r="WKH116" s="102"/>
      <c r="WKI116" s="102"/>
      <c r="WKJ116" s="102"/>
      <c r="WKK116" s="102"/>
      <c r="WKL116" s="102"/>
      <c r="WKM116" s="102"/>
      <c r="WKN116" s="102"/>
      <c r="WKO116" s="102"/>
      <c r="WKP116" s="102"/>
      <c r="WKQ116" s="102"/>
      <c r="WKR116" s="102"/>
      <c r="WKS116" s="102"/>
      <c r="WKT116" s="102"/>
      <c r="WKU116" s="102"/>
      <c r="WKV116" s="102"/>
      <c r="WKW116" s="102"/>
      <c r="WKX116" s="102"/>
      <c r="WKY116" s="102"/>
      <c r="WKZ116" s="102"/>
      <c r="WLA116" s="102"/>
      <c r="WLB116" s="102"/>
      <c r="WLC116" s="102"/>
      <c r="WLD116" s="102"/>
      <c r="WLE116" s="102"/>
      <c r="WLF116" s="102"/>
      <c r="WLG116" s="102"/>
      <c r="WLH116" s="102"/>
      <c r="WLI116" s="102"/>
      <c r="WLJ116" s="102"/>
      <c r="WLK116" s="102"/>
      <c r="WLL116" s="102"/>
      <c r="WLM116" s="102"/>
      <c r="WLN116" s="102"/>
      <c r="WLO116" s="102"/>
      <c r="WLP116" s="102"/>
      <c r="WLQ116" s="102"/>
      <c r="WLR116" s="102"/>
      <c r="WLS116" s="102"/>
      <c r="WLT116" s="102"/>
      <c r="WLU116" s="102"/>
      <c r="WLV116" s="102"/>
      <c r="WLW116" s="102"/>
      <c r="WLX116" s="102"/>
      <c r="WLY116" s="102"/>
      <c r="WLZ116" s="102"/>
      <c r="WMA116" s="102"/>
      <c r="WMB116" s="102"/>
      <c r="WMC116" s="102"/>
      <c r="WMD116" s="102"/>
      <c r="WME116" s="102"/>
      <c r="WMF116" s="102"/>
      <c r="WMG116" s="102"/>
      <c r="WMH116" s="102"/>
      <c r="WMI116" s="102"/>
      <c r="WMJ116" s="102"/>
      <c r="WMK116" s="102"/>
      <c r="WML116" s="102"/>
      <c r="WMM116" s="102"/>
      <c r="WMN116" s="102"/>
      <c r="WMO116" s="102"/>
      <c r="WMP116" s="102"/>
      <c r="WMQ116" s="102"/>
      <c r="WMR116" s="102"/>
      <c r="WMS116" s="102"/>
      <c r="WMT116" s="102"/>
      <c r="WMU116" s="102"/>
      <c r="WMV116" s="102"/>
      <c r="WMW116" s="102"/>
      <c r="WMX116" s="102"/>
      <c r="WMY116" s="102"/>
      <c r="WMZ116" s="102"/>
      <c r="WNA116" s="102"/>
      <c r="WNB116" s="102"/>
      <c r="WNC116" s="102"/>
      <c r="WND116" s="102"/>
      <c r="WNE116" s="102"/>
      <c r="WNF116" s="102"/>
      <c r="WNG116" s="102"/>
      <c r="WNH116" s="102"/>
      <c r="WNI116" s="102"/>
      <c r="WNJ116" s="102"/>
      <c r="WNK116" s="102"/>
      <c r="WNL116" s="102"/>
      <c r="WNM116" s="102"/>
      <c r="WNN116" s="102"/>
      <c r="WNO116" s="102"/>
      <c r="WNP116" s="102"/>
      <c r="WNQ116" s="102"/>
      <c r="WNR116" s="102"/>
      <c r="WNS116" s="102"/>
      <c r="WNT116" s="102"/>
      <c r="WNU116" s="102"/>
      <c r="WNV116" s="102"/>
      <c r="WNW116" s="102"/>
      <c r="WNX116" s="102"/>
      <c r="WNY116" s="102"/>
      <c r="WNZ116" s="102"/>
      <c r="WOA116" s="102"/>
      <c r="WOB116" s="102"/>
      <c r="WOC116" s="102"/>
      <c r="WOD116" s="102"/>
      <c r="WOE116" s="102"/>
      <c r="WOF116" s="102"/>
      <c r="WOG116" s="102"/>
      <c r="WOH116" s="102"/>
      <c r="WOI116" s="102"/>
      <c r="WOJ116" s="102"/>
      <c r="WOK116" s="102"/>
      <c r="WOL116" s="102"/>
      <c r="WOM116" s="102"/>
      <c r="WON116" s="102"/>
      <c r="WOO116" s="102"/>
      <c r="WOP116" s="102"/>
      <c r="WOQ116" s="102"/>
      <c r="WOR116" s="102"/>
      <c r="WOS116" s="102"/>
      <c r="WOT116" s="102"/>
      <c r="WOU116" s="102"/>
      <c r="WOV116" s="102"/>
      <c r="WOW116" s="102"/>
      <c r="WOX116" s="102"/>
      <c r="WOY116" s="102"/>
      <c r="WOZ116" s="102"/>
      <c r="WPA116" s="102"/>
      <c r="WPB116" s="102"/>
      <c r="WPC116" s="102"/>
      <c r="WPD116" s="102"/>
      <c r="WPE116" s="102"/>
      <c r="WPF116" s="102"/>
      <c r="WPG116" s="102"/>
      <c r="WPH116" s="102"/>
      <c r="WPI116" s="102"/>
      <c r="WPJ116" s="102"/>
      <c r="WPK116" s="102"/>
      <c r="WPL116" s="102"/>
      <c r="WPM116" s="102"/>
      <c r="WPN116" s="102"/>
      <c r="WPO116" s="102"/>
      <c r="WPP116" s="102"/>
      <c r="WPQ116" s="102"/>
      <c r="WPR116" s="102"/>
      <c r="WPS116" s="102"/>
      <c r="WPT116" s="102"/>
      <c r="WPU116" s="102"/>
      <c r="WPV116" s="102"/>
      <c r="WPW116" s="102"/>
      <c r="WPX116" s="102"/>
      <c r="WPY116" s="102"/>
      <c r="WPZ116" s="102"/>
      <c r="WQA116" s="102"/>
      <c r="WQB116" s="102"/>
      <c r="WQC116" s="102"/>
      <c r="WQD116" s="102"/>
      <c r="WQE116" s="102"/>
      <c r="WQF116" s="102"/>
      <c r="WQG116" s="102"/>
      <c r="WQH116" s="102"/>
      <c r="WQI116" s="102"/>
      <c r="WQJ116" s="102"/>
      <c r="WQK116" s="102"/>
      <c r="WQL116" s="102"/>
      <c r="WQM116" s="102"/>
      <c r="WQN116" s="102"/>
      <c r="WQO116" s="102"/>
      <c r="WQP116" s="102"/>
      <c r="WQQ116" s="102"/>
      <c r="WQR116" s="102"/>
      <c r="WQS116" s="102"/>
      <c r="WQT116" s="102"/>
      <c r="WQU116" s="102"/>
      <c r="WQV116" s="102"/>
      <c r="WQW116" s="102"/>
      <c r="WQX116" s="102"/>
      <c r="WQY116" s="102"/>
      <c r="WQZ116" s="102"/>
      <c r="WRA116" s="102"/>
      <c r="WRB116" s="102"/>
      <c r="WRC116" s="102"/>
      <c r="WRD116" s="102"/>
      <c r="WRE116" s="102"/>
      <c r="WRF116" s="102"/>
      <c r="WRG116" s="102"/>
      <c r="WRH116" s="102"/>
      <c r="WRI116" s="102"/>
      <c r="WRJ116" s="102"/>
      <c r="WRK116" s="102"/>
      <c r="WRL116" s="102"/>
      <c r="WRM116" s="102"/>
      <c r="WRN116" s="102"/>
      <c r="WRO116" s="102"/>
      <c r="WRP116" s="102"/>
      <c r="WRQ116" s="102"/>
      <c r="WRR116" s="102"/>
      <c r="WRS116" s="102"/>
      <c r="WRT116" s="102"/>
      <c r="WRU116" s="102"/>
      <c r="WRV116" s="102"/>
      <c r="WRW116" s="102"/>
      <c r="WRX116" s="102"/>
      <c r="WRY116" s="102"/>
      <c r="WRZ116" s="102"/>
      <c r="WSA116" s="102"/>
      <c r="WSB116" s="102"/>
      <c r="WSC116" s="102"/>
      <c r="WSD116" s="102"/>
      <c r="WSE116" s="102"/>
      <c r="WSF116" s="102"/>
      <c r="WSG116" s="102"/>
      <c r="WSH116" s="102"/>
      <c r="WSI116" s="102"/>
      <c r="WSJ116" s="102"/>
      <c r="WSK116" s="102"/>
      <c r="WSL116" s="102"/>
      <c r="WSM116" s="102"/>
      <c r="WSN116" s="102"/>
      <c r="WSO116" s="102"/>
      <c r="WSP116" s="102"/>
      <c r="WSQ116" s="102"/>
      <c r="WSR116" s="102"/>
      <c r="WSS116" s="102"/>
      <c r="WST116" s="102"/>
      <c r="WSU116" s="102"/>
      <c r="WSV116" s="102"/>
      <c r="WSW116" s="102"/>
      <c r="WSX116" s="102"/>
      <c r="WSY116" s="102"/>
      <c r="WSZ116" s="102"/>
      <c r="WTA116" s="102"/>
      <c r="WTB116" s="102"/>
      <c r="WTC116" s="102"/>
      <c r="WTD116" s="102"/>
      <c r="WTE116" s="102"/>
      <c r="WTF116" s="102"/>
      <c r="WTG116" s="102"/>
      <c r="WTH116" s="102"/>
      <c r="WTI116" s="102"/>
      <c r="WTJ116" s="102"/>
      <c r="WTK116" s="102"/>
      <c r="WTL116" s="102"/>
      <c r="WTM116" s="102"/>
      <c r="WTN116" s="102"/>
      <c r="WTO116" s="102"/>
      <c r="WTP116" s="102"/>
      <c r="WTQ116" s="102"/>
      <c r="WTR116" s="102"/>
      <c r="WTS116" s="102"/>
      <c r="WTT116" s="102"/>
      <c r="WTU116" s="102"/>
      <c r="WTV116" s="102"/>
      <c r="WTW116" s="102"/>
      <c r="WTX116" s="102"/>
      <c r="WTY116" s="102"/>
      <c r="WTZ116" s="102"/>
      <c r="WUA116" s="102"/>
      <c r="WUB116" s="102"/>
      <c r="WUC116" s="102"/>
      <c r="WUD116" s="102"/>
      <c r="WUE116" s="102"/>
      <c r="WUF116" s="102"/>
      <c r="WUG116" s="102"/>
      <c r="WUH116" s="102"/>
      <c r="WUI116" s="102"/>
      <c r="WUJ116" s="102"/>
      <c r="WUK116" s="102"/>
      <c r="WUL116" s="102"/>
      <c r="WUM116" s="102"/>
      <c r="WUN116" s="102"/>
      <c r="WUO116" s="102"/>
      <c r="WUP116" s="102"/>
      <c r="WUQ116" s="102"/>
      <c r="WUR116" s="102"/>
      <c r="WUS116" s="102"/>
      <c r="WUT116" s="102"/>
      <c r="WUU116" s="102"/>
      <c r="WUV116" s="102"/>
      <c r="WUW116" s="102"/>
      <c r="WUX116" s="102"/>
      <c r="WUY116" s="102"/>
      <c r="WUZ116" s="102"/>
      <c r="WVA116" s="102"/>
      <c r="WVB116" s="102"/>
      <c r="WVC116" s="102"/>
      <c r="WVD116" s="102"/>
      <c r="WVE116" s="102"/>
      <c r="WVF116" s="102"/>
      <c r="WVG116" s="102"/>
      <c r="WVH116" s="102"/>
      <c r="WVI116" s="102"/>
      <c r="WVJ116" s="102"/>
      <c r="WVK116" s="102"/>
      <c r="WVL116" s="102"/>
      <c r="WVM116" s="102"/>
      <c r="WVN116" s="102"/>
      <c r="WVO116" s="102"/>
      <c r="WVP116" s="102"/>
      <c r="WVQ116" s="102"/>
      <c r="WVR116" s="102"/>
      <c r="WVS116" s="102"/>
      <c r="WVT116" s="102"/>
      <c r="WVU116" s="102"/>
      <c r="WVV116" s="102"/>
      <c r="WVW116" s="102"/>
      <c r="WVX116" s="102"/>
      <c r="WVY116" s="102"/>
      <c r="WVZ116" s="102"/>
      <c r="WWA116" s="102"/>
      <c r="WWB116" s="102"/>
      <c r="WWC116" s="102"/>
      <c r="WWD116" s="102"/>
      <c r="WWE116" s="102"/>
      <c r="WWF116" s="102"/>
      <c r="WWG116" s="102"/>
      <c r="WWH116" s="102"/>
      <c r="WWI116" s="102"/>
      <c r="WWJ116" s="102"/>
      <c r="WWK116" s="102"/>
      <c r="WWL116" s="102"/>
      <c r="WWM116" s="102"/>
      <c r="WWN116" s="102"/>
      <c r="WWO116" s="102"/>
      <c r="WWP116" s="102"/>
      <c r="WWQ116" s="102"/>
      <c r="WWR116" s="102"/>
      <c r="WWS116" s="102"/>
      <c r="WWT116" s="102"/>
      <c r="WWU116" s="102"/>
      <c r="WWV116" s="102"/>
      <c r="WWW116" s="102"/>
      <c r="WWX116" s="102"/>
      <c r="WWY116" s="102"/>
      <c r="WWZ116" s="102"/>
      <c r="WXA116" s="102"/>
      <c r="WXB116" s="102"/>
      <c r="WXC116" s="102"/>
      <c r="WXD116" s="102"/>
      <c r="WXE116" s="102"/>
      <c r="WXF116" s="102"/>
      <c r="WXG116" s="102"/>
      <c r="WXH116" s="102"/>
      <c r="WXI116" s="102"/>
      <c r="WXJ116" s="102"/>
      <c r="WXK116" s="102"/>
      <c r="WXL116" s="102"/>
      <c r="WXM116" s="102"/>
      <c r="WXN116" s="102"/>
      <c r="WXO116" s="102"/>
      <c r="WXP116" s="102"/>
      <c r="WXQ116" s="102"/>
      <c r="WXR116" s="102"/>
      <c r="WXS116" s="102"/>
      <c r="WXT116" s="102"/>
      <c r="WXU116" s="102"/>
      <c r="WXV116" s="102"/>
      <c r="WXW116" s="102"/>
      <c r="WXX116" s="102"/>
      <c r="WXY116" s="102"/>
      <c r="WXZ116" s="102"/>
      <c r="WYA116" s="102"/>
      <c r="WYB116" s="102"/>
      <c r="WYC116" s="102"/>
      <c r="WYD116" s="102"/>
      <c r="WYE116" s="102"/>
      <c r="WYF116" s="102"/>
      <c r="WYG116" s="102"/>
      <c r="WYH116" s="102"/>
      <c r="WYI116" s="102"/>
      <c r="WYJ116" s="102"/>
      <c r="WYK116" s="102"/>
      <c r="WYL116" s="102"/>
      <c r="WYM116" s="102"/>
      <c r="WYN116" s="102"/>
      <c r="WYO116" s="102"/>
      <c r="WYP116" s="102"/>
      <c r="WYQ116" s="102"/>
      <c r="WYR116" s="102"/>
      <c r="WYS116" s="102"/>
      <c r="WYT116" s="102"/>
      <c r="WYU116" s="102"/>
      <c r="WYV116" s="102"/>
      <c r="WYW116" s="102"/>
      <c r="WYX116" s="102"/>
      <c r="WYY116" s="102"/>
      <c r="WYZ116" s="102"/>
      <c r="WZA116" s="102"/>
      <c r="WZB116" s="102"/>
      <c r="WZC116" s="102"/>
      <c r="WZD116" s="102"/>
      <c r="WZE116" s="102"/>
      <c r="WZF116" s="102"/>
      <c r="WZG116" s="102"/>
      <c r="WZH116" s="102"/>
      <c r="WZI116" s="102"/>
      <c r="WZJ116" s="102"/>
      <c r="WZK116" s="102"/>
      <c r="WZL116" s="102"/>
      <c r="WZM116" s="102"/>
      <c r="WZN116" s="102"/>
      <c r="WZO116" s="102"/>
      <c r="WZP116" s="102"/>
      <c r="WZQ116" s="102"/>
      <c r="WZR116" s="102"/>
      <c r="WZS116" s="102"/>
      <c r="WZT116" s="102"/>
      <c r="WZU116" s="102"/>
      <c r="WZV116" s="102"/>
      <c r="WZW116" s="102"/>
      <c r="WZX116" s="102"/>
      <c r="WZY116" s="102"/>
      <c r="WZZ116" s="102"/>
      <c r="XAA116" s="102"/>
      <c r="XAB116" s="102"/>
      <c r="XAC116" s="102"/>
      <c r="XAD116" s="102"/>
      <c r="XAE116" s="102"/>
      <c r="XAF116" s="102"/>
      <c r="XAG116" s="102"/>
      <c r="XAH116" s="102"/>
      <c r="XAI116" s="102"/>
      <c r="XAJ116" s="102"/>
      <c r="XAK116" s="102"/>
      <c r="XAL116" s="102"/>
      <c r="XAM116" s="102"/>
      <c r="XAN116" s="102"/>
      <c r="XAO116" s="102"/>
      <c r="XAP116" s="102"/>
      <c r="XAQ116" s="102"/>
      <c r="XAR116" s="102"/>
      <c r="XAS116" s="102"/>
      <c r="XAT116" s="102"/>
      <c r="XAU116" s="102"/>
      <c r="XAV116" s="102"/>
      <c r="XAW116" s="102"/>
      <c r="XAX116" s="102"/>
      <c r="XAY116" s="102"/>
      <c r="XAZ116" s="102"/>
      <c r="XBA116" s="102"/>
      <c r="XBB116" s="102"/>
      <c r="XBC116" s="102"/>
      <c r="XBD116" s="102"/>
      <c r="XBE116" s="102"/>
      <c r="XBF116" s="102"/>
      <c r="XBG116" s="102"/>
      <c r="XBH116" s="102"/>
      <c r="XBI116" s="102"/>
      <c r="XBJ116" s="102"/>
      <c r="XBK116" s="102"/>
      <c r="XBL116" s="102"/>
      <c r="XBM116" s="102"/>
      <c r="XBN116" s="102"/>
      <c r="XBO116" s="102"/>
      <c r="XBP116" s="102"/>
      <c r="XBQ116" s="102"/>
      <c r="XBR116" s="102"/>
      <c r="XBS116" s="102"/>
      <c r="XBT116" s="102"/>
      <c r="XBU116" s="102"/>
      <c r="XBV116" s="102"/>
      <c r="XBW116" s="102"/>
      <c r="XBX116" s="102"/>
      <c r="XBY116" s="102"/>
      <c r="XBZ116" s="102"/>
      <c r="XCA116" s="102"/>
      <c r="XCB116" s="102"/>
      <c r="XCC116" s="102"/>
      <c r="XCD116" s="102"/>
      <c r="XCE116" s="102"/>
      <c r="XCF116" s="102"/>
      <c r="XCG116" s="102"/>
      <c r="XCH116" s="102"/>
      <c r="XCI116" s="102"/>
      <c r="XCJ116" s="102"/>
      <c r="XCK116" s="102"/>
      <c r="XCL116" s="102"/>
      <c r="XCM116" s="102"/>
      <c r="XCN116" s="102"/>
      <c r="XCO116" s="102"/>
      <c r="XCP116" s="102"/>
      <c r="XCQ116" s="102"/>
      <c r="XCR116" s="102"/>
      <c r="XCS116" s="102"/>
      <c r="XCT116" s="102"/>
      <c r="XCU116" s="102"/>
      <c r="XCV116" s="102"/>
      <c r="XCW116" s="102"/>
      <c r="XCX116" s="102"/>
      <c r="XCY116" s="102"/>
      <c r="XCZ116" s="102"/>
      <c r="XDA116" s="102"/>
      <c r="XDB116" s="102"/>
      <c r="XDC116" s="102"/>
      <c r="XDD116" s="102"/>
      <c r="XDE116" s="102"/>
      <c r="XDF116" s="102"/>
      <c r="XDG116" s="102"/>
      <c r="XDH116" s="102"/>
      <c r="XDI116" s="102"/>
      <c r="XDJ116" s="102"/>
      <c r="XDK116" s="102"/>
      <c r="XDL116" s="102"/>
      <c r="XDM116" s="102"/>
      <c r="XDN116" s="102"/>
      <c r="XDO116" s="102"/>
      <c r="XDP116" s="102"/>
      <c r="XDQ116" s="102"/>
      <c r="XDR116" s="102"/>
      <c r="XDS116" s="102"/>
      <c r="XDT116" s="102"/>
      <c r="XDU116" s="102"/>
      <c r="XDV116" s="102"/>
      <c r="XDW116" s="102"/>
      <c r="XDX116" s="102"/>
      <c r="XDY116" s="102"/>
      <c r="XDZ116" s="102"/>
      <c r="XEA116" s="102"/>
      <c r="XEB116" s="102"/>
      <c r="XEC116" s="102"/>
      <c r="XED116" s="102"/>
      <c r="XEE116" s="102"/>
      <c r="XEF116" s="102"/>
      <c r="XEG116" s="102"/>
      <c r="XEH116" s="102"/>
      <c r="XEI116" s="102"/>
      <c r="XEJ116" s="102"/>
      <c r="XEK116" s="102"/>
      <c r="XEL116" s="102"/>
      <c r="XEM116" s="102"/>
      <c r="XEN116" s="102"/>
      <c r="XEO116" s="102"/>
      <c r="XEP116" s="102"/>
      <c r="XEQ116" s="102"/>
      <c r="XER116" s="102"/>
      <c r="XES116" s="102"/>
      <c r="XET116" s="102"/>
      <c r="XEU116" s="102"/>
      <c r="XEV116" s="102"/>
      <c r="XEW116" s="102"/>
      <c r="XEX116" s="102"/>
      <c r="XEY116" s="102"/>
      <c r="XEZ116" s="102"/>
      <c r="XFA116" s="102"/>
      <c r="XFB116" s="102"/>
    </row>
    <row r="117" spans="1:16382" s="66" customFormat="1" ht="12" customHeight="1" x14ac:dyDescent="0.25">
      <c r="A117" s="76" t="s">
        <v>280</v>
      </c>
      <c r="B117" s="101" t="s">
        <v>281</v>
      </c>
      <c r="C117" s="77">
        <v>9.2899999999999991</v>
      </c>
      <c r="D117" s="77">
        <v>9.31</v>
      </c>
      <c r="E117" s="49">
        <v>10299.030000000001</v>
      </c>
      <c r="F117" s="49">
        <v>10391.770000000002</v>
      </c>
      <c r="G117" s="49">
        <v>10813.6</v>
      </c>
      <c r="H117" s="49">
        <v>11142.599999999999</v>
      </c>
      <c r="I117" s="49">
        <v>11529.61</v>
      </c>
      <c r="J117" s="49">
        <v>11395.240000000002</v>
      </c>
      <c r="K117" s="49">
        <v>11608.95</v>
      </c>
      <c r="L117" s="49">
        <v>11677.960000000001</v>
      </c>
      <c r="M117" s="49">
        <v>11848.85</v>
      </c>
      <c r="N117" s="49">
        <v>11842.310000000001</v>
      </c>
      <c r="O117" s="49">
        <v>11881.900000000001</v>
      </c>
      <c r="P117" s="49">
        <v>11739.96</v>
      </c>
      <c r="Q117" s="49">
        <f t="shared" si="12"/>
        <v>136171.78</v>
      </c>
      <c r="R117" s="111"/>
      <c r="S117" s="78">
        <f t="shared" si="19"/>
        <v>1108.6146393972015</v>
      </c>
      <c r="T117" s="78">
        <f t="shared" si="19"/>
        <v>1118.5974165769649</v>
      </c>
      <c r="U117" s="78">
        <f t="shared" si="19"/>
        <v>1164.0043057050593</v>
      </c>
      <c r="V117" s="78">
        <f t="shared" si="19"/>
        <v>1199.4187298170075</v>
      </c>
      <c r="W117" s="78">
        <f t="shared" si="19"/>
        <v>1241.0775026910658</v>
      </c>
      <c r="X117" s="78">
        <f t="shared" si="19"/>
        <v>1226.6135629709368</v>
      </c>
      <c r="Y117" s="78">
        <f t="shared" si="19"/>
        <v>1249.6178686759959</v>
      </c>
      <c r="Z117" s="78">
        <f t="shared" si="19"/>
        <v>1257.0462863293867</v>
      </c>
      <c r="AA117" s="78">
        <f t="shared" si="20"/>
        <v>1272.7013963480128</v>
      </c>
      <c r="AB117" s="78">
        <f t="shared" si="20"/>
        <v>1271.998925886144</v>
      </c>
      <c r="AC117" s="78">
        <f t="shared" si="20"/>
        <v>1276.2513426423202</v>
      </c>
      <c r="AD117" s="78">
        <f t="shared" si="20"/>
        <v>1261.0053705692801</v>
      </c>
      <c r="AE117" s="68">
        <f t="shared" si="15"/>
        <v>1220.5789456341147</v>
      </c>
      <c r="AF117" s="102"/>
      <c r="AH117" s="102"/>
      <c r="AI117" s="102"/>
      <c r="AJ117" s="102"/>
      <c r="AK117" s="112"/>
      <c r="AL117" s="102"/>
      <c r="AM117" s="102"/>
      <c r="AN117" s="102"/>
      <c r="AO117" s="102"/>
      <c r="AP117" s="102"/>
      <c r="AQ117" s="102"/>
      <c r="AR117" s="102"/>
      <c r="AS117" s="102"/>
      <c r="AT117" s="102"/>
      <c r="AU117" s="102"/>
      <c r="AV117" s="102"/>
      <c r="AW117" s="102"/>
      <c r="AX117" s="102"/>
      <c r="AY117" s="102"/>
      <c r="AZ117" s="102"/>
      <c r="BA117" s="102"/>
      <c r="BB117" s="102"/>
      <c r="BC117" s="102"/>
      <c r="BD117" s="102"/>
      <c r="BE117" s="102"/>
      <c r="BF117" s="102"/>
      <c r="BG117" s="102"/>
      <c r="BH117" s="102"/>
      <c r="BI117" s="102"/>
      <c r="BJ117" s="102"/>
      <c r="BK117" s="102"/>
      <c r="BL117" s="102"/>
      <c r="BM117" s="102"/>
      <c r="BN117" s="102"/>
      <c r="BO117" s="102"/>
      <c r="BP117" s="102"/>
      <c r="BQ117" s="102"/>
      <c r="BR117" s="102"/>
      <c r="BS117" s="102"/>
      <c r="BT117" s="102"/>
      <c r="BU117" s="102"/>
      <c r="BV117" s="102"/>
      <c r="BW117" s="102"/>
      <c r="BX117" s="102"/>
      <c r="BY117" s="102"/>
      <c r="BZ117" s="102"/>
      <c r="CA117" s="102"/>
      <c r="CB117" s="102"/>
      <c r="CC117" s="102"/>
      <c r="CD117" s="102"/>
      <c r="CE117" s="102"/>
      <c r="CF117" s="102"/>
      <c r="CG117" s="102"/>
      <c r="CH117" s="102"/>
      <c r="CI117" s="102"/>
      <c r="CJ117" s="102"/>
      <c r="CK117" s="102"/>
      <c r="CL117" s="102"/>
      <c r="CM117" s="102"/>
      <c r="CN117" s="102"/>
      <c r="CO117" s="102"/>
      <c r="CP117" s="102"/>
      <c r="CQ117" s="102"/>
      <c r="CR117" s="102"/>
      <c r="CS117" s="102"/>
      <c r="CT117" s="102"/>
      <c r="CU117" s="102"/>
      <c r="CV117" s="102"/>
      <c r="CW117" s="102"/>
      <c r="CX117" s="102"/>
      <c r="CY117" s="102"/>
      <c r="CZ117" s="102"/>
      <c r="DA117" s="102"/>
      <c r="DB117" s="102"/>
      <c r="DC117" s="102"/>
      <c r="DD117" s="102"/>
      <c r="DE117" s="102"/>
      <c r="DF117" s="102"/>
      <c r="DG117" s="102"/>
      <c r="DH117" s="102"/>
      <c r="DI117" s="102"/>
      <c r="DJ117" s="102"/>
      <c r="DK117" s="102"/>
      <c r="DL117" s="102"/>
      <c r="DM117" s="102"/>
      <c r="DN117" s="102"/>
      <c r="DO117" s="102"/>
      <c r="DP117" s="102"/>
      <c r="DQ117" s="102"/>
      <c r="DR117" s="102"/>
      <c r="DS117" s="102"/>
      <c r="DT117" s="102"/>
      <c r="DU117" s="102"/>
      <c r="DV117" s="102"/>
      <c r="DW117" s="102"/>
      <c r="DX117" s="102"/>
      <c r="DY117" s="102"/>
      <c r="DZ117" s="102"/>
      <c r="EA117" s="102"/>
      <c r="EB117" s="102"/>
      <c r="EC117" s="102"/>
      <c r="ED117" s="102"/>
      <c r="EE117" s="102"/>
      <c r="EF117" s="102"/>
      <c r="EG117" s="102"/>
      <c r="EH117" s="102"/>
      <c r="EI117" s="102"/>
      <c r="EJ117" s="102"/>
      <c r="EK117" s="102"/>
      <c r="EL117" s="102"/>
      <c r="EM117" s="102"/>
      <c r="EN117" s="102"/>
      <c r="EO117" s="102"/>
      <c r="EP117" s="102"/>
      <c r="EQ117" s="102"/>
      <c r="ER117" s="102"/>
      <c r="ES117" s="102"/>
      <c r="ET117" s="102"/>
      <c r="EU117" s="102"/>
      <c r="EV117" s="102"/>
      <c r="EW117" s="102"/>
      <c r="EX117" s="102"/>
      <c r="EY117" s="102"/>
      <c r="EZ117" s="102"/>
      <c r="FA117" s="102"/>
      <c r="FB117" s="102"/>
      <c r="FC117" s="102"/>
      <c r="FD117" s="102"/>
      <c r="FE117" s="102"/>
      <c r="FF117" s="102"/>
      <c r="FG117" s="102"/>
      <c r="FH117" s="102"/>
      <c r="FI117" s="102"/>
      <c r="FJ117" s="102"/>
      <c r="FK117" s="102"/>
      <c r="FL117" s="102"/>
      <c r="FM117" s="102"/>
      <c r="FN117" s="102"/>
      <c r="FO117" s="102"/>
      <c r="FP117" s="102"/>
      <c r="FQ117" s="102"/>
      <c r="FR117" s="102"/>
      <c r="FS117" s="102"/>
      <c r="FT117" s="102"/>
      <c r="FU117" s="102"/>
      <c r="FV117" s="102"/>
      <c r="FW117" s="102"/>
      <c r="FX117" s="102"/>
      <c r="FY117" s="102"/>
      <c r="FZ117" s="102"/>
      <c r="GA117" s="102"/>
      <c r="GB117" s="102"/>
      <c r="GC117" s="102"/>
      <c r="GD117" s="102"/>
      <c r="GE117" s="102"/>
      <c r="GF117" s="102"/>
      <c r="GG117" s="102"/>
      <c r="GH117" s="102"/>
      <c r="GI117" s="102"/>
      <c r="GJ117" s="102"/>
      <c r="GK117" s="102"/>
      <c r="GL117" s="102"/>
      <c r="GM117" s="102"/>
      <c r="GN117" s="102"/>
      <c r="GO117" s="102"/>
      <c r="GP117" s="102"/>
      <c r="GQ117" s="102"/>
      <c r="GR117" s="102"/>
      <c r="GS117" s="102"/>
      <c r="GT117" s="102"/>
      <c r="GU117" s="102"/>
      <c r="GV117" s="102"/>
      <c r="GW117" s="102"/>
      <c r="GX117" s="102"/>
      <c r="GY117" s="102"/>
      <c r="GZ117" s="102"/>
      <c r="HA117" s="102"/>
      <c r="HB117" s="102"/>
      <c r="HC117" s="102"/>
      <c r="HD117" s="102"/>
      <c r="HE117" s="102"/>
      <c r="HF117" s="102"/>
      <c r="HG117" s="102"/>
      <c r="HH117" s="102"/>
      <c r="HI117" s="102"/>
      <c r="HJ117" s="102"/>
      <c r="HK117" s="102"/>
      <c r="HL117" s="102"/>
      <c r="HM117" s="102"/>
      <c r="HN117" s="102"/>
      <c r="HO117" s="102"/>
      <c r="HP117" s="102"/>
      <c r="HQ117" s="102"/>
      <c r="HR117" s="102"/>
      <c r="HS117" s="102"/>
      <c r="HT117" s="102"/>
      <c r="HU117" s="102"/>
      <c r="HV117" s="102"/>
      <c r="HW117" s="102"/>
      <c r="HX117" s="102"/>
      <c r="HY117" s="102"/>
      <c r="HZ117" s="102"/>
      <c r="IA117" s="102"/>
      <c r="IB117" s="102"/>
      <c r="IC117" s="102"/>
      <c r="ID117" s="102"/>
      <c r="IE117" s="102"/>
      <c r="IF117" s="102"/>
      <c r="IG117" s="102"/>
      <c r="IH117" s="102"/>
      <c r="II117" s="102"/>
      <c r="IJ117" s="102"/>
      <c r="IK117" s="102"/>
      <c r="IL117" s="102"/>
      <c r="IM117" s="102"/>
      <c r="IN117" s="102"/>
      <c r="IO117" s="102"/>
      <c r="IP117" s="102"/>
      <c r="IQ117" s="102"/>
      <c r="IR117" s="102"/>
      <c r="IS117" s="102"/>
      <c r="IT117" s="102"/>
      <c r="IU117" s="102"/>
      <c r="IV117" s="102"/>
      <c r="IW117" s="102"/>
      <c r="IX117" s="102"/>
      <c r="IY117" s="102"/>
      <c r="IZ117" s="102"/>
      <c r="JA117" s="102"/>
      <c r="JB117" s="102"/>
      <c r="JC117" s="102"/>
      <c r="JD117" s="102"/>
      <c r="JE117" s="102"/>
      <c r="JF117" s="102"/>
      <c r="JG117" s="102"/>
      <c r="JH117" s="102"/>
      <c r="JI117" s="102"/>
      <c r="JJ117" s="102"/>
      <c r="JK117" s="102"/>
      <c r="JL117" s="102"/>
      <c r="JM117" s="102"/>
      <c r="JN117" s="102"/>
      <c r="JO117" s="102"/>
      <c r="JP117" s="102"/>
      <c r="JQ117" s="102"/>
      <c r="JR117" s="102"/>
      <c r="JS117" s="102"/>
      <c r="JT117" s="102"/>
      <c r="JU117" s="102"/>
      <c r="JV117" s="102"/>
      <c r="JW117" s="102"/>
      <c r="JX117" s="102"/>
      <c r="JY117" s="102"/>
      <c r="JZ117" s="102"/>
      <c r="KA117" s="102"/>
      <c r="KB117" s="102"/>
      <c r="KC117" s="102"/>
      <c r="KD117" s="102"/>
      <c r="KE117" s="102"/>
      <c r="KF117" s="102"/>
      <c r="KG117" s="102"/>
      <c r="KH117" s="102"/>
      <c r="KI117" s="102"/>
      <c r="KJ117" s="102"/>
      <c r="KK117" s="102"/>
      <c r="KL117" s="102"/>
      <c r="KM117" s="102"/>
      <c r="KN117" s="102"/>
      <c r="KO117" s="102"/>
      <c r="KP117" s="102"/>
      <c r="KQ117" s="102"/>
      <c r="KR117" s="102"/>
      <c r="KS117" s="102"/>
      <c r="KT117" s="102"/>
      <c r="KU117" s="102"/>
      <c r="KV117" s="102"/>
      <c r="KW117" s="102"/>
      <c r="KX117" s="102"/>
      <c r="KY117" s="102"/>
      <c r="KZ117" s="102"/>
      <c r="LA117" s="102"/>
      <c r="LB117" s="102"/>
      <c r="LC117" s="102"/>
      <c r="LD117" s="102"/>
      <c r="LE117" s="102"/>
      <c r="LF117" s="102"/>
      <c r="LG117" s="102"/>
      <c r="LH117" s="102"/>
      <c r="LI117" s="102"/>
      <c r="LJ117" s="102"/>
      <c r="LK117" s="102"/>
      <c r="LL117" s="102"/>
      <c r="LM117" s="102"/>
      <c r="LN117" s="102"/>
      <c r="LO117" s="102"/>
      <c r="LP117" s="102"/>
      <c r="LQ117" s="102"/>
      <c r="LR117" s="102"/>
      <c r="LS117" s="102"/>
      <c r="LT117" s="102"/>
      <c r="LU117" s="102"/>
      <c r="LV117" s="102"/>
      <c r="LW117" s="102"/>
      <c r="LX117" s="102"/>
      <c r="LY117" s="102"/>
      <c r="LZ117" s="102"/>
      <c r="MA117" s="102"/>
      <c r="MB117" s="102"/>
      <c r="MC117" s="102"/>
      <c r="MD117" s="102"/>
      <c r="ME117" s="102"/>
      <c r="MF117" s="102"/>
      <c r="MG117" s="102"/>
      <c r="MH117" s="102"/>
      <c r="MI117" s="102"/>
      <c r="MJ117" s="102"/>
      <c r="MK117" s="102"/>
      <c r="ML117" s="102"/>
      <c r="MM117" s="102"/>
      <c r="MN117" s="102"/>
      <c r="MO117" s="102"/>
      <c r="MP117" s="102"/>
      <c r="MQ117" s="102"/>
      <c r="MR117" s="102"/>
      <c r="MS117" s="102"/>
      <c r="MT117" s="102"/>
      <c r="MU117" s="102"/>
      <c r="MV117" s="102"/>
      <c r="MW117" s="102"/>
      <c r="MX117" s="102"/>
      <c r="MY117" s="102"/>
      <c r="MZ117" s="102"/>
      <c r="NA117" s="102"/>
      <c r="NB117" s="102"/>
      <c r="NC117" s="102"/>
      <c r="ND117" s="102"/>
      <c r="NE117" s="102"/>
      <c r="NF117" s="102"/>
      <c r="NG117" s="102"/>
      <c r="NH117" s="102"/>
      <c r="NI117" s="102"/>
      <c r="NJ117" s="102"/>
      <c r="NK117" s="102"/>
      <c r="NL117" s="102"/>
      <c r="NM117" s="102"/>
      <c r="NN117" s="102"/>
      <c r="NO117" s="102"/>
      <c r="NP117" s="102"/>
      <c r="NQ117" s="102"/>
      <c r="NR117" s="102"/>
      <c r="NS117" s="102"/>
      <c r="NT117" s="102"/>
      <c r="NU117" s="102"/>
      <c r="NV117" s="102"/>
      <c r="NW117" s="102"/>
      <c r="NX117" s="102"/>
      <c r="NY117" s="102"/>
      <c r="NZ117" s="102"/>
      <c r="OA117" s="102"/>
      <c r="OB117" s="102"/>
      <c r="OC117" s="102"/>
      <c r="OD117" s="102"/>
      <c r="OE117" s="102"/>
      <c r="OF117" s="102"/>
      <c r="OG117" s="102"/>
      <c r="OH117" s="102"/>
      <c r="OI117" s="102"/>
      <c r="OJ117" s="102"/>
      <c r="OK117" s="102"/>
      <c r="OL117" s="102"/>
      <c r="OM117" s="102"/>
      <c r="ON117" s="102"/>
      <c r="OO117" s="102"/>
      <c r="OP117" s="102"/>
      <c r="OQ117" s="102"/>
      <c r="OR117" s="102"/>
      <c r="OS117" s="102"/>
      <c r="OT117" s="102"/>
      <c r="OU117" s="102"/>
      <c r="OV117" s="102"/>
      <c r="OW117" s="102"/>
      <c r="OX117" s="102"/>
      <c r="OY117" s="102"/>
      <c r="OZ117" s="102"/>
      <c r="PA117" s="102"/>
      <c r="PB117" s="102"/>
      <c r="PC117" s="102"/>
      <c r="PD117" s="102"/>
      <c r="PE117" s="102"/>
      <c r="PF117" s="102"/>
      <c r="PG117" s="102"/>
      <c r="PH117" s="102"/>
      <c r="PI117" s="102"/>
      <c r="PJ117" s="102"/>
      <c r="PK117" s="102"/>
      <c r="PL117" s="102"/>
      <c r="PM117" s="102"/>
      <c r="PN117" s="102"/>
      <c r="PO117" s="102"/>
      <c r="PP117" s="102"/>
      <c r="PQ117" s="102"/>
      <c r="PR117" s="102"/>
      <c r="PS117" s="102"/>
      <c r="PT117" s="102"/>
      <c r="PU117" s="102"/>
      <c r="PV117" s="102"/>
      <c r="PW117" s="102"/>
      <c r="PX117" s="102"/>
      <c r="PY117" s="102"/>
      <c r="PZ117" s="102"/>
      <c r="QA117" s="102"/>
      <c r="QB117" s="102"/>
      <c r="QC117" s="102"/>
      <c r="QD117" s="102"/>
      <c r="QE117" s="102"/>
      <c r="QF117" s="102"/>
      <c r="QG117" s="102"/>
      <c r="QH117" s="102"/>
      <c r="QI117" s="102"/>
      <c r="QJ117" s="102"/>
      <c r="QK117" s="102"/>
      <c r="QL117" s="102"/>
      <c r="QM117" s="102"/>
      <c r="QN117" s="102"/>
      <c r="QO117" s="102"/>
      <c r="QP117" s="102"/>
      <c r="QQ117" s="102"/>
      <c r="QR117" s="102"/>
      <c r="QS117" s="102"/>
      <c r="QT117" s="102"/>
      <c r="QU117" s="102"/>
      <c r="QV117" s="102"/>
      <c r="QW117" s="102"/>
      <c r="QX117" s="102"/>
      <c r="QY117" s="102"/>
      <c r="QZ117" s="102"/>
      <c r="RA117" s="102"/>
      <c r="RB117" s="102"/>
      <c r="RC117" s="102"/>
      <c r="RD117" s="102"/>
      <c r="RE117" s="102"/>
      <c r="RF117" s="102"/>
      <c r="RG117" s="102"/>
      <c r="RH117" s="102"/>
      <c r="RI117" s="102"/>
      <c r="RJ117" s="102"/>
      <c r="RK117" s="102"/>
      <c r="RL117" s="102"/>
      <c r="RM117" s="102"/>
      <c r="RN117" s="102"/>
      <c r="RO117" s="102"/>
      <c r="RP117" s="102"/>
      <c r="RQ117" s="102"/>
      <c r="RR117" s="102"/>
      <c r="RS117" s="102"/>
      <c r="RT117" s="102"/>
      <c r="RU117" s="102"/>
      <c r="RV117" s="102"/>
      <c r="RW117" s="102"/>
      <c r="RX117" s="102"/>
      <c r="RY117" s="102"/>
      <c r="RZ117" s="102"/>
      <c r="SA117" s="102"/>
      <c r="SB117" s="102"/>
      <c r="SC117" s="102"/>
      <c r="SD117" s="102"/>
      <c r="SE117" s="102"/>
      <c r="SF117" s="102"/>
      <c r="SG117" s="102"/>
      <c r="SH117" s="102"/>
      <c r="SI117" s="102"/>
      <c r="SJ117" s="102"/>
      <c r="SK117" s="102"/>
      <c r="SL117" s="102"/>
      <c r="SM117" s="102"/>
      <c r="SN117" s="102"/>
      <c r="SO117" s="102"/>
      <c r="SP117" s="102"/>
      <c r="SQ117" s="102"/>
      <c r="SR117" s="102"/>
      <c r="SS117" s="102"/>
      <c r="ST117" s="102"/>
      <c r="SU117" s="102"/>
      <c r="SV117" s="102"/>
      <c r="SW117" s="102"/>
      <c r="SX117" s="102"/>
      <c r="SY117" s="102"/>
      <c r="SZ117" s="102"/>
      <c r="TA117" s="102"/>
      <c r="TB117" s="102"/>
      <c r="TC117" s="102"/>
      <c r="TD117" s="102"/>
      <c r="TE117" s="102"/>
      <c r="TF117" s="102"/>
      <c r="TG117" s="102"/>
      <c r="TH117" s="102"/>
      <c r="TI117" s="102"/>
      <c r="TJ117" s="102"/>
      <c r="TK117" s="102"/>
      <c r="TL117" s="102"/>
      <c r="TM117" s="102"/>
      <c r="TN117" s="102"/>
      <c r="TO117" s="102"/>
      <c r="TP117" s="102"/>
      <c r="TQ117" s="102"/>
      <c r="TR117" s="102"/>
      <c r="TS117" s="102"/>
      <c r="TT117" s="102"/>
      <c r="TU117" s="102"/>
      <c r="TV117" s="102"/>
      <c r="TW117" s="102"/>
      <c r="TX117" s="102"/>
      <c r="TY117" s="102"/>
      <c r="TZ117" s="102"/>
      <c r="UA117" s="102"/>
      <c r="UB117" s="102"/>
      <c r="UC117" s="102"/>
      <c r="UD117" s="102"/>
      <c r="UE117" s="102"/>
      <c r="UF117" s="102"/>
      <c r="UG117" s="102"/>
      <c r="UH117" s="102"/>
      <c r="UI117" s="102"/>
      <c r="UJ117" s="102"/>
      <c r="UK117" s="102"/>
      <c r="UL117" s="102"/>
      <c r="UM117" s="102"/>
      <c r="UN117" s="102"/>
      <c r="UO117" s="102"/>
      <c r="UP117" s="102"/>
      <c r="UQ117" s="102"/>
      <c r="UR117" s="102"/>
      <c r="US117" s="102"/>
      <c r="UT117" s="102"/>
      <c r="UU117" s="102"/>
      <c r="UV117" s="102"/>
      <c r="UW117" s="102"/>
      <c r="UX117" s="102"/>
      <c r="UY117" s="102"/>
      <c r="UZ117" s="102"/>
      <c r="VA117" s="102"/>
      <c r="VB117" s="102"/>
      <c r="VC117" s="102"/>
      <c r="VD117" s="102"/>
      <c r="VE117" s="102"/>
      <c r="VF117" s="102"/>
      <c r="VG117" s="102"/>
      <c r="VH117" s="102"/>
      <c r="VI117" s="102"/>
      <c r="VJ117" s="102"/>
      <c r="VK117" s="102"/>
      <c r="VL117" s="102"/>
      <c r="VM117" s="102"/>
      <c r="VN117" s="102"/>
      <c r="VO117" s="102"/>
      <c r="VP117" s="102"/>
      <c r="VQ117" s="102"/>
      <c r="VR117" s="102"/>
      <c r="VS117" s="102"/>
      <c r="VT117" s="102"/>
      <c r="VU117" s="102"/>
      <c r="VV117" s="102"/>
      <c r="VW117" s="102"/>
      <c r="VX117" s="102"/>
      <c r="VY117" s="102"/>
      <c r="VZ117" s="102"/>
      <c r="WA117" s="102"/>
      <c r="WB117" s="102"/>
      <c r="WC117" s="102"/>
      <c r="WD117" s="102"/>
      <c r="WE117" s="102"/>
      <c r="WF117" s="102"/>
      <c r="WG117" s="102"/>
      <c r="WH117" s="102"/>
      <c r="WI117" s="102"/>
      <c r="WJ117" s="102"/>
      <c r="WK117" s="102"/>
      <c r="WL117" s="102"/>
      <c r="WM117" s="102"/>
      <c r="WN117" s="102"/>
      <c r="WO117" s="102"/>
      <c r="WP117" s="102"/>
      <c r="WQ117" s="102"/>
      <c r="WR117" s="102"/>
      <c r="WS117" s="102"/>
      <c r="WT117" s="102"/>
      <c r="WU117" s="102"/>
      <c r="WV117" s="102"/>
      <c r="WW117" s="102"/>
      <c r="WX117" s="102"/>
      <c r="WY117" s="102"/>
      <c r="WZ117" s="102"/>
      <c r="XA117" s="102"/>
      <c r="XB117" s="102"/>
      <c r="XC117" s="102"/>
      <c r="XD117" s="102"/>
      <c r="XE117" s="102"/>
      <c r="XF117" s="102"/>
      <c r="XG117" s="102"/>
      <c r="XH117" s="102"/>
      <c r="XI117" s="102"/>
      <c r="XJ117" s="102"/>
      <c r="XK117" s="102"/>
      <c r="XL117" s="102"/>
      <c r="XM117" s="102"/>
      <c r="XN117" s="102"/>
      <c r="XO117" s="102"/>
      <c r="XP117" s="102"/>
      <c r="XQ117" s="102"/>
      <c r="XR117" s="102"/>
      <c r="XS117" s="102"/>
      <c r="XT117" s="102"/>
      <c r="XU117" s="102"/>
      <c r="XV117" s="102"/>
      <c r="XW117" s="102"/>
      <c r="XX117" s="102"/>
      <c r="XY117" s="102"/>
      <c r="XZ117" s="102"/>
      <c r="YA117" s="102"/>
      <c r="YB117" s="102"/>
      <c r="YC117" s="102"/>
      <c r="YD117" s="102"/>
      <c r="YE117" s="102"/>
      <c r="YF117" s="102"/>
      <c r="YG117" s="102"/>
      <c r="YH117" s="102"/>
      <c r="YI117" s="102"/>
      <c r="YJ117" s="102"/>
      <c r="YK117" s="102"/>
      <c r="YL117" s="102"/>
      <c r="YM117" s="102"/>
      <c r="YN117" s="102"/>
      <c r="YO117" s="102"/>
      <c r="YP117" s="102"/>
      <c r="YQ117" s="102"/>
      <c r="YR117" s="102"/>
      <c r="YS117" s="102"/>
      <c r="YT117" s="102"/>
      <c r="YU117" s="102"/>
      <c r="YV117" s="102"/>
      <c r="YW117" s="102"/>
      <c r="YX117" s="102"/>
      <c r="YY117" s="102"/>
      <c r="YZ117" s="102"/>
      <c r="ZA117" s="102"/>
      <c r="ZB117" s="102"/>
      <c r="ZC117" s="102"/>
      <c r="ZD117" s="102"/>
      <c r="ZE117" s="102"/>
      <c r="ZF117" s="102"/>
      <c r="ZG117" s="102"/>
      <c r="ZH117" s="102"/>
      <c r="ZI117" s="102"/>
      <c r="ZJ117" s="102"/>
      <c r="ZK117" s="102"/>
      <c r="ZL117" s="102"/>
      <c r="ZM117" s="102"/>
      <c r="ZN117" s="102"/>
      <c r="ZO117" s="102"/>
      <c r="ZP117" s="102"/>
      <c r="ZQ117" s="102"/>
      <c r="ZR117" s="102"/>
      <c r="ZS117" s="102"/>
      <c r="ZT117" s="102"/>
      <c r="ZU117" s="102"/>
      <c r="ZV117" s="102"/>
      <c r="ZW117" s="102"/>
      <c r="ZX117" s="102"/>
      <c r="ZY117" s="102"/>
      <c r="ZZ117" s="102"/>
      <c r="AAA117" s="102"/>
      <c r="AAB117" s="102"/>
      <c r="AAC117" s="102"/>
      <c r="AAD117" s="102"/>
      <c r="AAE117" s="102"/>
      <c r="AAF117" s="102"/>
      <c r="AAG117" s="102"/>
      <c r="AAH117" s="102"/>
      <c r="AAI117" s="102"/>
      <c r="AAJ117" s="102"/>
      <c r="AAK117" s="102"/>
      <c r="AAL117" s="102"/>
      <c r="AAM117" s="102"/>
      <c r="AAN117" s="102"/>
      <c r="AAO117" s="102"/>
      <c r="AAP117" s="102"/>
      <c r="AAQ117" s="102"/>
      <c r="AAR117" s="102"/>
      <c r="AAS117" s="102"/>
      <c r="AAT117" s="102"/>
      <c r="AAU117" s="102"/>
      <c r="AAV117" s="102"/>
      <c r="AAW117" s="102"/>
      <c r="AAX117" s="102"/>
      <c r="AAY117" s="102"/>
      <c r="AAZ117" s="102"/>
      <c r="ABA117" s="102"/>
      <c r="ABB117" s="102"/>
      <c r="ABC117" s="102"/>
      <c r="ABD117" s="102"/>
      <c r="ABE117" s="102"/>
      <c r="ABF117" s="102"/>
      <c r="ABG117" s="102"/>
      <c r="ABH117" s="102"/>
      <c r="ABI117" s="102"/>
      <c r="ABJ117" s="102"/>
      <c r="ABK117" s="102"/>
      <c r="ABL117" s="102"/>
      <c r="ABM117" s="102"/>
      <c r="ABN117" s="102"/>
      <c r="ABO117" s="102"/>
      <c r="ABP117" s="102"/>
      <c r="ABQ117" s="102"/>
      <c r="ABR117" s="102"/>
      <c r="ABS117" s="102"/>
      <c r="ABT117" s="102"/>
      <c r="ABU117" s="102"/>
      <c r="ABV117" s="102"/>
      <c r="ABW117" s="102"/>
      <c r="ABX117" s="102"/>
      <c r="ABY117" s="102"/>
      <c r="ABZ117" s="102"/>
      <c r="ACA117" s="102"/>
      <c r="ACB117" s="102"/>
      <c r="ACC117" s="102"/>
      <c r="ACD117" s="102"/>
      <c r="ACE117" s="102"/>
      <c r="ACF117" s="102"/>
      <c r="ACG117" s="102"/>
      <c r="ACH117" s="102"/>
      <c r="ACI117" s="102"/>
      <c r="ACJ117" s="102"/>
      <c r="ACK117" s="102"/>
      <c r="ACL117" s="102"/>
      <c r="ACM117" s="102"/>
      <c r="ACN117" s="102"/>
      <c r="ACO117" s="102"/>
      <c r="ACP117" s="102"/>
      <c r="ACQ117" s="102"/>
      <c r="ACR117" s="102"/>
      <c r="ACS117" s="102"/>
      <c r="ACT117" s="102"/>
      <c r="ACU117" s="102"/>
      <c r="ACV117" s="102"/>
      <c r="ACW117" s="102"/>
      <c r="ACX117" s="102"/>
      <c r="ACY117" s="102"/>
      <c r="ACZ117" s="102"/>
      <c r="ADA117" s="102"/>
      <c r="ADB117" s="102"/>
      <c r="ADC117" s="102"/>
      <c r="ADD117" s="102"/>
      <c r="ADE117" s="102"/>
      <c r="ADF117" s="102"/>
      <c r="ADG117" s="102"/>
      <c r="ADH117" s="102"/>
      <c r="ADI117" s="102"/>
      <c r="ADJ117" s="102"/>
      <c r="ADK117" s="102"/>
      <c r="ADL117" s="102"/>
      <c r="ADM117" s="102"/>
      <c r="ADN117" s="102"/>
      <c r="ADO117" s="102"/>
      <c r="ADP117" s="102"/>
      <c r="ADQ117" s="102"/>
      <c r="ADR117" s="102"/>
      <c r="ADS117" s="102"/>
      <c r="ADT117" s="102"/>
      <c r="ADU117" s="102"/>
      <c r="ADV117" s="102"/>
      <c r="ADW117" s="102"/>
      <c r="ADX117" s="102"/>
      <c r="ADY117" s="102"/>
      <c r="ADZ117" s="102"/>
      <c r="AEA117" s="102"/>
      <c r="AEB117" s="102"/>
      <c r="AEC117" s="102"/>
      <c r="AED117" s="102"/>
      <c r="AEE117" s="102"/>
      <c r="AEF117" s="102"/>
      <c r="AEG117" s="102"/>
      <c r="AEH117" s="102"/>
      <c r="AEI117" s="102"/>
      <c r="AEJ117" s="102"/>
      <c r="AEK117" s="102"/>
      <c r="AEL117" s="102"/>
      <c r="AEM117" s="102"/>
      <c r="AEN117" s="102"/>
      <c r="AEO117" s="102"/>
      <c r="AEP117" s="102"/>
      <c r="AEQ117" s="102"/>
      <c r="AER117" s="102"/>
      <c r="AES117" s="102"/>
      <c r="AET117" s="102"/>
      <c r="AEU117" s="102"/>
      <c r="AEV117" s="102"/>
      <c r="AEW117" s="102"/>
      <c r="AEX117" s="102"/>
      <c r="AEY117" s="102"/>
      <c r="AEZ117" s="102"/>
      <c r="AFA117" s="102"/>
      <c r="AFB117" s="102"/>
      <c r="AFC117" s="102"/>
      <c r="AFD117" s="102"/>
      <c r="AFE117" s="102"/>
      <c r="AFF117" s="102"/>
      <c r="AFG117" s="102"/>
      <c r="AFH117" s="102"/>
      <c r="AFI117" s="102"/>
      <c r="AFJ117" s="102"/>
      <c r="AFK117" s="102"/>
      <c r="AFL117" s="102"/>
      <c r="AFM117" s="102"/>
      <c r="AFN117" s="102"/>
      <c r="AFO117" s="102"/>
      <c r="AFP117" s="102"/>
      <c r="AFQ117" s="102"/>
      <c r="AFR117" s="102"/>
      <c r="AFS117" s="102"/>
      <c r="AFT117" s="102"/>
      <c r="AFU117" s="102"/>
      <c r="AFV117" s="102"/>
      <c r="AFW117" s="102"/>
      <c r="AFX117" s="102"/>
      <c r="AFY117" s="102"/>
      <c r="AFZ117" s="102"/>
      <c r="AGA117" s="102"/>
      <c r="AGB117" s="102"/>
      <c r="AGC117" s="102"/>
      <c r="AGD117" s="102"/>
      <c r="AGE117" s="102"/>
      <c r="AGF117" s="102"/>
      <c r="AGG117" s="102"/>
      <c r="AGH117" s="102"/>
      <c r="AGI117" s="102"/>
      <c r="AGJ117" s="102"/>
      <c r="AGK117" s="102"/>
      <c r="AGL117" s="102"/>
      <c r="AGM117" s="102"/>
      <c r="AGN117" s="102"/>
      <c r="AGO117" s="102"/>
      <c r="AGP117" s="102"/>
      <c r="AGQ117" s="102"/>
      <c r="AGR117" s="102"/>
      <c r="AGS117" s="102"/>
      <c r="AGT117" s="102"/>
      <c r="AGU117" s="102"/>
      <c r="AGV117" s="102"/>
      <c r="AGW117" s="102"/>
      <c r="AGX117" s="102"/>
      <c r="AGY117" s="102"/>
      <c r="AGZ117" s="102"/>
      <c r="AHA117" s="102"/>
      <c r="AHB117" s="102"/>
      <c r="AHC117" s="102"/>
      <c r="AHD117" s="102"/>
      <c r="AHE117" s="102"/>
      <c r="AHF117" s="102"/>
      <c r="AHG117" s="102"/>
      <c r="AHH117" s="102"/>
      <c r="AHI117" s="102"/>
      <c r="AHJ117" s="102"/>
      <c r="AHK117" s="102"/>
      <c r="AHL117" s="102"/>
      <c r="AHM117" s="102"/>
      <c r="AHN117" s="102"/>
      <c r="AHO117" s="102"/>
      <c r="AHP117" s="102"/>
      <c r="AHQ117" s="102"/>
      <c r="AHR117" s="102"/>
      <c r="AHS117" s="102"/>
      <c r="AHT117" s="102"/>
      <c r="AHU117" s="102"/>
      <c r="AHV117" s="102"/>
      <c r="AHW117" s="102"/>
      <c r="AHX117" s="102"/>
      <c r="AHY117" s="102"/>
      <c r="AHZ117" s="102"/>
      <c r="AIA117" s="102"/>
      <c r="AIB117" s="102"/>
      <c r="AIC117" s="102"/>
      <c r="AID117" s="102"/>
      <c r="AIE117" s="102"/>
      <c r="AIF117" s="102"/>
      <c r="AIG117" s="102"/>
      <c r="AIH117" s="102"/>
      <c r="AII117" s="102"/>
      <c r="AIJ117" s="102"/>
      <c r="AIK117" s="102"/>
      <c r="AIL117" s="102"/>
      <c r="AIM117" s="102"/>
      <c r="AIN117" s="102"/>
      <c r="AIO117" s="102"/>
      <c r="AIP117" s="102"/>
      <c r="AIQ117" s="102"/>
      <c r="AIR117" s="102"/>
      <c r="AIS117" s="102"/>
      <c r="AIT117" s="102"/>
      <c r="AIU117" s="102"/>
      <c r="AIV117" s="102"/>
      <c r="AIW117" s="102"/>
      <c r="AIX117" s="102"/>
      <c r="AIY117" s="102"/>
      <c r="AIZ117" s="102"/>
      <c r="AJA117" s="102"/>
      <c r="AJB117" s="102"/>
      <c r="AJC117" s="102"/>
      <c r="AJD117" s="102"/>
      <c r="AJE117" s="102"/>
      <c r="AJF117" s="102"/>
      <c r="AJG117" s="102"/>
      <c r="AJH117" s="102"/>
      <c r="AJI117" s="102"/>
      <c r="AJJ117" s="102"/>
      <c r="AJK117" s="102"/>
      <c r="AJL117" s="102"/>
      <c r="AJM117" s="102"/>
      <c r="AJN117" s="102"/>
      <c r="AJO117" s="102"/>
      <c r="AJP117" s="102"/>
      <c r="AJQ117" s="102"/>
      <c r="AJR117" s="102"/>
      <c r="AJS117" s="102"/>
      <c r="AJT117" s="102"/>
      <c r="AJU117" s="102"/>
      <c r="AJV117" s="102"/>
      <c r="AJW117" s="102"/>
      <c r="AJX117" s="102"/>
      <c r="AJY117" s="102"/>
      <c r="AJZ117" s="102"/>
      <c r="AKA117" s="102"/>
      <c r="AKB117" s="102"/>
      <c r="AKC117" s="102"/>
      <c r="AKD117" s="102"/>
      <c r="AKE117" s="102"/>
      <c r="AKF117" s="102"/>
      <c r="AKG117" s="102"/>
      <c r="AKH117" s="102"/>
      <c r="AKI117" s="102"/>
      <c r="AKJ117" s="102"/>
      <c r="AKK117" s="102"/>
      <c r="AKL117" s="102"/>
      <c r="AKM117" s="102"/>
      <c r="AKN117" s="102"/>
      <c r="AKO117" s="102"/>
      <c r="AKP117" s="102"/>
      <c r="AKQ117" s="102"/>
      <c r="AKR117" s="102"/>
      <c r="AKS117" s="102"/>
      <c r="AKT117" s="102"/>
      <c r="AKU117" s="102"/>
      <c r="AKV117" s="102"/>
      <c r="AKW117" s="102"/>
      <c r="AKX117" s="102"/>
      <c r="AKY117" s="102"/>
      <c r="AKZ117" s="102"/>
      <c r="ALA117" s="102"/>
      <c r="ALB117" s="102"/>
      <c r="ALC117" s="102"/>
      <c r="ALD117" s="102"/>
      <c r="ALE117" s="102"/>
      <c r="ALF117" s="102"/>
      <c r="ALG117" s="102"/>
      <c r="ALH117" s="102"/>
      <c r="ALI117" s="102"/>
      <c r="ALJ117" s="102"/>
      <c r="ALK117" s="102"/>
      <c r="ALL117" s="102"/>
      <c r="ALM117" s="102"/>
      <c r="ALN117" s="102"/>
      <c r="ALO117" s="102"/>
      <c r="ALP117" s="102"/>
      <c r="ALQ117" s="102"/>
      <c r="ALR117" s="102"/>
      <c r="ALS117" s="102"/>
      <c r="ALT117" s="102"/>
      <c r="ALU117" s="102"/>
      <c r="ALV117" s="102"/>
      <c r="ALW117" s="102"/>
      <c r="ALX117" s="102"/>
      <c r="ALY117" s="102"/>
      <c r="ALZ117" s="102"/>
      <c r="AMA117" s="102"/>
      <c r="AMB117" s="102"/>
      <c r="AMC117" s="102"/>
      <c r="AMD117" s="102"/>
      <c r="AME117" s="102"/>
      <c r="AMF117" s="102"/>
      <c r="AMG117" s="102"/>
      <c r="AMH117" s="102"/>
      <c r="AMI117" s="102"/>
      <c r="AMJ117" s="102"/>
      <c r="AMK117" s="102"/>
      <c r="AML117" s="102"/>
      <c r="AMM117" s="102"/>
      <c r="AMN117" s="102"/>
      <c r="AMO117" s="102"/>
      <c r="AMP117" s="102"/>
      <c r="AMQ117" s="102"/>
      <c r="AMR117" s="102"/>
      <c r="AMS117" s="102"/>
      <c r="AMT117" s="102"/>
      <c r="AMU117" s="102"/>
      <c r="AMV117" s="102"/>
      <c r="AMW117" s="102"/>
      <c r="AMX117" s="102"/>
      <c r="AMY117" s="102"/>
      <c r="AMZ117" s="102"/>
      <c r="ANA117" s="102"/>
      <c r="ANB117" s="102"/>
      <c r="ANC117" s="102"/>
      <c r="AND117" s="102"/>
      <c r="ANE117" s="102"/>
      <c r="ANF117" s="102"/>
      <c r="ANG117" s="102"/>
      <c r="ANH117" s="102"/>
      <c r="ANI117" s="102"/>
      <c r="ANJ117" s="102"/>
      <c r="ANK117" s="102"/>
      <c r="ANL117" s="102"/>
      <c r="ANM117" s="102"/>
      <c r="ANN117" s="102"/>
      <c r="ANO117" s="102"/>
      <c r="ANP117" s="102"/>
      <c r="ANQ117" s="102"/>
      <c r="ANR117" s="102"/>
      <c r="ANS117" s="102"/>
      <c r="ANT117" s="102"/>
      <c r="ANU117" s="102"/>
      <c r="ANV117" s="102"/>
      <c r="ANW117" s="102"/>
      <c r="ANX117" s="102"/>
      <c r="ANY117" s="102"/>
      <c r="ANZ117" s="102"/>
      <c r="AOA117" s="102"/>
      <c r="AOB117" s="102"/>
      <c r="AOC117" s="102"/>
      <c r="AOD117" s="102"/>
      <c r="AOE117" s="102"/>
      <c r="AOF117" s="102"/>
      <c r="AOG117" s="102"/>
      <c r="AOH117" s="102"/>
      <c r="AOI117" s="102"/>
      <c r="AOJ117" s="102"/>
      <c r="AOK117" s="102"/>
      <c r="AOL117" s="102"/>
      <c r="AOM117" s="102"/>
      <c r="AON117" s="102"/>
      <c r="AOO117" s="102"/>
      <c r="AOP117" s="102"/>
      <c r="AOQ117" s="102"/>
      <c r="AOR117" s="102"/>
      <c r="AOS117" s="102"/>
      <c r="AOT117" s="102"/>
      <c r="AOU117" s="102"/>
      <c r="AOV117" s="102"/>
      <c r="AOW117" s="102"/>
      <c r="AOX117" s="102"/>
      <c r="AOY117" s="102"/>
      <c r="AOZ117" s="102"/>
      <c r="APA117" s="102"/>
      <c r="APB117" s="102"/>
      <c r="APC117" s="102"/>
      <c r="APD117" s="102"/>
      <c r="APE117" s="102"/>
      <c r="APF117" s="102"/>
      <c r="APG117" s="102"/>
      <c r="APH117" s="102"/>
      <c r="API117" s="102"/>
      <c r="APJ117" s="102"/>
      <c r="APK117" s="102"/>
      <c r="APL117" s="102"/>
      <c r="APM117" s="102"/>
      <c r="APN117" s="102"/>
      <c r="APO117" s="102"/>
      <c r="APP117" s="102"/>
      <c r="APQ117" s="102"/>
      <c r="APR117" s="102"/>
      <c r="APS117" s="102"/>
      <c r="APT117" s="102"/>
      <c r="APU117" s="102"/>
      <c r="APV117" s="102"/>
      <c r="APW117" s="102"/>
      <c r="APX117" s="102"/>
      <c r="APY117" s="102"/>
      <c r="APZ117" s="102"/>
      <c r="AQA117" s="102"/>
      <c r="AQB117" s="102"/>
      <c r="AQC117" s="102"/>
      <c r="AQD117" s="102"/>
      <c r="AQE117" s="102"/>
      <c r="AQF117" s="102"/>
      <c r="AQG117" s="102"/>
      <c r="AQH117" s="102"/>
      <c r="AQI117" s="102"/>
      <c r="AQJ117" s="102"/>
      <c r="AQK117" s="102"/>
      <c r="AQL117" s="102"/>
      <c r="AQM117" s="102"/>
      <c r="AQN117" s="102"/>
      <c r="AQO117" s="102"/>
      <c r="AQP117" s="102"/>
      <c r="AQQ117" s="102"/>
      <c r="AQR117" s="102"/>
      <c r="AQS117" s="102"/>
      <c r="AQT117" s="102"/>
      <c r="AQU117" s="102"/>
      <c r="AQV117" s="102"/>
      <c r="AQW117" s="102"/>
      <c r="AQX117" s="102"/>
      <c r="AQY117" s="102"/>
      <c r="AQZ117" s="102"/>
      <c r="ARA117" s="102"/>
      <c r="ARB117" s="102"/>
      <c r="ARC117" s="102"/>
      <c r="ARD117" s="102"/>
      <c r="ARE117" s="102"/>
      <c r="ARF117" s="102"/>
      <c r="ARG117" s="102"/>
      <c r="ARH117" s="102"/>
      <c r="ARI117" s="102"/>
      <c r="ARJ117" s="102"/>
      <c r="ARK117" s="102"/>
      <c r="ARL117" s="102"/>
      <c r="ARM117" s="102"/>
      <c r="ARN117" s="102"/>
      <c r="ARO117" s="102"/>
      <c r="ARP117" s="102"/>
      <c r="ARQ117" s="102"/>
      <c r="ARR117" s="102"/>
      <c r="ARS117" s="102"/>
      <c r="ART117" s="102"/>
      <c r="ARU117" s="102"/>
      <c r="ARV117" s="102"/>
      <c r="ARW117" s="102"/>
      <c r="ARX117" s="102"/>
      <c r="ARY117" s="102"/>
      <c r="ARZ117" s="102"/>
      <c r="ASA117" s="102"/>
      <c r="ASB117" s="102"/>
      <c r="ASC117" s="102"/>
      <c r="ASD117" s="102"/>
      <c r="ASE117" s="102"/>
      <c r="ASF117" s="102"/>
      <c r="ASG117" s="102"/>
      <c r="ASH117" s="102"/>
      <c r="ASI117" s="102"/>
      <c r="ASJ117" s="102"/>
      <c r="ASK117" s="102"/>
      <c r="ASL117" s="102"/>
      <c r="ASM117" s="102"/>
      <c r="ASN117" s="102"/>
      <c r="ASO117" s="102"/>
      <c r="ASP117" s="102"/>
      <c r="ASQ117" s="102"/>
      <c r="ASR117" s="102"/>
      <c r="ASS117" s="102"/>
      <c r="AST117" s="102"/>
      <c r="ASU117" s="102"/>
      <c r="ASV117" s="102"/>
      <c r="ASW117" s="102"/>
      <c r="ASX117" s="102"/>
      <c r="ASY117" s="102"/>
      <c r="ASZ117" s="102"/>
      <c r="ATA117" s="102"/>
      <c r="ATB117" s="102"/>
      <c r="ATC117" s="102"/>
      <c r="ATD117" s="102"/>
      <c r="ATE117" s="102"/>
      <c r="ATF117" s="102"/>
      <c r="ATG117" s="102"/>
      <c r="ATH117" s="102"/>
      <c r="ATI117" s="102"/>
      <c r="ATJ117" s="102"/>
      <c r="ATK117" s="102"/>
      <c r="ATL117" s="102"/>
      <c r="ATM117" s="102"/>
      <c r="ATN117" s="102"/>
      <c r="ATO117" s="102"/>
      <c r="ATP117" s="102"/>
      <c r="ATQ117" s="102"/>
      <c r="ATR117" s="102"/>
      <c r="ATS117" s="102"/>
      <c r="ATT117" s="102"/>
      <c r="ATU117" s="102"/>
      <c r="ATV117" s="102"/>
      <c r="ATW117" s="102"/>
      <c r="ATX117" s="102"/>
      <c r="ATY117" s="102"/>
      <c r="ATZ117" s="102"/>
      <c r="AUA117" s="102"/>
      <c r="AUB117" s="102"/>
      <c r="AUC117" s="102"/>
      <c r="AUD117" s="102"/>
      <c r="AUE117" s="102"/>
      <c r="AUF117" s="102"/>
      <c r="AUG117" s="102"/>
      <c r="AUH117" s="102"/>
      <c r="AUI117" s="102"/>
      <c r="AUJ117" s="102"/>
      <c r="AUK117" s="102"/>
      <c r="AUL117" s="102"/>
      <c r="AUM117" s="102"/>
      <c r="AUN117" s="102"/>
      <c r="AUO117" s="102"/>
      <c r="AUP117" s="102"/>
      <c r="AUQ117" s="102"/>
      <c r="AUR117" s="102"/>
      <c r="AUS117" s="102"/>
      <c r="AUT117" s="102"/>
      <c r="AUU117" s="102"/>
      <c r="AUV117" s="102"/>
      <c r="AUW117" s="102"/>
      <c r="AUX117" s="102"/>
      <c r="AUY117" s="102"/>
      <c r="AUZ117" s="102"/>
      <c r="AVA117" s="102"/>
      <c r="AVB117" s="102"/>
      <c r="AVC117" s="102"/>
      <c r="AVD117" s="102"/>
      <c r="AVE117" s="102"/>
      <c r="AVF117" s="102"/>
      <c r="AVG117" s="102"/>
      <c r="AVH117" s="102"/>
      <c r="AVI117" s="102"/>
      <c r="AVJ117" s="102"/>
      <c r="AVK117" s="102"/>
      <c r="AVL117" s="102"/>
      <c r="AVM117" s="102"/>
      <c r="AVN117" s="102"/>
      <c r="AVO117" s="102"/>
      <c r="AVP117" s="102"/>
      <c r="AVQ117" s="102"/>
      <c r="AVR117" s="102"/>
      <c r="AVS117" s="102"/>
      <c r="AVT117" s="102"/>
      <c r="AVU117" s="102"/>
      <c r="AVV117" s="102"/>
      <c r="AVW117" s="102"/>
      <c r="AVX117" s="102"/>
      <c r="AVY117" s="102"/>
      <c r="AVZ117" s="102"/>
      <c r="AWA117" s="102"/>
      <c r="AWB117" s="102"/>
      <c r="AWC117" s="102"/>
      <c r="AWD117" s="102"/>
      <c r="AWE117" s="102"/>
      <c r="AWF117" s="102"/>
      <c r="AWG117" s="102"/>
      <c r="AWH117" s="102"/>
      <c r="AWI117" s="102"/>
      <c r="AWJ117" s="102"/>
      <c r="AWK117" s="102"/>
      <c r="AWL117" s="102"/>
      <c r="AWM117" s="102"/>
      <c r="AWN117" s="102"/>
      <c r="AWO117" s="102"/>
      <c r="AWP117" s="102"/>
      <c r="AWQ117" s="102"/>
      <c r="AWR117" s="102"/>
      <c r="AWS117" s="102"/>
      <c r="AWT117" s="102"/>
      <c r="AWU117" s="102"/>
      <c r="AWV117" s="102"/>
      <c r="AWW117" s="102"/>
      <c r="AWX117" s="102"/>
      <c r="AWY117" s="102"/>
      <c r="AWZ117" s="102"/>
      <c r="AXA117" s="102"/>
      <c r="AXB117" s="102"/>
      <c r="AXC117" s="102"/>
      <c r="AXD117" s="102"/>
      <c r="AXE117" s="102"/>
      <c r="AXF117" s="102"/>
      <c r="AXG117" s="102"/>
      <c r="AXH117" s="102"/>
      <c r="AXI117" s="102"/>
      <c r="AXJ117" s="102"/>
      <c r="AXK117" s="102"/>
      <c r="AXL117" s="102"/>
      <c r="AXM117" s="102"/>
      <c r="AXN117" s="102"/>
      <c r="AXO117" s="102"/>
      <c r="AXP117" s="102"/>
      <c r="AXQ117" s="102"/>
      <c r="AXR117" s="102"/>
      <c r="AXS117" s="102"/>
      <c r="AXT117" s="102"/>
      <c r="AXU117" s="102"/>
      <c r="AXV117" s="102"/>
      <c r="AXW117" s="102"/>
      <c r="AXX117" s="102"/>
      <c r="AXY117" s="102"/>
      <c r="AXZ117" s="102"/>
      <c r="AYA117" s="102"/>
      <c r="AYB117" s="102"/>
      <c r="AYC117" s="102"/>
      <c r="AYD117" s="102"/>
      <c r="AYE117" s="102"/>
      <c r="AYF117" s="102"/>
      <c r="AYG117" s="102"/>
      <c r="AYH117" s="102"/>
      <c r="AYI117" s="102"/>
      <c r="AYJ117" s="102"/>
      <c r="AYK117" s="102"/>
      <c r="AYL117" s="102"/>
      <c r="AYM117" s="102"/>
      <c r="AYN117" s="102"/>
      <c r="AYO117" s="102"/>
      <c r="AYP117" s="102"/>
      <c r="AYQ117" s="102"/>
      <c r="AYR117" s="102"/>
      <c r="AYS117" s="102"/>
      <c r="AYT117" s="102"/>
      <c r="AYU117" s="102"/>
      <c r="AYV117" s="102"/>
      <c r="AYW117" s="102"/>
      <c r="AYX117" s="102"/>
      <c r="AYY117" s="102"/>
      <c r="AYZ117" s="102"/>
      <c r="AZA117" s="102"/>
      <c r="AZB117" s="102"/>
      <c r="AZC117" s="102"/>
      <c r="AZD117" s="102"/>
      <c r="AZE117" s="102"/>
      <c r="AZF117" s="102"/>
      <c r="AZG117" s="102"/>
      <c r="AZH117" s="102"/>
      <c r="AZI117" s="102"/>
      <c r="AZJ117" s="102"/>
      <c r="AZK117" s="102"/>
      <c r="AZL117" s="102"/>
      <c r="AZM117" s="102"/>
      <c r="AZN117" s="102"/>
      <c r="AZO117" s="102"/>
      <c r="AZP117" s="102"/>
      <c r="AZQ117" s="102"/>
      <c r="AZR117" s="102"/>
      <c r="AZS117" s="102"/>
      <c r="AZT117" s="102"/>
      <c r="AZU117" s="102"/>
      <c r="AZV117" s="102"/>
      <c r="AZW117" s="102"/>
      <c r="AZX117" s="102"/>
      <c r="AZY117" s="102"/>
      <c r="AZZ117" s="102"/>
      <c r="BAA117" s="102"/>
      <c r="BAB117" s="102"/>
      <c r="BAC117" s="102"/>
      <c r="BAD117" s="102"/>
      <c r="BAE117" s="102"/>
      <c r="BAF117" s="102"/>
      <c r="BAG117" s="102"/>
      <c r="BAH117" s="102"/>
      <c r="BAI117" s="102"/>
      <c r="BAJ117" s="102"/>
      <c r="BAK117" s="102"/>
      <c r="BAL117" s="102"/>
      <c r="BAM117" s="102"/>
      <c r="BAN117" s="102"/>
      <c r="BAO117" s="102"/>
      <c r="BAP117" s="102"/>
      <c r="BAQ117" s="102"/>
      <c r="BAR117" s="102"/>
      <c r="BAS117" s="102"/>
      <c r="BAT117" s="102"/>
      <c r="BAU117" s="102"/>
      <c r="BAV117" s="102"/>
      <c r="BAW117" s="102"/>
      <c r="BAX117" s="102"/>
      <c r="BAY117" s="102"/>
      <c r="BAZ117" s="102"/>
      <c r="BBA117" s="102"/>
      <c r="BBB117" s="102"/>
      <c r="BBC117" s="102"/>
      <c r="BBD117" s="102"/>
      <c r="BBE117" s="102"/>
      <c r="BBF117" s="102"/>
      <c r="BBG117" s="102"/>
      <c r="BBH117" s="102"/>
      <c r="BBI117" s="102"/>
      <c r="BBJ117" s="102"/>
      <c r="BBK117" s="102"/>
      <c r="BBL117" s="102"/>
      <c r="BBM117" s="102"/>
      <c r="BBN117" s="102"/>
      <c r="BBO117" s="102"/>
      <c r="BBP117" s="102"/>
      <c r="BBQ117" s="102"/>
      <c r="BBR117" s="102"/>
      <c r="BBS117" s="102"/>
      <c r="BBT117" s="102"/>
      <c r="BBU117" s="102"/>
      <c r="BBV117" s="102"/>
      <c r="BBW117" s="102"/>
      <c r="BBX117" s="102"/>
      <c r="BBY117" s="102"/>
      <c r="BBZ117" s="102"/>
      <c r="BCA117" s="102"/>
      <c r="BCB117" s="102"/>
      <c r="BCC117" s="102"/>
      <c r="BCD117" s="102"/>
      <c r="BCE117" s="102"/>
      <c r="BCF117" s="102"/>
      <c r="BCG117" s="102"/>
      <c r="BCH117" s="102"/>
      <c r="BCI117" s="102"/>
      <c r="BCJ117" s="102"/>
      <c r="BCK117" s="102"/>
      <c r="BCL117" s="102"/>
      <c r="BCM117" s="102"/>
      <c r="BCN117" s="102"/>
      <c r="BCO117" s="102"/>
      <c r="BCP117" s="102"/>
      <c r="BCQ117" s="102"/>
      <c r="BCR117" s="102"/>
      <c r="BCS117" s="102"/>
      <c r="BCT117" s="102"/>
      <c r="BCU117" s="102"/>
      <c r="BCV117" s="102"/>
      <c r="BCW117" s="102"/>
      <c r="BCX117" s="102"/>
      <c r="BCY117" s="102"/>
      <c r="BCZ117" s="102"/>
      <c r="BDA117" s="102"/>
      <c r="BDB117" s="102"/>
      <c r="BDC117" s="102"/>
      <c r="BDD117" s="102"/>
      <c r="BDE117" s="102"/>
      <c r="BDF117" s="102"/>
      <c r="BDG117" s="102"/>
      <c r="BDH117" s="102"/>
      <c r="BDI117" s="102"/>
      <c r="BDJ117" s="102"/>
      <c r="BDK117" s="102"/>
      <c r="BDL117" s="102"/>
      <c r="BDM117" s="102"/>
      <c r="BDN117" s="102"/>
      <c r="BDO117" s="102"/>
      <c r="BDP117" s="102"/>
      <c r="BDQ117" s="102"/>
      <c r="BDR117" s="102"/>
      <c r="BDS117" s="102"/>
      <c r="BDT117" s="102"/>
      <c r="BDU117" s="102"/>
      <c r="BDV117" s="102"/>
      <c r="BDW117" s="102"/>
      <c r="BDX117" s="102"/>
      <c r="BDY117" s="102"/>
      <c r="BDZ117" s="102"/>
      <c r="BEA117" s="102"/>
      <c r="BEB117" s="102"/>
      <c r="BEC117" s="102"/>
      <c r="BED117" s="102"/>
      <c r="BEE117" s="102"/>
      <c r="BEF117" s="102"/>
      <c r="BEG117" s="102"/>
      <c r="BEH117" s="102"/>
      <c r="BEI117" s="102"/>
      <c r="BEJ117" s="102"/>
      <c r="BEK117" s="102"/>
      <c r="BEL117" s="102"/>
      <c r="BEM117" s="102"/>
      <c r="BEN117" s="102"/>
      <c r="BEO117" s="102"/>
      <c r="BEP117" s="102"/>
      <c r="BEQ117" s="102"/>
      <c r="BER117" s="102"/>
      <c r="BES117" s="102"/>
      <c r="BET117" s="102"/>
      <c r="BEU117" s="102"/>
      <c r="BEV117" s="102"/>
      <c r="BEW117" s="102"/>
      <c r="BEX117" s="102"/>
      <c r="BEY117" s="102"/>
      <c r="BEZ117" s="102"/>
      <c r="BFA117" s="102"/>
      <c r="BFB117" s="102"/>
      <c r="BFC117" s="102"/>
      <c r="BFD117" s="102"/>
      <c r="BFE117" s="102"/>
      <c r="BFF117" s="102"/>
      <c r="BFG117" s="102"/>
      <c r="BFH117" s="102"/>
      <c r="BFI117" s="102"/>
      <c r="BFJ117" s="102"/>
      <c r="BFK117" s="102"/>
      <c r="BFL117" s="102"/>
      <c r="BFM117" s="102"/>
      <c r="BFN117" s="102"/>
      <c r="BFO117" s="102"/>
      <c r="BFP117" s="102"/>
      <c r="BFQ117" s="102"/>
      <c r="BFR117" s="102"/>
      <c r="BFS117" s="102"/>
      <c r="BFT117" s="102"/>
      <c r="BFU117" s="102"/>
      <c r="BFV117" s="102"/>
      <c r="BFW117" s="102"/>
      <c r="BFX117" s="102"/>
      <c r="BFY117" s="102"/>
      <c r="BFZ117" s="102"/>
      <c r="BGA117" s="102"/>
      <c r="BGB117" s="102"/>
      <c r="BGC117" s="102"/>
      <c r="BGD117" s="102"/>
      <c r="BGE117" s="102"/>
      <c r="BGF117" s="102"/>
      <c r="BGG117" s="102"/>
      <c r="BGH117" s="102"/>
      <c r="BGI117" s="102"/>
      <c r="BGJ117" s="102"/>
      <c r="BGK117" s="102"/>
      <c r="BGL117" s="102"/>
      <c r="BGM117" s="102"/>
      <c r="BGN117" s="102"/>
      <c r="BGO117" s="102"/>
      <c r="BGP117" s="102"/>
      <c r="BGQ117" s="102"/>
      <c r="BGR117" s="102"/>
      <c r="BGS117" s="102"/>
      <c r="BGT117" s="102"/>
      <c r="BGU117" s="102"/>
      <c r="BGV117" s="102"/>
      <c r="BGW117" s="102"/>
      <c r="BGX117" s="102"/>
      <c r="BGY117" s="102"/>
      <c r="BGZ117" s="102"/>
      <c r="BHA117" s="102"/>
      <c r="BHB117" s="102"/>
      <c r="BHC117" s="102"/>
      <c r="BHD117" s="102"/>
      <c r="BHE117" s="102"/>
      <c r="BHF117" s="102"/>
      <c r="BHG117" s="102"/>
      <c r="BHH117" s="102"/>
      <c r="BHI117" s="102"/>
      <c r="BHJ117" s="102"/>
      <c r="BHK117" s="102"/>
      <c r="BHL117" s="102"/>
      <c r="BHM117" s="102"/>
      <c r="BHN117" s="102"/>
      <c r="BHO117" s="102"/>
      <c r="BHP117" s="102"/>
      <c r="BHQ117" s="102"/>
      <c r="BHR117" s="102"/>
      <c r="BHS117" s="102"/>
      <c r="BHT117" s="102"/>
      <c r="BHU117" s="102"/>
      <c r="BHV117" s="102"/>
      <c r="BHW117" s="102"/>
      <c r="BHX117" s="102"/>
      <c r="BHY117" s="102"/>
      <c r="BHZ117" s="102"/>
      <c r="BIA117" s="102"/>
      <c r="BIB117" s="102"/>
      <c r="BIC117" s="102"/>
      <c r="BID117" s="102"/>
      <c r="BIE117" s="102"/>
      <c r="BIF117" s="102"/>
      <c r="BIG117" s="102"/>
      <c r="BIH117" s="102"/>
      <c r="BII117" s="102"/>
      <c r="BIJ117" s="102"/>
      <c r="BIK117" s="102"/>
      <c r="BIL117" s="102"/>
      <c r="BIM117" s="102"/>
      <c r="BIN117" s="102"/>
      <c r="BIO117" s="102"/>
      <c r="BIP117" s="102"/>
      <c r="BIQ117" s="102"/>
      <c r="BIR117" s="102"/>
      <c r="BIS117" s="102"/>
      <c r="BIT117" s="102"/>
      <c r="BIU117" s="102"/>
      <c r="BIV117" s="102"/>
      <c r="BIW117" s="102"/>
      <c r="BIX117" s="102"/>
      <c r="BIY117" s="102"/>
      <c r="BIZ117" s="102"/>
      <c r="BJA117" s="102"/>
      <c r="BJB117" s="102"/>
      <c r="BJC117" s="102"/>
      <c r="BJD117" s="102"/>
      <c r="BJE117" s="102"/>
      <c r="BJF117" s="102"/>
      <c r="BJG117" s="102"/>
      <c r="BJH117" s="102"/>
      <c r="BJI117" s="102"/>
      <c r="BJJ117" s="102"/>
      <c r="BJK117" s="102"/>
      <c r="BJL117" s="102"/>
      <c r="BJM117" s="102"/>
      <c r="BJN117" s="102"/>
      <c r="BJO117" s="102"/>
      <c r="BJP117" s="102"/>
      <c r="BJQ117" s="102"/>
      <c r="BJR117" s="102"/>
      <c r="BJS117" s="102"/>
      <c r="BJT117" s="102"/>
      <c r="BJU117" s="102"/>
      <c r="BJV117" s="102"/>
      <c r="BJW117" s="102"/>
      <c r="BJX117" s="102"/>
      <c r="BJY117" s="102"/>
      <c r="BJZ117" s="102"/>
      <c r="BKA117" s="102"/>
      <c r="BKB117" s="102"/>
      <c r="BKC117" s="102"/>
      <c r="BKD117" s="102"/>
      <c r="BKE117" s="102"/>
      <c r="BKF117" s="102"/>
      <c r="BKG117" s="102"/>
      <c r="BKH117" s="102"/>
      <c r="BKI117" s="102"/>
      <c r="BKJ117" s="102"/>
      <c r="BKK117" s="102"/>
      <c r="BKL117" s="102"/>
      <c r="BKM117" s="102"/>
      <c r="BKN117" s="102"/>
      <c r="BKO117" s="102"/>
      <c r="BKP117" s="102"/>
      <c r="BKQ117" s="102"/>
      <c r="BKR117" s="102"/>
      <c r="BKS117" s="102"/>
      <c r="BKT117" s="102"/>
      <c r="BKU117" s="102"/>
      <c r="BKV117" s="102"/>
      <c r="BKW117" s="102"/>
      <c r="BKX117" s="102"/>
      <c r="BKY117" s="102"/>
      <c r="BKZ117" s="102"/>
      <c r="BLA117" s="102"/>
      <c r="BLB117" s="102"/>
      <c r="BLC117" s="102"/>
      <c r="BLD117" s="102"/>
      <c r="BLE117" s="102"/>
      <c r="BLF117" s="102"/>
      <c r="BLG117" s="102"/>
      <c r="BLH117" s="102"/>
      <c r="BLI117" s="102"/>
      <c r="BLJ117" s="102"/>
      <c r="BLK117" s="102"/>
      <c r="BLL117" s="102"/>
      <c r="BLM117" s="102"/>
      <c r="BLN117" s="102"/>
      <c r="BLO117" s="102"/>
      <c r="BLP117" s="102"/>
      <c r="BLQ117" s="102"/>
      <c r="BLR117" s="102"/>
      <c r="BLS117" s="102"/>
      <c r="BLT117" s="102"/>
      <c r="BLU117" s="102"/>
      <c r="BLV117" s="102"/>
      <c r="BLW117" s="102"/>
      <c r="BLX117" s="102"/>
      <c r="BLY117" s="102"/>
      <c r="BLZ117" s="102"/>
      <c r="BMA117" s="102"/>
      <c r="BMB117" s="102"/>
      <c r="BMC117" s="102"/>
      <c r="BMD117" s="102"/>
      <c r="BME117" s="102"/>
      <c r="BMF117" s="102"/>
      <c r="BMG117" s="102"/>
      <c r="BMH117" s="102"/>
      <c r="BMI117" s="102"/>
      <c r="BMJ117" s="102"/>
      <c r="BMK117" s="102"/>
      <c r="BML117" s="102"/>
      <c r="BMM117" s="102"/>
      <c r="BMN117" s="102"/>
      <c r="BMO117" s="102"/>
      <c r="BMP117" s="102"/>
      <c r="BMQ117" s="102"/>
      <c r="BMR117" s="102"/>
      <c r="BMS117" s="102"/>
      <c r="BMT117" s="102"/>
      <c r="BMU117" s="102"/>
      <c r="BMV117" s="102"/>
      <c r="BMW117" s="102"/>
      <c r="BMX117" s="102"/>
      <c r="BMY117" s="102"/>
      <c r="BMZ117" s="102"/>
      <c r="BNA117" s="102"/>
      <c r="BNB117" s="102"/>
      <c r="BNC117" s="102"/>
      <c r="BND117" s="102"/>
      <c r="BNE117" s="102"/>
      <c r="BNF117" s="102"/>
      <c r="BNG117" s="102"/>
      <c r="BNH117" s="102"/>
      <c r="BNI117" s="102"/>
      <c r="BNJ117" s="102"/>
      <c r="BNK117" s="102"/>
      <c r="BNL117" s="102"/>
      <c r="BNM117" s="102"/>
      <c r="BNN117" s="102"/>
      <c r="BNO117" s="102"/>
      <c r="BNP117" s="102"/>
      <c r="BNQ117" s="102"/>
      <c r="BNR117" s="102"/>
      <c r="BNS117" s="102"/>
      <c r="BNT117" s="102"/>
      <c r="BNU117" s="102"/>
      <c r="BNV117" s="102"/>
      <c r="BNW117" s="102"/>
      <c r="BNX117" s="102"/>
      <c r="BNY117" s="102"/>
      <c r="BNZ117" s="102"/>
      <c r="BOA117" s="102"/>
      <c r="BOB117" s="102"/>
      <c r="BOC117" s="102"/>
      <c r="BOD117" s="102"/>
      <c r="BOE117" s="102"/>
      <c r="BOF117" s="102"/>
      <c r="BOG117" s="102"/>
      <c r="BOH117" s="102"/>
      <c r="BOI117" s="102"/>
      <c r="BOJ117" s="102"/>
      <c r="BOK117" s="102"/>
      <c r="BOL117" s="102"/>
      <c r="BOM117" s="102"/>
      <c r="BON117" s="102"/>
      <c r="BOO117" s="102"/>
      <c r="BOP117" s="102"/>
      <c r="BOQ117" s="102"/>
      <c r="BOR117" s="102"/>
      <c r="BOS117" s="102"/>
      <c r="BOT117" s="102"/>
      <c r="BOU117" s="102"/>
      <c r="BOV117" s="102"/>
      <c r="BOW117" s="102"/>
      <c r="BOX117" s="102"/>
      <c r="BOY117" s="102"/>
      <c r="BOZ117" s="102"/>
      <c r="BPA117" s="102"/>
      <c r="BPB117" s="102"/>
      <c r="BPC117" s="102"/>
      <c r="BPD117" s="102"/>
      <c r="BPE117" s="102"/>
      <c r="BPF117" s="102"/>
      <c r="BPG117" s="102"/>
      <c r="BPH117" s="102"/>
      <c r="BPI117" s="102"/>
      <c r="BPJ117" s="102"/>
      <c r="BPK117" s="102"/>
      <c r="BPL117" s="102"/>
      <c r="BPM117" s="102"/>
      <c r="BPN117" s="102"/>
      <c r="BPO117" s="102"/>
      <c r="BPP117" s="102"/>
      <c r="BPQ117" s="102"/>
      <c r="BPR117" s="102"/>
      <c r="BPS117" s="102"/>
      <c r="BPT117" s="102"/>
      <c r="BPU117" s="102"/>
      <c r="BPV117" s="102"/>
      <c r="BPW117" s="102"/>
      <c r="BPX117" s="102"/>
      <c r="BPY117" s="102"/>
      <c r="BPZ117" s="102"/>
      <c r="BQA117" s="102"/>
      <c r="BQB117" s="102"/>
      <c r="BQC117" s="102"/>
      <c r="BQD117" s="102"/>
      <c r="BQE117" s="102"/>
      <c r="BQF117" s="102"/>
      <c r="BQG117" s="102"/>
      <c r="BQH117" s="102"/>
      <c r="BQI117" s="102"/>
      <c r="BQJ117" s="102"/>
      <c r="BQK117" s="102"/>
      <c r="BQL117" s="102"/>
      <c r="BQM117" s="102"/>
      <c r="BQN117" s="102"/>
      <c r="BQO117" s="102"/>
      <c r="BQP117" s="102"/>
      <c r="BQQ117" s="102"/>
      <c r="BQR117" s="102"/>
      <c r="BQS117" s="102"/>
      <c r="BQT117" s="102"/>
      <c r="BQU117" s="102"/>
      <c r="BQV117" s="102"/>
      <c r="BQW117" s="102"/>
      <c r="BQX117" s="102"/>
      <c r="BQY117" s="102"/>
      <c r="BQZ117" s="102"/>
      <c r="BRA117" s="102"/>
      <c r="BRB117" s="102"/>
      <c r="BRC117" s="102"/>
      <c r="BRD117" s="102"/>
      <c r="BRE117" s="102"/>
      <c r="BRF117" s="102"/>
      <c r="BRG117" s="102"/>
      <c r="BRH117" s="102"/>
      <c r="BRI117" s="102"/>
      <c r="BRJ117" s="102"/>
      <c r="BRK117" s="102"/>
      <c r="BRL117" s="102"/>
      <c r="BRM117" s="102"/>
      <c r="BRN117" s="102"/>
      <c r="BRO117" s="102"/>
      <c r="BRP117" s="102"/>
      <c r="BRQ117" s="102"/>
      <c r="BRR117" s="102"/>
      <c r="BRS117" s="102"/>
      <c r="BRT117" s="102"/>
      <c r="BRU117" s="102"/>
      <c r="BRV117" s="102"/>
      <c r="BRW117" s="102"/>
      <c r="BRX117" s="102"/>
      <c r="BRY117" s="102"/>
      <c r="BRZ117" s="102"/>
      <c r="BSA117" s="102"/>
      <c r="BSB117" s="102"/>
      <c r="BSC117" s="102"/>
      <c r="BSD117" s="102"/>
      <c r="BSE117" s="102"/>
      <c r="BSF117" s="102"/>
      <c r="BSG117" s="102"/>
      <c r="BSH117" s="102"/>
      <c r="BSI117" s="102"/>
      <c r="BSJ117" s="102"/>
      <c r="BSK117" s="102"/>
      <c r="BSL117" s="102"/>
      <c r="BSM117" s="102"/>
      <c r="BSN117" s="102"/>
      <c r="BSO117" s="102"/>
      <c r="BSP117" s="102"/>
      <c r="BSQ117" s="102"/>
      <c r="BSR117" s="102"/>
      <c r="BSS117" s="102"/>
      <c r="BST117" s="102"/>
      <c r="BSU117" s="102"/>
      <c r="BSV117" s="102"/>
      <c r="BSW117" s="102"/>
      <c r="BSX117" s="102"/>
      <c r="BSY117" s="102"/>
      <c r="BSZ117" s="102"/>
      <c r="BTA117" s="102"/>
      <c r="BTB117" s="102"/>
      <c r="BTC117" s="102"/>
      <c r="BTD117" s="102"/>
      <c r="BTE117" s="102"/>
      <c r="BTF117" s="102"/>
      <c r="BTG117" s="102"/>
      <c r="BTH117" s="102"/>
      <c r="BTI117" s="102"/>
      <c r="BTJ117" s="102"/>
      <c r="BTK117" s="102"/>
      <c r="BTL117" s="102"/>
      <c r="BTM117" s="102"/>
      <c r="BTN117" s="102"/>
      <c r="BTO117" s="102"/>
      <c r="BTP117" s="102"/>
      <c r="BTQ117" s="102"/>
      <c r="BTR117" s="102"/>
      <c r="BTS117" s="102"/>
      <c r="BTT117" s="102"/>
      <c r="BTU117" s="102"/>
      <c r="BTV117" s="102"/>
      <c r="BTW117" s="102"/>
      <c r="BTX117" s="102"/>
      <c r="BTY117" s="102"/>
      <c r="BTZ117" s="102"/>
      <c r="BUA117" s="102"/>
      <c r="BUB117" s="102"/>
      <c r="BUC117" s="102"/>
      <c r="BUD117" s="102"/>
      <c r="BUE117" s="102"/>
      <c r="BUF117" s="102"/>
      <c r="BUG117" s="102"/>
      <c r="BUH117" s="102"/>
      <c r="BUI117" s="102"/>
      <c r="BUJ117" s="102"/>
      <c r="BUK117" s="102"/>
      <c r="BUL117" s="102"/>
      <c r="BUM117" s="102"/>
      <c r="BUN117" s="102"/>
      <c r="BUO117" s="102"/>
      <c r="BUP117" s="102"/>
      <c r="BUQ117" s="102"/>
      <c r="BUR117" s="102"/>
      <c r="BUS117" s="102"/>
      <c r="BUT117" s="102"/>
      <c r="BUU117" s="102"/>
      <c r="BUV117" s="102"/>
      <c r="BUW117" s="102"/>
      <c r="BUX117" s="102"/>
      <c r="BUY117" s="102"/>
      <c r="BUZ117" s="102"/>
      <c r="BVA117" s="102"/>
      <c r="BVB117" s="102"/>
      <c r="BVC117" s="102"/>
      <c r="BVD117" s="102"/>
      <c r="BVE117" s="102"/>
      <c r="BVF117" s="102"/>
      <c r="BVG117" s="102"/>
      <c r="BVH117" s="102"/>
      <c r="BVI117" s="102"/>
      <c r="BVJ117" s="102"/>
      <c r="BVK117" s="102"/>
      <c r="BVL117" s="102"/>
      <c r="BVM117" s="102"/>
      <c r="BVN117" s="102"/>
      <c r="BVO117" s="102"/>
      <c r="BVP117" s="102"/>
      <c r="BVQ117" s="102"/>
      <c r="BVR117" s="102"/>
      <c r="BVS117" s="102"/>
      <c r="BVT117" s="102"/>
      <c r="BVU117" s="102"/>
      <c r="BVV117" s="102"/>
      <c r="BVW117" s="102"/>
      <c r="BVX117" s="102"/>
      <c r="BVY117" s="102"/>
      <c r="BVZ117" s="102"/>
      <c r="BWA117" s="102"/>
      <c r="BWB117" s="102"/>
      <c r="BWC117" s="102"/>
      <c r="BWD117" s="102"/>
      <c r="BWE117" s="102"/>
      <c r="BWF117" s="102"/>
      <c r="BWG117" s="102"/>
      <c r="BWH117" s="102"/>
      <c r="BWI117" s="102"/>
      <c r="BWJ117" s="102"/>
      <c r="BWK117" s="102"/>
      <c r="BWL117" s="102"/>
      <c r="BWM117" s="102"/>
      <c r="BWN117" s="102"/>
      <c r="BWO117" s="102"/>
      <c r="BWP117" s="102"/>
      <c r="BWQ117" s="102"/>
      <c r="BWR117" s="102"/>
      <c r="BWS117" s="102"/>
      <c r="BWT117" s="102"/>
      <c r="BWU117" s="102"/>
      <c r="BWV117" s="102"/>
      <c r="BWW117" s="102"/>
      <c r="BWX117" s="102"/>
      <c r="BWY117" s="102"/>
      <c r="BWZ117" s="102"/>
      <c r="BXA117" s="102"/>
      <c r="BXB117" s="102"/>
      <c r="BXC117" s="102"/>
      <c r="BXD117" s="102"/>
      <c r="BXE117" s="102"/>
      <c r="BXF117" s="102"/>
      <c r="BXG117" s="102"/>
      <c r="BXH117" s="102"/>
      <c r="BXI117" s="102"/>
      <c r="BXJ117" s="102"/>
      <c r="BXK117" s="102"/>
      <c r="BXL117" s="102"/>
      <c r="BXM117" s="102"/>
      <c r="BXN117" s="102"/>
      <c r="BXO117" s="102"/>
      <c r="BXP117" s="102"/>
      <c r="BXQ117" s="102"/>
      <c r="BXR117" s="102"/>
      <c r="BXS117" s="102"/>
      <c r="BXT117" s="102"/>
      <c r="BXU117" s="102"/>
      <c r="BXV117" s="102"/>
      <c r="BXW117" s="102"/>
      <c r="BXX117" s="102"/>
      <c r="BXY117" s="102"/>
      <c r="BXZ117" s="102"/>
      <c r="BYA117" s="102"/>
      <c r="BYB117" s="102"/>
      <c r="BYC117" s="102"/>
      <c r="BYD117" s="102"/>
      <c r="BYE117" s="102"/>
      <c r="BYF117" s="102"/>
      <c r="BYG117" s="102"/>
      <c r="BYH117" s="102"/>
      <c r="BYI117" s="102"/>
      <c r="BYJ117" s="102"/>
      <c r="BYK117" s="102"/>
      <c r="BYL117" s="102"/>
      <c r="BYM117" s="102"/>
      <c r="BYN117" s="102"/>
      <c r="BYO117" s="102"/>
      <c r="BYP117" s="102"/>
      <c r="BYQ117" s="102"/>
      <c r="BYR117" s="102"/>
      <c r="BYS117" s="102"/>
      <c r="BYT117" s="102"/>
      <c r="BYU117" s="102"/>
      <c r="BYV117" s="102"/>
      <c r="BYW117" s="102"/>
      <c r="BYX117" s="102"/>
      <c r="BYY117" s="102"/>
      <c r="BYZ117" s="102"/>
      <c r="BZA117" s="102"/>
      <c r="BZB117" s="102"/>
      <c r="BZC117" s="102"/>
      <c r="BZD117" s="102"/>
      <c r="BZE117" s="102"/>
      <c r="BZF117" s="102"/>
      <c r="BZG117" s="102"/>
      <c r="BZH117" s="102"/>
      <c r="BZI117" s="102"/>
      <c r="BZJ117" s="102"/>
      <c r="BZK117" s="102"/>
      <c r="BZL117" s="102"/>
      <c r="BZM117" s="102"/>
      <c r="BZN117" s="102"/>
      <c r="BZO117" s="102"/>
      <c r="BZP117" s="102"/>
      <c r="BZQ117" s="102"/>
      <c r="BZR117" s="102"/>
      <c r="BZS117" s="102"/>
      <c r="BZT117" s="102"/>
      <c r="BZU117" s="102"/>
      <c r="BZV117" s="102"/>
      <c r="BZW117" s="102"/>
      <c r="BZX117" s="102"/>
      <c r="BZY117" s="102"/>
      <c r="BZZ117" s="102"/>
      <c r="CAA117" s="102"/>
      <c r="CAB117" s="102"/>
      <c r="CAC117" s="102"/>
      <c r="CAD117" s="102"/>
      <c r="CAE117" s="102"/>
      <c r="CAF117" s="102"/>
      <c r="CAG117" s="102"/>
      <c r="CAH117" s="102"/>
      <c r="CAI117" s="102"/>
      <c r="CAJ117" s="102"/>
      <c r="CAK117" s="102"/>
      <c r="CAL117" s="102"/>
      <c r="CAM117" s="102"/>
      <c r="CAN117" s="102"/>
      <c r="CAO117" s="102"/>
      <c r="CAP117" s="102"/>
      <c r="CAQ117" s="102"/>
      <c r="CAR117" s="102"/>
      <c r="CAS117" s="102"/>
      <c r="CAT117" s="102"/>
      <c r="CAU117" s="102"/>
      <c r="CAV117" s="102"/>
      <c r="CAW117" s="102"/>
      <c r="CAX117" s="102"/>
      <c r="CAY117" s="102"/>
      <c r="CAZ117" s="102"/>
      <c r="CBA117" s="102"/>
      <c r="CBB117" s="102"/>
      <c r="CBC117" s="102"/>
      <c r="CBD117" s="102"/>
      <c r="CBE117" s="102"/>
      <c r="CBF117" s="102"/>
      <c r="CBG117" s="102"/>
      <c r="CBH117" s="102"/>
      <c r="CBI117" s="102"/>
      <c r="CBJ117" s="102"/>
      <c r="CBK117" s="102"/>
      <c r="CBL117" s="102"/>
      <c r="CBM117" s="102"/>
      <c r="CBN117" s="102"/>
      <c r="CBO117" s="102"/>
      <c r="CBP117" s="102"/>
      <c r="CBQ117" s="102"/>
      <c r="CBR117" s="102"/>
      <c r="CBS117" s="102"/>
      <c r="CBT117" s="102"/>
      <c r="CBU117" s="102"/>
      <c r="CBV117" s="102"/>
      <c r="CBW117" s="102"/>
      <c r="CBX117" s="102"/>
      <c r="CBY117" s="102"/>
      <c r="CBZ117" s="102"/>
      <c r="CCA117" s="102"/>
      <c r="CCB117" s="102"/>
      <c r="CCC117" s="102"/>
      <c r="CCD117" s="102"/>
      <c r="CCE117" s="102"/>
      <c r="CCF117" s="102"/>
      <c r="CCG117" s="102"/>
      <c r="CCH117" s="102"/>
      <c r="CCI117" s="102"/>
      <c r="CCJ117" s="102"/>
      <c r="CCK117" s="102"/>
      <c r="CCL117" s="102"/>
      <c r="CCM117" s="102"/>
      <c r="CCN117" s="102"/>
      <c r="CCO117" s="102"/>
      <c r="CCP117" s="102"/>
      <c r="CCQ117" s="102"/>
      <c r="CCR117" s="102"/>
      <c r="CCS117" s="102"/>
      <c r="CCT117" s="102"/>
      <c r="CCU117" s="102"/>
      <c r="CCV117" s="102"/>
      <c r="CCW117" s="102"/>
      <c r="CCX117" s="102"/>
      <c r="CCY117" s="102"/>
      <c r="CCZ117" s="102"/>
      <c r="CDA117" s="102"/>
      <c r="CDB117" s="102"/>
      <c r="CDC117" s="102"/>
      <c r="CDD117" s="102"/>
      <c r="CDE117" s="102"/>
      <c r="CDF117" s="102"/>
      <c r="CDG117" s="102"/>
      <c r="CDH117" s="102"/>
      <c r="CDI117" s="102"/>
      <c r="CDJ117" s="102"/>
      <c r="CDK117" s="102"/>
      <c r="CDL117" s="102"/>
      <c r="CDM117" s="102"/>
      <c r="CDN117" s="102"/>
      <c r="CDO117" s="102"/>
      <c r="CDP117" s="102"/>
      <c r="CDQ117" s="102"/>
      <c r="CDR117" s="102"/>
      <c r="CDS117" s="102"/>
      <c r="CDT117" s="102"/>
      <c r="CDU117" s="102"/>
      <c r="CDV117" s="102"/>
      <c r="CDW117" s="102"/>
      <c r="CDX117" s="102"/>
      <c r="CDY117" s="102"/>
      <c r="CDZ117" s="102"/>
      <c r="CEA117" s="102"/>
      <c r="CEB117" s="102"/>
      <c r="CEC117" s="102"/>
      <c r="CED117" s="102"/>
      <c r="CEE117" s="102"/>
      <c r="CEF117" s="102"/>
      <c r="CEG117" s="102"/>
      <c r="CEH117" s="102"/>
      <c r="CEI117" s="102"/>
      <c r="CEJ117" s="102"/>
      <c r="CEK117" s="102"/>
      <c r="CEL117" s="102"/>
      <c r="CEM117" s="102"/>
      <c r="CEN117" s="102"/>
      <c r="CEO117" s="102"/>
      <c r="CEP117" s="102"/>
      <c r="CEQ117" s="102"/>
      <c r="CER117" s="102"/>
      <c r="CES117" s="102"/>
      <c r="CET117" s="102"/>
      <c r="CEU117" s="102"/>
      <c r="CEV117" s="102"/>
      <c r="CEW117" s="102"/>
      <c r="CEX117" s="102"/>
      <c r="CEY117" s="102"/>
      <c r="CEZ117" s="102"/>
      <c r="CFA117" s="102"/>
      <c r="CFB117" s="102"/>
      <c r="CFC117" s="102"/>
      <c r="CFD117" s="102"/>
      <c r="CFE117" s="102"/>
      <c r="CFF117" s="102"/>
      <c r="CFG117" s="102"/>
      <c r="CFH117" s="102"/>
      <c r="CFI117" s="102"/>
      <c r="CFJ117" s="102"/>
      <c r="CFK117" s="102"/>
      <c r="CFL117" s="102"/>
      <c r="CFM117" s="102"/>
      <c r="CFN117" s="102"/>
      <c r="CFO117" s="102"/>
      <c r="CFP117" s="102"/>
      <c r="CFQ117" s="102"/>
      <c r="CFR117" s="102"/>
      <c r="CFS117" s="102"/>
      <c r="CFT117" s="102"/>
      <c r="CFU117" s="102"/>
      <c r="CFV117" s="102"/>
      <c r="CFW117" s="102"/>
      <c r="CFX117" s="102"/>
      <c r="CFY117" s="102"/>
      <c r="CFZ117" s="102"/>
      <c r="CGA117" s="102"/>
      <c r="CGB117" s="102"/>
      <c r="CGC117" s="102"/>
      <c r="CGD117" s="102"/>
      <c r="CGE117" s="102"/>
      <c r="CGF117" s="102"/>
      <c r="CGG117" s="102"/>
      <c r="CGH117" s="102"/>
      <c r="CGI117" s="102"/>
      <c r="CGJ117" s="102"/>
      <c r="CGK117" s="102"/>
      <c r="CGL117" s="102"/>
      <c r="CGM117" s="102"/>
      <c r="CGN117" s="102"/>
      <c r="CGO117" s="102"/>
      <c r="CGP117" s="102"/>
      <c r="CGQ117" s="102"/>
      <c r="CGR117" s="102"/>
      <c r="CGS117" s="102"/>
      <c r="CGT117" s="102"/>
      <c r="CGU117" s="102"/>
      <c r="CGV117" s="102"/>
      <c r="CGW117" s="102"/>
      <c r="CGX117" s="102"/>
      <c r="CGY117" s="102"/>
      <c r="CGZ117" s="102"/>
      <c r="CHA117" s="102"/>
      <c r="CHB117" s="102"/>
      <c r="CHC117" s="102"/>
      <c r="CHD117" s="102"/>
      <c r="CHE117" s="102"/>
      <c r="CHF117" s="102"/>
      <c r="CHG117" s="102"/>
      <c r="CHH117" s="102"/>
      <c r="CHI117" s="102"/>
      <c r="CHJ117" s="102"/>
      <c r="CHK117" s="102"/>
      <c r="CHL117" s="102"/>
      <c r="CHM117" s="102"/>
      <c r="CHN117" s="102"/>
      <c r="CHO117" s="102"/>
      <c r="CHP117" s="102"/>
      <c r="CHQ117" s="102"/>
      <c r="CHR117" s="102"/>
      <c r="CHS117" s="102"/>
      <c r="CHT117" s="102"/>
      <c r="CHU117" s="102"/>
      <c r="CHV117" s="102"/>
      <c r="CHW117" s="102"/>
      <c r="CHX117" s="102"/>
      <c r="CHY117" s="102"/>
      <c r="CHZ117" s="102"/>
      <c r="CIA117" s="102"/>
      <c r="CIB117" s="102"/>
      <c r="CIC117" s="102"/>
      <c r="CID117" s="102"/>
      <c r="CIE117" s="102"/>
      <c r="CIF117" s="102"/>
      <c r="CIG117" s="102"/>
      <c r="CIH117" s="102"/>
      <c r="CII117" s="102"/>
      <c r="CIJ117" s="102"/>
      <c r="CIK117" s="102"/>
      <c r="CIL117" s="102"/>
      <c r="CIM117" s="102"/>
      <c r="CIN117" s="102"/>
      <c r="CIO117" s="102"/>
      <c r="CIP117" s="102"/>
      <c r="CIQ117" s="102"/>
      <c r="CIR117" s="102"/>
      <c r="CIS117" s="102"/>
      <c r="CIT117" s="102"/>
      <c r="CIU117" s="102"/>
      <c r="CIV117" s="102"/>
      <c r="CIW117" s="102"/>
      <c r="CIX117" s="102"/>
      <c r="CIY117" s="102"/>
      <c r="CIZ117" s="102"/>
      <c r="CJA117" s="102"/>
      <c r="CJB117" s="102"/>
      <c r="CJC117" s="102"/>
      <c r="CJD117" s="102"/>
      <c r="CJE117" s="102"/>
      <c r="CJF117" s="102"/>
      <c r="CJG117" s="102"/>
      <c r="CJH117" s="102"/>
      <c r="CJI117" s="102"/>
      <c r="CJJ117" s="102"/>
      <c r="CJK117" s="102"/>
      <c r="CJL117" s="102"/>
      <c r="CJM117" s="102"/>
      <c r="CJN117" s="102"/>
      <c r="CJO117" s="102"/>
      <c r="CJP117" s="102"/>
      <c r="CJQ117" s="102"/>
      <c r="CJR117" s="102"/>
      <c r="CJS117" s="102"/>
      <c r="CJT117" s="102"/>
      <c r="CJU117" s="102"/>
      <c r="CJV117" s="102"/>
      <c r="CJW117" s="102"/>
      <c r="CJX117" s="102"/>
      <c r="CJY117" s="102"/>
      <c r="CJZ117" s="102"/>
      <c r="CKA117" s="102"/>
      <c r="CKB117" s="102"/>
      <c r="CKC117" s="102"/>
      <c r="CKD117" s="102"/>
      <c r="CKE117" s="102"/>
      <c r="CKF117" s="102"/>
      <c r="CKG117" s="102"/>
      <c r="CKH117" s="102"/>
      <c r="CKI117" s="102"/>
      <c r="CKJ117" s="102"/>
      <c r="CKK117" s="102"/>
      <c r="CKL117" s="102"/>
      <c r="CKM117" s="102"/>
      <c r="CKN117" s="102"/>
      <c r="CKO117" s="102"/>
      <c r="CKP117" s="102"/>
      <c r="CKQ117" s="102"/>
      <c r="CKR117" s="102"/>
      <c r="CKS117" s="102"/>
      <c r="CKT117" s="102"/>
      <c r="CKU117" s="102"/>
      <c r="CKV117" s="102"/>
      <c r="CKW117" s="102"/>
      <c r="CKX117" s="102"/>
      <c r="CKY117" s="102"/>
      <c r="CKZ117" s="102"/>
      <c r="CLA117" s="102"/>
      <c r="CLB117" s="102"/>
      <c r="CLC117" s="102"/>
      <c r="CLD117" s="102"/>
      <c r="CLE117" s="102"/>
      <c r="CLF117" s="102"/>
      <c r="CLG117" s="102"/>
      <c r="CLH117" s="102"/>
      <c r="CLI117" s="102"/>
      <c r="CLJ117" s="102"/>
      <c r="CLK117" s="102"/>
      <c r="CLL117" s="102"/>
      <c r="CLM117" s="102"/>
      <c r="CLN117" s="102"/>
      <c r="CLO117" s="102"/>
      <c r="CLP117" s="102"/>
      <c r="CLQ117" s="102"/>
      <c r="CLR117" s="102"/>
      <c r="CLS117" s="102"/>
      <c r="CLT117" s="102"/>
      <c r="CLU117" s="102"/>
      <c r="CLV117" s="102"/>
      <c r="CLW117" s="102"/>
      <c r="CLX117" s="102"/>
      <c r="CLY117" s="102"/>
      <c r="CLZ117" s="102"/>
      <c r="CMA117" s="102"/>
      <c r="CMB117" s="102"/>
      <c r="CMC117" s="102"/>
      <c r="CMD117" s="102"/>
      <c r="CME117" s="102"/>
      <c r="CMF117" s="102"/>
      <c r="CMG117" s="102"/>
      <c r="CMH117" s="102"/>
      <c r="CMI117" s="102"/>
      <c r="CMJ117" s="102"/>
      <c r="CMK117" s="102"/>
      <c r="CML117" s="102"/>
      <c r="CMM117" s="102"/>
      <c r="CMN117" s="102"/>
      <c r="CMO117" s="102"/>
      <c r="CMP117" s="102"/>
      <c r="CMQ117" s="102"/>
      <c r="CMR117" s="102"/>
      <c r="CMS117" s="102"/>
      <c r="CMT117" s="102"/>
      <c r="CMU117" s="102"/>
      <c r="CMV117" s="102"/>
      <c r="CMW117" s="102"/>
      <c r="CMX117" s="102"/>
      <c r="CMY117" s="102"/>
      <c r="CMZ117" s="102"/>
      <c r="CNA117" s="102"/>
      <c r="CNB117" s="102"/>
      <c r="CNC117" s="102"/>
      <c r="CND117" s="102"/>
      <c r="CNE117" s="102"/>
      <c r="CNF117" s="102"/>
      <c r="CNG117" s="102"/>
      <c r="CNH117" s="102"/>
      <c r="CNI117" s="102"/>
      <c r="CNJ117" s="102"/>
      <c r="CNK117" s="102"/>
      <c r="CNL117" s="102"/>
      <c r="CNM117" s="102"/>
      <c r="CNN117" s="102"/>
      <c r="CNO117" s="102"/>
      <c r="CNP117" s="102"/>
      <c r="CNQ117" s="102"/>
      <c r="CNR117" s="102"/>
      <c r="CNS117" s="102"/>
      <c r="CNT117" s="102"/>
      <c r="CNU117" s="102"/>
      <c r="CNV117" s="102"/>
      <c r="CNW117" s="102"/>
      <c r="CNX117" s="102"/>
      <c r="CNY117" s="102"/>
      <c r="CNZ117" s="102"/>
      <c r="COA117" s="102"/>
      <c r="COB117" s="102"/>
      <c r="COC117" s="102"/>
      <c r="COD117" s="102"/>
      <c r="COE117" s="102"/>
      <c r="COF117" s="102"/>
      <c r="COG117" s="102"/>
      <c r="COH117" s="102"/>
      <c r="COI117" s="102"/>
      <c r="COJ117" s="102"/>
      <c r="COK117" s="102"/>
      <c r="COL117" s="102"/>
      <c r="COM117" s="102"/>
      <c r="CON117" s="102"/>
      <c r="COO117" s="102"/>
      <c r="COP117" s="102"/>
      <c r="COQ117" s="102"/>
      <c r="COR117" s="102"/>
      <c r="COS117" s="102"/>
      <c r="COT117" s="102"/>
      <c r="COU117" s="102"/>
      <c r="COV117" s="102"/>
      <c r="COW117" s="102"/>
      <c r="COX117" s="102"/>
      <c r="COY117" s="102"/>
      <c r="COZ117" s="102"/>
      <c r="CPA117" s="102"/>
      <c r="CPB117" s="102"/>
      <c r="CPC117" s="102"/>
      <c r="CPD117" s="102"/>
      <c r="CPE117" s="102"/>
      <c r="CPF117" s="102"/>
      <c r="CPG117" s="102"/>
      <c r="CPH117" s="102"/>
      <c r="CPI117" s="102"/>
      <c r="CPJ117" s="102"/>
      <c r="CPK117" s="102"/>
      <c r="CPL117" s="102"/>
      <c r="CPM117" s="102"/>
      <c r="CPN117" s="102"/>
      <c r="CPO117" s="102"/>
      <c r="CPP117" s="102"/>
      <c r="CPQ117" s="102"/>
      <c r="CPR117" s="102"/>
      <c r="CPS117" s="102"/>
      <c r="CPT117" s="102"/>
      <c r="CPU117" s="102"/>
      <c r="CPV117" s="102"/>
      <c r="CPW117" s="102"/>
      <c r="CPX117" s="102"/>
      <c r="CPY117" s="102"/>
      <c r="CPZ117" s="102"/>
      <c r="CQA117" s="102"/>
      <c r="CQB117" s="102"/>
      <c r="CQC117" s="102"/>
      <c r="CQD117" s="102"/>
      <c r="CQE117" s="102"/>
      <c r="CQF117" s="102"/>
      <c r="CQG117" s="102"/>
      <c r="CQH117" s="102"/>
      <c r="CQI117" s="102"/>
      <c r="CQJ117" s="102"/>
      <c r="CQK117" s="102"/>
      <c r="CQL117" s="102"/>
      <c r="CQM117" s="102"/>
      <c r="CQN117" s="102"/>
      <c r="CQO117" s="102"/>
      <c r="CQP117" s="102"/>
      <c r="CQQ117" s="102"/>
      <c r="CQR117" s="102"/>
      <c r="CQS117" s="102"/>
      <c r="CQT117" s="102"/>
      <c r="CQU117" s="102"/>
      <c r="CQV117" s="102"/>
      <c r="CQW117" s="102"/>
      <c r="CQX117" s="102"/>
      <c r="CQY117" s="102"/>
      <c r="CQZ117" s="102"/>
      <c r="CRA117" s="102"/>
      <c r="CRB117" s="102"/>
      <c r="CRC117" s="102"/>
      <c r="CRD117" s="102"/>
      <c r="CRE117" s="102"/>
      <c r="CRF117" s="102"/>
      <c r="CRG117" s="102"/>
      <c r="CRH117" s="102"/>
      <c r="CRI117" s="102"/>
      <c r="CRJ117" s="102"/>
      <c r="CRK117" s="102"/>
      <c r="CRL117" s="102"/>
      <c r="CRM117" s="102"/>
      <c r="CRN117" s="102"/>
      <c r="CRO117" s="102"/>
      <c r="CRP117" s="102"/>
      <c r="CRQ117" s="102"/>
      <c r="CRR117" s="102"/>
      <c r="CRS117" s="102"/>
      <c r="CRT117" s="102"/>
      <c r="CRU117" s="102"/>
      <c r="CRV117" s="102"/>
      <c r="CRW117" s="102"/>
      <c r="CRX117" s="102"/>
      <c r="CRY117" s="102"/>
      <c r="CRZ117" s="102"/>
      <c r="CSA117" s="102"/>
      <c r="CSB117" s="102"/>
      <c r="CSC117" s="102"/>
      <c r="CSD117" s="102"/>
      <c r="CSE117" s="102"/>
      <c r="CSF117" s="102"/>
      <c r="CSG117" s="102"/>
      <c r="CSH117" s="102"/>
      <c r="CSI117" s="102"/>
      <c r="CSJ117" s="102"/>
      <c r="CSK117" s="102"/>
      <c r="CSL117" s="102"/>
      <c r="CSM117" s="102"/>
      <c r="CSN117" s="102"/>
      <c r="CSO117" s="102"/>
      <c r="CSP117" s="102"/>
      <c r="CSQ117" s="102"/>
      <c r="CSR117" s="102"/>
      <c r="CSS117" s="102"/>
      <c r="CST117" s="102"/>
      <c r="CSU117" s="102"/>
      <c r="CSV117" s="102"/>
      <c r="CSW117" s="102"/>
      <c r="CSX117" s="102"/>
      <c r="CSY117" s="102"/>
      <c r="CSZ117" s="102"/>
      <c r="CTA117" s="102"/>
      <c r="CTB117" s="102"/>
      <c r="CTC117" s="102"/>
      <c r="CTD117" s="102"/>
      <c r="CTE117" s="102"/>
      <c r="CTF117" s="102"/>
      <c r="CTG117" s="102"/>
      <c r="CTH117" s="102"/>
      <c r="CTI117" s="102"/>
      <c r="CTJ117" s="102"/>
      <c r="CTK117" s="102"/>
      <c r="CTL117" s="102"/>
      <c r="CTM117" s="102"/>
      <c r="CTN117" s="102"/>
      <c r="CTO117" s="102"/>
      <c r="CTP117" s="102"/>
      <c r="CTQ117" s="102"/>
      <c r="CTR117" s="102"/>
      <c r="CTS117" s="102"/>
      <c r="CTT117" s="102"/>
      <c r="CTU117" s="102"/>
      <c r="CTV117" s="102"/>
      <c r="CTW117" s="102"/>
      <c r="CTX117" s="102"/>
      <c r="CTY117" s="102"/>
      <c r="CTZ117" s="102"/>
      <c r="CUA117" s="102"/>
      <c r="CUB117" s="102"/>
      <c r="CUC117" s="102"/>
      <c r="CUD117" s="102"/>
      <c r="CUE117" s="102"/>
      <c r="CUF117" s="102"/>
      <c r="CUG117" s="102"/>
      <c r="CUH117" s="102"/>
      <c r="CUI117" s="102"/>
      <c r="CUJ117" s="102"/>
      <c r="CUK117" s="102"/>
      <c r="CUL117" s="102"/>
      <c r="CUM117" s="102"/>
      <c r="CUN117" s="102"/>
      <c r="CUO117" s="102"/>
      <c r="CUP117" s="102"/>
      <c r="CUQ117" s="102"/>
      <c r="CUR117" s="102"/>
      <c r="CUS117" s="102"/>
      <c r="CUT117" s="102"/>
      <c r="CUU117" s="102"/>
      <c r="CUV117" s="102"/>
      <c r="CUW117" s="102"/>
      <c r="CUX117" s="102"/>
      <c r="CUY117" s="102"/>
      <c r="CUZ117" s="102"/>
      <c r="CVA117" s="102"/>
      <c r="CVB117" s="102"/>
      <c r="CVC117" s="102"/>
      <c r="CVD117" s="102"/>
      <c r="CVE117" s="102"/>
      <c r="CVF117" s="102"/>
      <c r="CVG117" s="102"/>
      <c r="CVH117" s="102"/>
      <c r="CVI117" s="102"/>
      <c r="CVJ117" s="102"/>
      <c r="CVK117" s="102"/>
      <c r="CVL117" s="102"/>
      <c r="CVM117" s="102"/>
      <c r="CVN117" s="102"/>
      <c r="CVO117" s="102"/>
      <c r="CVP117" s="102"/>
      <c r="CVQ117" s="102"/>
      <c r="CVR117" s="102"/>
      <c r="CVS117" s="102"/>
      <c r="CVT117" s="102"/>
      <c r="CVU117" s="102"/>
      <c r="CVV117" s="102"/>
      <c r="CVW117" s="102"/>
      <c r="CVX117" s="102"/>
      <c r="CVY117" s="102"/>
      <c r="CVZ117" s="102"/>
      <c r="CWA117" s="102"/>
      <c r="CWB117" s="102"/>
      <c r="CWC117" s="102"/>
      <c r="CWD117" s="102"/>
      <c r="CWE117" s="102"/>
      <c r="CWF117" s="102"/>
      <c r="CWG117" s="102"/>
      <c r="CWH117" s="102"/>
      <c r="CWI117" s="102"/>
      <c r="CWJ117" s="102"/>
      <c r="CWK117" s="102"/>
      <c r="CWL117" s="102"/>
      <c r="CWM117" s="102"/>
      <c r="CWN117" s="102"/>
      <c r="CWO117" s="102"/>
      <c r="CWP117" s="102"/>
      <c r="CWQ117" s="102"/>
      <c r="CWR117" s="102"/>
      <c r="CWS117" s="102"/>
      <c r="CWT117" s="102"/>
      <c r="CWU117" s="102"/>
      <c r="CWV117" s="102"/>
      <c r="CWW117" s="102"/>
      <c r="CWX117" s="102"/>
      <c r="CWY117" s="102"/>
      <c r="CWZ117" s="102"/>
      <c r="CXA117" s="102"/>
      <c r="CXB117" s="102"/>
      <c r="CXC117" s="102"/>
      <c r="CXD117" s="102"/>
      <c r="CXE117" s="102"/>
      <c r="CXF117" s="102"/>
      <c r="CXG117" s="102"/>
      <c r="CXH117" s="102"/>
      <c r="CXI117" s="102"/>
      <c r="CXJ117" s="102"/>
      <c r="CXK117" s="102"/>
      <c r="CXL117" s="102"/>
      <c r="CXM117" s="102"/>
      <c r="CXN117" s="102"/>
      <c r="CXO117" s="102"/>
      <c r="CXP117" s="102"/>
      <c r="CXQ117" s="102"/>
      <c r="CXR117" s="102"/>
      <c r="CXS117" s="102"/>
      <c r="CXT117" s="102"/>
      <c r="CXU117" s="102"/>
      <c r="CXV117" s="102"/>
      <c r="CXW117" s="102"/>
      <c r="CXX117" s="102"/>
      <c r="CXY117" s="102"/>
      <c r="CXZ117" s="102"/>
      <c r="CYA117" s="102"/>
      <c r="CYB117" s="102"/>
      <c r="CYC117" s="102"/>
      <c r="CYD117" s="102"/>
      <c r="CYE117" s="102"/>
      <c r="CYF117" s="102"/>
      <c r="CYG117" s="102"/>
      <c r="CYH117" s="102"/>
      <c r="CYI117" s="102"/>
      <c r="CYJ117" s="102"/>
      <c r="CYK117" s="102"/>
      <c r="CYL117" s="102"/>
      <c r="CYM117" s="102"/>
      <c r="CYN117" s="102"/>
      <c r="CYO117" s="102"/>
      <c r="CYP117" s="102"/>
      <c r="CYQ117" s="102"/>
      <c r="CYR117" s="102"/>
      <c r="CYS117" s="102"/>
      <c r="CYT117" s="102"/>
      <c r="CYU117" s="102"/>
      <c r="CYV117" s="102"/>
      <c r="CYW117" s="102"/>
      <c r="CYX117" s="102"/>
      <c r="CYY117" s="102"/>
      <c r="CYZ117" s="102"/>
      <c r="CZA117" s="102"/>
      <c r="CZB117" s="102"/>
      <c r="CZC117" s="102"/>
      <c r="CZD117" s="102"/>
      <c r="CZE117" s="102"/>
      <c r="CZF117" s="102"/>
      <c r="CZG117" s="102"/>
      <c r="CZH117" s="102"/>
      <c r="CZI117" s="102"/>
      <c r="CZJ117" s="102"/>
      <c r="CZK117" s="102"/>
      <c r="CZL117" s="102"/>
      <c r="CZM117" s="102"/>
      <c r="CZN117" s="102"/>
      <c r="CZO117" s="102"/>
      <c r="CZP117" s="102"/>
      <c r="CZQ117" s="102"/>
      <c r="CZR117" s="102"/>
      <c r="CZS117" s="102"/>
      <c r="CZT117" s="102"/>
      <c r="CZU117" s="102"/>
      <c r="CZV117" s="102"/>
      <c r="CZW117" s="102"/>
      <c r="CZX117" s="102"/>
      <c r="CZY117" s="102"/>
      <c r="CZZ117" s="102"/>
      <c r="DAA117" s="102"/>
      <c r="DAB117" s="102"/>
      <c r="DAC117" s="102"/>
      <c r="DAD117" s="102"/>
      <c r="DAE117" s="102"/>
      <c r="DAF117" s="102"/>
      <c r="DAG117" s="102"/>
      <c r="DAH117" s="102"/>
      <c r="DAI117" s="102"/>
      <c r="DAJ117" s="102"/>
      <c r="DAK117" s="102"/>
      <c r="DAL117" s="102"/>
      <c r="DAM117" s="102"/>
      <c r="DAN117" s="102"/>
      <c r="DAO117" s="102"/>
      <c r="DAP117" s="102"/>
      <c r="DAQ117" s="102"/>
      <c r="DAR117" s="102"/>
      <c r="DAS117" s="102"/>
      <c r="DAT117" s="102"/>
      <c r="DAU117" s="102"/>
      <c r="DAV117" s="102"/>
      <c r="DAW117" s="102"/>
      <c r="DAX117" s="102"/>
      <c r="DAY117" s="102"/>
      <c r="DAZ117" s="102"/>
      <c r="DBA117" s="102"/>
      <c r="DBB117" s="102"/>
      <c r="DBC117" s="102"/>
      <c r="DBD117" s="102"/>
      <c r="DBE117" s="102"/>
      <c r="DBF117" s="102"/>
      <c r="DBG117" s="102"/>
      <c r="DBH117" s="102"/>
      <c r="DBI117" s="102"/>
      <c r="DBJ117" s="102"/>
      <c r="DBK117" s="102"/>
      <c r="DBL117" s="102"/>
      <c r="DBM117" s="102"/>
      <c r="DBN117" s="102"/>
      <c r="DBO117" s="102"/>
      <c r="DBP117" s="102"/>
      <c r="DBQ117" s="102"/>
      <c r="DBR117" s="102"/>
      <c r="DBS117" s="102"/>
      <c r="DBT117" s="102"/>
      <c r="DBU117" s="102"/>
      <c r="DBV117" s="102"/>
      <c r="DBW117" s="102"/>
      <c r="DBX117" s="102"/>
      <c r="DBY117" s="102"/>
      <c r="DBZ117" s="102"/>
      <c r="DCA117" s="102"/>
      <c r="DCB117" s="102"/>
      <c r="DCC117" s="102"/>
      <c r="DCD117" s="102"/>
      <c r="DCE117" s="102"/>
      <c r="DCF117" s="102"/>
      <c r="DCG117" s="102"/>
      <c r="DCH117" s="102"/>
      <c r="DCI117" s="102"/>
      <c r="DCJ117" s="102"/>
      <c r="DCK117" s="102"/>
      <c r="DCL117" s="102"/>
      <c r="DCM117" s="102"/>
      <c r="DCN117" s="102"/>
      <c r="DCO117" s="102"/>
      <c r="DCP117" s="102"/>
      <c r="DCQ117" s="102"/>
      <c r="DCR117" s="102"/>
      <c r="DCS117" s="102"/>
      <c r="DCT117" s="102"/>
      <c r="DCU117" s="102"/>
      <c r="DCV117" s="102"/>
      <c r="DCW117" s="102"/>
      <c r="DCX117" s="102"/>
      <c r="DCY117" s="102"/>
      <c r="DCZ117" s="102"/>
      <c r="DDA117" s="102"/>
      <c r="DDB117" s="102"/>
      <c r="DDC117" s="102"/>
      <c r="DDD117" s="102"/>
      <c r="DDE117" s="102"/>
      <c r="DDF117" s="102"/>
      <c r="DDG117" s="102"/>
      <c r="DDH117" s="102"/>
      <c r="DDI117" s="102"/>
      <c r="DDJ117" s="102"/>
      <c r="DDK117" s="102"/>
      <c r="DDL117" s="102"/>
      <c r="DDM117" s="102"/>
      <c r="DDN117" s="102"/>
      <c r="DDO117" s="102"/>
      <c r="DDP117" s="102"/>
      <c r="DDQ117" s="102"/>
      <c r="DDR117" s="102"/>
      <c r="DDS117" s="102"/>
      <c r="DDT117" s="102"/>
      <c r="DDU117" s="102"/>
      <c r="DDV117" s="102"/>
      <c r="DDW117" s="102"/>
      <c r="DDX117" s="102"/>
      <c r="DDY117" s="102"/>
      <c r="DDZ117" s="102"/>
      <c r="DEA117" s="102"/>
      <c r="DEB117" s="102"/>
      <c r="DEC117" s="102"/>
      <c r="DED117" s="102"/>
      <c r="DEE117" s="102"/>
      <c r="DEF117" s="102"/>
      <c r="DEG117" s="102"/>
      <c r="DEH117" s="102"/>
      <c r="DEI117" s="102"/>
      <c r="DEJ117" s="102"/>
      <c r="DEK117" s="102"/>
      <c r="DEL117" s="102"/>
      <c r="DEM117" s="102"/>
      <c r="DEN117" s="102"/>
      <c r="DEO117" s="102"/>
      <c r="DEP117" s="102"/>
      <c r="DEQ117" s="102"/>
      <c r="DER117" s="102"/>
      <c r="DES117" s="102"/>
      <c r="DET117" s="102"/>
      <c r="DEU117" s="102"/>
      <c r="DEV117" s="102"/>
      <c r="DEW117" s="102"/>
      <c r="DEX117" s="102"/>
      <c r="DEY117" s="102"/>
      <c r="DEZ117" s="102"/>
      <c r="DFA117" s="102"/>
      <c r="DFB117" s="102"/>
      <c r="DFC117" s="102"/>
      <c r="DFD117" s="102"/>
      <c r="DFE117" s="102"/>
      <c r="DFF117" s="102"/>
      <c r="DFG117" s="102"/>
      <c r="DFH117" s="102"/>
      <c r="DFI117" s="102"/>
      <c r="DFJ117" s="102"/>
      <c r="DFK117" s="102"/>
      <c r="DFL117" s="102"/>
      <c r="DFM117" s="102"/>
      <c r="DFN117" s="102"/>
      <c r="DFO117" s="102"/>
      <c r="DFP117" s="102"/>
      <c r="DFQ117" s="102"/>
      <c r="DFR117" s="102"/>
      <c r="DFS117" s="102"/>
      <c r="DFT117" s="102"/>
      <c r="DFU117" s="102"/>
      <c r="DFV117" s="102"/>
      <c r="DFW117" s="102"/>
      <c r="DFX117" s="102"/>
      <c r="DFY117" s="102"/>
      <c r="DFZ117" s="102"/>
      <c r="DGA117" s="102"/>
      <c r="DGB117" s="102"/>
      <c r="DGC117" s="102"/>
      <c r="DGD117" s="102"/>
      <c r="DGE117" s="102"/>
      <c r="DGF117" s="102"/>
      <c r="DGG117" s="102"/>
      <c r="DGH117" s="102"/>
      <c r="DGI117" s="102"/>
      <c r="DGJ117" s="102"/>
      <c r="DGK117" s="102"/>
      <c r="DGL117" s="102"/>
      <c r="DGM117" s="102"/>
      <c r="DGN117" s="102"/>
      <c r="DGO117" s="102"/>
      <c r="DGP117" s="102"/>
      <c r="DGQ117" s="102"/>
      <c r="DGR117" s="102"/>
      <c r="DGS117" s="102"/>
      <c r="DGT117" s="102"/>
      <c r="DGU117" s="102"/>
      <c r="DGV117" s="102"/>
      <c r="DGW117" s="102"/>
      <c r="DGX117" s="102"/>
      <c r="DGY117" s="102"/>
      <c r="DGZ117" s="102"/>
      <c r="DHA117" s="102"/>
      <c r="DHB117" s="102"/>
      <c r="DHC117" s="102"/>
      <c r="DHD117" s="102"/>
      <c r="DHE117" s="102"/>
      <c r="DHF117" s="102"/>
      <c r="DHG117" s="102"/>
      <c r="DHH117" s="102"/>
      <c r="DHI117" s="102"/>
      <c r="DHJ117" s="102"/>
      <c r="DHK117" s="102"/>
      <c r="DHL117" s="102"/>
      <c r="DHM117" s="102"/>
      <c r="DHN117" s="102"/>
      <c r="DHO117" s="102"/>
      <c r="DHP117" s="102"/>
      <c r="DHQ117" s="102"/>
      <c r="DHR117" s="102"/>
      <c r="DHS117" s="102"/>
      <c r="DHT117" s="102"/>
      <c r="DHU117" s="102"/>
      <c r="DHV117" s="102"/>
      <c r="DHW117" s="102"/>
      <c r="DHX117" s="102"/>
      <c r="DHY117" s="102"/>
      <c r="DHZ117" s="102"/>
      <c r="DIA117" s="102"/>
      <c r="DIB117" s="102"/>
      <c r="DIC117" s="102"/>
      <c r="DID117" s="102"/>
      <c r="DIE117" s="102"/>
      <c r="DIF117" s="102"/>
      <c r="DIG117" s="102"/>
      <c r="DIH117" s="102"/>
      <c r="DII117" s="102"/>
      <c r="DIJ117" s="102"/>
      <c r="DIK117" s="102"/>
      <c r="DIL117" s="102"/>
      <c r="DIM117" s="102"/>
      <c r="DIN117" s="102"/>
      <c r="DIO117" s="102"/>
      <c r="DIP117" s="102"/>
      <c r="DIQ117" s="102"/>
      <c r="DIR117" s="102"/>
      <c r="DIS117" s="102"/>
      <c r="DIT117" s="102"/>
      <c r="DIU117" s="102"/>
      <c r="DIV117" s="102"/>
      <c r="DIW117" s="102"/>
      <c r="DIX117" s="102"/>
      <c r="DIY117" s="102"/>
      <c r="DIZ117" s="102"/>
      <c r="DJA117" s="102"/>
      <c r="DJB117" s="102"/>
      <c r="DJC117" s="102"/>
      <c r="DJD117" s="102"/>
      <c r="DJE117" s="102"/>
      <c r="DJF117" s="102"/>
      <c r="DJG117" s="102"/>
      <c r="DJH117" s="102"/>
      <c r="DJI117" s="102"/>
      <c r="DJJ117" s="102"/>
      <c r="DJK117" s="102"/>
      <c r="DJL117" s="102"/>
      <c r="DJM117" s="102"/>
      <c r="DJN117" s="102"/>
      <c r="DJO117" s="102"/>
      <c r="DJP117" s="102"/>
      <c r="DJQ117" s="102"/>
      <c r="DJR117" s="102"/>
      <c r="DJS117" s="102"/>
      <c r="DJT117" s="102"/>
      <c r="DJU117" s="102"/>
      <c r="DJV117" s="102"/>
      <c r="DJW117" s="102"/>
      <c r="DJX117" s="102"/>
      <c r="DJY117" s="102"/>
      <c r="DJZ117" s="102"/>
      <c r="DKA117" s="102"/>
      <c r="DKB117" s="102"/>
      <c r="DKC117" s="102"/>
      <c r="DKD117" s="102"/>
      <c r="DKE117" s="102"/>
      <c r="DKF117" s="102"/>
      <c r="DKG117" s="102"/>
      <c r="DKH117" s="102"/>
      <c r="DKI117" s="102"/>
      <c r="DKJ117" s="102"/>
      <c r="DKK117" s="102"/>
      <c r="DKL117" s="102"/>
      <c r="DKM117" s="102"/>
      <c r="DKN117" s="102"/>
      <c r="DKO117" s="102"/>
      <c r="DKP117" s="102"/>
      <c r="DKQ117" s="102"/>
      <c r="DKR117" s="102"/>
      <c r="DKS117" s="102"/>
      <c r="DKT117" s="102"/>
      <c r="DKU117" s="102"/>
      <c r="DKV117" s="102"/>
      <c r="DKW117" s="102"/>
      <c r="DKX117" s="102"/>
      <c r="DKY117" s="102"/>
      <c r="DKZ117" s="102"/>
      <c r="DLA117" s="102"/>
      <c r="DLB117" s="102"/>
      <c r="DLC117" s="102"/>
      <c r="DLD117" s="102"/>
      <c r="DLE117" s="102"/>
      <c r="DLF117" s="102"/>
      <c r="DLG117" s="102"/>
      <c r="DLH117" s="102"/>
      <c r="DLI117" s="102"/>
      <c r="DLJ117" s="102"/>
      <c r="DLK117" s="102"/>
      <c r="DLL117" s="102"/>
      <c r="DLM117" s="102"/>
      <c r="DLN117" s="102"/>
      <c r="DLO117" s="102"/>
      <c r="DLP117" s="102"/>
      <c r="DLQ117" s="102"/>
      <c r="DLR117" s="102"/>
      <c r="DLS117" s="102"/>
      <c r="DLT117" s="102"/>
      <c r="DLU117" s="102"/>
      <c r="DLV117" s="102"/>
      <c r="DLW117" s="102"/>
      <c r="DLX117" s="102"/>
      <c r="DLY117" s="102"/>
      <c r="DLZ117" s="102"/>
      <c r="DMA117" s="102"/>
      <c r="DMB117" s="102"/>
      <c r="DMC117" s="102"/>
      <c r="DMD117" s="102"/>
      <c r="DME117" s="102"/>
      <c r="DMF117" s="102"/>
      <c r="DMG117" s="102"/>
      <c r="DMH117" s="102"/>
      <c r="DMI117" s="102"/>
      <c r="DMJ117" s="102"/>
      <c r="DMK117" s="102"/>
      <c r="DML117" s="102"/>
      <c r="DMM117" s="102"/>
      <c r="DMN117" s="102"/>
      <c r="DMO117" s="102"/>
      <c r="DMP117" s="102"/>
      <c r="DMQ117" s="102"/>
      <c r="DMR117" s="102"/>
      <c r="DMS117" s="102"/>
      <c r="DMT117" s="102"/>
      <c r="DMU117" s="102"/>
      <c r="DMV117" s="102"/>
      <c r="DMW117" s="102"/>
      <c r="DMX117" s="102"/>
      <c r="DMY117" s="102"/>
      <c r="DMZ117" s="102"/>
      <c r="DNA117" s="102"/>
      <c r="DNB117" s="102"/>
      <c r="DNC117" s="102"/>
      <c r="DND117" s="102"/>
      <c r="DNE117" s="102"/>
      <c r="DNF117" s="102"/>
      <c r="DNG117" s="102"/>
      <c r="DNH117" s="102"/>
      <c r="DNI117" s="102"/>
      <c r="DNJ117" s="102"/>
      <c r="DNK117" s="102"/>
      <c r="DNL117" s="102"/>
      <c r="DNM117" s="102"/>
      <c r="DNN117" s="102"/>
      <c r="DNO117" s="102"/>
      <c r="DNP117" s="102"/>
      <c r="DNQ117" s="102"/>
      <c r="DNR117" s="102"/>
      <c r="DNS117" s="102"/>
      <c r="DNT117" s="102"/>
      <c r="DNU117" s="102"/>
      <c r="DNV117" s="102"/>
      <c r="DNW117" s="102"/>
      <c r="DNX117" s="102"/>
      <c r="DNY117" s="102"/>
      <c r="DNZ117" s="102"/>
      <c r="DOA117" s="102"/>
      <c r="DOB117" s="102"/>
      <c r="DOC117" s="102"/>
      <c r="DOD117" s="102"/>
      <c r="DOE117" s="102"/>
      <c r="DOF117" s="102"/>
      <c r="DOG117" s="102"/>
      <c r="DOH117" s="102"/>
      <c r="DOI117" s="102"/>
      <c r="DOJ117" s="102"/>
      <c r="DOK117" s="102"/>
      <c r="DOL117" s="102"/>
      <c r="DOM117" s="102"/>
      <c r="DON117" s="102"/>
      <c r="DOO117" s="102"/>
      <c r="DOP117" s="102"/>
      <c r="DOQ117" s="102"/>
      <c r="DOR117" s="102"/>
      <c r="DOS117" s="102"/>
      <c r="DOT117" s="102"/>
      <c r="DOU117" s="102"/>
      <c r="DOV117" s="102"/>
      <c r="DOW117" s="102"/>
      <c r="DOX117" s="102"/>
      <c r="DOY117" s="102"/>
      <c r="DOZ117" s="102"/>
      <c r="DPA117" s="102"/>
      <c r="DPB117" s="102"/>
      <c r="DPC117" s="102"/>
      <c r="DPD117" s="102"/>
      <c r="DPE117" s="102"/>
      <c r="DPF117" s="102"/>
      <c r="DPG117" s="102"/>
      <c r="DPH117" s="102"/>
      <c r="DPI117" s="102"/>
      <c r="DPJ117" s="102"/>
      <c r="DPK117" s="102"/>
      <c r="DPL117" s="102"/>
      <c r="DPM117" s="102"/>
      <c r="DPN117" s="102"/>
      <c r="DPO117" s="102"/>
      <c r="DPP117" s="102"/>
      <c r="DPQ117" s="102"/>
      <c r="DPR117" s="102"/>
      <c r="DPS117" s="102"/>
      <c r="DPT117" s="102"/>
      <c r="DPU117" s="102"/>
      <c r="DPV117" s="102"/>
      <c r="DPW117" s="102"/>
      <c r="DPX117" s="102"/>
      <c r="DPY117" s="102"/>
      <c r="DPZ117" s="102"/>
      <c r="DQA117" s="102"/>
      <c r="DQB117" s="102"/>
      <c r="DQC117" s="102"/>
      <c r="DQD117" s="102"/>
      <c r="DQE117" s="102"/>
      <c r="DQF117" s="102"/>
      <c r="DQG117" s="102"/>
      <c r="DQH117" s="102"/>
      <c r="DQI117" s="102"/>
      <c r="DQJ117" s="102"/>
      <c r="DQK117" s="102"/>
      <c r="DQL117" s="102"/>
      <c r="DQM117" s="102"/>
      <c r="DQN117" s="102"/>
      <c r="DQO117" s="102"/>
      <c r="DQP117" s="102"/>
      <c r="DQQ117" s="102"/>
      <c r="DQR117" s="102"/>
      <c r="DQS117" s="102"/>
      <c r="DQT117" s="102"/>
      <c r="DQU117" s="102"/>
      <c r="DQV117" s="102"/>
      <c r="DQW117" s="102"/>
      <c r="DQX117" s="102"/>
      <c r="DQY117" s="102"/>
      <c r="DQZ117" s="102"/>
      <c r="DRA117" s="102"/>
      <c r="DRB117" s="102"/>
      <c r="DRC117" s="102"/>
      <c r="DRD117" s="102"/>
      <c r="DRE117" s="102"/>
      <c r="DRF117" s="102"/>
      <c r="DRG117" s="102"/>
      <c r="DRH117" s="102"/>
      <c r="DRI117" s="102"/>
      <c r="DRJ117" s="102"/>
      <c r="DRK117" s="102"/>
      <c r="DRL117" s="102"/>
      <c r="DRM117" s="102"/>
      <c r="DRN117" s="102"/>
      <c r="DRO117" s="102"/>
      <c r="DRP117" s="102"/>
      <c r="DRQ117" s="102"/>
      <c r="DRR117" s="102"/>
      <c r="DRS117" s="102"/>
      <c r="DRT117" s="102"/>
      <c r="DRU117" s="102"/>
      <c r="DRV117" s="102"/>
      <c r="DRW117" s="102"/>
      <c r="DRX117" s="102"/>
      <c r="DRY117" s="102"/>
      <c r="DRZ117" s="102"/>
      <c r="DSA117" s="102"/>
      <c r="DSB117" s="102"/>
      <c r="DSC117" s="102"/>
      <c r="DSD117" s="102"/>
      <c r="DSE117" s="102"/>
      <c r="DSF117" s="102"/>
      <c r="DSG117" s="102"/>
      <c r="DSH117" s="102"/>
      <c r="DSI117" s="102"/>
      <c r="DSJ117" s="102"/>
      <c r="DSK117" s="102"/>
      <c r="DSL117" s="102"/>
      <c r="DSM117" s="102"/>
      <c r="DSN117" s="102"/>
      <c r="DSO117" s="102"/>
      <c r="DSP117" s="102"/>
      <c r="DSQ117" s="102"/>
      <c r="DSR117" s="102"/>
      <c r="DSS117" s="102"/>
      <c r="DST117" s="102"/>
      <c r="DSU117" s="102"/>
      <c r="DSV117" s="102"/>
      <c r="DSW117" s="102"/>
      <c r="DSX117" s="102"/>
      <c r="DSY117" s="102"/>
      <c r="DSZ117" s="102"/>
      <c r="DTA117" s="102"/>
      <c r="DTB117" s="102"/>
      <c r="DTC117" s="102"/>
      <c r="DTD117" s="102"/>
      <c r="DTE117" s="102"/>
      <c r="DTF117" s="102"/>
      <c r="DTG117" s="102"/>
      <c r="DTH117" s="102"/>
      <c r="DTI117" s="102"/>
      <c r="DTJ117" s="102"/>
      <c r="DTK117" s="102"/>
      <c r="DTL117" s="102"/>
      <c r="DTM117" s="102"/>
      <c r="DTN117" s="102"/>
      <c r="DTO117" s="102"/>
      <c r="DTP117" s="102"/>
      <c r="DTQ117" s="102"/>
      <c r="DTR117" s="102"/>
      <c r="DTS117" s="102"/>
      <c r="DTT117" s="102"/>
      <c r="DTU117" s="102"/>
      <c r="DTV117" s="102"/>
      <c r="DTW117" s="102"/>
      <c r="DTX117" s="102"/>
      <c r="DTY117" s="102"/>
      <c r="DTZ117" s="102"/>
      <c r="DUA117" s="102"/>
      <c r="DUB117" s="102"/>
      <c r="DUC117" s="102"/>
      <c r="DUD117" s="102"/>
      <c r="DUE117" s="102"/>
      <c r="DUF117" s="102"/>
      <c r="DUG117" s="102"/>
      <c r="DUH117" s="102"/>
      <c r="DUI117" s="102"/>
      <c r="DUJ117" s="102"/>
      <c r="DUK117" s="102"/>
      <c r="DUL117" s="102"/>
      <c r="DUM117" s="102"/>
      <c r="DUN117" s="102"/>
      <c r="DUO117" s="102"/>
      <c r="DUP117" s="102"/>
      <c r="DUQ117" s="102"/>
      <c r="DUR117" s="102"/>
      <c r="DUS117" s="102"/>
      <c r="DUT117" s="102"/>
      <c r="DUU117" s="102"/>
      <c r="DUV117" s="102"/>
      <c r="DUW117" s="102"/>
      <c r="DUX117" s="102"/>
      <c r="DUY117" s="102"/>
      <c r="DUZ117" s="102"/>
      <c r="DVA117" s="102"/>
      <c r="DVB117" s="102"/>
      <c r="DVC117" s="102"/>
      <c r="DVD117" s="102"/>
      <c r="DVE117" s="102"/>
      <c r="DVF117" s="102"/>
      <c r="DVG117" s="102"/>
      <c r="DVH117" s="102"/>
      <c r="DVI117" s="102"/>
      <c r="DVJ117" s="102"/>
      <c r="DVK117" s="102"/>
      <c r="DVL117" s="102"/>
      <c r="DVM117" s="102"/>
      <c r="DVN117" s="102"/>
      <c r="DVO117" s="102"/>
      <c r="DVP117" s="102"/>
      <c r="DVQ117" s="102"/>
      <c r="DVR117" s="102"/>
      <c r="DVS117" s="102"/>
      <c r="DVT117" s="102"/>
      <c r="DVU117" s="102"/>
      <c r="DVV117" s="102"/>
      <c r="DVW117" s="102"/>
      <c r="DVX117" s="102"/>
      <c r="DVY117" s="102"/>
      <c r="DVZ117" s="102"/>
      <c r="DWA117" s="102"/>
      <c r="DWB117" s="102"/>
      <c r="DWC117" s="102"/>
      <c r="DWD117" s="102"/>
      <c r="DWE117" s="102"/>
      <c r="DWF117" s="102"/>
      <c r="DWG117" s="102"/>
      <c r="DWH117" s="102"/>
      <c r="DWI117" s="102"/>
      <c r="DWJ117" s="102"/>
      <c r="DWK117" s="102"/>
      <c r="DWL117" s="102"/>
      <c r="DWM117" s="102"/>
      <c r="DWN117" s="102"/>
      <c r="DWO117" s="102"/>
      <c r="DWP117" s="102"/>
      <c r="DWQ117" s="102"/>
      <c r="DWR117" s="102"/>
      <c r="DWS117" s="102"/>
      <c r="DWT117" s="102"/>
      <c r="DWU117" s="102"/>
      <c r="DWV117" s="102"/>
      <c r="DWW117" s="102"/>
      <c r="DWX117" s="102"/>
      <c r="DWY117" s="102"/>
      <c r="DWZ117" s="102"/>
      <c r="DXA117" s="102"/>
      <c r="DXB117" s="102"/>
      <c r="DXC117" s="102"/>
      <c r="DXD117" s="102"/>
      <c r="DXE117" s="102"/>
      <c r="DXF117" s="102"/>
      <c r="DXG117" s="102"/>
      <c r="DXH117" s="102"/>
      <c r="DXI117" s="102"/>
      <c r="DXJ117" s="102"/>
      <c r="DXK117" s="102"/>
      <c r="DXL117" s="102"/>
      <c r="DXM117" s="102"/>
      <c r="DXN117" s="102"/>
      <c r="DXO117" s="102"/>
      <c r="DXP117" s="102"/>
      <c r="DXQ117" s="102"/>
      <c r="DXR117" s="102"/>
      <c r="DXS117" s="102"/>
      <c r="DXT117" s="102"/>
      <c r="DXU117" s="102"/>
      <c r="DXV117" s="102"/>
      <c r="DXW117" s="102"/>
      <c r="DXX117" s="102"/>
      <c r="DXY117" s="102"/>
      <c r="DXZ117" s="102"/>
      <c r="DYA117" s="102"/>
      <c r="DYB117" s="102"/>
      <c r="DYC117" s="102"/>
      <c r="DYD117" s="102"/>
      <c r="DYE117" s="102"/>
      <c r="DYF117" s="102"/>
      <c r="DYG117" s="102"/>
      <c r="DYH117" s="102"/>
      <c r="DYI117" s="102"/>
      <c r="DYJ117" s="102"/>
      <c r="DYK117" s="102"/>
      <c r="DYL117" s="102"/>
      <c r="DYM117" s="102"/>
      <c r="DYN117" s="102"/>
      <c r="DYO117" s="102"/>
      <c r="DYP117" s="102"/>
      <c r="DYQ117" s="102"/>
      <c r="DYR117" s="102"/>
      <c r="DYS117" s="102"/>
      <c r="DYT117" s="102"/>
      <c r="DYU117" s="102"/>
      <c r="DYV117" s="102"/>
      <c r="DYW117" s="102"/>
      <c r="DYX117" s="102"/>
      <c r="DYY117" s="102"/>
      <c r="DYZ117" s="102"/>
      <c r="DZA117" s="102"/>
      <c r="DZB117" s="102"/>
      <c r="DZC117" s="102"/>
      <c r="DZD117" s="102"/>
      <c r="DZE117" s="102"/>
      <c r="DZF117" s="102"/>
      <c r="DZG117" s="102"/>
      <c r="DZH117" s="102"/>
      <c r="DZI117" s="102"/>
      <c r="DZJ117" s="102"/>
      <c r="DZK117" s="102"/>
      <c r="DZL117" s="102"/>
      <c r="DZM117" s="102"/>
      <c r="DZN117" s="102"/>
      <c r="DZO117" s="102"/>
      <c r="DZP117" s="102"/>
      <c r="DZQ117" s="102"/>
      <c r="DZR117" s="102"/>
      <c r="DZS117" s="102"/>
      <c r="DZT117" s="102"/>
      <c r="DZU117" s="102"/>
      <c r="DZV117" s="102"/>
      <c r="DZW117" s="102"/>
      <c r="DZX117" s="102"/>
      <c r="DZY117" s="102"/>
      <c r="DZZ117" s="102"/>
      <c r="EAA117" s="102"/>
      <c r="EAB117" s="102"/>
      <c r="EAC117" s="102"/>
      <c r="EAD117" s="102"/>
      <c r="EAE117" s="102"/>
      <c r="EAF117" s="102"/>
      <c r="EAG117" s="102"/>
      <c r="EAH117" s="102"/>
      <c r="EAI117" s="102"/>
      <c r="EAJ117" s="102"/>
      <c r="EAK117" s="102"/>
      <c r="EAL117" s="102"/>
      <c r="EAM117" s="102"/>
      <c r="EAN117" s="102"/>
      <c r="EAO117" s="102"/>
      <c r="EAP117" s="102"/>
      <c r="EAQ117" s="102"/>
      <c r="EAR117" s="102"/>
      <c r="EAS117" s="102"/>
      <c r="EAT117" s="102"/>
      <c r="EAU117" s="102"/>
      <c r="EAV117" s="102"/>
      <c r="EAW117" s="102"/>
      <c r="EAX117" s="102"/>
      <c r="EAY117" s="102"/>
      <c r="EAZ117" s="102"/>
      <c r="EBA117" s="102"/>
      <c r="EBB117" s="102"/>
      <c r="EBC117" s="102"/>
      <c r="EBD117" s="102"/>
      <c r="EBE117" s="102"/>
      <c r="EBF117" s="102"/>
      <c r="EBG117" s="102"/>
      <c r="EBH117" s="102"/>
      <c r="EBI117" s="102"/>
      <c r="EBJ117" s="102"/>
      <c r="EBK117" s="102"/>
      <c r="EBL117" s="102"/>
      <c r="EBM117" s="102"/>
      <c r="EBN117" s="102"/>
      <c r="EBO117" s="102"/>
      <c r="EBP117" s="102"/>
      <c r="EBQ117" s="102"/>
      <c r="EBR117" s="102"/>
      <c r="EBS117" s="102"/>
      <c r="EBT117" s="102"/>
      <c r="EBU117" s="102"/>
      <c r="EBV117" s="102"/>
      <c r="EBW117" s="102"/>
      <c r="EBX117" s="102"/>
      <c r="EBY117" s="102"/>
      <c r="EBZ117" s="102"/>
      <c r="ECA117" s="102"/>
      <c r="ECB117" s="102"/>
      <c r="ECC117" s="102"/>
      <c r="ECD117" s="102"/>
      <c r="ECE117" s="102"/>
      <c r="ECF117" s="102"/>
      <c r="ECG117" s="102"/>
      <c r="ECH117" s="102"/>
      <c r="ECI117" s="102"/>
      <c r="ECJ117" s="102"/>
      <c r="ECK117" s="102"/>
      <c r="ECL117" s="102"/>
      <c r="ECM117" s="102"/>
      <c r="ECN117" s="102"/>
      <c r="ECO117" s="102"/>
      <c r="ECP117" s="102"/>
      <c r="ECQ117" s="102"/>
      <c r="ECR117" s="102"/>
      <c r="ECS117" s="102"/>
      <c r="ECT117" s="102"/>
      <c r="ECU117" s="102"/>
      <c r="ECV117" s="102"/>
      <c r="ECW117" s="102"/>
      <c r="ECX117" s="102"/>
      <c r="ECY117" s="102"/>
      <c r="ECZ117" s="102"/>
      <c r="EDA117" s="102"/>
      <c r="EDB117" s="102"/>
      <c r="EDC117" s="102"/>
      <c r="EDD117" s="102"/>
      <c r="EDE117" s="102"/>
      <c r="EDF117" s="102"/>
      <c r="EDG117" s="102"/>
      <c r="EDH117" s="102"/>
      <c r="EDI117" s="102"/>
      <c r="EDJ117" s="102"/>
      <c r="EDK117" s="102"/>
      <c r="EDL117" s="102"/>
      <c r="EDM117" s="102"/>
      <c r="EDN117" s="102"/>
      <c r="EDO117" s="102"/>
      <c r="EDP117" s="102"/>
      <c r="EDQ117" s="102"/>
      <c r="EDR117" s="102"/>
      <c r="EDS117" s="102"/>
      <c r="EDT117" s="102"/>
      <c r="EDU117" s="102"/>
      <c r="EDV117" s="102"/>
      <c r="EDW117" s="102"/>
      <c r="EDX117" s="102"/>
      <c r="EDY117" s="102"/>
      <c r="EDZ117" s="102"/>
      <c r="EEA117" s="102"/>
      <c r="EEB117" s="102"/>
      <c r="EEC117" s="102"/>
      <c r="EED117" s="102"/>
      <c r="EEE117" s="102"/>
      <c r="EEF117" s="102"/>
      <c r="EEG117" s="102"/>
      <c r="EEH117" s="102"/>
      <c r="EEI117" s="102"/>
      <c r="EEJ117" s="102"/>
      <c r="EEK117" s="102"/>
      <c r="EEL117" s="102"/>
      <c r="EEM117" s="102"/>
      <c r="EEN117" s="102"/>
      <c r="EEO117" s="102"/>
      <c r="EEP117" s="102"/>
      <c r="EEQ117" s="102"/>
      <c r="EER117" s="102"/>
      <c r="EES117" s="102"/>
      <c r="EET117" s="102"/>
      <c r="EEU117" s="102"/>
      <c r="EEV117" s="102"/>
      <c r="EEW117" s="102"/>
      <c r="EEX117" s="102"/>
      <c r="EEY117" s="102"/>
      <c r="EEZ117" s="102"/>
      <c r="EFA117" s="102"/>
      <c r="EFB117" s="102"/>
      <c r="EFC117" s="102"/>
      <c r="EFD117" s="102"/>
      <c r="EFE117" s="102"/>
      <c r="EFF117" s="102"/>
      <c r="EFG117" s="102"/>
      <c r="EFH117" s="102"/>
      <c r="EFI117" s="102"/>
      <c r="EFJ117" s="102"/>
      <c r="EFK117" s="102"/>
      <c r="EFL117" s="102"/>
      <c r="EFM117" s="102"/>
      <c r="EFN117" s="102"/>
      <c r="EFO117" s="102"/>
      <c r="EFP117" s="102"/>
      <c r="EFQ117" s="102"/>
      <c r="EFR117" s="102"/>
      <c r="EFS117" s="102"/>
      <c r="EFT117" s="102"/>
      <c r="EFU117" s="102"/>
      <c r="EFV117" s="102"/>
      <c r="EFW117" s="102"/>
      <c r="EFX117" s="102"/>
      <c r="EFY117" s="102"/>
      <c r="EFZ117" s="102"/>
      <c r="EGA117" s="102"/>
      <c r="EGB117" s="102"/>
      <c r="EGC117" s="102"/>
      <c r="EGD117" s="102"/>
      <c r="EGE117" s="102"/>
      <c r="EGF117" s="102"/>
      <c r="EGG117" s="102"/>
      <c r="EGH117" s="102"/>
      <c r="EGI117" s="102"/>
      <c r="EGJ117" s="102"/>
      <c r="EGK117" s="102"/>
      <c r="EGL117" s="102"/>
      <c r="EGM117" s="102"/>
      <c r="EGN117" s="102"/>
      <c r="EGO117" s="102"/>
      <c r="EGP117" s="102"/>
      <c r="EGQ117" s="102"/>
      <c r="EGR117" s="102"/>
      <c r="EGS117" s="102"/>
      <c r="EGT117" s="102"/>
      <c r="EGU117" s="102"/>
      <c r="EGV117" s="102"/>
      <c r="EGW117" s="102"/>
      <c r="EGX117" s="102"/>
      <c r="EGY117" s="102"/>
      <c r="EGZ117" s="102"/>
      <c r="EHA117" s="102"/>
      <c r="EHB117" s="102"/>
      <c r="EHC117" s="102"/>
      <c r="EHD117" s="102"/>
      <c r="EHE117" s="102"/>
      <c r="EHF117" s="102"/>
      <c r="EHG117" s="102"/>
      <c r="EHH117" s="102"/>
      <c r="EHI117" s="102"/>
      <c r="EHJ117" s="102"/>
      <c r="EHK117" s="102"/>
      <c r="EHL117" s="102"/>
      <c r="EHM117" s="102"/>
      <c r="EHN117" s="102"/>
      <c r="EHO117" s="102"/>
      <c r="EHP117" s="102"/>
      <c r="EHQ117" s="102"/>
      <c r="EHR117" s="102"/>
      <c r="EHS117" s="102"/>
      <c r="EHT117" s="102"/>
      <c r="EHU117" s="102"/>
      <c r="EHV117" s="102"/>
      <c r="EHW117" s="102"/>
      <c r="EHX117" s="102"/>
      <c r="EHY117" s="102"/>
      <c r="EHZ117" s="102"/>
      <c r="EIA117" s="102"/>
      <c r="EIB117" s="102"/>
      <c r="EIC117" s="102"/>
      <c r="EID117" s="102"/>
      <c r="EIE117" s="102"/>
      <c r="EIF117" s="102"/>
      <c r="EIG117" s="102"/>
      <c r="EIH117" s="102"/>
      <c r="EII117" s="102"/>
      <c r="EIJ117" s="102"/>
      <c r="EIK117" s="102"/>
      <c r="EIL117" s="102"/>
      <c r="EIM117" s="102"/>
      <c r="EIN117" s="102"/>
      <c r="EIO117" s="102"/>
      <c r="EIP117" s="102"/>
      <c r="EIQ117" s="102"/>
      <c r="EIR117" s="102"/>
      <c r="EIS117" s="102"/>
      <c r="EIT117" s="102"/>
      <c r="EIU117" s="102"/>
      <c r="EIV117" s="102"/>
      <c r="EIW117" s="102"/>
      <c r="EIX117" s="102"/>
      <c r="EIY117" s="102"/>
      <c r="EIZ117" s="102"/>
      <c r="EJA117" s="102"/>
      <c r="EJB117" s="102"/>
      <c r="EJC117" s="102"/>
      <c r="EJD117" s="102"/>
      <c r="EJE117" s="102"/>
      <c r="EJF117" s="102"/>
      <c r="EJG117" s="102"/>
      <c r="EJH117" s="102"/>
      <c r="EJI117" s="102"/>
      <c r="EJJ117" s="102"/>
      <c r="EJK117" s="102"/>
      <c r="EJL117" s="102"/>
      <c r="EJM117" s="102"/>
      <c r="EJN117" s="102"/>
      <c r="EJO117" s="102"/>
      <c r="EJP117" s="102"/>
      <c r="EJQ117" s="102"/>
      <c r="EJR117" s="102"/>
      <c r="EJS117" s="102"/>
      <c r="EJT117" s="102"/>
      <c r="EJU117" s="102"/>
      <c r="EJV117" s="102"/>
      <c r="EJW117" s="102"/>
      <c r="EJX117" s="102"/>
      <c r="EJY117" s="102"/>
      <c r="EJZ117" s="102"/>
      <c r="EKA117" s="102"/>
      <c r="EKB117" s="102"/>
      <c r="EKC117" s="102"/>
      <c r="EKD117" s="102"/>
      <c r="EKE117" s="102"/>
      <c r="EKF117" s="102"/>
      <c r="EKG117" s="102"/>
      <c r="EKH117" s="102"/>
      <c r="EKI117" s="102"/>
      <c r="EKJ117" s="102"/>
      <c r="EKK117" s="102"/>
      <c r="EKL117" s="102"/>
      <c r="EKM117" s="102"/>
      <c r="EKN117" s="102"/>
      <c r="EKO117" s="102"/>
      <c r="EKP117" s="102"/>
      <c r="EKQ117" s="102"/>
      <c r="EKR117" s="102"/>
      <c r="EKS117" s="102"/>
      <c r="EKT117" s="102"/>
      <c r="EKU117" s="102"/>
      <c r="EKV117" s="102"/>
      <c r="EKW117" s="102"/>
      <c r="EKX117" s="102"/>
      <c r="EKY117" s="102"/>
      <c r="EKZ117" s="102"/>
      <c r="ELA117" s="102"/>
      <c r="ELB117" s="102"/>
      <c r="ELC117" s="102"/>
      <c r="ELD117" s="102"/>
      <c r="ELE117" s="102"/>
      <c r="ELF117" s="102"/>
      <c r="ELG117" s="102"/>
      <c r="ELH117" s="102"/>
      <c r="ELI117" s="102"/>
      <c r="ELJ117" s="102"/>
      <c r="ELK117" s="102"/>
      <c r="ELL117" s="102"/>
      <c r="ELM117" s="102"/>
      <c r="ELN117" s="102"/>
      <c r="ELO117" s="102"/>
      <c r="ELP117" s="102"/>
      <c r="ELQ117" s="102"/>
      <c r="ELR117" s="102"/>
      <c r="ELS117" s="102"/>
      <c r="ELT117" s="102"/>
      <c r="ELU117" s="102"/>
      <c r="ELV117" s="102"/>
      <c r="ELW117" s="102"/>
      <c r="ELX117" s="102"/>
      <c r="ELY117" s="102"/>
      <c r="ELZ117" s="102"/>
      <c r="EMA117" s="102"/>
      <c r="EMB117" s="102"/>
      <c r="EMC117" s="102"/>
      <c r="EMD117" s="102"/>
      <c r="EME117" s="102"/>
      <c r="EMF117" s="102"/>
      <c r="EMG117" s="102"/>
      <c r="EMH117" s="102"/>
      <c r="EMI117" s="102"/>
      <c r="EMJ117" s="102"/>
      <c r="EMK117" s="102"/>
      <c r="EML117" s="102"/>
      <c r="EMM117" s="102"/>
      <c r="EMN117" s="102"/>
      <c r="EMO117" s="102"/>
      <c r="EMP117" s="102"/>
      <c r="EMQ117" s="102"/>
      <c r="EMR117" s="102"/>
      <c r="EMS117" s="102"/>
      <c r="EMT117" s="102"/>
      <c r="EMU117" s="102"/>
      <c r="EMV117" s="102"/>
      <c r="EMW117" s="102"/>
      <c r="EMX117" s="102"/>
      <c r="EMY117" s="102"/>
      <c r="EMZ117" s="102"/>
      <c r="ENA117" s="102"/>
      <c r="ENB117" s="102"/>
      <c r="ENC117" s="102"/>
      <c r="END117" s="102"/>
      <c r="ENE117" s="102"/>
      <c r="ENF117" s="102"/>
      <c r="ENG117" s="102"/>
      <c r="ENH117" s="102"/>
      <c r="ENI117" s="102"/>
      <c r="ENJ117" s="102"/>
      <c r="ENK117" s="102"/>
      <c r="ENL117" s="102"/>
      <c r="ENM117" s="102"/>
      <c r="ENN117" s="102"/>
      <c r="ENO117" s="102"/>
      <c r="ENP117" s="102"/>
      <c r="ENQ117" s="102"/>
      <c r="ENR117" s="102"/>
      <c r="ENS117" s="102"/>
      <c r="ENT117" s="102"/>
      <c r="ENU117" s="102"/>
      <c r="ENV117" s="102"/>
      <c r="ENW117" s="102"/>
      <c r="ENX117" s="102"/>
      <c r="ENY117" s="102"/>
      <c r="ENZ117" s="102"/>
      <c r="EOA117" s="102"/>
      <c r="EOB117" s="102"/>
      <c r="EOC117" s="102"/>
      <c r="EOD117" s="102"/>
      <c r="EOE117" s="102"/>
      <c r="EOF117" s="102"/>
      <c r="EOG117" s="102"/>
      <c r="EOH117" s="102"/>
      <c r="EOI117" s="102"/>
      <c r="EOJ117" s="102"/>
      <c r="EOK117" s="102"/>
      <c r="EOL117" s="102"/>
      <c r="EOM117" s="102"/>
      <c r="EON117" s="102"/>
      <c r="EOO117" s="102"/>
      <c r="EOP117" s="102"/>
      <c r="EOQ117" s="102"/>
      <c r="EOR117" s="102"/>
      <c r="EOS117" s="102"/>
      <c r="EOT117" s="102"/>
      <c r="EOU117" s="102"/>
      <c r="EOV117" s="102"/>
      <c r="EOW117" s="102"/>
      <c r="EOX117" s="102"/>
      <c r="EOY117" s="102"/>
      <c r="EOZ117" s="102"/>
      <c r="EPA117" s="102"/>
      <c r="EPB117" s="102"/>
      <c r="EPC117" s="102"/>
      <c r="EPD117" s="102"/>
      <c r="EPE117" s="102"/>
      <c r="EPF117" s="102"/>
      <c r="EPG117" s="102"/>
      <c r="EPH117" s="102"/>
      <c r="EPI117" s="102"/>
      <c r="EPJ117" s="102"/>
      <c r="EPK117" s="102"/>
      <c r="EPL117" s="102"/>
      <c r="EPM117" s="102"/>
      <c r="EPN117" s="102"/>
      <c r="EPO117" s="102"/>
      <c r="EPP117" s="102"/>
      <c r="EPQ117" s="102"/>
      <c r="EPR117" s="102"/>
      <c r="EPS117" s="102"/>
      <c r="EPT117" s="102"/>
      <c r="EPU117" s="102"/>
      <c r="EPV117" s="102"/>
      <c r="EPW117" s="102"/>
      <c r="EPX117" s="102"/>
      <c r="EPY117" s="102"/>
      <c r="EPZ117" s="102"/>
      <c r="EQA117" s="102"/>
      <c r="EQB117" s="102"/>
      <c r="EQC117" s="102"/>
      <c r="EQD117" s="102"/>
      <c r="EQE117" s="102"/>
      <c r="EQF117" s="102"/>
      <c r="EQG117" s="102"/>
      <c r="EQH117" s="102"/>
      <c r="EQI117" s="102"/>
      <c r="EQJ117" s="102"/>
      <c r="EQK117" s="102"/>
      <c r="EQL117" s="102"/>
      <c r="EQM117" s="102"/>
      <c r="EQN117" s="102"/>
      <c r="EQO117" s="102"/>
      <c r="EQP117" s="102"/>
      <c r="EQQ117" s="102"/>
      <c r="EQR117" s="102"/>
      <c r="EQS117" s="102"/>
      <c r="EQT117" s="102"/>
      <c r="EQU117" s="102"/>
      <c r="EQV117" s="102"/>
      <c r="EQW117" s="102"/>
      <c r="EQX117" s="102"/>
      <c r="EQY117" s="102"/>
      <c r="EQZ117" s="102"/>
      <c r="ERA117" s="102"/>
      <c r="ERB117" s="102"/>
      <c r="ERC117" s="102"/>
      <c r="ERD117" s="102"/>
      <c r="ERE117" s="102"/>
      <c r="ERF117" s="102"/>
      <c r="ERG117" s="102"/>
      <c r="ERH117" s="102"/>
      <c r="ERI117" s="102"/>
      <c r="ERJ117" s="102"/>
      <c r="ERK117" s="102"/>
      <c r="ERL117" s="102"/>
      <c r="ERM117" s="102"/>
      <c r="ERN117" s="102"/>
      <c r="ERO117" s="102"/>
      <c r="ERP117" s="102"/>
      <c r="ERQ117" s="102"/>
      <c r="ERR117" s="102"/>
      <c r="ERS117" s="102"/>
      <c r="ERT117" s="102"/>
      <c r="ERU117" s="102"/>
      <c r="ERV117" s="102"/>
      <c r="ERW117" s="102"/>
      <c r="ERX117" s="102"/>
      <c r="ERY117" s="102"/>
      <c r="ERZ117" s="102"/>
      <c r="ESA117" s="102"/>
      <c r="ESB117" s="102"/>
      <c r="ESC117" s="102"/>
      <c r="ESD117" s="102"/>
      <c r="ESE117" s="102"/>
      <c r="ESF117" s="102"/>
      <c r="ESG117" s="102"/>
      <c r="ESH117" s="102"/>
      <c r="ESI117" s="102"/>
      <c r="ESJ117" s="102"/>
      <c r="ESK117" s="102"/>
      <c r="ESL117" s="102"/>
      <c r="ESM117" s="102"/>
      <c r="ESN117" s="102"/>
      <c r="ESO117" s="102"/>
      <c r="ESP117" s="102"/>
      <c r="ESQ117" s="102"/>
      <c r="ESR117" s="102"/>
      <c r="ESS117" s="102"/>
      <c r="EST117" s="102"/>
      <c r="ESU117" s="102"/>
      <c r="ESV117" s="102"/>
      <c r="ESW117" s="102"/>
      <c r="ESX117" s="102"/>
      <c r="ESY117" s="102"/>
      <c r="ESZ117" s="102"/>
      <c r="ETA117" s="102"/>
      <c r="ETB117" s="102"/>
      <c r="ETC117" s="102"/>
      <c r="ETD117" s="102"/>
      <c r="ETE117" s="102"/>
      <c r="ETF117" s="102"/>
      <c r="ETG117" s="102"/>
      <c r="ETH117" s="102"/>
      <c r="ETI117" s="102"/>
      <c r="ETJ117" s="102"/>
      <c r="ETK117" s="102"/>
      <c r="ETL117" s="102"/>
      <c r="ETM117" s="102"/>
      <c r="ETN117" s="102"/>
      <c r="ETO117" s="102"/>
      <c r="ETP117" s="102"/>
      <c r="ETQ117" s="102"/>
      <c r="ETR117" s="102"/>
      <c r="ETS117" s="102"/>
      <c r="ETT117" s="102"/>
      <c r="ETU117" s="102"/>
      <c r="ETV117" s="102"/>
      <c r="ETW117" s="102"/>
      <c r="ETX117" s="102"/>
      <c r="ETY117" s="102"/>
      <c r="ETZ117" s="102"/>
      <c r="EUA117" s="102"/>
      <c r="EUB117" s="102"/>
      <c r="EUC117" s="102"/>
      <c r="EUD117" s="102"/>
      <c r="EUE117" s="102"/>
      <c r="EUF117" s="102"/>
      <c r="EUG117" s="102"/>
      <c r="EUH117" s="102"/>
      <c r="EUI117" s="102"/>
      <c r="EUJ117" s="102"/>
      <c r="EUK117" s="102"/>
      <c r="EUL117" s="102"/>
      <c r="EUM117" s="102"/>
      <c r="EUN117" s="102"/>
      <c r="EUO117" s="102"/>
      <c r="EUP117" s="102"/>
      <c r="EUQ117" s="102"/>
      <c r="EUR117" s="102"/>
      <c r="EUS117" s="102"/>
      <c r="EUT117" s="102"/>
      <c r="EUU117" s="102"/>
      <c r="EUV117" s="102"/>
      <c r="EUW117" s="102"/>
      <c r="EUX117" s="102"/>
      <c r="EUY117" s="102"/>
      <c r="EUZ117" s="102"/>
      <c r="EVA117" s="102"/>
      <c r="EVB117" s="102"/>
      <c r="EVC117" s="102"/>
      <c r="EVD117" s="102"/>
      <c r="EVE117" s="102"/>
      <c r="EVF117" s="102"/>
      <c r="EVG117" s="102"/>
      <c r="EVH117" s="102"/>
      <c r="EVI117" s="102"/>
      <c r="EVJ117" s="102"/>
      <c r="EVK117" s="102"/>
      <c r="EVL117" s="102"/>
      <c r="EVM117" s="102"/>
      <c r="EVN117" s="102"/>
      <c r="EVO117" s="102"/>
      <c r="EVP117" s="102"/>
      <c r="EVQ117" s="102"/>
      <c r="EVR117" s="102"/>
      <c r="EVS117" s="102"/>
      <c r="EVT117" s="102"/>
      <c r="EVU117" s="102"/>
      <c r="EVV117" s="102"/>
      <c r="EVW117" s="102"/>
      <c r="EVX117" s="102"/>
      <c r="EVY117" s="102"/>
      <c r="EVZ117" s="102"/>
      <c r="EWA117" s="102"/>
      <c r="EWB117" s="102"/>
      <c r="EWC117" s="102"/>
      <c r="EWD117" s="102"/>
      <c r="EWE117" s="102"/>
      <c r="EWF117" s="102"/>
      <c r="EWG117" s="102"/>
      <c r="EWH117" s="102"/>
      <c r="EWI117" s="102"/>
      <c r="EWJ117" s="102"/>
      <c r="EWK117" s="102"/>
      <c r="EWL117" s="102"/>
      <c r="EWM117" s="102"/>
      <c r="EWN117" s="102"/>
      <c r="EWO117" s="102"/>
      <c r="EWP117" s="102"/>
      <c r="EWQ117" s="102"/>
      <c r="EWR117" s="102"/>
      <c r="EWS117" s="102"/>
      <c r="EWT117" s="102"/>
      <c r="EWU117" s="102"/>
      <c r="EWV117" s="102"/>
      <c r="EWW117" s="102"/>
      <c r="EWX117" s="102"/>
      <c r="EWY117" s="102"/>
      <c r="EWZ117" s="102"/>
      <c r="EXA117" s="102"/>
      <c r="EXB117" s="102"/>
      <c r="EXC117" s="102"/>
      <c r="EXD117" s="102"/>
      <c r="EXE117" s="102"/>
      <c r="EXF117" s="102"/>
      <c r="EXG117" s="102"/>
      <c r="EXH117" s="102"/>
      <c r="EXI117" s="102"/>
      <c r="EXJ117" s="102"/>
      <c r="EXK117" s="102"/>
      <c r="EXL117" s="102"/>
      <c r="EXM117" s="102"/>
      <c r="EXN117" s="102"/>
      <c r="EXO117" s="102"/>
      <c r="EXP117" s="102"/>
      <c r="EXQ117" s="102"/>
      <c r="EXR117" s="102"/>
      <c r="EXS117" s="102"/>
      <c r="EXT117" s="102"/>
      <c r="EXU117" s="102"/>
      <c r="EXV117" s="102"/>
      <c r="EXW117" s="102"/>
      <c r="EXX117" s="102"/>
      <c r="EXY117" s="102"/>
      <c r="EXZ117" s="102"/>
      <c r="EYA117" s="102"/>
      <c r="EYB117" s="102"/>
      <c r="EYC117" s="102"/>
      <c r="EYD117" s="102"/>
      <c r="EYE117" s="102"/>
      <c r="EYF117" s="102"/>
      <c r="EYG117" s="102"/>
      <c r="EYH117" s="102"/>
      <c r="EYI117" s="102"/>
      <c r="EYJ117" s="102"/>
      <c r="EYK117" s="102"/>
      <c r="EYL117" s="102"/>
      <c r="EYM117" s="102"/>
      <c r="EYN117" s="102"/>
      <c r="EYO117" s="102"/>
      <c r="EYP117" s="102"/>
      <c r="EYQ117" s="102"/>
      <c r="EYR117" s="102"/>
      <c r="EYS117" s="102"/>
      <c r="EYT117" s="102"/>
      <c r="EYU117" s="102"/>
      <c r="EYV117" s="102"/>
      <c r="EYW117" s="102"/>
      <c r="EYX117" s="102"/>
      <c r="EYY117" s="102"/>
      <c r="EYZ117" s="102"/>
      <c r="EZA117" s="102"/>
      <c r="EZB117" s="102"/>
      <c r="EZC117" s="102"/>
      <c r="EZD117" s="102"/>
      <c r="EZE117" s="102"/>
      <c r="EZF117" s="102"/>
      <c r="EZG117" s="102"/>
      <c r="EZH117" s="102"/>
      <c r="EZI117" s="102"/>
      <c r="EZJ117" s="102"/>
      <c r="EZK117" s="102"/>
      <c r="EZL117" s="102"/>
      <c r="EZM117" s="102"/>
      <c r="EZN117" s="102"/>
      <c r="EZO117" s="102"/>
      <c r="EZP117" s="102"/>
      <c r="EZQ117" s="102"/>
      <c r="EZR117" s="102"/>
      <c r="EZS117" s="102"/>
      <c r="EZT117" s="102"/>
      <c r="EZU117" s="102"/>
      <c r="EZV117" s="102"/>
      <c r="EZW117" s="102"/>
      <c r="EZX117" s="102"/>
      <c r="EZY117" s="102"/>
      <c r="EZZ117" s="102"/>
      <c r="FAA117" s="102"/>
      <c r="FAB117" s="102"/>
      <c r="FAC117" s="102"/>
      <c r="FAD117" s="102"/>
      <c r="FAE117" s="102"/>
      <c r="FAF117" s="102"/>
      <c r="FAG117" s="102"/>
      <c r="FAH117" s="102"/>
      <c r="FAI117" s="102"/>
      <c r="FAJ117" s="102"/>
      <c r="FAK117" s="102"/>
      <c r="FAL117" s="102"/>
      <c r="FAM117" s="102"/>
      <c r="FAN117" s="102"/>
      <c r="FAO117" s="102"/>
      <c r="FAP117" s="102"/>
      <c r="FAQ117" s="102"/>
      <c r="FAR117" s="102"/>
      <c r="FAS117" s="102"/>
      <c r="FAT117" s="102"/>
      <c r="FAU117" s="102"/>
      <c r="FAV117" s="102"/>
      <c r="FAW117" s="102"/>
      <c r="FAX117" s="102"/>
      <c r="FAY117" s="102"/>
      <c r="FAZ117" s="102"/>
      <c r="FBA117" s="102"/>
      <c r="FBB117" s="102"/>
      <c r="FBC117" s="102"/>
      <c r="FBD117" s="102"/>
      <c r="FBE117" s="102"/>
      <c r="FBF117" s="102"/>
      <c r="FBG117" s="102"/>
      <c r="FBH117" s="102"/>
      <c r="FBI117" s="102"/>
      <c r="FBJ117" s="102"/>
      <c r="FBK117" s="102"/>
      <c r="FBL117" s="102"/>
      <c r="FBM117" s="102"/>
      <c r="FBN117" s="102"/>
      <c r="FBO117" s="102"/>
      <c r="FBP117" s="102"/>
      <c r="FBQ117" s="102"/>
      <c r="FBR117" s="102"/>
      <c r="FBS117" s="102"/>
      <c r="FBT117" s="102"/>
      <c r="FBU117" s="102"/>
      <c r="FBV117" s="102"/>
      <c r="FBW117" s="102"/>
      <c r="FBX117" s="102"/>
      <c r="FBY117" s="102"/>
      <c r="FBZ117" s="102"/>
      <c r="FCA117" s="102"/>
      <c r="FCB117" s="102"/>
      <c r="FCC117" s="102"/>
      <c r="FCD117" s="102"/>
      <c r="FCE117" s="102"/>
      <c r="FCF117" s="102"/>
      <c r="FCG117" s="102"/>
      <c r="FCH117" s="102"/>
      <c r="FCI117" s="102"/>
      <c r="FCJ117" s="102"/>
      <c r="FCK117" s="102"/>
      <c r="FCL117" s="102"/>
      <c r="FCM117" s="102"/>
      <c r="FCN117" s="102"/>
      <c r="FCO117" s="102"/>
      <c r="FCP117" s="102"/>
      <c r="FCQ117" s="102"/>
      <c r="FCR117" s="102"/>
      <c r="FCS117" s="102"/>
      <c r="FCT117" s="102"/>
      <c r="FCU117" s="102"/>
      <c r="FCV117" s="102"/>
      <c r="FCW117" s="102"/>
      <c r="FCX117" s="102"/>
      <c r="FCY117" s="102"/>
      <c r="FCZ117" s="102"/>
      <c r="FDA117" s="102"/>
      <c r="FDB117" s="102"/>
      <c r="FDC117" s="102"/>
      <c r="FDD117" s="102"/>
      <c r="FDE117" s="102"/>
      <c r="FDF117" s="102"/>
      <c r="FDG117" s="102"/>
      <c r="FDH117" s="102"/>
      <c r="FDI117" s="102"/>
      <c r="FDJ117" s="102"/>
      <c r="FDK117" s="102"/>
      <c r="FDL117" s="102"/>
      <c r="FDM117" s="102"/>
      <c r="FDN117" s="102"/>
      <c r="FDO117" s="102"/>
      <c r="FDP117" s="102"/>
      <c r="FDQ117" s="102"/>
      <c r="FDR117" s="102"/>
      <c r="FDS117" s="102"/>
      <c r="FDT117" s="102"/>
      <c r="FDU117" s="102"/>
      <c r="FDV117" s="102"/>
      <c r="FDW117" s="102"/>
      <c r="FDX117" s="102"/>
      <c r="FDY117" s="102"/>
      <c r="FDZ117" s="102"/>
      <c r="FEA117" s="102"/>
      <c r="FEB117" s="102"/>
      <c r="FEC117" s="102"/>
      <c r="FED117" s="102"/>
      <c r="FEE117" s="102"/>
      <c r="FEF117" s="102"/>
      <c r="FEG117" s="102"/>
      <c r="FEH117" s="102"/>
      <c r="FEI117" s="102"/>
      <c r="FEJ117" s="102"/>
      <c r="FEK117" s="102"/>
      <c r="FEL117" s="102"/>
      <c r="FEM117" s="102"/>
      <c r="FEN117" s="102"/>
      <c r="FEO117" s="102"/>
      <c r="FEP117" s="102"/>
      <c r="FEQ117" s="102"/>
      <c r="FER117" s="102"/>
      <c r="FES117" s="102"/>
      <c r="FET117" s="102"/>
      <c r="FEU117" s="102"/>
      <c r="FEV117" s="102"/>
      <c r="FEW117" s="102"/>
      <c r="FEX117" s="102"/>
      <c r="FEY117" s="102"/>
      <c r="FEZ117" s="102"/>
      <c r="FFA117" s="102"/>
      <c r="FFB117" s="102"/>
      <c r="FFC117" s="102"/>
      <c r="FFD117" s="102"/>
      <c r="FFE117" s="102"/>
      <c r="FFF117" s="102"/>
      <c r="FFG117" s="102"/>
      <c r="FFH117" s="102"/>
      <c r="FFI117" s="102"/>
      <c r="FFJ117" s="102"/>
      <c r="FFK117" s="102"/>
      <c r="FFL117" s="102"/>
      <c r="FFM117" s="102"/>
      <c r="FFN117" s="102"/>
      <c r="FFO117" s="102"/>
      <c r="FFP117" s="102"/>
      <c r="FFQ117" s="102"/>
      <c r="FFR117" s="102"/>
      <c r="FFS117" s="102"/>
      <c r="FFT117" s="102"/>
      <c r="FFU117" s="102"/>
      <c r="FFV117" s="102"/>
      <c r="FFW117" s="102"/>
      <c r="FFX117" s="102"/>
      <c r="FFY117" s="102"/>
      <c r="FFZ117" s="102"/>
      <c r="FGA117" s="102"/>
      <c r="FGB117" s="102"/>
      <c r="FGC117" s="102"/>
      <c r="FGD117" s="102"/>
      <c r="FGE117" s="102"/>
      <c r="FGF117" s="102"/>
      <c r="FGG117" s="102"/>
      <c r="FGH117" s="102"/>
      <c r="FGI117" s="102"/>
      <c r="FGJ117" s="102"/>
      <c r="FGK117" s="102"/>
      <c r="FGL117" s="102"/>
      <c r="FGM117" s="102"/>
      <c r="FGN117" s="102"/>
      <c r="FGO117" s="102"/>
      <c r="FGP117" s="102"/>
      <c r="FGQ117" s="102"/>
      <c r="FGR117" s="102"/>
      <c r="FGS117" s="102"/>
      <c r="FGT117" s="102"/>
      <c r="FGU117" s="102"/>
      <c r="FGV117" s="102"/>
      <c r="FGW117" s="102"/>
      <c r="FGX117" s="102"/>
      <c r="FGY117" s="102"/>
      <c r="FGZ117" s="102"/>
      <c r="FHA117" s="102"/>
      <c r="FHB117" s="102"/>
      <c r="FHC117" s="102"/>
      <c r="FHD117" s="102"/>
      <c r="FHE117" s="102"/>
      <c r="FHF117" s="102"/>
      <c r="FHG117" s="102"/>
      <c r="FHH117" s="102"/>
      <c r="FHI117" s="102"/>
      <c r="FHJ117" s="102"/>
      <c r="FHK117" s="102"/>
      <c r="FHL117" s="102"/>
      <c r="FHM117" s="102"/>
      <c r="FHN117" s="102"/>
      <c r="FHO117" s="102"/>
      <c r="FHP117" s="102"/>
      <c r="FHQ117" s="102"/>
      <c r="FHR117" s="102"/>
      <c r="FHS117" s="102"/>
      <c r="FHT117" s="102"/>
      <c r="FHU117" s="102"/>
      <c r="FHV117" s="102"/>
      <c r="FHW117" s="102"/>
      <c r="FHX117" s="102"/>
      <c r="FHY117" s="102"/>
      <c r="FHZ117" s="102"/>
      <c r="FIA117" s="102"/>
      <c r="FIB117" s="102"/>
      <c r="FIC117" s="102"/>
      <c r="FID117" s="102"/>
      <c r="FIE117" s="102"/>
      <c r="FIF117" s="102"/>
      <c r="FIG117" s="102"/>
      <c r="FIH117" s="102"/>
      <c r="FII117" s="102"/>
      <c r="FIJ117" s="102"/>
      <c r="FIK117" s="102"/>
      <c r="FIL117" s="102"/>
      <c r="FIM117" s="102"/>
      <c r="FIN117" s="102"/>
      <c r="FIO117" s="102"/>
      <c r="FIP117" s="102"/>
      <c r="FIQ117" s="102"/>
      <c r="FIR117" s="102"/>
      <c r="FIS117" s="102"/>
      <c r="FIT117" s="102"/>
      <c r="FIU117" s="102"/>
      <c r="FIV117" s="102"/>
      <c r="FIW117" s="102"/>
      <c r="FIX117" s="102"/>
      <c r="FIY117" s="102"/>
      <c r="FIZ117" s="102"/>
      <c r="FJA117" s="102"/>
      <c r="FJB117" s="102"/>
      <c r="FJC117" s="102"/>
      <c r="FJD117" s="102"/>
      <c r="FJE117" s="102"/>
      <c r="FJF117" s="102"/>
      <c r="FJG117" s="102"/>
      <c r="FJH117" s="102"/>
      <c r="FJI117" s="102"/>
      <c r="FJJ117" s="102"/>
      <c r="FJK117" s="102"/>
      <c r="FJL117" s="102"/>
      <c r="FJM117" s="102"/>
      <c r="FJN117" s="102"/>
      <c r="FJO117" s="102"/>
      <c r="FJP117" s="102"/>
      <c r="FJQ117" s="102"/>
      <c r="FJR117" s="102"/>
      <c r="FJS117" s="102"/>
      <c r="FJT117" s="102"/>
      <c r="FJU117" s="102"/>
      <c r="FJV117" s="102"/>
      <c r="FJW117" s="102"/>
      <c r="FJX117" s="102"/>
      <c r="FJY117" s="102"/>
      <c r="FJZ117" s="102"/>
      <c r="FKA117" s="102"/>
      <c r="FKB117" s="102"/>
      <c r="FKC117" s="102"/>
      <c r="FKD117" s="102"/>
      <c r="FKE117" s="102"/>
      <c r="FKF117" s="102"/>
      <c r="FKG117" s="102"/>
      <c r="FKH117" s="102"/>
      <c r="FKI117" s="102"/>
      <c r="FKJ117" s="102"/>
      <c r="FKK117" s="102"/>
      <c r="FKL117" s="102"/>
      <c r="FKM117" s="102"/>
      <c r="FKN117" s="102"/>
      <c r="FKO117" s="102"/>
      <c r="FKP117" s="102"/>
      <c r="FKQ117" s="102"/>
      <c r="FKR117" s="102"/>
      <c r="FKS117" s="102"/>
      <c r="FKT117" s="102"/>
      <c r="FKU117" s="102"/>
      <c r="FKV117" s="102"/>
      <c r="FKW117" s="102"/>
      <c r="FKX117" s="102"/>
      <c r="FKY117" s="102"/>
      <c r="FKZ117" s="102"/>
      <c r="FLA117" s="102"/>
      <c r="FLB117" s="102"/>
      <c r="FLC117" s="102"/>
      <c r="FLD117" s="102"/>
      <c r="FLE117" s="102"/>
      <c r="FLF117" s="102"/>
      <c r="FLG117" s="102"/>
      <c r="FLH117" s="102"/>
      <c r="FLI117" s="102"/>
      <c r="FLJ117" s="102"/>
      <c r="FLK117" s="102"/>
      <c r="FLL117" s="102"/>
      <c r="FLM117" s="102"/>
      <c r="FLN117" s="102"/>
      <c r="FLO117" s="102"/>
      <c r="FLP117" s="102"/>
      <c r="FLQ117" s="102"/>
      <c r="FLR117" s="102"/>
      <c r="FLS117" s="102"/>
      <c r="FLT117" s="102"/>
      <c r="FLU117" s="102"/>
      <c r="FLV117" s="102"/>
      <c r="FLW117" s="102"/>
      <c r="FLX117" s="102"/>
      <c r="FLY117" s="102"/>
      <c r="FLZ117" s="102"/>
      <c r="FMA117" s="102"/>
      <c r="FMB117" s="102"/>
      <c r="FMC117" s="102"/>
      <c r="FMD117" s="102"/>
      <c r="FME117" s="102"/>
      <c r="FMF117" s="102"/>
      <c r="FMG117" s="102"/>
      <c r="FMH117" s="102"/>
      <c r="FMI117" s="102"/>
      <c r="FMJ117" s="102"/>
      <c r="FMK117" s="102"/>
      <c r="FML117" s="102"/>
      <c r="FMM117" s="102"/>
      <c r="FMN117" s="102"/>
      <c r="FMO117" s="102"/>
      <c r="FMP117" s="102"/>
      <c r="FMQ117" s="102"/>
      <c r="FMR117" s="102"/>
      <c r="FMS117" s="102"/>
      <c r="FMT117" s="102"/>
      <c r="FMU117" s="102"/>
      <c r="FMV117" s="102"/>
      <c r="FMW117" s="102"/>
      <c r="FMX117" s="102"/>
      <c r="FMY117" s="102"/>
      <c r="FMZ117" s="102"/>
      <c r="FNA117" s="102"/>
      <c r="FNB117" s="102"/>
      <c r="FNC117" s="102"/>
      <c r="FND117" s="102"/>
      <c r="FNE117" s="102"/>
      <c r="FNF117" s="102"/>
      <c r="FNG117" s="102"/>
      <c r="FNH117" s="102"/>
      <c r="FNI117" s="102"/>
      <c r="FNJ117" s="102"/>
      <c r="FNK117" s="102"/>
      <c r="FNL117" s="102"/>
      <c r="FNM117" s="102"/>
      <c r="FNN117" s="102"/>
      <c r="FNO117" s="102"/>
      <c r="FNP117" s="102"/>
      <c r="FNQ117" s="102"/>
      <c r="FNR117" s="102"/>
      <c r="FNS117" s="102"/>
      <c r="FNT117" s="102"/>
      <c r="FNU117" s="102"/>
      <c r="FNV117" s="102"/>
      <c r="FNW117" s="102"/>
      <c r="FNX117" s="102"/>
      <c r="FNY117" s="102"/>
      <c r="FNZ117" s="102"/>
      <c r="FOA117" s="102"/>
      <c r="FOB117" s="102"/>
      <c r="FOC117" s="102"/>
      <c r="FOD117" s="102"/>
      <c r="FOE117" s="102"/>
      <c r="FOF117" s="102"/>
      <c r="FOG117" s="102"/>
      <c r="FOH117" s="102"/>
      <c r="FOI117" s="102"/>
      <c r="FOJ117" s="102"/>
      <c r="FOK117" s="102"/>
      <c r="FOL117" s="102"/>
      <c r="FOM117" s="102"/>
      <c r="FON117" s="102"/>
      <c r="FOO117" s="102"/>
      <c r="FOP117" s="102"/>
      <c r="FOQ117" s="102"/>
      <c r="FOR117" s="102"/>
      <c r="FOS117" s="102"/>
      <c r="FOT117" s="102"/>
      <c r="FOU117" s="102"/>
      <c r="FOV117" s="102"/>
      <c r="FOW117" s="102"/>
      <c r="FOX117" s="102"/>
      <c r="FOY117" s="102"/>
      <c r="FOZ117" s="102"/>
      <c r="FPA117" s="102"/>
      <c r="FPB117" s="102"/>
      <c r="FPC117" s="102"/>
      <c r="FPD117" s="102"/>
      <c r="FPE117" s="102"/>
      <c r="FPF117" s="102"/>
      <c r="FPG117" s="102"/>
      <c r="FPH117" s="102"/>
      <c r="FPI117" s="102"/>
      <c r="FPJ117" s="102"/>
      <c r="FPK117" s="102"/>
      <c r="FPL117" s="102"/>
      <c r="FPM117" s="102"/>
      <c r="FPN117" s="102"/>
      <c r="FPO117" s="102"/>
      <c r="FPP117" s="102"/>
      <c r="FPQ117" s="102"/>
      <c r="FPR117" s="102"/>
      <c r="FPS117" s="102"/>
      <c r="FPT117" s="102"/>
      <c r="FPU117" s="102"/>
      <c r="FPV117" s="102"/>
      <c r="FPW117" s="102"/>
      <c r="FPX117" s="102"/>
      <c r="FPY117" s="102"/>
      <c r="FPZ117" s="102"/>
      <c r="FQA117" s="102"/>
      <c r="FQB117" s="102"/>
      <c r="FQC117" s="102"/>
      <c r="FQD117" s="102"/>
      <c r="FQE117" s="102"/>
      <c r="FQF117" s="102"/>
      <c r="FQG117" s="102"/>
      <c r="FQH117" s="102"/>
      <c r="FQI117" s="102"/>
      <c r="FQJ117" s="102"/>
      <c r="FQK117" s="102"/>
      <c r="FQL117" s="102"/>
      <c r="FQM117" s="102"/>
      <c r="FQN117" s="102"/>
      <c r="FQO117" s="102"/>
      <c r="FQP117" s="102"/>
      <c r="FQQ117" s="102"/>
      <c r="FQR117" s="102"/>
      <c r="FQS117" s="102"/>
      <c r="FQT117" s="102"/>
      <c r="FQU117" s="102"/>
      <c r="FQV117" s="102"/>
      <c r="FQW117" s="102"/>
      <c r="FQX117" s="102"/>
      <c r="FQY117" s="102"/>
      <c r="FQZ117" s="102"/>
      <c r="FRA117" s="102"/>
      <c r="FRB117" s="102"/>
      <c r="FRC117" s="102"/>
      <c r="FRD117" s="102"/>
      <c r="FRE117" s="102"/>
      <c r="FRF117" s="102"/>
      <c r="FRG117" s="102"/>
      <c r="FRH117" s="102"/>
      <c r="FRI117" s="102"/>
      <c r="FRJ117" s="102"/>
      <c r="FRK117" s="102"/>
      <c r="FRL117" s="102"/>
      <c r="FRM117" s="102"/>
      <c r="FRN117" s="102"/>
      <c r="FRO117" s="102"/>
      <c r="FRP117" s="102"/>
      <c r="FRQ117" s="102"/>
      <c r="FRR117" s="102"/>
      <c r="FRS117" s="102"/>
      <c r="FRT117" s="102"/>
      <c r="FRU117" s="102"/>
      <c r="FRV117" s="102"/>
      <c r="FRW117" s="102"/>
      <c r="FRX117" s="102"/>
      <c r="FRY117" s="102"/>
      <c r="FRZ117" s="102"/>
      <c r="FSA117" s="102"/>
      <c r="FSB117" s="102"/>
      <c r="FSC117" s="102"/>
      <c r="FSD117" s="102"/>
      <c r="FSE117" s="102"/>
      <c r="FSF117" s="102"/>
      <c r="FSG117" s="102"/>
      <c r="FSH117" s="102"/>
      <c r="FSI117" s="102"/>
      <c r="FSJ117" s="102"/>
      <c r="FSK117" s="102"/>
      <c r="FSL117" s="102"/>
      <c r="FSM117" s="102"/>
      <c r="FSN117" s="102"/>
      <c r="FSO117" s="102"/>
      <c r="FSP117" s="102"/>
      <c r="FSQ117" s="102"/>
      <c r="FSR117" s="102"/>
      <c r="FSS117" s="102"/>
      <c r="FST117" s="102"/>
      <c r="FSU117" s="102"/>
      <c r="FSV117" s="102"/>
      <c r="FSW117" s="102"/>
      <c r="FSX117" s="102"/>
      <c r="FSY117" s="102"/>
      <c r="FSZ117" s="102"/>
      <c r="FTA117" s="102"/>
      <c r="FTB117" s="102"/>
      <c r="FTC117" s="102"/>
      <c r="FTD117" s="102"/>
      <c r="FTE117" s="102"/>
      <c r="FTF117" s="102"/>
      <c r="FTG117" s="102"/>
      <c r="FTH117" s="102"/>
      <c r="FTI117" s="102"/>
      <c r="FTJ117" s="102"/>
      <c r="FTK117" s="102"/>
      <c r="FTL117" s="102"/>
      <c r="FTM117" s="102"/>
      <c r="FTN117" s="102"/>
      <c r="FTO117" s="102"/>
      <c r="FTP117" s="102"/>
      <c r="FTQ117" s="102"/>
      <c r="FTR117" s="102"/>
      <c r="FTS117" s="102"/>
      <c r="FTT117" s="102"/>
      <c r="FTU117" s="102"/>
      <c r="FTV117" s="102"/>
      <c r="FTW117" s="102"/>
      <c r="FTX117" s="102"/>
      <c r="FTY117" s="102"/>
      <c r="FTZ117" s="102"/>
      <c r="FUA117" s="102"/>
      <c r="FUB117" s="102"/>
      <c r="FUC117" s="102"/>
      <c r="FUD117" s="102"/>
      <c r="FUE117" s="102"/>
      <c r="FUF117" s="102"/>
      <c r="FUG117" s="102"/>
      <c r="FUH117" s="102"/>
      <c r="FUI117" s="102"/>
      <c r="FUJ117" s="102"/>
      <c r="FUK117" s="102"/>
      <c r="FUL117" s="102"/>
      <c r="FUM117" s="102"/>
      <c r="FUN117" s="102"/>
      <c r="FUO117" s="102"/>
      <c r="FUP117" s="102"/>
      <c r="FUQ117" s="102"/>
      <c r="FUR117" s="102"/>
      <c r="FUS117" s="102"/>
      <c r="FUT117" s="102"/>
      <c r="FUU117" s="102"/>
      <c r="FUV117" s="102"/>
      <c r="FUW117" s="102"/>
      <c r="FUX117" s="102"/>
      <c r="FUY117" s="102"/>
      <c r="FUZ117" s="102"/>
      <c r="FVA117" s="102"/>
      <c r="FVB117" s="102"/>
      <c r="FVC117" s="102"/>
      <c r="FVD117" s="102"/>
      <c r="FVE117" s="102"/>
      <c r="FVF117" s="102"/>
      <c r="FVG117" s="102"/>
      <c r="FVH117" s="102"/>
      <c r="FVI117" s="102"/>
      <c r="FVJ117" s="102"/>
      <c r="FVK117" s="102"/>
      <c r="FVL117" s="102"/>
      <c r="FVM117" s="102"/>
      <c r="FVN117" s="102"/>
      <c r="FVO117" s="102"/>
      <c r="FVP117" s="102"/>
      <c r="FVQ117" s="102"/>
      <c r="FVR117" s="102"/>
      <c r="FVS117" s="102"/>
      <c r="FVT117" s="102"/>
      <c r="FVU117" s="102"/>
      <c r="FVV117" s="102"/>
      <c r="FVW117" s="102"/>
      <c r="FVX117" s="102"/>
      <c r="FVY117" s="102"/>
      <c r="FVZ117" s="102"/>
      <c r="FWA117" s="102"/>
      <c r="FWB117" s="102"/>
      <c r="FWC117" s="102"/>
      <c r="FWD117" s="102"/>
      <c r="FWE117" s="102"/>
      <c r="FWF117" s="102"/>
      <c r="FWG117" s="102"/>
      <c r="FWH117" s="102"/>
      <c r="FWI117" s="102"/>
      <c r="FWJ117" s="102"/>
      <c r="FWK117" s="102"/>
      <c r="FWL117" s="102"/>
      <c r="FWM117" s="102"/>
      <c r="FWN117" s="102"/>
      <c r="FWO117" s="102"/>
      <c r="FWP117" s="102"/>
      <c r="FWQ117" s="102"/>
      <c r="FWR117" s="102"/>
      <c r="FWS117" s="102"/>
      <c r="FWT117" s="102"/>
      <c r="FWU117" s="102"/>
      <c r="FWV117" s="102"/>
      <c r="FWW117" s="102"/>
      <c r="FWX117" s="102"/>
      <c r="FWY117" s="102"/>
      <c r="FWZ117" s="102"/>
      <c r="FXA117" s="102"/>
      <c r="FXB117" s="102"/>
      <c r="FXC117" s="102"/>
      <c r="FXD117" s="102"/>
      <c r="FXE117" s="102"/>
      <c r="FXF117" s="102"/>
      <c r="FXG117" s="102"/>
      <c r="FXH117" s="102"/>
      <c r="FXI117" s="102"/>
      <c r="FXJ117" s="102"/>
      <c r="FXK117" s="102"/>
      <c r="FXL117" s="102"/>
      <c r="FXM117" s="102"/>
      <c r="FXN117" s="102"/>
      <c r="FXO117" s="102"/>
      <c r="FXP117" s="102"/>
      <c r="FXQ117" s="102"/>
      <c r="FXR117" s="102"/>
      <c r="FXS117" s="102"/>
      <c r="FXT117" s="102"/>
      <c r="FXU117" s="102"/>
      <c r="FXV117" s="102"/>
      <c r="FXW117" s="102"/>
      <c r="FXX117" s="102"/>
      <c r="FXY117" s="102"/>
      <c r="FXZ117" s="102"/>
      <c r="FYA117" s="102"/>
      <c r="FYB117" s="102"/>
      <c r="FYC117" s="102"/>
      <c r="FYD117" s="102"/>
      <c r="FYE117" s="102"/>
      <c r="FYF117" s="102"/>
      <c r="FYG117" s="102"/>
      <c r="FYH117" s="102"/>
      <c r="FYI117" s="102"/>
      <c r="FYJ117" s="102"/>
      <c r="FYK117" s="102"/>
      <c r="FYL117" s="102"/>
      <c r="FYM117" s="102"/>
      <c r="FYN117" s="102"/>
      <c r="FYO117" s="102"/>
      <c r="FYP117" s="102"/>
      <c r="FYQ117" s="102"/>
      <c r="FYR117" s="102"/>
      <c r="FYS117" s="102"/>
      <c r="FYT117" s="102"/>
      <c r="FYU117" s="102"/>
      <c r="FYV117" s="102"/>
      <c r="FYW117" s="102"/>
      <c r="FYX117" s="102"/>
      <c r="FYY117" s="102"/>
      <c r="FYZ117" s="102"/>
      <c r="FZA117" s="102"/>
      <c r="FZB117" s="102"/>
      <c r="FZC117" s="102"/>
      <c r="FZD117" s="102"/>
      <c r="FZE117" s="102"/>
      <c r="FZF117" s="102"/>
      <c r="FZG117" s="102"/>
      <c r="FZH117" s="102"/>
      <c r="FZI117" s="102"/>
      <c r="FZJ117" s="102"/>
      <c r="FZK117" s="102"/>
      <c r="FZL117" s="102"/>
      <c r="FZM117" s="102"/>
      <c r="FZN117" s="102"/>
      <c r="FZO117" s="102"/>
      <c r="FZP117" s="102"/>
      <c r="FZQ117" s="102"/>
      <c r="FZR117" s="102"/>
      <c r="FZS117" s="102"/>
      <c r="FZT117" s="102"/>
      <c r="FZU117" s="102"/>
      <c r="FZV117" s="102"/>
      <c r="FZW117" s="102"/>
      <c r="FZX117" s="102"/>
      <c r="FZY117" s="102"/>
      <c r="FZZ117" s="102"/>
      <c r="GAA117" s="102"/>
      <c r="GAB117" s="102"/>
      <c r="GAC117" s="102"/>
      <c r="GAD117" s="102"/>
      <c r="GAE117" s="102"/>
      <c r="GAF117" s="102"/>
      <c r="GAG117" s="102"/>
      <c r="GAH117" s="102"/>
      <c r="GAI117" s="102"/>
      <c r="GAJ117" s="102"/>
      <c r="GAK117" s="102"/>
      <c r="GAL117" s="102"/>
      <c r="GAM117" s="102"/>
      <c r="GAN117" s="102"/>
      <c r="GAO117" s="102"/>
      <c r="GAP117" s="102"/>
      <c r="GAQ117" s="102"/>
      <c r="GAR117" s="102"/>
      <c r="GAS117" s="102"/>
      <c r="GAT117" s="102"/>
      <c r="GAU117" s="102"/>
      <c r="GAV117" s="102"/>
      <c r="GAW117" s="102"/>
      <c r="GAX117" s="102"/>
      <c r="GAY117" s="102"/>
      <c r="GAZ117" s="102"/>
      <c r="GBA117" s="102"/>
      <c r="GBB117" s="102"/>
      <c r="GBC117" s="102"/>
      <c r="GBD117" s="102"/>
      <c r="GBE117" s="102"/>
      <c r="GBF117" s="102"/>
      <c r="GBG117" s="102"/>
      <c r="GBH117" s="102"/>
      <c r="GBI117" s="102"/>
      <c r="GBJ117" s="102"/>
      <c r="GBK117" s="102"/>
      <c r="GBL117" s="102"/>
      <c r="GBM117" s="102"/>
      <c r="GBN117" s="102"/>
      <c r="GBO117" s="102"/>
      <c r="GBP117" s="102"/>
      <c r="GBQ117" s="102"/>
      <c r="GBR117" s="102"/>
      <c r="GBS117" s="102"/>
      <c r="GBT117" s="102"/>
      <c r="GBU117" s="102"/>
      <c r="GBV117" s="102"/>
      <c r="GBW117" s="102"/>
      <c r="GBX117" s="102"/>
      <c r="GBY117" s="102"/>
      <c r="GBZ117" s="102"/>
      <c r="GCA117" s="102"/>
      <c r="GCB117" s="102"/>
      <c r="GCC117" s="102"/>
      <c r="GCD117" s="102"/>
      <c r="GCE117" s="102"/>
      <c r="GCF117" s="102"/>
      <c r="GCG117" s="102"/>
      <c r="GCH117" s="102"/>
      <c r="GCI117" s="102"/>
      <c r="GCJ117" s="102"/>
      <c r="GCK117" s="102"/>
      <c r="GCL117" s="102"/>
      <c r="GCM117" s="102"/>
      <c r="GCN117" s="102"/>
      <c r="GCO117" s="102"/>
      <c r="GCP117" s="102"/>
      <c r="GCQ117" s="102"/>
      <c r="GCR117" s="102"/>
      <c r="GCS117" s="102"/>
      <c r="GCT117" s="102"/>
      <c r="GCU117" s="102"/>
      <c r="GCV117" s="102"/>
      <c r="GCW117" s="102"/>
      <c r="GCX117" s="102"/>
      <c r="GCY117" s="102"/>
      <c r="GCZ117" s="102"/>
      <c r="GDA117" s="102"/>
      <c r="GDB117" s="102"/>
      <c r="GDC117" s="102"/>
      <c r="GDD117" s="102"/>
      <c r="GDE117" s="102"/>
      <c r="GDF117" s="102"/>
      <c r="GDG117" s="102"/>
      <c r="GDH117" s="102"/>
      <c r="GDI117" s="102"/>
      <c r="GDJ117" s="102"/>
      <c r="GDK117" s="102"/>
      <c r="GDL117" s="102"/>
      <c r="GDM117" s="102"/>
      <c r="GDN117" s="102"/>
      <c r="GDO117" s="102"/>
      <c r="GDP117" s="102"/>
      <c r="GDQ117" s="102"/>
      <c r="GDR117" s="102"/>
      <c r="GDS117" s="102"/>
      <c r="GDT117" s="102"/>
      <c r="GDU117" s="102"/>
      <c r="GDV117" s="102"/>
      <c r="GDW117" s="102"/>
      <c r="GDX117" s="102"/>
      <c r="GDY117" s="102"/>
      <c r="GDZ117" s="102"/>
      <c r="GEA117" s="102"/>
      <c r="GEB117" s="102"/>
      <c r="GEC117" s="102"/>
      <c r="GED117" s="102"/>
      <c r="GEE117" s="102"/>
      <c r="GEF117" s="102"/>
      <c r="GEG117" s="102"/>
      <c r="GEH117" s="102"/>
      <c r="GEI117" s="102"/>
      <c r="GEJ117" s="102"/>
      <c r="GEK117" s="102"/>
      <c r="GEL117" s="102"/>
      <c r="GEM117" s="102"/>
      <c r="GEN117" s="102"/>
      <c r="GEO117" s="102"/>
      <c r="GEP117" s="102"/>
      <c r="GEQ117" s="102"/>
      <c r="GER117" s="102"/>
      <c r="GES117" s="102"/>
      <c r="GET117" s="102"/>
      <c r="GEU117" s="102"/>
      <c r="GEV117" s="102"/>
      <c r="GEW117" s="102"/>
      <c r="GEX117" s="102"/>
      <c r="GEY117" s="102"/>
      <c r="GEZ117" s="102"/>
      <c r="GFA117" s="102"/>
      <c r="GFB117" s="102"/>
      <c r="GFC117" s="102"/>
      <c r="GFD117" s="102"/>
      <c r="GFE117" s="102"/>
      <c r="GFF117" s="102"/>
      <c r="GFG117" s="102"/>
      <c r="GFH117" s="102"/>
      <c r="GFI117" s="102"/>
      <c r="GFJ117" s="102"/>
      <c r="GFK117" s="102"/>
      <c r="GFL117" s="102"/>
      <c r="GFM117" s="102"/>
      <c r="GFN117" s="102"/>
      <c r="GFO117" s="102"/>
      <c r="GFP117" s="102"/>
      <c r="GFQ117" s="102"/>
      <c r="GFR117" s="102"/>
      <c r="GFS117" s="102"/>
      <c r="GFT117" s="102"/>
      <c r="GFU117" s="102"/>
      <c r="GFV117" s="102"/>
      <c r="GFW117" s="102"/>
      <c r="GFX117" s="102"/>
      <c r="GFY117" s="102"/>
      <c r="GFZ117" s="102"/>
      <c r="GGA117" s="102"/>
      <c r="GGB117" s="102"/>
      <c r="GGC117" s="102"/>
      <c r="GGD117" s="102"/>
      <c r="GGE117" s="102"/>
      <c r="GGF117" s="102"/>
      <c r="GGG117" s="102"/>
      <c r="GGH117" s="102"/>
      <c r="GGI117" s="102"/>
      <c r="GGJ117" s="102"/>
      <c r="GGK117" s="102"/>
      <c r="GGL117" s="102"/>
      <c r="GGM117" s="102"/>
      <c r="GGN117" s="102"/>
      <c r="GGO117" s="102"/>
      <c r="GGP117" s="102"/>
      <c r="GGQ117" s="102"/>
      <c r="GGR117" s="102"/>
      <c r="GGS117" s="102"/>
      <c r="GGT117" s="102"/>
      <c r="GGU117" s="102"/>
      <c r="GGV117" s="102"/>
      <c r="GGW117" s="102"/>
      <c r="GGX117" s="102"/>
      <c r="GGY117" s="102"/>
      <c r="GGZ117" s="102"/>
      <c r="GHA117" s="102"/>
      <c r="GHB117" s="102"/>
      <c r="GHC117" s="102"/>
      <c r="GHD117" s="102"/>
      <c r="GHE117" s="102"/>
      <c r="GHF117" s="102"/>
      <c r="GHG117" s="102"/>
      <c r="GHH117" s="102"/>
      <c r="GHI117" s="102"/>
      <c r="GHJ117" s="102"/>
      <c r="GHK117" s="102"/>
      <c r="GHL117" s="102"/>
      <c r="GHM117" s="102"/>
      <c r="GHN117" s="102"/>
      <c r="GHO117" s="102"/>
      <c r="GHP117" s="102"/>
      <c r="GHQ117" s="102"/>
      <c r="GHR117" s="102"/>
      <c r="GHS117" s="102"/>
      <c r="GHT117" s="102"/>
      <c r="GHU117" s="102"/>
      <c r="GHV117" s="102"/>
      <c r="GHW117" s="102"/>
      <c r="GHX117" s="102"/>
      <c r="GHY117" s="102"/>
      <c r="GHZ117" s="102"/>
      <c r="GIA117" s="102"/>
      <c r="GIB117" s="102"/>
      <c r="GIC117" s="102"/>
      <c r="GID117" s="102"/>
      <c r="GIE117" s="102"/>
      <c r="GIF117" s="102"/>
      <c r="GIG117" s="102"/>
      <c r="GIH117" s="102"/>
      <c r="GII117" s="102"/>
      <c r="GIJ117" s="102"/>
      <c r="GIK117" s="102"/>
      <c r="GIL117" s="102"/>
      <c r="GIM117" s="102"/>
      <c r="GIN117" s="102"/>
      <c r="GIO117" s="102"/>
      <c r="GIP117" s="102"/>
      <c r="GIQ117" s="102"/>
      <c r="GIR117" s="102"/>
      <c r="GIS117" s="102"/>
      <c r="GIT117" s="102"/>
      <c r="GIU117" s="102"/>
      <c r="GIV117" s="102"/>
      <c r="GIW117" s="102"/>
      <c r="GIX117" s="102"/>
      <c r="GIY117" s="102"/>
      <c r="GIZ117" s="102"/>
      <c r="GJA117" s="102"/>
      <c r="GJB117" s="102"/>
      <c r="GJC117" s="102"/>
      <c r="GJD117" s="102"/>
      <c r="GJE117" s="102"/>
      <c r="GJF117" s="102"/>
      <c r="GJG117" s="102"/>
      <c r="GJH117" s="102"/>
      <c r="GJI117" s="102"/>
      <c r="GJJ117" s="102"/>
      <c r="GJK117" s="102"/>
      <c r="GJL117" s="102"/>
      <c r="GJM117" s="102"/>
      <c r="GJN117" s="102"/>
      <c r="GJO117" s="102"/>
      <c r="GJP117" s="102"/>
      <c r="GJQ117" s="102"/>
      <c r="GJR117" s="102"/>
      <c r="GJS117" s="102"/>
      <c r="GJT117" s="102"/>
      <c r="GJU117" s="102"/>
      <c r="GJV117" s="102"/>
      <c r="GJW117" s="102"/>
      <c r="GJX117" s="102"/>
      <c r="GJY117" s="102"/>
      <c r="GJZ117" s="102"/>
      <c r="GKA117" s="102"/>
      <c r="GKB117" s="102"/>
      <c r="GKC117" s="102"/>
      <c r="GKD117" s="102"/>
      <c r="GKE117" s="102"/>
      <c r="GKF117" s="102"/>
      <c r="GKG117" s="102"/>
      <c r="GKH117" s="102"/>
      <c r="GKI117" s="102"/>
      <c r="GKJ117" s="102"/>
      <c r="GKK117" s="102"/>
      <c r="GKL117" s="102"/>
      <c r="GKM117" s="102"/>
      <c r="GKN117" s="102"/>
      <c r="GKO117" s="102"/>
      <c r="GKP117" s="102"/>
      <c r="GKQ117" s="102"/>
      <c r="GKR117" s="102"/>
      <c r="GKS117" s="102"/>
      <c r="GKT117" s="102"/>
      <c r="GKU117" s="102"/>
      <c r="GKV117" s="102"/>
      <c r="GKW117" s="102"/>
      <c r="GKX117" s="102"/>
      <c r="GKY117" s="102"/>
      <c r="GKZ117" s="102"/>
      <c r="GLA117" s="102"/>
      <c r="GLB117" s="102"/>
      <c r="GLC117" s="102"/>
      <c r="GLD117" s="102"/>
      <c r="GLE117" s="102"/>
      <c r="GLF117" s="102"/>
      <c r="GLG117" s="102"/>
      <c r="GLH117" s="102"/>
      <c r="GLI117" s="102"/>
      <c r="GLJ117" s="102"/>
      <c r="GLK117" s="102"/>
      <c r="GLL117" s="102"/>
      <c r="GLM117" s="102"/>
      <c r="GLN117" s="102"/>
      <c r="GLO117" s="102"/>
      <c r="GLP117" s="102"/>
      <c r="GLQ117" s="102"/>
      <c r="GLR117" s="102"/>
      <c r="GLS117" s="102"/>
      <c r="GLT117" s="102"/>
      <c r="GLU117" s="102"/>
      <c r="GLV117" s="102"/>
      <c r="GLW117" s="102"/>
      <c r="GLX117" s="102"/>
      <c r="GLY117" s="102"/>
      <c r="GLZ117" s="102"/>
      <c r="GMA117" s="102"/>
      <c r="GMB117" s="102"/>
      <c r="GMC117" s="102"/>
      <c r="GMD117" s="102"/>
      <c r="GME117" s="102"/>
      <c r="GMF117" s="102"/>
      <c r="GMG117" s="102"/>
      <c r="GMH117" s="102"/>
      <c r="GMI117" s="102"/>
      <c r="GMJ117" s="102"/>
      <c r="GMK117" s="102"/>
      <c r="GML117" s="102"/>
      <c r="GMM117" s="102"/>
      <c r="GMN117" s="102"/>
      <c r="GMO117" s="102"/>
      <c r="GMP117" s="102"/>
      <c r="GMQ117" s="102"/>
      <c r="GMR117" s="102"/>
      <c r="GMS117" s="102"/>
      <c r="GMT117" s="102"/>
      <c r="GMU117" s="102"/>
      <c r="GMV117" s="102"/>
      <c r="GMW117" s="102"/>
      <c r="GMX117" s="102"/>
      <c r="GMY117" s="102"/>
      <c r="GMZ117" s="102"/>
      <c r="GNA117" s="102"/>
      <c r="GNB117" s="102"/>
      <c r="GNC117" s="102"/>
      <c r="GND117" s="102"/>
      <c r="GNE117" s="102"/>
      <c r="GNF117" s="102"/>
      <c r="GNG117" s="102"/>
      <c r="GNH117" s="102"/>
      <c r="GNI117" s="102"/>
      <c r="GNJ117" s="102"/>
      <c r="GNK117" s="102"/>
      <c r="GNL117" s="102"/>
      <c r="GNM117" s="102"/>
      <c r="GNN117" s="102"/>
      <c r="GNO117" s="102"/>
      <c r="GNP117" s="102"/>
      <c r="GNQ117" s="102"/>
      <c r="GNR117" s="102"/>
      <c r="GNS117" s="102"/>
      <c r="GNT117" s="102"/>
      <c r="GNU117" s="102"/>
      <c r="GNV117" s="102"/>
      <c r="GNW117" s="102"/>
      <c r="GNX117" s="102"/>
      <c r="GNY117" s="102"/>
      <c r="GNZ117" s="102"/>
      <c r="GOA117" s="102"/>
      <c r="GOB117" s="102"/>
      <c r="GOC117" s="102"/>
      <c r="GOD117" s="102"/>
      <c r="GOE117" s="102"/>
      <c r="GOF117" s="102"/>
      <c r="GOG117" s="102"/>
      <c r="GOH117" s="102"/>
      <c r="GOI117" s="102"/>
      <c r="GOJ117" s="102"/>
      <c r="GOK117" s="102"/>
      <c r="GOL117" s="102"/>
      <c r="GOM117" s="102"/>
      <c r="GON117" s="102"/>
      <c r="GOO117" s="102"/>
      <c r="GOP117" s="102"/>
      <c r="GOQ117" s="102"/>
      <c r="GOR117" s="102"/>
      <c r="GOS117" s="102"/>
      <c r="GOT117" s="102"/>
      <c r="GOU117" s="102"/>
      <c r="GOV117" s="102"/>
      <c r="GOW117" s="102"/>
      <c r="GOX117" s="102"/>
      <c r="GOY117" s="102"/>
      <c r="GOZ117" s="102"/>
      <c r="GPA117" s="102"/>
      <c r="GPB117" s="102"/>
      <c r="GPC117" s="102"/>
      <c r="GPD117" s="102"/>
      <c r="GPE117" s="102"/>
      <c r="GPF117" s="102"/>
      <c r="GPG117" s="102"/>
      <c r="GPH117" s="102"/>
      <c r="GPI117" s="102"/>
      <c r="GPJ117" s="102"/>
      <c r="GPK117" s="102"/>
      <c r="GPL117" s="102"/>
      <c r="GPM117" s="102"/>
      <c r="GPN117" s="102"/>
      <c r="GPO117" s="102"/>
      <c r="GPP117" s="102"/>
      <c r="GPQ117" s="102"/>
      <c r="GPR117" s="102"/>
      <c r="GPS117" s="102"/>
      <c r="GPT117" s="102"/>
      <c r="GPU117" s="102"/>
      <c r="GPV117" s="102"/>
      <c r="GPW117" s="102"/>
      <c r="GPX117" s="102"/>
      <c r="GPY117" s="102"/>
      <c r="GPZ117" s="102"/>
      <c r="GQA117" s="102"/>
      <c r="GQB117" s="102"/>
      <c r="GQC117" s="102"/>
      <c r="GQD117" s="102"/>
      <c r="GQE117" s="102"/>
      <c r="GQF117" s="102"/>
      <c r="GQG117" s="102"/>
      <c r="GQH117" s="102"/>
      <c r="GQI117" s="102"/>
      <c r="GQJ117" s="102"/>
      <c r="GQK117" s="102"/>
      <c r="GQL117" s="102"/>
      <c r="GQM117" s="102"/>
      <c r="GQN117" s="102"/>
      <c r="GQO117" s="102"/>
      <c r="GQP117" s="102"/>
      <c r="GQQ117" s="102"/>
      <c r="GQR117" s="102"/>
      <c r="GQS117" s="102"/>
      <c r="GQT117" s="102"/>
      <c r="GQU117" s="102"/>
      <c r="GQV117" s="102"/>
      <c r="GQW117" s="102"/>
      <c r="GQX117" s="102"/>
      <c r="GQY117" s="102"/>
      <c r="GQZ117" s="102"/>
      <c r="GRA117" s="102"/>
      <c r="GRB117" s="102"/>
      <c r="GRC117" s="102"/>
      <c r="GRD117" s="102"/>
      <c r="GRE117" s="102"/>
      <c r="GRF117" s="102"/>
      <c r="GRG117" s="102"/>
      <c r="GRH117" s="102"/>
      <c r="GRI117" s="102"/>
      <c r="GRJ117" s="102"/>
      <c r="GRK117" s="102"/>
      <c r="GRL117" s="102"/>
      <c r="GRM117" s="102"/>
      <c r="GRN117" s="102"/>
      <c r="GRO117" s="102"/>
      <c r="GRP117" s="102"/>
      <c r="GRQ117" s="102"/>
      <c r="GRR117" s="102"/>
      <c r="GRS117" s="102"/>
      <c r="GRT117" s="102"/>
      <c r="GRU117" s="102"/>
      <c r="GRV117" s="102"/>
      <c r="GRW117" s="102"/>
      <c r="GRX117" s="102"/>
      <c r="GRY117" s="102"/>
      <c r="GRZ117" s="102"/>
      <c r="GSA117" s="102"/>
      <c r="GSB117" s="102"/>
      <c r="GSC117" s="102"/>
      <c r="GSD117" s="102"/>
      <c r="GSE117" s="102"/>
      <c r="GSF117" s="102"/>
      <c r="GSG117" s="102"/>
      <c r="GSH117" s="102"/>
      <c r="GSI117" s="102"/>
      <c r="GSJ117" s="102"/>
      <c r="GSK117" s="102"/>
      <c r="GSL117" s="102"/>
      <c r="GSM117" s="102"/>
      <c r="GSN117" s="102"/>
      <c r="GSO117" s="102"/>
      <c r="GSP117" s="102"/>
      <c r="GSQ117" s="102"/>
      <c r="GSR117" s="102"/>
      <c r="GSS117" s="102"/>
      <c r="GST117" s="102"/>
      <c r="GSU117" s="102"/>
      <c r="GSV117" s="102"/>
      <c r="GSW117" s="102"/>
      <c r="GSX117" s="102"/>
      <c r="GSY117" s="102"/>
      <c r="GSZ117" s="102"/>
      <c r="GTA117" s="102"/>
      <c r="GTB117" s="102"/>
      <c r="GTC117" s="102"/>
      <c r="GTD117" s="102"/>
      <c r="GTE117" s="102"/>
      <c r="GTF117" s="102"/>
      <c r="GTG117" s="102"/>
      <c r="GTH117" s="102"/>
      <c r="GTI117" s="102"/>
      <c r="GTJ117" s="102"/>
      <c r="GTK117" s="102"/>
      <c r="GTL117" s="102"/>
      <c r="GTM117" s="102"/>
      <c r="GTN117" s="102"/>
      <c r="GTO117" s="102"/>
      <c r="GTP117" s="102"/>
      <c r="GTQ117" s="102"/>
      <c r="GTR117" s="102"/>
      <c r="GTS117" s="102"/>
      <c r="GTT117" s="102"/>
      <c r="GTU117" s="102"/>
      <c r="GTV117" s="102"/>
      <c r="GTW117" s="102"/>
      <c r="GTX117" s="102"/>
      <c r="GTY117" s="102"/>
      <c r="GTZ117" s="102"/>
      <c r="GUA117" s="102"/>
      <c r="GUB117" s="102"/>
      <c r="GUC117" s="102"/>
      <c r="GUD117" s="102"/>
      <c r="GUE117" s="102"/>
      <c r="GUF117" s="102"/>
      <c r="GUG117" s="102"/>
      <c r="GUH117" s="102"/>
      <c r="GUI117" s="102"/>
      <c r="GUJ117" s="102"/>
      <c r="GUK117" s="102"/>
      <c r="GUL117" s="102"/>
      <c r="GUM117" s="102"/>
      <c r="GUN117" s="102"/>
      <c r="GUO117" s="102"/>
      <c r="GUP117" s="102"/>
      <c r="GUQ117" s="102"/>
      <c r="GUR117" s="102"/>
      <c r="GUS117" s="102"/>
      <c r="GUT117" s="102"/>
      <c r="GUU117" s="102"/>
      <c r="GUV117" s="102"/>
      <c r="GUW117" s="102"/>
      <c r="GUX117" s="102"/>
      <c r="GUY117" s="102"/>
      <c r="GUZ117" s="102"/>
      <c r="GVA117" s="102"/>
      <c r="GVB117" s="102"/>
      <c r="GVC117" s="102"/>
      <c r="GVD117" s="102"/>
      <c r="GVE117" s="102"/>
      <c r="GVF117" s="102"/>
      <c r="GVG117" s="102"/>
      <c r="GVH117" s="102"/>
      <c r="GVI117" s="102"/>
      <c r="GVJ117" s="102"/>
      <c r="GVK117" s="102"/>
      <c r="GVL117" s="102"/>
      <c r="GVM117" s="102"/>
      <c r="GVN117" s="102"/>
      <c r="GVO117" s="102"/>
      <c r="GVP117" s="102"/>
      <c r="GVQ117" s="102"/>
      <c r="GVR117" s="102"/>
      <c r="GVS117" s="102"/>
      <c r="GVT117" s="102"/>
      <c r="GVU117" s="102"/>
      <c r="GVV117" s="102"/>
      <c r="GVW117" s="102"/>
      <c r="GVX117" s="102"/>
      <c r="GVY117" s="102"/>
      <c r="GVZ117" s="102"/>
      <c r="GWA117" s="102"/>
      <c r="GWB117" s="102"/>
      <c r="GWC117" s="102"/>
      <c r="GWD117" s="102"/>
      <c r="GWE117" s="102"/>
      <c r="GWF117" s="102"/>
      <c r="GWG117" s="102"/>
      <c r="GWH117" s="102"/>
      <c r="GWI117" s="102"/>
      <c r="GWJ117" s="102"/>
      <c r="GWK117" s="102"/>
      <c r="GWL117" s="102"/>
      <c r="GWM117" s="102"/>
      <c r="GWN117" s="102"/>
      <c r="GWO117" s="102"/>
      <c r="GWP117" s="102"/>
      <c r="GWQ117" s="102"/>
      <c r="GWR117" s="102"/>
      <c r="GWS117" s="102"/>
      <c r="GWT117" s="102"/>
      <c r="GWU117" s="102"/>
      <c r="GWV117" s="102"/>
      <c r="GWW117" s="102"/>
      <c r="GWX117" s="102"/>
      <c r="GWY117" s="102"/>
      <c r="GWZ117" s="102"/>
      <c r="GXA117" s="102"/>
      <c r="GXB117" s="102"/>
      <c r="GXC117" s="102"/>
      <c r="GXD117" s="102"/>
      <c r="GXE117" s="102"/>
      <c r="GXF117" s="102"/>
      <c r="GXG117" s="102"/>
      <c r="GXH117" s="102"/>
      <c r="GXI117" s="102"/>
      <c r="GXJ117" s="102"/>
      <c r="GXK117" s="102"/>
      <c r="GXL117" s="102"/>
      <c r="GXM117" s="102"/>
      <c r="GXN117" s="102"/>
      <c r="GXO117" s="102"/>
      <c r="GXP117" s="102"/>
      <c r="GXQ117" s="102"/>
      <c r="GXR117" s="102"/>
      <c r="GXS117" s="102"/>
      <c r="GXT117" s="102"/>
      <c r="GXU117" s="102"/>
      <c r="GXV117" s="102"/>
      <c r="GXW117" s="102"/>
      <c r="GXX117" s="102"/>
      <c r="GXY117" s="102"/>
      <c r="GXZ117" s="102"/>
      <c r="GYA117" s="102"/>
      <c r="GYB117" s="102"/>
      <c r="GYC117" s="102"/>
      <c r="GYD117" s="102"/>
      <c r="GYE117" s="102"/>
      <c r="GYF117" s="102"/>
      <c r="GYG117" s="102"/>
      <c r="GYH117" s="102"/>
      <c r="GYI117" s="102"/>
      <c r="GYJ117" s="102"/>
      <c r="GYK117" s="102"/>
      <c r="GYL117" s="102"/>
      <c r="GYM117" s="102"/>
      <c r="GYN117" s="102"/>
      <c r="GYO117" s="102"/>
      <c r="GYP117" s="102"/>
      <c r="GYQ117" s="102"/>
      <c r="GYR117" s="102"/>
      <c r="GYS117" s="102"/>
      <c r="GYT117" s="102"/>
      <c r="GYU117" s="102"/>
      <c r="GYV117" s="102"/>
      <c r="GYW117" s="102"/>
      <c r="GYX117" s="102"/>
      <c r="GYY117" s="102"/>
      <c r="GYZ117" s="102"/>
      <c r="GZA117" s="102"/>
      <c r="GZB117" s="102"/>
      <c r="GZC117" s="102"/>
      <c r="GZD117" s="102"/>
      <c r="GZE117" s="102"/>
      <c r="GZF117" s="102"/>
      <c r="GZG117" s="102"/>
      <c r="GZH117" s="102"/>
      <c r="GZI117" s="102"/>
      <c r="GZJ117" s="102"/>
      <c r="GZK117" s="102"/>
      <c r="GZL117" s="102"/>
      <c r="GZM117" s="102"/>
      <c r="GZN117" s="102"/>
      <c r="GZO117" s="102"/>
      <c r="GZP117" s="102"/>
      <c r="GZQ117" s="102"/>
      <c r="GZR117" s="102"/>
      <c r="GZS117" s="102"/>
      <c r="GZT117" s="102"/>
      <c r="GZU117" s="102"/>
      <c r="GZV117" s="102"/>
      <c r="GZW117" s="102"/>
      <c r="GZX117" s="102"/>
      <c r="GZY117" s="102"/>
      <c r="GZZ117" s="102"/>
      <c r="HAA117" s="102"/>
      <c r="HAB117" s="102"/>
      <c r="HAC117" s="102"/>
      <c r="HAD117" s="102"/>
      <c r="HAE117" s="102"/>
      <c r="HAF117" s="102"/>
      <c r="HAG117" s="102"/>
      <c r="HAH117" s="102"/>
      <c r="HAI117" s="102"/>
      <c r="HAJ117" s="102"/>
      <c r="HAK117" s="102"/>
      <c r="HAL117" s="102"/>
      <c r="HAM117" s="102"/>
      <c r="HAN117" s="102"/>
      <c r="HAO117" s="102"/>
      <c r="HAP117" s="102"/>
      <c r="HAQ117" s="102"/>
      <c r="HAR117" s="102"/>
      <c r="HAS117" s="102"/>
      <c r="HAT117" s="102"/>
      <c r="HAU117" s="102"/>
      <c r="HAV117" s="102"/>
      <c r="HAW117" s="102"/>
      <c r="HAX117" s="102"/>
      <c r="HAY117" s="102"/>
      <c r="HAZ117" s="102"/>
      <c r="HBA117" s="102"/>
      <c r="HBB117" s="102"/>
      <c r="HBC117" s="102"/>
      <c r="HBD117" s="102"/>
      <c r="HBE117" s="102"/>
      <c r="HBF117" s="102"/>
      <c r="HBG117" s="102"/>
      <c r="HBH117" s="102"/>
      <c r="HBI117" s="102"/>
      <c r="HBJ117" s="102"/>
      <c r="HBK117" s="102"/>
      <c r="HBL117" s="102"/>
      <c r="HBM117" s="102"/>
      <c r="HBN117" s="102"/>
      <c r="HBO117" s="102"/>
      <c r="HBP117" s="102"/>
      <c r="HBQ117" s="102"/>
      <c r="HBR117" s="102"/>
      <c r="HBS117" s="102"/>
      <c r="HBT117" s="102"/>
      <c r="HBU117" s="102"/>
      <c r="HBV117" s="102"/>
      <c r="HBW117" s="102"/>
      <c r="HBX117" s="102"/>
      <c r="HBY117" s="102"/>
      <c r="HBZ117" s="102"/>
      <c r="HCA117" s="102"/>
      <c r="HCB117" s="102"/>
      <c r="HCC117" s="102"/>
      <c r="HCD117" s="102"/>
      <c r="HCE117" s="102"/>
      <c r="HCF117" s="102"/>
      <c r="HCG117" s="102"/>
      <c r="HCH117" s="102"/>
      <c r="HCI117" s="102"/>
      <c r="HCJ117" s="102"/>
      <c r="HCK117" s="102"/>
      <c r="HCL117" s="102"/>
      <c r="HCM117" s="102"/>
      <c r="HCN117" s="102"/>
      <c r="HCO117" s="102"/>
      <c r="HCP117" s="102"/>
      <c r="HCQ117" s="102"/>
      <c r="HCR117" s="102"/>
      <c r="HCS117" s="102"/>
      <c r="HCT117" s="102"/>
      <c r="HCU117" s="102"/>
      <c r="HCV117" s="102"/>
      <c r="HCW117" s="102"/>
      <c r="HCX117" s="102"/>
      <c r="HCY117" s="102"/>
      <c r="HCZ117" s="102"/>
      <c r="HDA117" s="102"/>
      <c r="HDB117" s="102"/>
      <c r="HDC117" s="102"/>
      <c r="HDD117" s="102"/>
      <c r="HDE117" s="102"/>
      <c r="HDF117" s="102"/>
      <c r="HDG117" s="102"/>
      <c r="HDH117" s="102"/>
      <c r="HDI117" s="102"/>
      <c r="HDJ117" s="102"/>
      <c r="HDK117" s="102"/>
      <c r="HDL117" s="102"/>
      <c r="HDM117" s="102"/>
      <c r="HDN117" s="102"/>
      <c r="HDO117" s="102"/>
      <c r="HDP117" s="102"/>
      <c r="HDQ117" s="102"/>
      <c r="HDR117" s="102"/>
      <c r="HDS117" s="102"/>
      <c r="HDT117" s="102"/>
      <c r="HDU117" s="102"/>
      <c r="HDV117" s="102"/>
      <c r="HDW117" s="102"/>
      <c r="HDX117" s="102"/>
      <c r="HDY117" s="102"/>
      <c r="HDZ117" s="102"/>
      <c r="HEA117" s="102"/>
      <c r="HEB117" s="102"/>
      <c r="HEC117" s="102"/>
      <c r="HED117" s="102"/>
      <c r="HEE117" s="102"/>
      <c r="HEF117" s="102"/>
      <c r="HEG117" s="102"/>
      <c r="HEH117" s="102"/>
      <c r="HEI117" s="102"/>
      <c r="HEJ117" s="102"/>
      <c r="HEK117" s="102"/>
      <c r="HEL117" s="102"/>
      <c r="HEM117" s="102"/>
      <c r="HEN117" s="102"/>
      <c r="HEO117" s="102"/>
      <c r="HEP117" s="102"/>
      <c r="HEQ117" s="102"/>
      <c r="HER117" s="102"/>
      <c r="HES117" s="102"/>
      <c r="HET117" s="102"/>
      <c r="HEU117" s="102"/>
      <c r="HEV117" s="102"/>
      <c r="HEW117" s="102"/>
      <c r="HEX117" s="102"/>
      <c r="HEY117" s="102"/>
      <c r="HEZ117" s="102"/>
      <c r="HFA117" s="102"/>
      <c r="HFB117" s="102"/>
      <c r="HFC117" s="102"/>
      <c r="HFD117" s="102"/>
      <c r="HFE117" s="102"/>
      <c r="HFF117" s="102"/>
      <c r="HFG117" s="102"/>
      <c r="HFH117" s="102"/>
      <c r="HFI117" s="102"/>
      <c r="HFJ117" s="102"/>
      <c r="HFK117" s="102"/>
      <c r="HFL117" s="102"/>
      <c r="HFM117" s="102"/>
      <c r="HFN117" s="102"/>
      <c r="HFO117" s="102"/>
      <c r="HFP117" s="102"/>
      <c r="HFQ117" s="102"/>
      <c r="HFR117" s="102"/>
      <c r="HFS117" s="102"/>
      <c r="HFT117" s="102"/>
      <c r="HFU117" s="102"/>
      <c r="HFV117" s="102"/>
      <c r="HFW117" s="102"/>
      <c r="HFX117" s="102"/>
      <c r="HFY117" s="102"/>
      <c r="HFZ117" s="102"/>
      <c r="HGA117" s="102"/>
      <c r="HGB117" s="102"/>
      <c r="HGC117" s="102"/>
      <c r="HGD117" s="102"/>
      <c r="HGE117" s="102"/>
      <c r="HGF117" s="102"/>
      <c r="HGG117" s="102"/>
      <c r="HGH117" s="102"/>
      <c r="HGI117" s="102"/>
      <c r="HGJ117" s="102"/>
      <c r="HGK117" s="102"/>
      <c r="HGL117" s="102"/>
      <c r="HGM117" s="102"/>
      <c r="HGN117" s="102"/>
      <c r="HGO117" s="102"/>
      <c r="HGP117" s="102"/>
      <c r="HGQ117" s="102"/>
      <c r="HGR117" s="102"/>
      <c r="HGS117" s="102"/>
      <c r="HGT117" s="102"/>
      <c r="HGU117" s="102"/>
      <c r="HGV117" s="102"/>
      <c r="HGW117" s="102"/>
      <c r="HGX117" s="102"/>
      <c r="HGY117" s="102"/>
      <c r="HGZ117" s="102"/>
      <c r="HHA117" s="102"/>
      <c r="HHB117" s="102"/>
      <c r="HHC117" s="102"/>
      <c r="HHD117" s="102"/>
      <c r="HHE117" s="102"/>
      <c r="HHF117" s="102"/>
      <c r="HHG117" s="102"/>
      <c r="HHH117" s="102"/>
      <c r="HHI117" s="102"/>
      <c r="HHJ117" s="102"/>
      <c r="HHK117" s="102"/>
      <c r="HHL117" s="102"/>
      <c r="HHM117" s="102"/>
      <c r="HHN117" s="102"/>
      <c r="HHO117" s="102"/>
      <c r="HHP117" s="102"/>
      <c r="HHQ117" s="102"/>
      <c r="HHR117" s="102"/>
      <c r="HHS117" s="102"/>
      <c r="HHT117" s="102"/>
      <c r="HHU117" s="102"/>
      <c r="HHV117" s="102"/>
      <c r="HHW117" s="102"/>
      <c r="HHX117" s="102"/>
      <c r="HHY117" s="102"/>
      <c r="HHZ117" s="102"/>
      <c r="HIA117" s="102"/>
      <c r="HIB117" s="102"/>
      <c r="HIC117" s="102"/>
      <c r="HID117" s="102"/>
      <c r="HIE117" s="102"/>
      <c r="HIF117" s="102"/>
      <c r="HIG117" s="102"/>
      <c r="HIH117" s="102"/>
      <c r="HII117" s="102"/>
      <c r="HIJ117" s="102"/>
      <c r="HIK117" s="102"/>
      <c r="HIL117" s="102"/>
      <c r="HIM117" s="102"/>
      <c r="HIN117" s="102"/>
      <c r="HIO117" s="102"/>
      <c r="HIP117" s="102"/>
      <c r="HIQ117" s="102"/>
      <c r="HIR117" s="102"/>
      <c r="HIS117" s="102"/>
      <c r="HIT117" s="102"/>
      <c r="HIU117" s="102"/>
      <c r="HIV117" s="102"/>
      <c r="HIW117" s="102"/>
      <c r="HIX117" s="102"/>
      <c r="HIY117" s="102"/>
      <c r="HIZ117" s="102"/>
      <c r="HJA117" s="102"/>
      <c r="HJB117" s="102"/>
      <c r="HJC117" s="102"/>
      <c r="HJD117" s="102"/>
      <c r="HJE117" s="102"/>
      <c r="HJF117" s="102"/>
      <c r="HJG117" s="102"/>
      <c r="HJH117" s="102"/>
      <c r="HJI117" s="102"/>
      <c r="HJJ117" s="102"/>
      <c r="HJK117" s="102"/>
      <c r="HJL117" s="102"/>
      <c r="HJM117" s="102"/>
      <c r="HJN117" s="102"/>
      <c r="HJO117" s="102"/>
      <c r="HJP117" s="102"/>
      <c r="HJQ117" s="102"/>
      <c r="HJR117" s="102"/>
      <c r="HJS117" s="102"/>
      <c r="HJT117" s="102"/>
      <c r="HJU117" s="102"/>
      <c r="HJV117" s="102"/>
      <c r="HJW117" s="102"/>
      <c r="HJX117" s="102"/>
      <c r="HJY117" s="102"/>
      <c r="HJZ117" s="102"/>
      <c r="HKA117" s="102"/>
      <c r="HKB117" s="102"/>
      <c r="HKC117" s="102"/>
      <c r="HKD117" s="102"/>
      <c r="HKE117" s="102"/>
      <c r="HKF117" s="102"/>
      <c r="HKG117" s="102"/>
      <c r="HKH117" s="102"/>
      <c r="HKI117" s="102"/>
      <c r="HKJ117" s="102"/>
      <c r="HKK117" s="102"/>
      <c r="HKL117" s="102"/>
      <c r="HKM117" s="102"/>
      <c r="HKN117" s="102"/>
      <c r="HKO117" s="102"/>
      <c r="HKP117" s="102"/>
      <c r="HKQ117" s="102"/>
      <c r="HKR117" s="102"/>
      <c r="HKS117" s="102"/>
      <c r="HKT117" s="102"/>
      <c r="HKU117" s="102"/>
      <c r="HKV117" s="102"/>
      <c r="HKW117" s="102"/>
      <c r="HKX117" s="102"/>
      <c r="HKY117" s="102"/>
      <c r="HKZ117" s="102"/>
      <c r="HLA117" s="102"/>
      <c r="HLB117" s="102"/>
      <c r="HLC117" s="102"/>
      <c r="HLD117" s="102"/>
      <c r="HLE117" s="102"/>
      <c r="HLF117" s="102"/>
      <c r="HLG117" s="102"/>
      <c r="HLH117" s="102"/>
      <c r="HLI117" s="102"/>
      <c r="HLJ117" s="102"/>
      <c r="HLK117" s="102"/>
      <c r="HLL117" s="102"/>
      <c r="HLM117" s="102"/>
      <c r="HLN117" s="102"/>
      <c r="HLO117" s="102"/>
      <c r="HLP117" s="102"/>
      <c r="HLQ117" s="102"/>
      <c r="HLR117" s="102"/>
      <c r="HLS117" s="102"/>
      <c r="HLT117" s="102"/>
      <c r="HLU117" s="102"/>
      <c r="HLV117" s="102"/>
      <c r="HLW117" s="102"/>
      <c r="HLX117" s="102"/>
      <c r="HLY117" s="102"/>
      <c r="HLZ117" s="102"/>
      <c r="HMA117" s="102"/>
      <c r="HMB117" s="102"/>
      <c r="HMC117" s="102"/>
      <c r="HMD117" s="102"/>
      <c r="HME117" s="102"/>
      <c r="HMF117" s="102"/>
      <c r="HMG117" s="102"/>
      <c r="HMH117" s="102"/>
      <c r="HMI117" s="102"/>
      <c r="HMJ117" s="102"/>
      <c r="HMK117" s="102"/>
      <c r="HML117" s="102"/>
      <c r="HMM117" s="102"/>
      <c r="HMN117" s="102"/>
      <c r="HMO117" s="102"/>
      <c r="HMP117" s="102"/>
      <c r="HMQ117" s="102"/>
      <c r="HMR117" s="102"/>
      <c r="HMS117" s="102"/>
      <c r="HMT117" s="102"/>
      <c r="HMU117" s="102"/>
      <c r="HMV117" s="102"/>
      <c r="HMW117" s="102"/>
      <c r="HMX117" s="102"/>
      <c r="HMY117" s="102"/>
      <c r="HMZ117" s="102"/>
      <c r="HNA117" s="102"/>
      <c r="HNB117" s="102"/>
      <c r="HNC117" s="102"/>
      <c r="HND117" s="102"/>
      <c r="HNE117" s="102"/>
      <c r="HNF117" s="102"/>
      <c r="HNG117" s="102"/>
      <c r="HNH117" s="102"/>
      <c r="HNI117" s="102"/>
      <c r="HNJ117" s="102"/>
      <c r="HNK117" s="102"/>
      <c r="HNL117" s="102"/>
      <c r="HNM117" s="102"/>
      <c r="HNN117" s="102"/>
      <c r="HNO117" s="102"/>
      <c r="HNP117" s="102"/>
      <c r="HNQ117" s="102"/>
      <c r="HNR117" s="102"/>
      <c r="HNS117" s="102"/>
      <c r="HNT117" s="102"/>
      <c r="HNU117" s="102"/>
      <c r="HNV117" s="102"/>
      <c r="HNW117" s="102"/>
      <c r="HNX117" s="102"/>
      <c r="HNY117" s="102"/>
      <c r="HNZ117" s="102"/>
      <c r="HOA117" s="102"/>
      <c r="HOB117" s="102"/>
      <c r="HOC117" s="102"/>
      <c r="HOD117" s="102"/>
      <c r="HOE117" s="102"/>
      <c r="HOF117" s="102"/>
      <c r="HOG117" s="102"/>
      <c r="HOH117" s="102"/>
      <c r="HOI117" s="102"/>
      <c r="HOJ117" s="102"/>
      <c r="HOK117" s="102"/>
      <c r="HOL117" s="102"/>
      <c r="HOM117" s="102"/>
      <c r="HON117" s="102"/>
      <c r="HOO117" s="102"/>
      <c r="HOP117" s="102"/>
      <c r="HOQ117" s="102"/>
      <c r="HOR117" s="102"/>
      <c r="HOS117" s="102"/>
      <c r="HOT117" s="102"/>
      <c r="HOU117" s="102"/>
      <c r="HOV117" s="102"/>
      <c r="HOW117" s="102"/>
      <c r="HOX117" s="102"/>
      <c r="HOY117" s="102"/>
      <c r="HOZ117" s="102"/>
      <c r="HPA117" s="102"/>
      <c r="HPB117" s="102"/>
      <c r="HPC117" s="102"/>
      <c r="HPD117" s="102"/>
      <c r="HPE117" s="102"/>
      <c r="HPF117" s="102"/>
      <c r="HPG117" s="102"/>
      <c r="HPH117" s="102"/>
      <c r="HPI117" s="102"/>
      <c r="HPJ117" s="102"/>
      <c r="HPK117" s="102"/>
      <c r="HPL117" s="102"/>
      <c r="HPM117" s="102"/>
      <c r="HPN117" s="102"/>
      <c r="HPO117" s="102"/>
      <c r="HPP117" s="102"/>
      <c r="HPQ117" s="102"/>
      <c r="HPR117" s="102"/>
      <c r="HPS117" s="102"/>
      <c r="HPT117" s="102"/>
      <c r="HPU117" s="102"/>
      <c r="HPV117" s="102"/>
      <c r="HPW117" s="102"/>
      <c r="HPX117" s="102"/>
      <c r="HPY117" s="102"/>
      <c r="HPZ117" s="102"/>
      <c r="HQA117" s="102"/>
      <c r="HQB117" s="102"/>
      <c r="HQC117" s="102"/>
      <c r="HQD117" s="102"/>
      <c r="HQE117" s="102"/>
      <c r="HQF117" s="102"/>
      <c r="HQG117" s="102"/>
      <c r="HQH117" s="102"/>
      <c r="HQI117" s="102"/>
      <c r="HQJ117" s="102"/>
      <c r="HQK117" s="102"/>
      <c r="HQL117" s="102"/>
      <c r="HQM117" s="102"/>
      <c r="HQN117" s="102"/>
      <c r="HQO117" s="102"/>
      <c r="HQP117" s="102"/>
      <c r="HQQ117" s="102"/>
      <c r="HQR117" s="102"/>
      <c r="HQS117" s="102"/>
      <c r="HQT117" s="102"/>
      <c r="HQU117" s="102"/>
      <c r="HQV117" s="102"/>
      <c r="HQW117" s="102"/>
      <c r="HQX117" s="102"/>
      <c r="HQY117" s="102"/>
      <c r="HQZ117" s="102"/>
      <c r="HRA117" s="102"/>
      <c r="HRB117" s="102"/>
      <c r="HRC117" s="102"/>
      <c r="HRD117" s="102"/>
      <c r="HRE117" s="102"/>
      <c r="HRF117" s="102"/>
      <c r="HRG117" s="102"/>
      <c r="HRH117" s="102"/>
      <c r="HRI117" s="102"/>
      <c r="HRJ117" s="102"/>
      <c r="HRK117" s="102"/>
      <c r="HRL117" s="102"/>
      <c r="HRM117" s="102"/>
      <c r="HRN117" s="102"/>
      <c r="HRO117" s="102"/>
      <c r="HRP117" s="102"/>
      <c r="HRQ117" s="102"/>
      <c r="HRR117" s="102"/>
      <c r="HRS117" s="102"/>
      <c r="HRT117" s="102"/>
      <c r="HRU117" s="102"/>
      <c r="HRV117" s="102"/>
      <c r="HRW117" s="102"/>
      <c r="HRX117" s="102"/>
      <c r="HRY117" s="102"/>
      <c r="HRZ117" s="102"/>
      <c r="HSA117" s="102"/>
      <c r="HSB117" s="102"/>
      <c r="HSC117" s="102"/>
      <c r="HSD117" s="102"/>
      <c r="HSE117" s="102"/>
      <c r="HSF117" s="102"/>
      <c r="HSG117" s="102"/>
      <c r="HSH117" s="102"/>
      <c r="HSI117" s="102"/>
      <c r="HSJ117" s="102"/>
      <c r="HSK117" s="102"/>
      <c r="HSL117" s="102"/>
      <c r="HSM117" s="102"/>
      <c r="HSN117" s="102"/>
      <c r="HSO117" s="102"/>
      <c r="HSP117" s="102"/>
      <c r="HSQ117" s="102"/>
      <c r="HSR117" s="102"/>
      <c r="HSS117" s="102"/>
      <c r="HST117" s="102"/>
      <c r="HSU117" s="102"/>
      <c r="HSV117" s="102"/>
      <c r="HSW117" s="102"/>
      <c r="HSX117" s="102"/>
      <c r="HSY117" s="102"/>
      <c r="HSZ117" s="102"/>
      <c r="HTA117" s="102"/>
      <c r="HTB117" s="102"/>
      <c r="HTC117" s="102"/>
      <c r="HTD117" s="102"/>
      <c r="HTE117" s="102"/>
      <c r="HTF117" s="102"/>
      <c r="HTG117" s="102"/>
      <c r="HTH117" s="102"/>
      <c r="HTI117" s="102"/>
      <c r="HTJ117" s="102"/>
      <c r="HTK117" s="102"/>
      <c r="HTL117" s="102"/>
      <c r="HTM117" s="102"/>
      <c r="HTN117" s="102"/>
      <c r="HTO117" s="102"/>
      <c r="HTP117" s="102"/>
      <c r="HTQ117" s="102"/>
      <c r="HTR117" s="102"/>
      <c r="HTS117" s="102"/>
      <c r="HTT117" s="102"/>
      <c r="HTU117" s="102"/>
      <c r="HTV117" s="102"/>
      <c r="HTW117" s="102"/>
      <c r="HTX117" s="102"/>
      <c r="HTY117" s="102"/>
      <c r="HTZ117" s="102"/>
      <c r="HUA117" s="102"/>
      <c r="HUB117" s="102"/>
      <c r="HUC117" s="102"/>
      <c r="HUD117" s="102"/>
      <c r="HUE117" s="102"/>
      <c r="HUF117" s="102"/>
      <c r="HUG117" s="102"/>
      <c r="HUH117" s="102"/>
      <c r="HUI117" s="102"/>
      <c r="HUJ117" s="102"/>
      <c r="HUK117" s="102"/>
      <c r="HUL117" s="102"/>
      <c r="HUM117" s="102"/>
      <c r="HUN117" s="102"/>
      <c r="HUO117" s="102"/>
      <c r="HUP117" s="102"/>
      <c r="HUQ117" s="102"/>
      <c r="HUR117" s="102"/>
      <c r="HUS117" s="102"/>
      <c r="HUT117" s="102"/>
      <c r="HUU117" s="102"/>
      <c r="HUV117" s="102"/>
      <c r="HUW117" s="102"/>
      <c r="HUX117" s="102"/>
      <c r="HUY117" s="102"/>
      <c r="HUZ117" s="102"/>
      <c r="HVA117" s="102"/>
      <c r="HVB117" s="102"/>
      <c r="HVC117" s="102"/>
      <c r="HVD117" s="102"/>
      <c r="HVE117" s="102"/>
      <c r="HVF117" s="102"/>
      <c r="HVG117" s="102"/>
      <c r="HVH117" s="102"/>
      <c r="HVI117" s="102"/>
      <c r="HVJ117" s="102"/>
      <c r="HVK117" s="102"/>
      <c r="HVL117" s="102"/>
      <c r="HVM117" s="102"/>
      <c r="HVN117" s="102"/>
      <c r="HVO117" s="102"/>
      <c r="HVP117" s="102"/>
      <c r="HVQ117" s="102"/>
      <c r="HVR117" s="102"/>
      <c r="HVS117" s="102"/>
      <c r="HVT117" s="102"/>
      <c r="HVU117" s="102"/>
      <c r="HVV117" s="102"/>
      <c r="HVW117" s="102"/>
      <c r="HVX117" s="102"/>
      <c r="HVY117" s="102"/>
      <c r="HVZ117" s="102"/>
      <c r="HWA117" s="102"/>
      <c r="HWB117" s="102"/>
      <c r="HWC117" s="102"/>
      <c r="HWD117" s="102"/>
      <c r="HWE117" s="102"/>
      <c r="HWF117" s="102"/>
      <c r="HWG117" s="102"/>
      <c r="HWH117" s="102"/>
      <c r="HWI117" s="102"/>
      <c r="HWJ117" s="102"/>
      <c r="HWK117" s="102"/>
      <c r="HWL117" s="102"/>
      <c r="HWM117" s="102"/>
      <c r="HWN117" s="102"/>
      <c r="HWO117" s="102"/>
      <c r="HWP117" s="102"/>
      <c r="HWQ117" s="102"/>
      <c r="HWR117" s="102"/>
      <c r="HWS117" s="102"/>
      <c r="HWT117" s="102"/>
      <c r="HWU117" s="102"/>
      <c r="HWV117" s="102"/>
      <c r="HWW117" s="102"/>
      <c r="HWX117" s="102"/>
      <c r="HWY117" s="102"/>
      <c r="HWZ117" s="102"/>
      <c r="HXA117" s="102"/>
      <c r="HXB117" s="102"/>
      <c r="HXC117" s="102"/>
      <c r="HXD117" s="102"/>
      <c r="HXE117" s="102"/>
      <c r="HXF117" s="102"/>
      <c r="HXG117" s="102"/>
      <c r="HXH117" s="102"/>
      <c r="HXI117" s="102"/>
      <c r="HXJ117" s="102"/>
      <c r="HXK117" s="102"/>
      <c r="HXL117" s="102"/>
      <c r="HXM117" s="102"/>
      <c r="HXN117" s="102"/>
      <c r="HXO117" s="102"/>
      <c r="HXP117" s="102"/>
      <c r="HXQ117" s="102"/>
      <c r="HXR117" s="102"/>
      <c r="HXS117" s="102"/>
      <c r="HXT117" s="102"/>
      <c r="HXU117" s="102"/>
      <c r="HXV117" s="102"/>
      <c r="HXW117" s="102"/>
      <c r="HXX117" s="102"/>
      <c r="HXY117" s="102"/>
      <c r="HXZ117" s="102"/>
      <c r="HYA117" s="102"/>
      <c r="HYB117" s="102"/>
      <c r="HYC117" s="102"/>
      <c r="HYD117" s="102"/>
      <c r="HYE117" s="102"/>
      <c r="HYF117" s="102"/>
      <c r="HYG117" s="102"/>
      <c r="HYH117" s="102"/>
      <c r="HYI117" s="102"/>
      <c r="HYJ117" s="102"/>
      <c r="HYK117" s="102"/>
      <c r="HYL117" s="102"/>
      <c r="HYM117" s="102"/>
      <c r="HYN117" s="102"/>
      <c r="HYO117" s="102"/>
      <c r="HYP117" s="102"/>
      <c r="HYQ117" s="102"/>
      <c r="HYR117" s="102"/>
      <c r="HYS117" s="102"/>
      <c r="HYT117" s="102"/>
      <c r="HYU117" s="102"/>
      <c r="HYV117" s="102"/>
      <c r="HYW117" s="102"/>
      <c r="HYX117" s="102"/>
      <c r="HYY117" s="102"/>
      <c r="HYZ117" s="102"/>
      <c r="HZA117" s="102"/>
      <c r="HZB117" s="102"/>
      <c r="HZC117" s="102"/>
      <c r="HZD117" s="102"/>
      <c r="HZE117" s="102"/>
      <c r="HZF117" s="102"/>
      <c r="HZG117" s="102"/>
      <c r="HZH117" s="102"/>
      <c r="HZI117" s="102"/>
      <c r="HZJ117" s="102"/>
      <c r="HZK117" s="102"/>
      <c r="HZL117" s="102"/>
      <c r="HZM117" s="102"/>
      <c r="HZN117" s="102"/>
      <c r="HZO117" s="102"/>
      <c r="HZP117" s="102"/>
      <c r="HZQ117" s="102"/>
      <c r="HZR117" s="102"/>
      <c r="HZS117" s="102"/>
      <c r="HZT117" s="102"/>
      <c r="HZU117" s="102"/>
      <c r="HZV117" s="102"/>
      <c r="HZW117" s="102"/>
      <c r="HZX117" s="102"/>
      <c r="HZY117" s="102"/>
      <c r="HZZ117" s="102"/>
      <c r="IAA117" s="102"/>
      <c r="IAB117" s="102"/>
      <c r="IAC117" s="102"/>
      <c r="IAD117" s="102"/>
      <c r="IAE117" s="102"/>
      <c r="IAF117" s="102"/>
      <c r="IAG117" s="102"/>
      <c r="IAH117" s="102"/>
      <c r="IAI117" s="102"/>
      <c r="IAJ117" s="102"/>
      <c r="IAK117" s="102"/>
      <c r="IAL117" s="102"/>
      <c r="IAM117" s="102"/>
      <c r="IAN117" s="102"/>
      <c r="IAO117" s="102"/>
      <c r="IAP117" s="102"/>
      <c r="IAQ117" s="102"/>
      <c r="IAR117" s="102"/>
      <c r="IAS117" s="102"/>
      <c r="IAT117" s="102"/>
      <c r="IAU117" s="102"/>
      <c r="IAV117" s="102"/>
      <c r="IAW117" s="102"/>
      <c r="IAX117" s="102"/>
      <c r="IAY117" s="102"/>
      <c r="IAZ117" s="102"/>
      <c r="IBA117" s="102"/>
      <c r="IBB117" s="102"/>
      <c r="IBC117" s="102"/>
      <c r="IBD117" s="102"/>
      <c r="IBE117" s="102"/>
      <c r="IBF117" s="102"/>
      <c r="IBG117" s="102"/>
      <c r="IBH117" s="102"/>
      <c r="IBI117" s="102"/>
      <c r="IBJ117" s="102"/>
      <c r="IBK117" s="102"/>
      <c r="IBL117" s="102"/>
      <c r="IBM117" s="102"/>
      <c r="IBN117" s="102"/>
      <c r="IBO117" s="102"/>
      <c r="IBP117" s="102"/>
      <c r="IBQ117" s="102"/>
      <c r="IBR117" s="102"/>
      <c r="IBS117" s="102"/>
      <c r="IBT117" s="102"/>
      <c r="IBU117" s="102"/>
      <c r="IBV117" s="102"/>
      <c r="IBW117" s="102"/>
      <c r="IBX117" s="102"/>
      <c r="IBY117" s="102"/>
      <c r="IBZ117" s="102"/>
      <c r="ICA117" s="102"/>
      <c r="ICB117" s="102"/>
      <c r="ICC117" s="102"/>
      <c r="ICD117" s="102"/>
      <c r="ICE117" s="102"/>
      <c r="ICF117" s="102"/>
      <c r="ICG117" s="102"/>
      <c r="ICH117" s="102"/>
      <c r="ICI117" s="102"/>
      <c r="ICJ117" s="102"/>
      <c r="ICK117" s="102"/>
      <c r="ICL117" s="102"/>
      <c r="ICM117" s="102"/>
      <c r="ICN117" s="102"/>
      <c r="ICO117" s="102"/>
      <c r="ICP117" s="102"/>
      <c r="ICQ117" s="102"/>
      <c r="ICR117" s="102"/>
      <c r="ICS117" s="102"/>
      <c r="ICT117" s="102"/>
      <c r="ICU117" s="102"/>
      <c r="ICV117" s="102"/>
      <c r="ICW117" s="102"/>
      <c r="ICX117" s="102"/>
      <c r="ICY117" s="102"/>
      <c r="ICZ117" s="102"/>
      <c r="IDA117" s="102"/>
      <c r="IDB117" s="102"/>
      <c r="IDC117" s="102"/>
      <c r="IDD117" s="102"/>
      <c r="IDE117" s="102"/>
      <c r="IDF117" s="102"/>
      <c r="IDG117" s="102"/>
      <c r="IDH117" s="102"/>
      <c r="IDI117" s="102"/>
      <c r="IDJ117" s="102"/>
      <c r="IDK117" s="102"/>
      <c r="IDL117" s="102"/>
      <c r="IDM117" s="102"/>
      <c r="IDN117" s="102"/>
      <c r="IDO117" s="102"/>
      <c r="IDP117" s="102"/>
      <c r="IDQ117" s="102"/>
      <c r="IDR117" s="102"/>
      <c r="IDS117" s="102"/>
      <c r="IDT117" s="102"/>
      <c r="IDU117" s="102"/>
      <c r="IDV117" s="102"/>
      <c r="IDW117" s="102"/>
      <c r="IDX117" s="102"/>
      <c r="IDY117" s="102"/>
      <c r="IDZ117" s="102"/>
      <c r="IEA117" s="102"/>
      <c r="IEB117" s="102"/>
      <c r="IEC117" s="102"/>
      <c r="IED117" s="102"/>
      <c r="IEE117" s="102"/>
      <c r="IEF117" s="102"/>
      <c r="IEG117" s="102"/>
      <c r="IEH117" s="102"/>
      <c r="IEI117" s="102"/>
      <c r="IEJ117" s="102"/>
      <c r="IEK117" s="102"/>
      <c r="IEL117" s="102"/>
      <c r="IEM117" s="102"/>
      <c r="IEN117" s="102"/>
      <c r="IEO117" s="102"/>
      <c r="IEP117" s="102"/>
      <c r="IEQ117" s="102"/>
      <c r="IER117" s="102"/>
      <c r="IES117" s="102"/>
      <c r="IET117" s="102"/>
      <c r="IEU117" s="102"/>
      <c r="IEV117" s="102"/>
      <c r="IEW117" s="102"/>
      <c r="IEX117" s="102"/>
      <c r="IEY117" s="102"/>
      <c r="IEZ117" s="102"/>
      <c r="IFA117" s="102"/>
      <c r="IFB117" s="102"/>
      <c r="IFC117" s="102"/>
      <c r="IFD117" s="102"/>
      <c r="IFE117" s="102"/>
      <c r="IFF117" s="102"/>
      <c r="IFG117" s="102"/>
      <c r="IFH117" s="102"/>
      <c r="IFI117" s="102"/>
      <c r="IFJ117" s="102"/>
      <c r="IFK117" s="102"/>
      <c r="IFL117" s="102"/>
      <c r="IFM117" s="102"/>
      <c r="IFN117" s="102"/>
      <c r="IFO117" s="102"/>
      <c r="IFP117" s="102"/>
      <c r="IFQ117" s="102"/>
      <c r="IFR117" s="102"/>
      <c r="IFS117" s="102"/>
      <c r="IFT117" s="102"/>
      <c r="IFU117" s="102"/>
      <c r="IFV117" s="102"/>
      <c r="IFW117" s="102"/>
      <c r="IFX117" s="102"/>
      <c r="IFY117" s="102"/>
      <c r="IFZ117" s="102"/>
      <c r="IGA117" s="102"/>
      <c r="IGB117" s="102"/>
      <c r="IGC117" s="102"/>
      <c r="IGD117" s="102"/>
      <c r="IGE117" s="102"/>
      <c r="IGF117" s="102"/>
      <c r="IGG117" s="102"/>
      <c r="IGH117" s="102"/>
      <c r="IGI117" s="102"/>
      <c r="IGJ117" s="102"/>
      <c r="IGK117" s="102"/>
      <c r="IGL117" s="102"/>
      <c r="IGM117" s="102"/>
      <c r="IGN117" s="102"/>
      <c r="IGO117" s="102"/>
      <c r="IGP117" s="102"/>
      <c r="IGQ117" s="102"/>
      <c r="IGR117" s="102"/>
      <c r="IGS117" s="102"/>
      <c r="IGT117" s="102"/>
      <c r="IGU117" s="102"/>
      <c r="IGV117" s="102"/>
      <c r="IGW117" s="102"/>
      <c r="IGX117" s="102"/>
      <c r="IGY117" s="102"/>
      <c r="IGZ117" s="102"/>
      <c r="IHA117" s="102"/>
      <c r="IHB117" s="102"/>
      <c r="IHC117" s="102"/>
      <c r="IHD117" s="102"/>
      <c r="IHE117" s="102"/>
      <c r="IHF117" s="102"/>
      <c r="IHG117" s="102"/>
      <c r="IHH117" s="102"/>
      <c r="IHI117" s="102"/>
      <c r="IHJ117" s="102"/>
      <c r="IHK117" s="102"/>
      <c r="IHL117" s="102"/>
      <c r="IHM117" s="102"/>
      <c r="IHN117" s="102"/>
      <c r="IHO117" s="102"/>
      <c r="IHP117" s="102"/>
      <c r="IHQ117" s="102"/>
      <c r="IHR117" s="102"/>
      <c r="IHS117" s="102"/>
      <c r="IHT117" s="102"/>
      <c r="IHU117" s="102"/>
      <c r="IHV117" s="102"/>
      <c r="IHW117" s="102"/>
      <c r="IHX117" s="102"/>
      <c r="IHY117" s="102"/>
      <c r="IHZ117" s="102"/>
      <c r="IIA117" s="102"/>
      <c r="IIB117" s="102"/>
      <c r="IIC117" s="102"/>
      <c r="IID117" s="102"/>
      <c r="IIE117" s="102"/>
      <c r="IIF117" s="102"/>
      <c r="IIG117" s="102"/>
      <c r="IIH117" s="102"/>
      <c r="III117" s="102"/>
      <c r="IIJ117" s="102"/>
      <c r="IIK117" s="102"/>
      <c r="IIL117" s="102"/>
      <c r="IIM117" s="102"/>
      <c r="IIN117" s="102"/>
      <c r="IIO117" s="102"/>
      <c r="IIP117" s="102"/>
      <c r="IIQ117" s="102"/>
      <c r="IIR117" s="102"/>
      <c r="IIS117" s="102"/>
      <c r="IIT117" s="102"/>
      <c r="IIU117" s="102"/>
      <c r="IIV117" s="102"/>
      <c r="IIW117" s="102"/>
      <c r="IIX117" s="102"/>
      <c r="IIY117" s="102"/>
      <c r="IIZ117" s="102"/>
      <c r="IJA117" s="102"/>
      <c r="IJB117" s="102"/>
      <c r="IJC117" s="102"/>
      <c r="IJD117" s="102"/>
      <c r="IJE117" s="102"/>
      <c r="IJF117" s="102"/>
      <c r="IJG117" s="102"/>
      <c r="IJH117" s="102"/>
      <c r="IJI117" s="102"/>
      <c r="IJJ117" s="102"/>
      <c r="IJK117" s="102"/>
      <c r="IJL117" s="102"/>
      <c r="IJM117" s="102"/>
      <c r="IJN117" s="102"/>
      <c r="IJO117" s="102"/>
      <c r="IJP117" s="102"/>
      <c r="IJQ117" s="102"/>
      <c r="IJR117" s="102"/>
      <c r="IJS117" s="102"/>
      <c r="IJT117" s="102"/>
      <c r="IJU117" s="102"/>
      <c r="IJV117" s="102"/>
      <c r="IJW117" s="102"/>
      <c r="IJX117" s="102"/>
      <c r="IJY117" s="102"/>
      <c r="IJZ117" s="102"/>
      <c r="IKA117" s="102"/>
      <c r="IKB117" s="102"/>
      <c r="IKC117" s="102"/>
      <c r="IKD117" s="102"/>
      <c r="IKE117" s="102"/>
      <c r="IKF117" s="102"/>
      <c r="IKG117" s="102"/>
      <c r="IKH117" s="102"/>
      <c r="IKI117" s="102"/>
      <c r="IKJ117" s="102"/>
      <c r="IKK117" s="102"/>
      <c r="IKL117" s="102"/>
      <c r="IKM117" s="102"/>
      <c r="IKN117" s="102"/>
      <c r="IKO117" s="102"/>
      <c r="IKP117" s="102"/>
      <c r="IKQ117" s="102"/>
      <c r="IKR117" s="102"/>
      <c r="IKS117" s="102"/>
      <c r="IKT117" s="102"/>
      <c r="IKU117" s="102"/>
      <c r="IKV117" s="102"/>
      <c r="IKW117" s="102"/>
      <c r="IKX117" s="102"/>
      <c r="IKY117" s="102"/>
      <c r="IKZ117" s="102"/>
      <c r="ILA117" s="102"/>
      <c r="ILB117" s="102"/>
      <c r="ILC117" s="102"/>
      <c r="ILD117" s="102"/>
      <c r="ILE117" s="102"/>
      <c r="ILF117" s="102"/>
      <c r="ILG117" s="102"/>
      <c r="ILH117" s="102"/>
      <c r="ILI117" s="102"/>
      <c r="ILJ117" s="102"/>
      <c r="ILK117" s="102"/>
      <c r="ILL117" s="102"/>
      <c r="ILM117" s="102"/>
      <c r="ILN117" s="102"/>
      <c r="ILO117" s="102"/>
      <c r="ILP117" s="102"/>
      <c r="ILQ117" s="102"/>
      <c r="ILR117" s="102"/>
      <c r="ILS117" s="102"/>
      <c r="ILT117" s="102"/>
      <c r="ILU117" s="102"/>
      <c r="ILV117" s="102"/>
      <c r="ILW117" s="102"/>
      <c r="ILX117" s="102"/>
      <c r="ILY117" s="102"/>
      <c r="ILZ117" s="102"/>
      <c r="IMA117" s="102"/>
      <c r="IMB117" s="102"/>
      <c r="IMC117" s="102"/>
      <c r="IMD117" s="102"/>
      <c r="IME117" s="102"/>
      <c r="IMF117" s="102"/>
      <c r="IMG117" s="102"/>
      <c r="IMH117" s="102"/>
      <c r="IMI117" s="102"/>
      <c r="IMJ117" s="102"/>
      <c r="IMK117" s="102"/>
      <c r="IML117" s="102"/>
      <c r="IMM117" s="102"/>
      <c r="IMN117" s="102"/>
      <c r="IMO117" s="102"/>
      <c r="IMP117" s="102"/>
      <c r="IMQ117" s="102"/>
      <c r="IMR117" s="102"/>
      <c r="IMS117" s="102"/>
      <c r="IMT117" s="102"/>
      <c r="IMU117" s="102"/>
      <c r="IMV117" s="102"/>
      <c r="IMW117" s="102"/>
      <c r="IMX117" s="102"/>
      <c r="IMY117" s="102"/>
      <c r="IMZ117" s="102"/>
      <c r="INA117" s="102"/>
      <c r="INB117" s="102"/>
      <c r="INC117" s="102"/>
      <c r="IND117" s="102"/>
      <c r="INE117" s="102"/>
      <c r="INF117" s="102"/>
      <c r="ING117" s="102"/>
      <c r="INH117" s="102"/>
      <c r="INI117" s="102"/>
      <c r="INJ117" s="102"/>
      <c r="INK117" s="102"/>
      <c r="INL117" s="102"/>
      <c r="INM117" s="102"/>
      <c r="INN117" s="102"/>
      <c r="INO117" s="102"/>
      <c r="INP117" s="102"/>
      <c r="INQ117" s="102"/>
      <c r="INR117" s="102"/>
      <c r="INS117" s="102"/>
      <c r="INT117" s="102"/>
      <c r="INU117" s="102"/>
      <c r="INV117" s="102"/>
      <c r="INW117" s="102"/>
      <c r="INX117" s="102"/>
      <c r="INY117" s="102"/>
      <c r="INZ117" s="102"/>
      <c r="IOA117" s="102"/>
      <c r="IOB117" s="102"/>
      <c r="IOC117" s="102"/>
      <c r="IOD117" s="102"/>
      <c r="IOE117" s="102"/>
      <c r="IOF117" s="102"/>
      <c r="IOG117" s="102"/>
      <c r="IOH117" s="102"/>
      <c r="IOI117" s="102"/>
      <c r="IOJ117" s="102"/>
      <c r="IOK117" s="102"/>
      <c r="IOL117" s="102"/>
      <c r="IOM117" s="102"/>
      <c r="ION117" s="102"/>
      <c r="IOO117" s="102"/>
      <c r="IOP117" s="102"/>
      <c r="IOQ117" s="102"/>
      <c r="IOR117" s="102"/>
      <c r="IOS117" s="102"/>
      <c r="IOT117" s="102"/>
      <c r="IOU117" s="102"/>
      <c r="IOV117" s="102"/>
      <c r="IOW117" s="102"/>
      <c r="IOX117" s="102"/>
      <c r="IOY117" s="102"/>
      <c r="IOZ117" s="102"/>
      <c r="IPA117" s="102"/>
      <c r="IPB117" s="102"/>
      <c r="IPC117" s="102"/>
      <c r="IPD117" s="102"/>
      <c r="IPE117" s="102"/>
      <c r="IPF117" s="102"/>
      <c r="IPG117" s="102"/>
      <c r="IPH117" s="102"/>
      <c r="IPI117" s="102"/>
      <c r="IPJ117" s="102"/>
      <c r="IPK117" s="102"/>
      <c r="IPL117" s="102"/>
      <c r="IPM117" s="102"/>
      <c r="IPN117" s="102"/>
      <c r="IPO117" s="102"/>
      <c r="IPP117" s="102"/>
      <c r="IPQ117" s="102"/>
      <c r="IPR117" s="102"/>
      <c r="IPS117" s="102"/>
      <c r="IPT117" s="102"/>
      <c r="IPU117" s="102"/>
      <c r="IPV117" s="102"/>
      <c r="IPW117" s="102"/>
      <c r="IPX117" s="102"/>
      <c r="IPY117" s="102"/>
      <c r="IPZ117" s="102"/>
      <c r="IQA117" s="102"/>
      <c r="IQB117" s="102"/>
      <c r="IQC117" s="102"/>
      <c r="IQD117" s="102"/>
      <c r="IQE117" s="102"/>
      <c r="IQF117" s="102"/>
      <c r="IQG117" s="102"/>
      <c r="IQH117" s="102"/>
      <c r="IQI117" s="102"/>
      <c r="IQJ117" s="102"/>
      <c r="IQK117" s="102"/>
      <c r="IQL117" s="102"/>
      <c r="IQM117" s="102"/>
      <c r="IQN117" s="102"/>
      <c r="IQO117" s="102"/>
      <c r="IQP117" s="102"/>
      <c r="IQQ117" s="102"/>
      <c r="IQR117" s="102"/>
      <c r="IQS117" s="102"/>
      <c r="IQT117" s="102"/>
      <c r="IQU117" s="102"/>
      <c r="IQV117" s="102"/>
      <c r="IQW117" s="102"/>
      <c r="IQX117" s="102"/>
      <c r="IQY117" s="102"/>
      <c r="IQZ117" s="102"/>
      <c r="IRA117" s="102"/>
      <c r="IRB117" s="102"/>
      <c r="IRC117" s="102"/>
      <c r="IRD117" s="102"/>
      <c r="IRE117" s="102"/>
      <c r="IRF117" s="102"/>
      <c r="IRG117" s="102"/>
      <c r="IRH117" s="102"/>
      <c r="IRI117" s="102"/>
      <c r="IRJ117" s="102"/>
      <c r="IRK117" s="102"/>
      <c r="IRL117" s="102"/>
      <c r="IRM117" s="102"/>
      <c r="IRN117" s="102"/>
      <c r="IRO117" s="102"/>
      <c r="IRP117" s="102"/>
      <c r="IRQ117" s="102"/>
      <c r="IRR117" s="102"/>
      <c r="IRS117" s="102"/>
      <c r="IRT117" s="102"/>
      <c r="IRU117" s="102"/>
      <c r="IRV117" s="102"/>
      <c r="IRW117" s="102"/>
      <c r="IRX117" s="102"/>
      <c r="IRY117" s="102"/>
      <c r="IRZ117" s="102"/>
      <c r="ISA117" s="102"/>
      <c r="ISB117" s="102"/>
      <c r="ISC117" s="102"/>
      <c r="ISD117" s="102"/>
      <c r="ISE117" s="102"/>
      <c r="ISF117" s="102"/>
      <c r="ISG117" s="102"/>
      <c r="ISH117" s="102"/>
      <c r="ISI117" s="102"/>
      <c r="ISJ117" s="102"/>
      <c r="ISK117" s="102"/>
      <c r="ISL117" s="102"/>
      <c r="ISM117" s="102"/>
      <c r="ISN117" s="102"/>
      <c r="ISO117" s="102"/>
      <c r="ISP117" s="102"/>
      <c r="ISQ117" s="102"/>
      <c r="ISR117" s="102"/>
      <c r="ISS117" s="102"/>
      <c r="IST117" s="102"/>
      <c r="ISU117" s="102"/>
      <c r="ISV117" s="102"/>
      <c r="ISW117" s="102"/>
      <c r="ISX117" s="102"/>
      <c r="ISY117" s="102"/>
      <c r="ISZ117" s="102"/>
      <c r="ITA117" s="102"/>
      <c r="ITB117" s="102"/>
      <c r="ITC117" s="102"/>
      <c r="ITD117" s="102"/>
      <c r="ITE117" s="102"/>
      <c r="ITF117" s="102"/>
      <c r="ITG117" s="102"/>
      <c r="ITH117" s="102"/>
      <c r="ITI117" s="102"/>
      <c r="ITJ117" s="102"/>
      <c r="ITK117" s="102"/>
      <c r="ITL117" s="102"/>
      <c r="ITM117" s="102"/>
      <c r="ITN117" s="102"/>
      <c r="ITO117" s="102"/>
      <c r="ITP117" s="102"/>
      <c r="ITQ117" s="102"/>
      <c r="ITR117" s="102"/>
      <c r="ITS117" s="102"/>
      <c r="ITT117" s="102"/>
      <c r="ITU117" s="102"/>
      <c r="ITV117" s="102"/>
      <c r="ITW117" s="102"/>
      <c r="ITX117" s="102"/>
      <c r="ITY117" s="102"/>
      <c r="ITZ117" s="102"/>
      <c r="IUA117" s="102"/>
      <c r="IUB117" s="102"/>
      <c r="IUC117" s="102"/>
      <c r="IUD117" s="102"/>
      <c r="IUE117" s="102"/>
      <c r="IUF117" s="102"/>
      <c r="IUG117" s="102"/>
      <c r="IUH117" s="102"/>
      <c r="IUI117" s="102"/>
      <c r="IUJ117" s="102"/>
      <c r="IUK117" s="102"/>
      <c r="IUL117" s="102"/>
      <c r="IUM117" s="102"/>
      <c r="IUN117" s="102"/>
      <c r="IUO117" s="102"/>
      <c r="IUP117" s="102"/>
      <c r="IUQ117" s="102"/>
      <c r="IUR117" s="102"/>
      <c r="IUS117" s="102"/>
      <c r="IUT117" s="102"/>
      <c r="IUU117" s="102"/>
      <c r="IUV117" s="102"/>
      <c r="IUW117" s="102"/>
      <c r="IUX117" s="102"/>
      <c r="IUY117" s="102"/>
      <c r="IUZ117" s="102"/>
      <c r="IVA117" s="102"/>
      <c r="IVB117" s="102"/>
      <c r="IVC117" s="102"/>
      <c r="IVD117" s="102"/>
      <c r="IVE117" s="102"/>
      <c r="IVF117" s="102"/>
      <c r="IVG117" s="102"/>
      <c r="IVH117" s="102"/>
      <c r="IVI117" s="102"/>
      <c r="IVJ117" s="102"/>
      <c r="IVK117" s="102"/>
      <c r="IVL117" s="102"/>
      <c r="IVM117" s="102"/>
      <c r="IVN117" s="102"/>
      <c r="IVO117" s="102"/>
      <c r="IVP117" s="102"/>
      <c r="IVQ117" s="102"/>
      <c r="IVR117" s="102"/>
      <c r="IVS117" s="102"/>
      <c r="IVT117" s="102"/>
      <c r="IVU117" s="102"/>
      <c r="IVV117" s="102"/>
      <c r="IVW117" s="102"/>
      <c r="IVX117" s="102"/>
      <c r="IVY117" s="102"/>
      <c r="IVZ117" s="102"/>
      <c r="IWA117" s="102"/>
      <c r="IWB117" s="102"/>
      <c r="IWC117" s="102"/>
      <c r="IWD117" s="102"/>
      <c r="IWE117" s="102"/>
      <c r="IWF117" s="102"/>
      <c r="IWG117" s="102"/>
      <c r="IWH117" s="102"/>
      <c r="IWI117" s="102"/>
      <c r="IWJ117" s="102"/>
      <c r="IWK117" s="102"/>
      <c r="IWL117" s="102"/>
      <c r="IWM117" s="102"/>
      <c r="IWN117" s="102"/>
      <c r="IWO117" s="102"/>
      <c r="IWP117" s="102"/>
      <c r="IWQ117" s="102"/>
      <c r="IWR117" s="102"/>
      <c r="IWS117" s="102"/>
      <c r="IWT117" s="102"/>
      <c r="IWU117" s="102"/>
      <c r="IWV117" s="102"/>
      <c r="IWW117" s="102"/>
      <c r="IWX117" s="102"/>
      <c r="IWY117" s="102"/>
      <c r="IWZ117" s="102"/>
      <c r="IXA117" s="102"/>
      <c r="IXB117" s="102"/>
      <c r="IXC117" s="102"/>
      <c r="IXD117" s="102"/>
      <c r="IXE117" s="102"/>
      <c r="IXF117" s="102"/>
      <c r="IXG117" s="102"/>
      <c r="IXH117" s="102"/>
      <c r="IXI117" s="102"/>
      <c r="IXJ117" s="102"/>
      <c r="IXK117" s="102"/>
      <c r="IXL117" s="102"/>
      <c r="IXM117" s="102"/>
      <c r="IXN117" s="102"/>
      <c r="IXO117" s="102"/>
      <c r="IXP117" s="102"/>
      <c r="IXQ117" s="102"/>
      <c r="IXR117" s="102"/>
      <c r="IXS117" s="102"/>
      <c r="IXT117" s="102"/>
      <c r="IXU117" s="102"/>
      <c r="IXV117" s="102"/>
      <c r="IXW117" s="102"/>
      <c r="IXX117" s="102"/>
      <c r="IXY117" s="102"/>
      <c r="IXZ117" s="102"/>
      <c r="IYA117" s="102"/>
      <c r="IYB117" s="102"/>
      <c r="IYC117" s="102"/>
      <c r="IYD117" s="102"/>
      <c r="IYE117" s="102"/>
      <c r="IYF117" s="102"/>
      <c r="IYG117" s="102"/>
      <c r="IYH117" s="102"/>
      <c r="IYI117" s="102"/>
      <c r="IYJ117" s="102"/>
      <c r="IYK117" s="102"/>
      <c r="IYL117" s="102"/>
      <c r="IYM117" s="102"/>
      <c r="IYN117" s="102"/>
      <c r="IYO117" s="102"/>
      <c r="IYP117" s="102"/>
      <c r="IYQ117" s="102"/>
      <c r="IYR117" s="102"/>
      <c r="IYS117" s="102"/>
      <c r="IYT117" s="102"/>
      <c r="IYU117" s="102"/>
      <c r="IYV117" s="102"/>
      <c r="IYW117" s="102"/>
      <c r="IYX117" s="102"/>
      <c r="IYY117" s="102"/>
      <c r="IYZ117" s="102"/>
      <c r="IZA117" s="102"/>
      <c r="IZB117" s="102"/>
      <c r="IZC117" s="102"/>
      <c r="IZD117" s="102"/>
      <c r="IZE117" s="102"/>
      <c r="IZF117" s="102"/>
      <c r="IZG117" s="102"/>
      <c r="IZH117" s="102"/>
      <c r="IZI117" s="102"/>
      <c r="IZJ117" s="102"/>
      <c r="IZK117" s="102"/>
      <c r="IZL117" s="102"/>
      <c r="IZM117" s="102"/>
      <c r="IZN117" s="102"/>
      <c r="IZO117" s="102"/>
      <c r="IZP117" s="102"/>
      <c r="IZQ117" s="102"/>
      <c r="IZR117" s="102"/>
      <c r="IZS117" s="102"/>
      <c r="IZT117" s="102"/>
      <c r="IZU117" s="102"/>
      <c r="IZV117" s="102"/>
      <c r="IZW117" s="102"/>
      <c r="IZX117" s="102"/>
      <c r="IZY117" s="102"/>
      <c r="IZZ117" s="102"/>
      <c r="JAA117" s="102"/>
      <c r="JAB117" s="102"/>
      <c r="JAC117" s="102"/>
      <c r="JAD117" s="102"/>
      <c r="JAE117" s="102"/>
      <c r="JAF117" s="102"/>
      <c r="JAG117" s="102"/>
      <c r="JAH117" s="102"/>
      <c r="JAI117" s="102"/>
      <c r="JAJ117" s="102"/>
      <c r="JAK117" s="102"/>
      <c r="JAL117" s="102"/>
      <c r="JAM117" s="102"/>
      <c r="JAN117" s="102"/>
      <c r="JAO117" s="102"/>
      <c r="JAP117" s="102"/>
      <c r="JAQ117" s="102"/>
      <c r="JAR117" s="102"/>
      <c r="JAS117" s="102"/>
      <c r="JAT117" s="102"/>
      <c r="JAU117" s="102"/>
      <c r="JAV117" s="102"/>
      <c r="JAW117" s="102"/>
      <c r="JAX117" s="102"/>
      <c r="JAY117" s="102"/>
      <c r="JAZ117" s="102"/>
      <c r="JBA117" s="102"/>
      <c r="JBB117" s="102"/>
      <c r="JBC117" s="102"/>
      <c r="JBD117" s="102"/>
      <c r="JBE117" s="102"/>
      <c r="JBF117" s="102"/>
      <c r="JBG117" s="102"/>
      <c r="JBH117" s="102"/>
      <c r="JBI117" s="102"/>
      <c r="JBJ117" s="102"/>
      <c r="JBK117" s="102"/>
      <c r="JBL117" s="102"/>
      <c r="JBM117" s="102"/>
      <c r="JBN117" s="102"/>
      <c r="JBO117" s="102"/>
      <c r="JBP117" s="102"/>
      <c r="JBQ117" s="102"/>
      <c r="JBR117" s="102"/>
      <c r="JBS117" s="102"/>
      <c r="JBT117" s="102"/>
      <c r="JBU117" s="102"/>
      <c r="JBV117" s="102"/>
      <c r="JBW117" s="102"/>
      <c r="JBX117" s="102"/>
      <c r="JBY117" s="102"/>
      <c r="JBZ117" s="102"/>
      <c r="JCA117" s="102"/>
      <c r="JCB117" s="102"/>
      <c r="JCC117" s="102"/>
      <c r="JCD117" s="102"/>
      <c r="JCE117" s="102"/>
      <c r="JCF117" s="102"/>
      <c r="JCG117" s="102"/>
      <c r="JCH117" s="102"/>
      <c r="JCI117" s="102"/>
      <c r="JCJ117" s="102"/>
      <c r="JCK117" s="102"/>
      <c r="JCL117" s="102"/>
      <c r="JCM117" s="102"/>
      <c r="JCN117" s="102"/>
      <c r="JCO117" s="102"/>
      <c r="JCP117" s="102"/>
      <c r="JCQ117" s="102"/>
      <c r="JCR117" s="102"/>
      <c r="JCS117" s="102"/>
      <c r="JCT117" s="102"/>
      <c r="JCU117" s="102"/>
      <c r="JCV117" s="102"/>
      <c r="JCW117" s="102"/>
      <c r="JCX117" s="102"/>
      <c r="JCY117" s="102"/>
      <c r="JCZ117" s="102"/>
      <c r="JDA117" s="102"/>
      <c r="JDB117" s="102"/>
      <c r="JDC117" s="102"/>
      <c r="JDD117" s="102"/>
      <c r="JDE117" s="102"/>
      <c r="JDF117" s="102"/>
      <c r="JDG117" s="102"/>
      <c r="JDH117" s="102"/>
      <c r="JDI117" s="102"/>
      <c r="JDJ117" s="102"/>
      <c r="JDK117" s="102"/>
      <c r="JDL117" s="102"/>
      <c r="JDM117" s="102"/>
      <c r="JDN117" s="102"/>
      <c r="JDO117" s="102"/>
      <c r="JDP117" s="102"/>
      <c r="JDQ117" s="102"/>
      <c r="JDR117" s="102"/>
      <c r="JDS117" s="102"/>
      <c r="JDT117" s="102"/>
      <c r="JDU117" s="102"/>
      <c r="JDV117" s="102"/>
      <c r="JDW117" s="102"/>
      <c r="JDX117" s="102"/>
      <c r="JDY117" s="102"/>
      <c r="JDZ117" s="102"/>
      <c r="JEA117" s="102"/>
      <c r="JEB117" s="102"/>
      <c r="JEC117" s="102"/>
      <c r="JED117" s="102"/>
      <c r="JEE117" s="102"/>
      <c r="JEF117" s="102"/>
      <c r="JEG117" s="102"/>
      <c r="JEH117" s="102"/>
      <c r="JEI117" s="102"/>
      <c r="JEJ117" s="102"/>
      <c r="JEK117" s="102"/>
      <c r="JEL117" s="102"/>
      <c r="JEM117" s="102"/>
      <c r="JEN117" s="102"/>
      <c r="JEO117" s="102"/>
      <c r="JEP117" s="102"/>
      <c r="JEQ117" s="102"/>
      <c r="JER117" s="102"/>
      <c r="JES117" s="102"/>
      <c r="JET117" s="102"/>
      <c r="JEU117" s="102"/>
      <c r="JEV117" s="102"/>
      <c r="JEW117" s="102"/>
      <c r="JEX117" s="102"/>
      <c r="JEY117" s="102"/>
      <c r="JEZ117" s="102"/>
      <c r="JFA117" s="102"/>
      <c r="JFB117" s="102"/>
      <c r="JFC117" s="102"/>
      <c r="JFD117" s="102"/>
      <c r="JFE117" s="102"/>
      <c r="JFF117" s="102"/>
      <c r="JFG117" s="102"/>
      <c r="JFH117" s="102"/>
      <c r="JFI117" s="102"/>
      <c r="JFJ117" s="102"/>
      <c r="JFK117" s="102"/>
      <c r="JFL117" s="102"/>
      <c r="JFM117" s="102"/>
      <c r="JFN117" s="102"/>
      <c r="JFO117" s="102"/>
      <c r="JFP117" s="102"/>
      <c r="JFQ117" s="102"/>
      <c r="JFR117" s="102"/>
      <c r="JFS117" s="102"/>
      <c r="JFT117" s="102"/>
      <c r="JFU117" s="102"/>
      <c r="JFV117" s="102"/>
      <c r="JFW117" s="102"/>
      <c r="JFX117" s="102"/>
      <c r="JFY117" s="102"/>
      <c r="JFZ117" s="102"/>
      <c r="JGA117" s="102"/>
      <c r="JGB117" s="102"/>
      <c r="JGC117" s="102"/>
      <c r="JGD117" s="102"/>
      <c r="JGE117" s="102"/>
      <c r="JGF117" s="102"/>
      <c r="JGG117" s="102"/>
      <c r="JGH117" s="102"/>
      <c r="JGI117" s="102"/>
      <c r="JGJ117" s="102"/>
      <c r="JGK117" s="102"/>
      <c r="JGL117" s="102"/>
      <c r="JGM117" s="102"/>
      <c r="JGN117" s="102"/>
      <c r="JGO117" s="102"/>
      <c r="JGP117" s="102"/>
      <c r="JGQ117" s="102"/>
      <c r="JGR117" s="102"/>
      <c r="JGS117" s="102"/>
      <c r="JGT117" s="102"/>
      <c r="JGU117" s="102"/>
      <c r="JGV117" s="102"/>
      <c r="JGW117" s="102"/>
      <c r="JGX117" s="102"/>
      <c r="JGY117" s="102"/>
      <c r="JGZ117" s="102"/>
      <c r="JHA117" s="102"/>
      <c r="JHB117" s="102"/>
      <c r="JHC117" s="102"/>
      <c r="JHD117" s="102"/>
      <c r="JHE117" s="102"/>
      <c r="JHF117" s="102"/>
      <c r="JHG117" s="102"/>
      <c r="JHH117" s="102"/>
      <c r="JHI117" s="102"/>
      <c r="JHJ117" s="102"/>
      <c r="JHK117" s="102"/>
      <c r="JHL117" s="102"/>
      <c r="JHM117" s="102"/>
      <c r="JHN117" s="102"/>
      <c r="JHO117" s="102"/>
      <c r="JHP117" s="102"/>
      <c r="JHQ117" s="102"/>
      <c r="JHR117" s="102"/>
      <c r="JHS117" s="102"/>
      <c r="JHT117" s="102"/>
      <c r="JHU117" s="102"/>
      <c r="JHV117" s="102"/>
      <c r="JHW117" s="102"/>
      <c r="JHX117" s="102"/>
      <c r="JHY117" s="102"/>
      <c r="JHZ117" s="102"/>
      <c r="JIA117" s="102"/>
      <c r="JIB117" s="102"/>
      <c r="JIC117" s="102"/>
      <c r="JID117" s="102"/>
      <c r="JIE117" s="102"/>
      <c r="JIF117" s="102"/>
      <c r="JIG117" s="102"/>
      <c r="JIH117" s="102"/>
      <c r="JII117" s="102"/>
      <c r="JIJ117" s="102"/>
      <c r="JIK117" s="102"/>
      <c r="JIL117" s="102"/>
      <c r="JIM117" s="102"/>
      <c r="JIN117" s="102"/>
      <c r="JIO117" s="102"/>
      <c r="JIP117" s="102"/>
      <c r="JIQ117" s="102"/>
      <c r="JIR117" s="102"/>
      <c r="JIS117" s="102"/>
      <c r="JIT117" s="102"/>
      <c r="JIU117" s="102"/>
      <c r="JIV117" s="102"/>
      <c r="JIW117" s="102"/>
      <c r="JIX117" s="102"/>
      <c r="JIY117" s="102"/>
      <c r="JIZ117" s="102"/>
      <c r="JJA117" s="102"/>
      <c r="JJB117" s="102"/>
      <c r="JJC117" s="102"/>
      <c r="JJD117" s="102"/>
      <c r="JJE117" s="102"/>
      <c r="JJF117" s="102"/>
      <c r="JJG117" s="102"/>
      <c r="JJH117" s="102"/>
      <c r="JJI117" s="102"/>
      <c r="JJJ117" s="102"/>
      <c r="JJK117" s="102"/>
      <c r="JJL117" s="102"/>
      <c r="JJM117" s="102"/>
      <c r="JJN117" s="102"/>
      <c r="JJO117" s="102"/>
      <c r="JJP117" s="102"/>
      <c r="JJQ117" s="102"/>
      <c r="JJR117" s="102"/>
      <c r="JJS117" s="102"/>
      <c r="JJT117" s="102"/>
      <c r="JJU117" s="102"/>
      <c r="JJV117" s="102"/>
      <c r="JJW117" s="102"/>
      <c r="JJX117" s="102"/>
      <c r="JJY117" s="102"/>
      <c r="JJZ117" s="102"/>
      <c r="JKA117" s="102"/>
      <c r="JKB117" s="102"/>
      <c r="JKC117" s="102"/>
      <c r="JKD117" s="102"/>
      <c r="JKE117" s="102"/>
      <c r="JKF117" s="102"/>
      <c r="JKG117" s="102"/>
      <c r="JKH117" s="102"/>
      <c r="JKI117" s="102"/>
      <c r="JKJ117" s="102"/>
      <c r="JKK117" s="102"/>
      <c r="JKL117" s="102"/>
      <c r="JKM117" s="102"/>
      <c r="JKN117" s="102"/>
      <c r="JKO117" s="102"/>
      <c r="JKP117" s="102"/>
      <c r="JKQ117" s="102"/>
      <c r="JKR117" s="102"/>
      <c r="JKS117" s="102"/>
      <c r="JKT117" s="102"/>
      <c r="JKU117" s="102"/>
      <c r="JKV117" s="102"/>
      <c r="JKW117" s="102"/>
      <c r="JKX117" s="102"/>
      <c r="JKY117" s="102"/>
      <c r="JKZ117" s="102"/>
      <c r="JLA117" s="102"/>
      <c r="JLB117" s="102"/>
      <c r="JLC117" s="102"/>
      <c r="JLD117" s="102"/>
      <c r="JLE117" s="102"/>
      <c r="JLF117" s="102"/>
      <c r="JLG117" s="102"/>
      <c r="JLH117" s="102"/>
      <c r="JLI117" s="102"/>
      <c r="JLJ117" s="102"/>
      <c r="JLK117" s="102"/>
      <c r="JLL117" s="102"/>
      <c r="JLM117" s="102"/>
      <c r="JLN117" s="102"/>
      <c r="JLO117" s="102"/>
      <c r="JLP117" s="102"/>
      <c r="JLQ117" s="102"/>
      <c r="JLR117" s="102"/>
      <c r="JLS117" s="102"/>
      <c r="JLT117" s="102"/>
      <c r="JLU117" s="102"/>
      <c r="JLV117" s="102"/>
      <c r="JLW117" s="102"/>
      <c r="JLX117" s="102"/>
      <c r="JLY117" s="102"/>
      <c r="JLZ117" s="102"/>
      <c r="JMA117" s="102"/>
      <c r="JMB117" s="102"/>
      <c r="JMC117" s="102"/>
      <c r="JMD117" s="102"/>
      <c r="JME117" s="102"/>
      <c r="JMF117" s="102"/>
      <c r="JMG117" s="102"/>
      <c r="JMH117" s="102"/>
      <c r="JMI117" s="102"/>
      <c r="JMJ117" s="102"/>
      <c r="JMK117" s="102"/>
      <c r="JML117" s="102"/>
      <c r="JMM117" s="102"/>
      <c r="JMN117" s="102"/>
      <c r="JMO117" s="102"/>
      <c r="JMP117" s="102"/>
      <c r="JMQ117" s="102"/>
      <c r="JMR117" s="102"/>
      <c r="JMS117" s="102"/>
      <c r="JMT117" s="102"/>
      <c r="JMU117" s="102"/>
      <c r="JMV117" s="102"/>
      <c r="JMW117" s="102"/>
      <c r="JMX117" s="102"/>
      <c r="JMY117" s="102"/>
      <c r="JMZ117" s="102"/>
      <c r="JNA117" s="102"/>
      <c r="JNB117" s="102"/>
      <c r="JNC117" s="102"/>
      <c r="JND117" s="102"/>
      <c r="JNE117" s="102"/>
      <c r="JNF117" s="102"/>
      <c r="JNG117" s="102"/>
      <c r="JNH117" s="102"/>
      <c r="JNI117" s="102"/>
      <c r="JNJ117" s="102"/>
      <c r="JNK117" s="102"/>
      <c r="JNL117" s="102"/>
      <c r="JNM117" s="102"/>
      <c r="JNN117" s="102"/>
      <c r="JNO117" s="102"/>
      <c r="JNP117" s="102"/>
      <c r="JNQ117" s="102"/>
      <c r="JNR117" s="102"/>
      <c r="JNS117" s="102"/>
      <c r="JNT117" s="102"/>
      <c r="JNU117" s="102"/>
      <c r="JNV117" s="102"/>
      <c r="JNW117" s="102"/>
      <c r="JNX117" s="102"/>
      <c r="JNY117" s="102"/>
      <c r="JNZ117" s="102"/>
      <c r="JOA117" s="102"/>
      <c r="JOB117" s="102"/>
      <c r="JOC117" s="102"/>
      <c r="JOD117" s="102"/>
      <c r="JOE117" s="102"/>
      <c r="JOF117" s="102"/>
      <c r="JOG117" s="102"/>
      <c r="JOH117" s="102"/>
      <c r="JOI117" s="102"/>
      <c r="JOJ117" s="102"/>
      <c r="JOK117" s="102"/>
      <c r="JOL117" s="102"/>
      <c r="JOM117" s="102"/>
      <c r="JON117" s="102"/>
      <c r="JOO117" s="102"/>
      <c r="JOP117" s="102"/>
      <c r="JOQ117" s="102"/>
      <c r="JOR117" s="102"/>
      <c r="JOS117" s="102"/>
      <c r="JOT117" s="102"/>
      <c r="JOU117" s="102"/>
      <c r="JOV117" s="102"/>
      <c r="JOW117" s="102"/>
      <c r="JOX117" s="102"/>
      <c r="JOY117" s="102"/>
      <c r="JOZ117" s="102"/>
      <c r="JPA117" s="102"/>
      <c r="JPB117" s="102"/>
      <c r="JPC117" s="102"/>
      <c r="JPD117" s="102"/>
      <c r="JPE117" s="102"/>
      <c r="JPF117" s="102"/>
      <c r="JPG117" s="102"/>
      <c r="JPH117" s="102"/>
      <c r="JPI117" s="102"/>
      <c r="JPJ117" s="102"/>
      <c r="JPK117" s="102"/>
      <c r="JPL117" s="102"/>
      <c r="JPM117" s="102"/>
      <c r="JPN117" s="102"/>
      <c r="JPO117" s="102"/>
      <c r="JPP117" s="102"/>
      <c r="JPQ117" s="102"/>
      <c r="JPR117" s="102"/>
      <c r="JPS117" s="102"/>
      <c r="JPT117" s="102"/>
      <c r="JPU117" s="102"/>
      <c r="JPV117" s="102"/>
      <c r="JPW117" s="102"/>
      <c r="JPX117" s="102"/>
      <c r="JPY117" s="102"/>
      <c r="JPZ117" s="102"/>
      <c r="JQA117" s="102"/>
      <c r="JQB117" s="102"/>
      <c r="JQC117" s="102"/>
      <c r="JQD117" s="102"/>
      <c r="JQE117" s="102"/>
      <c r="JQF117" s="102"/>
      <c r="JQG117" s="102"/>
      <c r="JQH117" s="102"/>
      <c r="JQI117" s="102"/>
      <c r="JQJ117" s="102"/>
      <c r="JQK117" s="102"/>
      <c r="JQL117" s="102"/>
      <c r="JQM117" s="102"/>
      <c r="JQN117" s="102"/>
      <c r="JQO117" s="102"/>
      <c r="JQP117" s="102"/>
      <c r="JQQ117" s="102"/>
      <c r="JQR117" s="102"/>
      <c r="JQS117" s="102"/>
      <c r="JQT117" s="102"/>
      <c r="JQU117" s="102"/>
      <c r="JQV117" s="102"/>
      <c r="JQW117" s="102"/>
      <c r="JQX117" s="102"/>
      <c r="JQY117" s="102"/>
      <c r="JQZ117" s="102"/>
      <c r="JRA117" s="102"/>
      <c r="JRB117" s="102"/>
      <c r="JRC117" s="102"/>
      <c r="JRD117" s="102"/>
      <c r="JRE117" s="102"/>
      <c r="JRF117" s="102"/>
      <c r="JRG117" s="102"/>
      <c r="JRH117" s="102"/>
      <c r="JRI117" s="102"/>
      <c r="JRJ117" s="102"/>
      <c r="JRK117" s="102"/>
      <c r="JRL117" s="102"/>
      <c r="JRM117" s="102"/>
      <c r="JRN117" s="102"/>
      <c r="JRO117" s="102"/>
      <c r="JRP117" s="102"/>
      <c r="JRQ117" s="102"/>
      <c r="JRR117" s="102"/>
      <c r="JRS117" s="102"/>
      <c r="JRT117" s="102"/>
      <c r="JRU117" s="102"/>
      <c r="JRV117" s="102"/>
      <c r="JRW117" s="102"/>
      <c r="JRX117" s="102"/>
      <c r="JRY117" s="102"/>
      <c r="JRZ117" s="102"/>
      <c r="JSA117" s="102"/>
      <c r="JSB117" s="102"/>
      <c r="JSC117" s="102"/>
      <c r="JSD117" s="102"/>
      <c r="JSE117" s="102"/>
      <c r="JSF117" s="102"/>
      <c r="JSG117" s="102"/>
      <c r="JSH117" s="102"/>
      <c r="JSI117" s="102"/>
      <c r="JSJ117" s="102"/>
      <c r="JSK117" s="102"/>
      <c r="JSL117" s="102"/>
      <c r="JSM117" s="102"/>
      <c r="JSN117" s="102"/>
      <c r="JSO117" s="102"/>
      <c r="JSP117" s="102"/>
      <c r="JSQ117" s="102"/>
      <c r="JSR117" s="102"/>
      <c r="JSS117" s="102"/>
      <c r="JST117" s="102"/>
      <c r="JSU117" s="102"/>
      <c r="JSV117" s="102"/>
      <c r="JSW117" s="102"/>
      <c r="JSX117" s="102"/>
      <c r="JSY117" s="102"/>
      <c r="JSZ117" s="102"/>
      <c r="JTA117" s="102"/>
      <c r="JTB117" s="102"/>
      <c r="JTC117" s="102"/>
      <c r="JTD117" s="102"/>
      <c r="JTE117" s="102"/>
      <c r="JTF117" s="102"/>
      <c r="JTG117" s="102"/>
      <c r="JTH117" s="102"/>
      <c r="JTI117" s="102"/>
      <c r="JTJ117" s="102"/>
      <c r="JTK117" s="102"/>
      <c r="JTL117" s="102"/>
      <c r="JTM117" s="102"/>
      <c r="JTN117" s="102"/>
      <c r="JTO117" s="102"/>
      <c r="JTP117" s="102"/>
      <c r="JTQ117" s="102"/>
      <c r="JTR117" s="102"/>
      <c r="JTS117" s="102"/>
      <c r="JTT117" s="102"/>
      <c r="JTU117" s="102"/>
      <c r="JTV117" s="102"/>
      <c r="JTW117" s="102"/>
      <c r="JTX117" s="102"/>
      <c r="JTY117" s="102"/>
      <c r="JTZ117" s="102"/>
      <c r="JUA117" s="102"/>
      <c r="JUB117" s="102"/>
      <c r="JUC117" s="102"/>
      <c r="JUD117" s="102"/>
      <c r="JUE117" s="102"/>
      <c r="JUF117" s="102"/>
      <c r="JUG117" s="102"/>
      <c r="JUH117" s="102"/>
      <c r="JUI117" s="102"/>
      <c r="JUJ117" s="102"/>
      <c r="JUK117" s="102"/>
      <c r="JUL117" s="102"/>
      <c r="JUM117" s="102"/>
      <c r="JUN117" s="102"/>
      <c r="JUO117" s="102"/>
      <c r="JUP117" s="102"/>
      <c r="JUQ117" s="102"/>
      <c r="JUR117" s="102"/>
      <c r="JUS117" s="102"/>
      <c r="JUT117" s="102"/>
      <c r="JUU117" s="102"/>
      <c r="JUV117" s="102"/>
      <c r="JUW117" s="102"/>
      <c r="JUX117" s="102"/>
      <c r="JUY117" s="102"/>
      <c r="JUZ117" s="102"/>
      <c r="JVA117" s="102"/>
      <c r="JVB117" s="102"/>
      <c r="JVC117" s="102"/>
      <c r="JVD117" s="102"/>
      <c r="JVE117" s="102"/>
      <c r="JVF117" s="102"/>
      <c r="JVG117" s="102"/>
      <c r="JVH117" s="102"/>
      <c r="JVI117" s="102"/>
      <c r="JVJ117" s="102"/>
      <c r="JVK117" s="102"/>
      <c r="JVL117" s="102"/>
      <c r="JVM117" s="102"/>
      <c r="JVN117" s="102"/>
      <c r="JVO117" s="102"/>
      <c r="JVP117" s="102"/>
      <c r="JVQ117" s="102"/>
      <c r="JVR117" s="102"/>
      <c r="JVS117" s="102"/>
      <c r="JVT117" s="102"/>
      <c r="JVU117" s="102"/>
      <c r="JVV117" s="102"/>
      <c r="JVW117" s="102"/>
      <c r="JVX117" s="102"/>
      <c r="JVY117" s="102"/>
      <c r="JVZ117" s="102"/>
      <c r="JWA117" s="102"/>
      <c r="JWB117" s="102"/>
      <c r="JWC117" s="102"/>
      <c r="JWD117" s="102"/>
      <c r="JWE117" s="102"/>
      <c r="JWF117" s="102"/>
      <c r="JWG117" s="102"/>
      <c r="JWH117" s="102"/>
      <c r="JWI117" s="102"/>
      <c r="JWJ117" s="102"/>
      <c r="JWK117" s="102"/>
      <c r="JWL117" s="102"/>
      <c r="JWM117" s="102"/>
      <c r="JWN117" s="102"/>
      <c r="JWO117" s="102"/>
      <c r="JWP117" s="102"/>
      <c r="JWQ117" s="102"/>
      <c r="JWR117" s="102"/>
      <c r="JWS117" s="102"/>
      <c r="JWT117" s="102"/>
      <c r="JWU117" s="102"/>
      <c r="JWV117" s="102"/>
      <c r="JWW117" s="102"/>
      <c r="JWX117" s="102"/>
      <c r="JWY117" s="102"/>
      <c r="JWZ117" s="102"/>
      <c r="JXA117" s="102"/>
      <c r="JXB117" s="102"/>
      <c r="JXC117" s="102"/>
      <c r="JXD117" s="102"/>
      <c r="JXE117" s="102"/>
      <c r="JXF117" s="102"/>
      <c r="JXG117" s="102"/>
      <c r="JXH117" s="102"/>
      <c r="JXI117" s="102"/>
      <c r="JXJ117" s="102"/>
      <c r="JXK117" s="102"/>
      <c r="JXL117" s="102"/>
      <c r="JXM117" s="102"/>
      <c r="JXN117" s="102"/>
      <c r="JXO117" s="102"/>
      <c r="JXP117" s="102"/>
      <c r="JXQ117" s="102"/>
      <c r="JXR117" s="102"/>
      <c r="JXS117" s="102"/>
      <c r="JXT117" s="102"/>
      <c r="JXU117" s="102"/>
      <c r="JXV117" s="102"/>
      <c r="JXW117" s="102"/>
      <c r="JXX117" s="102"/>
      <c r="JXY117" s="102"/>
      <c r="JXZ117" s="102"/>
      <c r="JYA117" s="102"/>
      <c r="JYB117" s="102"/>
      <c r="JYC117" s="102"/>
      <c r="JYD117" s="102"/>
      <c r="JYE117" s="102"/>
      <c r="JYF117" s="102"/>
      <c r="JYG117" s="102"/>
      <c r="JYH117" s="102"/>
      <c r="JYI117" s="102"/>
      <c r="JYJ117" s="102"/>
      <c r="JYK117" s="102"/>
      <c r="JYL117" s="102"/>
      <c r="JYM117" s="102"/>
      <c r="JYN117" s="102"/>
      <c r="JYO117" s="102"/>
      <c r="JYP117" s="102"/>
      <c r="JYQ117" s="102"/>
      <c r="JYR117" s="102"/>
      <c r="JYS117" s="102"/>
      <c r="JYT117" s="102"/>
      <c r="JYU117" s="102"/>
      <c r="JYV117" s="102"/>
      <c r="JYW117" s="102"/>
      <c r="JYX117" s="102"/>
      <c r="JYY117" s="102"/>
      <c r="JYZ117" s="102"/>
      <c r="JZA117" s="102"/>
      <c r="JZB117" s="102"/>
      <c r="JZC117" s="102"/>
      <c r="JZD117" s="102"/>
      <c r="JZE117" s="102"/>
      <c r="JZF117" s="102"/>
      <c r="JZG117" s="102"/>
      <c r="JZH117" s="102"/>
      <c r="JZI117" s="102"/>
      <c r="JZJ117" s="102"/>
      <c r="JZK117" s="102"/>
      <c r="JZL117" s="102"/>
      <c r="JZM117" s="102"/>
      <c r="JZN117" s="102"/>
      <c r="JZO117" s="102"/>
      <c r="JZP117" s="102"/>
      <c r="JZQ117" s="102"/>
      <c r="JZR117" s="102"/>
      <c r="JZS117" s="102"/>
      <c r="JZT117" s="102"/>
      <c r="JZU117" s="102"/>
      <c r="JZV117" s="102"/>
      <c r="JZW117" s="102"/>
      <c r="JZX117" s="102"/>
      <c r="JZY117" s="102"/>
      <c r="JZZ117" s="102"/>
      <c r="KAA117" s="102"/>
      <c r="KAB117" s="102"/>
      <c r="KAC117" s="102"/>
      <c r="KAD117" s="102"/>
      <c r="KAE117" s="102"/>
      <c r="KAF117" s="102"/>
      <c r="KAG117" s="102"/>
      <c r="KAH117" s="102"/>
      <c r="KAI117" s="102"/>
      <c r="KAJ117" s="102"/>
      <c r="KAK117" s="102"/>
      <c r="KAL117" s="102"/>
      <c r="KAM117" s="102"/>
      <c r="KAN117" s="102"/>
      <c r="KAO117" s="102"/>
      <c r="KAP117" s="102"/>
      <c r="KAQ117" s="102"/>
      <c r="KAR117" s="102"/>
      <c r="KAS117" s="102"/>
      <c r="KAT117" s="102"/>
      <c r="KAU117" s="102"/>
      <c r="KAV117" s="102"/>
      <c r="KAW117" s="102"/>
      <c r="KAX117" s="102"/>
      <c r="KAY117" s="102"/>
      <c r="KAZ117" s="102"/>
      <c r="KBA117" s="102"/>
      <c r="KBB117" s="102"/>
      <c r="KBC117" s="102"/>
      <c r="KBD117" s="102"/>
      <c r="KBE117" s="102"/>
      <c r="KBF117" s="102"/>
      <c r="KBG117" s="102"/>
      <c r="KBH117" s="102"/>
      <c r="KBI117" s="102"/>
      <c r="KBJ117" s="102"/>
      <c r="KBK117" s="102"/>
      <c r="KBL117" s="102"/>
      <c r="KBM117" s="102"/>
      <c r="KBN117" s="102"/>
      <c r="KBO117" s="102"/>
      <c r="KBP117" s="102"/>
      <c r="KBQ117" s="102"/>
      <c r="KBR117" s="102"/>
      <c r="KBS117" s="102"/>
      <c r="KBT117" s="102"/>
      <c r="KBU117" s="102"/>
      <c r="KBV117" s="102"/>
      <c r="KBW117" s="102"/>
      <c r="KBX117" s="102"/>
      <c r="KBY117" s="102"/>
      <c r="KBZ117" s="102"/>
      <c r="KCA117" s="102"/>
      <c r="KCB117" s="102"/>
      <c r="KCC117" s="102"/>
      <c r="KCD117" s="102"/>
      <c r="KCE117" s="102"/>
      <c r="KCF117" s="102"/>
      <c r="KCG117" s="102"/>
      <c r="KCH117" s="102"/>
      <c r="KCI117" s="102"/>
      <c r="KCJ117" s="102"/>
      <c r="KCK117" s="102"/>
      <c r="KCL117" s="102"/>
      <c r="KCM117" s="102"/>
      <c r="KCN117" s="102"/>
      <c r="KCO117" s="102"/>
      <c r="KCP117" s="102"/>
      <c r="KCQ117" s="102"/>
      <c r="KCR117" s="102"/>
      <c r="KCS117" s="102"/>
      <c r="KCT117" s="102"/>
      <c r="KCU117" s="102"/>
      <c r="KCV117" s="102"/>
      <c r="KCW117" s="102"/>
      <c r="KCX117" s="102"/>
      <c r="KCY117" s="102"/>
      <c r="KCZ117" s="102"/>
      <c r="KDA117" s="102"/>
      <c r="KDB117" s="102"/>
      <c r="KDC117" s="102"/>
      <c r="KDD117" s="102"/>
      <c r="KDE117" s="102"/>
      <c r="KDF117" s="102"/>
      <c r="KDG117" s="102"/>
      <c r="KDH117" s="102"/>
      <c r="KDI117" s="102"/>
      <c r="KDJ117" s="102"/>
      <c r="KDK117" s="102"/>
      <c r="KDL117" s="102"/>
      <c r="KDM117" s="102"/>
      <c r="KDN117" s="102"/>
      <c r="KDO117" s="102"/>
      <c r="KDP117" s="102"/>
      <c r="KDQ117" s="102"/>
      <c r="KDR117" s="102"/>
      <c r="KDS117" s="102"/>
      <c r="KDT117" s="102"/>
      <c r="KDU117" s="102"/>
      <c r="KDV117" s="102"/>
      <c r="KDW117" s="102"/>
      <c r="KDX117" s="102"/>
      <c r="KDY117" s="102"/>
      <c r="KDZ117" s="102"/>
      <c r="KEA117" s="102"/>
      <c r="KEB117" s="102"/>
      <c r="KEC117" s="102"/>
      <c r="KED117" s="102"/>
      <c r="KEE117" s="102"/>
      <c r="KEF117" s="102"/>
      <c r="KEG117" s="102"/>
      <c r="KEH117" s="102"/>
      <c r="KEI117" s="102"/>
      <c r="KEJ117" s="102"/>
      <c r="KEK117" s="102"/>
      <c r="KEL117" s="102"/>
      <c r="KEM117" s="102"/>
      <c r="KEN117" s="102"/>
      <c r="KEO117" s="102"/>
      <c r="KEP117" s="102"/>
      <c r="KEQ117" s="102"/>
      <c r="KER117" s="102"/>
      <c r="KES117" s="102"/>
      <c r="KET117" s="102"/>
      <c r="KEU117" s="102"/>
      <c r="KEV117" s="102"/>
      <c r="KEW117" s="102"/>
      <c r="KEX117" s="102"/>
      <c r="KEY117" s="102"/>
      <c r="KEZ117" s="102"/>
      <c r="KFA117" s="102"/>
      <c r="KFB117" s="102"/>
      <c r="KFC117" s="102"/>
      <c r="KFD117" s="102"/>
      <c r="KFE117" s="102"/>
      <c r="KFF117" s="102"/>
      <c r="KFG117" s="102"/>
      <c r="KFH117" s="102"/>
      <c r="KFI117" s="102"/>
      <c r="KFJ117" s="102"/>
      <c r="KFK117" s="102"/>
      <c r="KFL117" s="102"/>
      <c r="KFM117" s="102"/>
      <c r="KFN117" s="102"/>
      <c r="KFO117" s="102"/>
      <c r="KFP117" s="102"/>
      <c r="KFQ117" s="102"/>
      <c r="KFR117" s="102"/>
      <c r="KFS117" s="102"/>
      <c r="KFT117" s="102"/>
      <c r="KFU117" s="102"/>
      <c r="KFV117" s="102"/>
      <c r="KFW117" s="102"/>
      <c r="KFX117" s="102"/>
      <c r="KFY117" s="102"/>
      <c r="KFZ117" s="102"/>
      <c r="KGA117" s="102"/>
      <c r="KGB117" s="102"/>
      <c r="KGC117" s="102"/>
      <c r="KGD117" s="102"/>
      <c r="KGE117" s="102"/>
      <c r="KGF117" s="102"/>
      <c r="KGG117" s="102"/>
      <c r="KGH117" s="102"/>
      <c r="KGI117" s="102"/>
      <c r="KGJ117" s="102"/>
      <c r="KGK117" s="102"/>
      <c r="KGL117" s="102"/>
      <c r="KGM117" s="102"/>
      <c r="KGN117" s="102"/>
      <c r="KGO117" s="102"/>
      <c r="KGP117" s="102"/>
      <c r="KGQ117" s="102"/>
      <c r="KGR117" s="102"/>
      <c r="KGS117" s="102"/>
      <c r="KGT117" s="102"/>
      <c r="KGU117" s="102"/>
      <c r="KGV117" s="102"/>
      <c r="KGW117" s="102"/>
      <c r="KGX117" s="102"/>
      <c r="KGY117" s="102"/>
      <c r="KGZ117" s="102"/>
      <c r="KHA117" s="102"/>
      <c r="KHB117" s="102"/>
      <c r="KHC117" s="102"/>
      <c r="KHD117" s="102"/>
      <c r="KHE117" s="102"/>
      <c r="KHF117" s="102"/>
      <c r="KHG117" s="102"/>
      <c r="KHH117" s="102"/>
      <c r="KHI117" s="102"/>
      <c r="KHJ117" s="102"/>
      <c r="KHK117" s="102"/>
      <c r="KHL117" s="102"/>
      <c r="KHM117" s="102"/>
      <c r="KHN117" s="102"/>
      <c r="KHO117" s="102"/>
      <c r="KHP117" s="102"/>
      <c r="KHQ117" s="102"/>
      <c r="KHR117" s="102"/>
      <c r="KHS117" s="102"/>
      <c r="KHT117" s="102"/>
      <c r="KHU117" s="102"/>
      <c r="KHV117" s="102"/>
      <c r="KHW117" s="102"/>
      <c r="KHX117" s="102"/>
      <c r="KHY117" s="102"/>
      <c r="KHZ117" s="102"/>
      <c r="KIA117" s="102"/>
      <c r="KIB117" s="102"/>
      <c r="KIC117" s="102"/>
      <c r="KID117" s="102"/>
      <c r="KIE117" s="102"/>
      <c r="KIF117" s="102"/>
      <c r="KIG117" s="102"/>
      <c r="KIH117" s="102"/>
      <c r="KII117" s="102"/>
      <c r="KIJ117" s="102"/>
      <c r="KIK117" s="102"/>
      <c r="KIL117" s="102"/>
      <c r="KIM117" s="102"/>
      <c r="KIN117" s="102"/>
      <c r="KIO117" s="102"/>
      <c r="KIP117" s="102"/>
      <c r="KIQ117" s="102"/>
      <c r="KIR117" s="102"/>
      <c r="KIS117" s="102"/>
      <c r="KIT117" s="102"/>
      <c r="KIU117" s="102"/>
      <c r="KIV117" s="102"/>
      <c r="KIW117" s="102"/>
      <c r="KIX117" s="102"/>
      <c r="KIY117" s="102"/>
      <c r="KIZ117" s="102"/>
      <c r="KJA117" s="102"/>
      <c r="KJB117" s="102"/>
      <c r="KJC117" s="102"/>
      <c r="KJD117" s="102"/>
      <c r="KJE117" s="102"/>
      <c r="KJF117" s="102"/>
      <c r="KJG117" s="102"/>
      <c r="KJH117" s="102"/>
      <c r="KJI117" s="102"/>
      <c r="KJJ117" s="102"/>
      <c r="KJK117" s="102"/>
      <c r="KJL117" s="102"/>
      <c r="KJM117" s="102"/>
      <c r="KJN117" s="102"/>
      <c r="KJO117" s="102"/>
      <c r="KJP117" s="102"/>
      <c r="KJQ117" s="102"/>
      <c r="KJR117" s="102"/>
      <c r="KJS117" s="102"/>
      <c r="KJT117" s="102"/>
      <c r="KJU117" s="102"/>
      <c r="KJV117" s="102"/>
      <c r="KJW117" s="102"/>
      <c r="KJX117" s="102"/>
      <c r="KJY117" s="102"/>
      <c r="KJZ117" s="102"/>
      <c r="KKA117" s="102"/>
      <c r="KKB117" s="102"/>
      <c r="KKC117" s="102"/>
      <c r="KKD117" s="102"/>
      <c r="KKE117" s="102"/>
      <c r="KKF117" s="102"/>
      <c r="KKG117" s="102"/>
      <c r="KKH117" s="102"/>
      <c r="KKI117" s="102"/>
      <c r="KKJ117" s="102"/>
      <c r="KKK117" s="102"/>
      <c r="KKL117" s="102"/>
      <c r="KKM117" s="102"/>
      <c r="KKN117" s="102"/>
      <c r="KKO117" s="102"/>
      <c r="KKP117" s="102"/>
      <c r="KKQ117" s="102"/>
      <c r="KKR117" s="102"/>
      <c r="KKS117" s="102"/>
      <c r="KKT117" s="102"/>
      <c r="KKU117" s="102"/>
      <c r="KKV117" s="102"/>
      <c r="KKW117" s="102"/>
      <c r="KKX117" s="102"/>
      <c r="KKY117" s="102"/>
      <c r="KKZ117" s="102"/>
      <c r="KLA117" s="102"/>
      <c r="KLB117" s="102"/>
      <c r="KLC117" s="102"/>
      <c r="KLD117" s="102"/>
      <c r="KLE117" s="102"/>
      <c r="KLF117" s="102"/>
      <c r="KLG117" s="102"/>
      <c r="KLH117" s="102"/>
      <c r="KLI117" s="102"/>
      <c r="KLJ117" s="102"/>
      <c r="KLK117" s="102"/>
      <c r="KLL117" s="102"/>
      <c r="KLM117" s="102"/>
      <c r="KLN117" s="102"/>
      <c r="KLO117" s="102"/>
      <c r="KLP117" s="102"/>
      <c r="KLQ117" s="102"/>
      <c r="KLR117" s="102"/>
      <c r="KLS117" s="102"/>
      <c r="KLT117" s="102"/>
      <c r="KLU117" s="102"/>
      <c r="KLV117" s="102"/>
      <c r="KLW117" s="102"/>
      <c r="KLX117" s="102"/>
      <c r="KLY117" s="102"/>
      <c r="KLZ117" s="102"/>
      <c r="KMA117" s="102"/>
      <c r="KMB117" s="102"/>
      <c r="KMC117" s="102"/>
      <c r="KMD117" s="102"/>
      <c r="KME117" s="102"/>
      <c r="KMF117" s="102"/>
      <c r="KMG117" s="102"/>
      <c r="KMH117" s="102"/>
      <c r="KMI117" s="102"/>
      <c r="KMJ117" s="102"/>
      <c r="KMK117" s="102"/>
      <c r="KML117" s="102"/>
      <c r="KMM117" s="102"/>
      <c r="KMN117" s="102"/>
      <c r="KMO117" s="102"/>
      <c r="KMP117" s="102"/>
      <c r="KMQ117" s="102"/>
      <c r="KMR117" s="102"/>
      <c r="KMS117" s="102"/>
      <c r="KMT117" s="102"/>
      <c r="KMU117" s="102"/>
      <c r="KMV117" s="102"/>
      <c r="KMW117" s="102"/>
      <c r="KMX117" s="102"/>
      <c r="KMY117" s="102"/>
      <c r="KMZ117" s="102"/>
      <c r="KNA117" s="102"/>
      <c r="KNB117" s="102"/>
      <c r="KNC117" s="102"/>
      <c r="KND117" s="102"/>
      <c r="KNE117" s="102"/>
      <c r="KNF117" s="102"/>
      <c r="KNG117" s="102"/>
      <c r="KNH117" s="102"/>
      <c r="KNI117" s="102"/>
      <c r="KNJ117" s="102"/>
      <c r="KNK117" s="102"/>
      <c r="KNL117" s="102"/>
      <c r="KNM117" s="102"/>
      <c r="KNN117" s="102"/>
      <c r="KNO117" s="102"/>
      <c r="KNP117" s="102"/>
      <c r="KNQ117" s="102"/>
      <c r="KNR117" s="102"/>
      <c r="KNS117" s="102"/>
      <c r="KNT117" s="102"/>
      <c r="KNU117" s="102"/>
      <c r="KNV117" s="102"/>
      <c r="KNW117" s="102"/>
      <c r="KNX117" s="102"/>
      <c r="KNY117" s="102"/>
      <c r="KNZ117" s="102"/>
      <c r="KOA117" s="102"/>
      <c r="KOB117" s="102"/>
      <c r="KOC117" s="102"/>
      <c r="KOD117" s="102"/>
      <c r="KOE117" s="102"/>
      <c r="KOF117" s="102"/>
      <c r="KOG117" s="102"/>
      <c r="KOH117" s="102"/>
      <c r="KOI117" s="102"/>
      <c r="KOJ117" s="102"/>
      <c r="KOK117" s="102"/>
      <c r="KOL117" s="102"/>
      <c r="KOM117" s="102"/>
      <c r="KON117" s="102"/>
      <c r="KOO117" s="102"/>
      <c r="KOP117" s="102"/>
      <c r="KOQ117" s="102"/>
      <c r="KOR117" s="102"/>
      <c r="KOS117" s="102"/>
      <c r="KOT117" s="102"/>
      <c r="KOU117" s="102"/>
      <c r="KOV117" s="102"/>
      <c r="KOW117" s="102"/>
      <c r="KOX117" s="102"/>
      <c r="KOY117" s="102"/>
      <c r="KOZ117" s="102"/>
      <c r="KPA117" s="102"/>
      <c r="KPB117" s="102"/>
      <c r="KPC117" s="102"/>
      <c r="KPD117" s="102"/>
      <c r="KPE117" s="102"/>
      <c r="KPF117" s="102"/>
      <c r="KPG117" s="102"/>
      <c r="KPH117" s="102"/>
      <c r="KPI117" s="102"/>
      <c r="KPJ117" s="102"/>
      <c r="KPK117" s="102"/>
      <c r="KPL117" s="102"/>
      <c r="KPM117" s="102"/>
      <c r="KPN117" s="102"/>
      <c r="KPO117" s="102"/>
      <c r="KPP117" s="102"/>
      <c r="KPQ117" s="102"/>
      <c r="KPR117" s="102"/>
      <c r="KPS117" s="102"/>
      <c r="KPT117" s="102"/>
      <c r="KPU117" s="102"/>
      <c r="KPV117" s="102"/>
      <c r="KPW117" s="102"/>
      <c r="KPX117" s="102"/>
      <c r="KPY117" s="102"/>
      <c r="KPZ117" s="102"/>
      <c r="KQA117" s="102"/>
      <c r="KQB117" s="102"/>
      <c r="KQC117" s="102"/>
      <c r="KQD117" s="102"/>
      <c r="KQE117" s="102"/>
      <c r="KQF117" s="102"/>
      <c r="KQG117" s="102"/>
      <c r="KQH117" s="102"/>
      <c r="KQI117" s="102"/>
      <c r="KQJ117" s="102"/>
      <c r="KQK117" s="102"/>
      <c r="KQL117" s="102"/>
      <c r="KQM117" s="102"/>
      <c r="KQN117" s="102"/>
      <c r="KQO117" s="102"/>
      <c r="KQP117" s="102"/>
      <c r="KQQ117" s="102"/>
      <c r="KQR117" s="102"/>
      <c r="KQS117" s="102"/>
      <c r="KQT117" s="102"/>
      <c r="KQU117" s="102"/>
      <c r="KQV117" s="102"/>
      <c r="KQW117" s="102"/>
      <c r="KQX117" s="102"/>
      <c r="KQY117" s="102"/>
      <c r="KQZ117" s="102"/>
      <c r="KRA117" s="102"/>
      <c r="KRB117" s="102"/>
      <c r="KRC117" s="102"/>
      <c r="KRD117" s="102"/>
      <c r="KRE117" s="102"/>
      <c r="KRF117" s="102"/>
      <c r="KRG117" s="102"/>
      <c r="KRH117" s="102"/>
      <c r="KRI117" s="102"/>
      <c r="KRJ117" s="102"/>
      <c r="KRK117" s="102"/>
      <c r="KRL117" s="102"/>
      <c r="KRM117" s="102"/>
      <c r="KRN117" s="102"/>
      <c r="KRO117" s="102"/>
      <c r="KRP117" s="102"/>
      <c r="KRQ117" s="102"/>
      <c r="KRR117" s="102"/>
      <c r="KRS117" s="102"/>
      <c r="KRT117" s="102"/>
      <c r="KRU117" s="102"/>
      <c r="KRV117" s="102"/>
      <c r="KRW117" s="102"/>
      <c r="KRX117" s="102"/>
      <c r="KRY117" s="102"/>
      <c r="KRZ117" s="102"/>
      <c r="KSA117" s="102"/>
      <c r="KSB117" s="102"/>
      <c r="KSC117" s="102"/>
      <c r="KSD117" s="102"/>
      <c r="KSE117" s="102"/>
      <c r="KSF117" s="102"/>
      <c r="KSG117" s="102"/>
      <c r="KSH117" s="102"/>
      <c r="KSI117" s="102"/>
      <c r="KSJ117" s="102"/>
      <c r="KSK117" s="102"/>
      <c r="KSL117" s="102"/>
      <c r="KSM117" s="102"/>
      <c r="KSN117" s="102"/>
      <c r="KSO117" s="102"/>
      <c r="KSP117" s="102"/>
      <c r="KSQ117" s="102"/>
      <c r="KSR117" s="102"/>
      <c r="KSS117" s="102"/>
      <c r="KST117" s="102"/>
      <c r="KSU117" s="102"/>
      <c r="KSV117" s="102"/>
      <c r="KSW117" s="102"/>
      <c r="KSX117" s="102"/>
      <c r="KSY117" s="102"/>
      <c r="KSZ117" s="102"/>
      <c r="KTA117" s="102"/>
      <c r="KTB117" s="102"/>
      <c r="KTC117" s="102"/>
      <c r="KTD117" s="102"/>
      <c r="KTE117" s="102"/>
      <c r="KTF117" s="102"/>
      <c r="KTG117" s="102"/>
      <c r="KTH117" s="102"/>
      <c r="KTI117" s="102"/>
      <c r="KTJ117" s="102"/>
      <c r="KTK117" s="102"/>
      <c r="KTL117" s="102"/>
      <c r="KTM117" s="102"/>
      <c r="KTN117" s="102"/>
      <c r="KTO117" s="102"/>
      <c r="KTP117" s="102"/>
      <c r="KTQ117" s="102"/>
      <c r="KTR117" s="102"/>
      <c r="KTS117" s="102"/>
      <c r="KTT117" s="102"/>
      <c r="KTU117" s="102"/>
      <c r="KTV117" s="102"/>
      <c r="KTW117" s="102"/>
      <c r="KTX117" s="102"/>
      <c r="KTY117" s="102"/>
      <c r="KTZ117" s="102"/>
      <c r="KUA117" s="102"/>
      <c r="KUB117" s="102"/>
      <c r="KUC117" s="102"/>
      <c r="KUD117" s="102"/>
      <c r="KUE117" s="102"/>
      <c r="KUF117" s="102"/>
      <c r="KUG117" s="102"/>
      <c r="KUH117" s="102"/>
      <c r="KUI117" s="102"/>
      <c r="KUJ117" s="102"/>
      <c r="KUK117" s="102"/>
      <c r="KUL117" s="102"/>
      <c r="KUM117" s="102"/>
      <c r="KUN117" s="102"/>
      <c r="KUO117" s="102"/>
      <c r="KUP117" s="102"/>
      <c r="KUQ117" s="102"/>
      <c r="KUR117" s="102"/>
      <c r="KUS117" s="102"/>
      <c r="KUT117" s="102"/>
      <c r="KUU117" s="102"/>
      <c r="KUV117" s="102"/>
      <c r="KUW117" s="102"/>
      <c r="KUX117" s="102"/>
      <c r="KUY117" s="102"/>
      <c r="KUZ117" s="102"/>
      <c r="KVA117" s="102"/>
      <c r="KVB117" s="102"/>
      <c r="KVC117" s="102"/>
      <c r="KVD117" s="102"/>
      <c r="KVE117" s="102"/>
      <c r="KVF117" s="102"/>
      <c r="KVG117" s="102"/>
      <c r="KVH117" s="102"/>
      <c r="KVI117" s="102"/>
      <c r="KVJ117" s="102"/>
      <c r="KVK117" s="102"/>
      <c r="KVL117" s="102"/>
      <c r="KVM117" s="102"/>
      <c r="KVN117" s="102"/>
      <c r="KVO117" s="102"/>
      <c r="KVP117" s="102"/>
      <c r="KVQ117" s="102"/>
      <c r="KVR117" s="102"/>
      <c r="KVS117" s="102"/>
      <c r="KVT117" s="102"/>
      <c r="KVU117" s="102"/>
      <c r="KVV117" s="102"/>
      <c r="KVW117" s="102"/>
      <c r="KVX117" s="102"/>
      <c r="KVY117" s="102"/>
      <c r="KVZ117" s="102"/>
      <c r="KWA117" s="102"/>
      <c r="KWB117" s="102"/>
      <c r="KWC117" s="102"/>
      <c r="KWD117" s="102"/>
      <c r="KWE117" s="102"/>
      <c r="KWF117" s="102"/>
      <c r="KWG117" s="102"/>
      <c r="KWH117" s="102"/>
      <c r="KWI117" s="102"/>
      <c r="KWJ117" s="102"/>
      <c r="KWK117" s="102"/>
      <c r="KWL117" s="102"/>
      <c r="KWM117" s="102"/>
      <c r="KWN117" s="102"/>
      <c r="KWO117" s="102"/>
      <c r="KWP117" s="102"/>
      <c r="KWQ117" s="102"/>
      <c r="KWR117" s="102"/>
      <c r="KWS117" s="102"/>
      <c r="KWT117" s="102"/>
      <c r="KWU117" s="102"/>
      <c r="KWV117" s="102"/>
      <c r="KWW117" s="102"/>
      <c r="KWX117" s="102"/>
      <c r="KWY117" s="102"/>
      <c r="KWZ117" s="102"/>
      <c r="KXA117" s="102"/>
      <c r="KXB117" s="102"/>
      <c r="KXC117" s="102"/>
      <c r="KXD117" s="102"/>
      <c r="KXE117" s="102"/>
      <c r="KXF117" s="102"/>
      <c r="KXG117" s="102"/>
      <c r="KXH117" s="102"/>
      <c r="KXI117" s="102"/>
      <c r="KXJ117" s="102"/>
      <c r="KXK117" s="102"/>
      <c r="KXL117" s="102"/>
      <c r="KXM117" s="102"/>
      <c r="KXN117" s="102"/>
      <c r="KXO117" s="102"/>
      <c r="KXP117" s="102"/>
      <c r="KXQ117" s="102"/>
      <c r="KXR117" s="102"/>
      <c r="KXS117" s="102"/>
      <c r="KXT117" s="102"/>
      <c r="KXU117" s="102"/>
      <c r="KXV117" s="102"/>
      <c r="KXW117" s="102"/>
      <c r="KXX117" s="102"/>
      <c r="KXY117" s="102"/>
      <c r="KXZ117" s="102"/>
      <c r="KYA117" s="102"/>
      <c r="KYB117" s="102"/>
      <c r="KYC117" s="102"/>
      <c r="KYD117" s="102"/>
      <c r="KYE117" s="102"/>
      <c r="KYF117" s="102"/>
      <c r="KYG117" s="102"/>
      <c r="KYH117" s="102"/>
      <c r="KYI117" s="102"/>
      <c r="KYJ117" s="102"/>
      <c r="KYK117" s="102"/>
      <c r="KYL117" s="102"/>
      <c r="KYM117" s="102"/>
      <c r="KYN117" s="102"/>
      <c r="KYO117" s="102"/>
      <c r="KYP117" s="102"/>
      <c r="KYQ117" s="102"/>
      <c r="KYR117" s="102"/>
      <c r="KYS117" s="102"/>
      <c r="KYT117" s="102"/>
      <c r="KYU117" s="102"/>
      <c r="KYV117" s="102"/>
      <c r="KYW117" s="102"/>
      <c r="KYX117" s="102"/>
      <c r="KYY117" s="102"/>
      <c r="KYZ117" s="102"/>
      <c r="KZA117" s="102"/>
      <c r="KZB117" s="102"/>
      <c r="KZC117" s="102"/>
      <c r="KZD117" s="102"/>
      <c r="KZE117" s="102"/>
      <c r="KZF117" s="102"/>
      <c r="KZG117" s="102"/>
      <c r="KZH117" s="102"/>
      <c r="KZI117" s="102"/>
      <c r="KZJ117" s="102"/>
      <c r="KZK117" s="102"/>
      <c r="KZL117" s="102"/>
      <c r="KZM117" s="102"/>
      <c r="KZN117" s="102"/>
      <c r="KZO117" s="102"/>
      <c r="KZP117" s="102"/>
      <c r="KZQ117" s="102"/>
      <c r="KZR117" s="102"/>
      <c r="KZS117" s="102"/>
      <c r="KZT117" s="102"/>
      <c r="KZU117" s="102"/>
      <c r="KZV117" s="102"/>
      <c r="KZW117" s="102"/>
      <c r="KZX117" s="102"/>
      <c r="KZY117" s="102"/>
      <c r="KZZ117" s="102"/>
      <c r="LAA117" s="102"/>
      <c r="LAB117" s="102"/>
      <c r="LAC117" s="102"/>
      <c r="LAD117" s="102"/>
      <c r="LAE117" s="102"/>
      <c r="LAF117" s="102"/>
      <c r="LAG117" s="102"/>
      <c r="LAH117" s="102"/>
      <c r="LAI117" s="102"/>
      <c r="LAJ117" s="102"/>
      <c r="LAK117" s="102"/>
      <c r="LAL117" s="102"/>
      <c r="LAM117" s="102"/>
      <c r="LAN117" s="102"/>
      <c r="LAO117" s="102"/>
      <c r="LAP117" s="102"/>
      <c r="LAQ117" s="102"/>
      <c r="LAR117" s="102"/>
      <c r="LAS117" s="102"/>
      <c r="LAT117" s="102"/>
      <c r="LAU117" s="102"/>
      <c r="LAV117" s="102"/>
      <c r="LAW117" s="102"/>
      <c r="LAX117" s="102"/>
      <c r="LAY117" s="102"/>
      <c r="LAZ117" s="102"/>
      <c r="LBA117" s="102"/>
      <c r="LBB117" s="102"/>
      <c r="LBC117" s="102"/>
      <c r="LBD117" s="102"/>
      <c r="LBE117" s="102"/>
      <c r="LBF117" s="102"/>
      <c r="LBG117" s="102"/>
      <c r="LBH117" s="102"/>
      <c r="LBI117" s="102"/>
      <c r="LBJ117" s="102"/>
      <c r="LBK117" s="102"/>
      <c r="LBL117" s="102"/>
      <c r="LBM117" s="102"/>
      <c r="LBN117" s="102"/>
      <c r="LBO117" s="102"/>
      <c r="LBP117" s="102"/>
      <c r="LBQ117" s="102"/>
      <c r="LBR117" s="102"/>
      <c r="LBS117" s="102"/>
      <c r="LBT117" s="102"/>
      <c r="LBU117" s="102"/>
      <c r="LBV117" s="102"/>
      <c r="LBW117" s="102"/>
      <c r="LBX117" s="102"/>
      <c r="LBY117" s="102"/>
      <c r="LBZ117" s="102"/>
      <c r="LCA117" s="102"/>
      <c r="LCB117" s="102"/>
      <c r="LCC117" s="102"/>
      <c r="LCD117" s="102"/>
      <c r="LCE117" s="102"/>
      <c r="LCF117" s="102"/>
      <c r="LCG117" s="102"/>
      <c r="LCH117" s="102"/>
      <c r="LCI117" s="102"/>
      <c r="LCJ117" s="102"/>
      <c r="LCK117" s="102"/>
      <c r="LCL117" s="102"/>
      <c r="LCM117" s="102"/>
      <c r="LCN117" s="102"/>
      <c r="LCO117" s="102"/>
      <c r="LCP117" s="102"/>
      <c r="LCQ117" s="102"/>
      <c r="LCR117" s="102"/>
      <c r="LCS117" s="102"/>
      <c r="LCT117" s="102"/>
      <c r="LCU117" s="102"/>
      <c r="LCV117" s="102"/>
      <c r="LCW117" s="102"/>
      <c r="LCX117" s="102"/>
      <c r="LCY117" s="102"/>
      <c r="LCZ117" s="102"/>
      <c r="LDA117" s="102"/>
      <c r="LDB117" s="102"/>
      <c r="LDC117" s="102"/>
      <c r="LDD117" s="102"/>
      <c r="LDE117" s="102"/>
      <c r="LDF117" s="102"/>
      <c r="LDG117" s="102"/>
      <c r="LDH117" s="102"/>
      <c r="LDI117" s="102"/>
      <c r="LDJ117" s="102"/>
      <c r="LDK117" s="102"/>
      <c r="LDL117" s="102"/>
      <c r="LDM117" s="102"/>
      <c r="LDN117" s="102"/>
      <c r="LDO117" s="102"/>
      <c r="LDP117" s="102"/>
      <c r="LDQ117" s="102"/>
      <c r="LDR117" s="102"/>
      <c r="LDS117" s="102"/>
      <c r="LDT117" s="102"/>
      <c r="LDU117" s="102"/>
      <c r="LDV117" s="102"/>
      <c r="LDW117" s="102"/>
      <c r="LDX117" s="102"/>
      <c r="LDY117" s="102"/>
      <c r="LDZ117" s="102"/>
      <c r="LEA117" s="102"/>
      <c r="LEB117" s="102"/>
      <c r="LEC117" s="102"/>
      <c r="LED117" s="102"/>
      <c r="LEE117" s="102"/>
      <c r="LEF117" s="102"/>
      <c r="LEG117" s="102"/>
      <c r="LEH117" s="102"/>
      <c r="LEI117" s="102"/>
      <c r="LEJ117" s="102"/>
      <c r="LEK117" s="102"/>
      <c r="LEL117" s="102"/>
      <c r="LEM117" s="102"/>
      <c r="LEN117" s="102"/>
      <c r="LEO117" s="102"/>
      <c r="LEP117" s="102"/>
      <c r="LEQ117" s="102"/>
      <c r="LER117" s="102"/>
      <c r="LES117" s="102"/>
      <c r="LET117" s="102"/>
      <c r="LEU117" s="102"/>
      <c r="LEV117" s="102"/>
      <c r="LEW117" s="102"/>
      <c r="LEX117" s="102"/>
      <c r="LEY117" s="102"/>
      <c r="LEZ117" s="102"/>
      <c r="LFA117" s="102"/>
      <c r="LFB117" s="102"/>
      <c r="LFC117" s="102"/>
      <c r="LFD117" s="102"/>
      <c r="LFE117" s="102"/>
      <c r="LFF117" s="102"/>
      <c r="LFG117" s="102"/>
      <c r="LFH117" s="102"/>
      <c r="LFI117" s="102"/>
      <c r="LFJ117" s="102"/>
      <c r="LFK117" s="102"/>
      <c r="LFL117" s="102"/>
      <c r="LFM117" s="102"/>
      <c r="LFN117" s="102"/>
      <c r="LFO117" s="102"/>
      <c r="LFP117" s="102"/>
      <c r="LFQ117" s="102"/>
      <c r="LFR117" s="102"/>
      <c r="LFS117" s="102"/>
      <c r="LFT117" s="102"/>
      <c r="LFU117" s="102"/>
      <c r="LFV117" s="102"/>
      <c r="LFW117" s="102"/>
      <c r="LFX117" s="102"/>
      <c r="LFY117" s="102"/>
      <c r="LFZ117" s="102"/>
      <c r="LGA117" s="102"/>
      <c r="LGB117" s="102"/>
      <c r="LGC117" s="102"/>
      <c r="LGD117" s="102"/>
      <c r="LGE117" s="102"/>
      <c r="LGF117" s="102"/>
      <c r="LGG117" s="102"/>
      <c r="LGH117" s="102"/>
      <c r="LGI117" s="102"/>
      <c r="LGJ117" s="102"/>
      <c r="LGK117" s="102"/>
      <c r="LGL117" s="102"/>
      <c r="LGM117" s="102"/>
      <c r="LGN117" s="102"/>
      <c r="LGO117" s="102"/>
      <c r="LGP117" s="102"/>
      <c r="LGQ117" s="102"/>
      <c r="LGR117" s="102"/>
      <c r="LGS117" s="102"/>
      <c r="LGT117" s="102"/>
      <c r="LGU117" s="102"/>
      <c r="LGV117" s="102"/>
      <c r="LGW117" s="102"/>
      <c r="LGX117" s="102"/>
      <c r="LGY117" s="102"/>
      <c r="LGZ117" s="102"/>
      <c r="LHA117" s="102"/>
      <c r="LHB117" s="102"/>
      <c r="LHC117" s="102"/>
      <c r="LHD117" s="102"/>
      <c r="LHE117" s="102"/>
      <c r="LHF117" s="102"/>
      <c r="LHG117" s="102"/>
      <c r="LHH117" s="102"/>
      <c r="LHI117" s="102"/>
      <c r="LHJ117" s="102"/>
      <c r="LHK117" s="102"/>
      <c r="LHL117" s="102"/>
      <c r="LHM117" s="102"/>
      <c r="LHN117" s="102"/>
      <c r="LHO117" s="102"/>
      <c r="LHP117" s="102"/>
      <c r="LHQ117" s="102"/>
      <c r="LHR117" s="102"/>
      <c r="LHS117" s="102"/>
      <c r="LHT117" s="102"/>
      <c r="LHU117" s="102"/>
      <c r="LHV117" s="102"/>
      <c r="LHW117" s="102"/>
      <c r="LHX117" s="102"/>
      <c r="LHY117" s="102"/>
      <c r="LHZ117" s="102"/>
      <c r="LIA117" s="102"/>
      <c r="LIB117" s="102"/>
      <c r="LIC117" s="102"/>
      <c r="LID117" s="102"/>
      <c r="LIE117" s="102"/>
      <c r="LIF117" s="102"/>
      <c r="LIG117" s="102"/>
      <c r="LIH117" s="102"/>
      <c r="LII117" s="102"/>
      <c r="LIJ117" s="102"/>
      <c r="LIK117" s="102"/>
      <c r="LIL117" s="102"/>
      <c r="LIM117" s="102"/>
      <c r="LIN117" s="102"/>
      <c r="LIO117" s="102"/>
      <c r="LIP117" s="102"/>
      <c r="LIQ117" s="102"/>
      <c r="LIR117" s="102"/>
      <c r="LIS117" s="102"/>
      <c r="LIT117" s="102"/>
      <c r="LIU117" s="102"/>
      <c r="LIV117" s="102"/>
      <c r="LIW117" s="102"/>
      <c r="LIX117" s="102"/>
      <c r="LIY117" s="102"/>
      <c r="LIZ117" s="102"/>
      <c r="LJA117" s="102"/>
      <c r="LJB117" s="102"/>
      <c r="LJC117" s="102"/>
      <c r="LJD117" s="102"/>
      <c r="LJE117" s="102"/>
      <c r="LJF117" s="102"/>
      <c r="LJG117" s="102"/>
      <c r="LJH117" s="102"/>
      <c r="LJI117" s="102"/>
      <c r="LJJ117" s="102"/>
      <c r="LJK117" s="102"/>
      <c r="LJL117" s="102"/>
      <c r="LJM117" s="102"/>
      <c r="LJN117" s="102"/>
      <c r="LJO117" s="102"/>
      <c r="LJP117" s="102"/>
      <c r="LJQ117" s="102"/>
      <c r="LJR117" s="102"/>
      <c r="LJS117" s="102"/>
      <c r="LJT117" s="102"/>
      <c r="LJU117" s="102"/>
      <c r="LJV117" s="102"/>
      <c r="LJW117" s="102"/>
      <c r="LJX117" s="102"/>
      <c r="LJY117" s="102"/>
      <c r="LJZ117" s="102"/>
      <c r="LKA117" s="102"/>
      <c r="LKB117" s="102"/>
      <c r="LKC117" s="102"/>
      <c r="LKD117" s="102"/>
      <c r="LKE117" s="102"/>
      <c r="LKF117" s="102"/>
      <c r="LKG117" s="102"/>
      <c r="LKH117" s="102"/>
      <c r="LKI117" s="102"/>
      <c r="LKJ117" s="102"/>
      <c r="LKK117" s="102"/>
      <c r="LKL117" s="102"/>
      <c r="LKM117" s="102"/>
      <c r="LKN117" s="102"/>
      <c r="LKO117" s="102"/>
      <c r="LKP117" s="102"/>
      <c r="LKQ117" s="102"/>
      <c r="LKR117" s="102"/>
      <c r="LKS117" s="102"/>
      <c r="LKT117" s="102"/>
      <c r="LKU117" s="102"/>
      <c r="LKV117" s="102"/>
      <c r="LKW117" s="102"/>
      <c r="LKX117" s="102"/>
      <c r="LKY117" s="102"/>
      <c r="LKZ117" s="102"/>
      <c r="LLA117" s="102"/>
      <c r="LLB117" s="102"/>
      <c r="LLC117" s="102"/>
      <c r="LLD117" s="102"/>
      <c r="LLE117" s="102"/>
      <c r="LLF117" s="102"/>
      <c r="LLG117" s="102"/>
      <c r="LLH117" s="102"/>
      <c r="LLI117" s="102"/>
      <c r="LLJ117" s="102"/>
      <c r="LLK117" s="102"/>
      <c r="LLL117" s="102"/>
      <c r="LLM117" s="102"/>
      <c r="LLN117" s="102"/>
      <c r="LLO117" s="102"/>
      <c r="LLP117" s="102"/>
      <c r="LLQ117" s="102"/>
      <c r="LLR117" s="102"/>
      <c r="LLS117" s="102"/>
      <c r="LLT117" s="102"/>
      <c r="LLU117" s="102"/>
      <c r="LLV117" s="102"/>
      <c r="LLW117" s="102"/>
      <c r="LLX117" s="102"/>
      <c r="LLY117" s="102"/>
      <c r="LLZ117" s="102"/>
      <c r="LMA117" s="102"/>
      <c r="LMB117" s="102"/>
      <c r="LMC117" s="102"/>
      <c r="LMD117" s="102"/>
      <c r="LME117" s="102"/>
      <c r="LMF117" s="102"/>
      <c r="LMG117" s="102"/>
      <c r="LMH117" s="102"/>
      <c r="LMI117" s="102"/>
      <c r="LMJ117" s="102"/>
      <c r="LMK117" s="102"/>
      <c r="LML117" s="102"/>
      <c r="LMM117" s="102"/>
      <c r="LMN117" s="102"/>
      <c r="LMO117" s="102"/>
      <c r="LMP117" s="102"/>
      <c r="LMQ117" s="102"/>
      <c r="LMR117" s="102"/>
      <c r="LMS117" s="102"/>
      <c r="LMT117" s="102"/>
      <c r="LMU117" s="102"/>
      <c r="LMV117" s="102"/>
      <c r="LMW117" s="102"/>
      <c r="LMX117" s="102"/>
      <c r="LMY117" s="102"/>
      <c r="LMZ117" s="102"/>
      <c r="LNA117" s="102"/>
      <c r="LNB117" s="102"/>
      <c r="LNC117" s="102"/>
      <c r="LND117" s="102"/>
      <c r="LNE117" s="102"/>
      <c r="LNF117" s="102"/>
      <c r="LNG117" s="102"/>
      <c r="LNH117" s="102"/>
      <c r="LNI117" s="102"/>
      <c r="LNJ117" s="102"/>
      <c r="LNK117" s="102"/>
      <c r="LNL117" s="102"/>
      <c r="LNM117" s="102"/>
      <c r="LNN117" s="102"/>
      <c r="LNO117" s="102"/>
      <c r="LNP117" s="102"/>
      <c r="LNQ117" s="102"/>
      <c r="LNR117" s="102"/>
      <c r="LNS117" s="102"/>
      <c r="LNT117" s="102"/>
      <c r="LNU117" s="102"/>
      <c r="LNV117" s="102"/>
      <c r="LNW117" s="102"/>
      <c r="LNX117" s="102"/>
      <c r="LNY117" s="102"/>
      <c r="LNZ117" s="102"/>
      <c r="LOA117" s="102"/>
      <c r="LOB117" s="102"/>
      <c r="LOC117" s="102"/>
      <c r="LOD117" s="102"/>
      <c r="LOE117" s="102"/>
      <c r="LOF117" s="102"/>
      <c r="LOG117" s="102"/>
      <c r="LOH117" s="102"/>
      <c r="LOI117" s="102"/>
      <c r="LOJ117" s="102"/>
      <c r="LOK117" s="102"/>
      <c r="LOL117" s="102"/>
      <c r="LOM117" s="102"/>
      <c r="LON117" s="102"/>
      <c r="LOO117" s="102"/>
      <c r="LOP117" s="102"/>
      <c r="LOQ117" s="102"/>
      <c r="LOR117" s="102"/>
      <c r="LOS117" s="102"/>
      <c r="LOT117" s="102"/>
      <c r="LOU117" s="102"/>
      <c r="LOV117" s="102"/>
      <c r="LOW117" s="102"/>
      <c r="LOX117" s="102"/>
      <c r="LOY117" s="102"/>
      <c r="LOZ117" s="102"/>
      <c r="LPA117" s="102"/>
      <c r="LPB117" s="102"/>
      <c r="LPC117" s="102"/>
      <c r="LPD117" s="102"/>
      <c r="LPE117" s="102"/>
      <c r="LPF117" s="102"/>
      <c r="LPG117" s="102"/>
      <c r="LPH117" s="102"/>
      <c r="LPI117" s="102"/>
      <c r="LPJ117" s="102"/>
      <c r="LPK117" s="102"/>
      <c r="LPL117" s="102"/>
      <c r="LPM117" s="102"/>
      <c r="LPN117" s="102"/>
      <c r="LPO117" s="102"/>
      <c r="LPP117" s="102"/>
      <c r="LPQ117" s="102"/>
      <c r="LPR117" s="102"/>
      <c r="LPS117" s="102"/>
      <c r="LPT117" s="102"/>
      <c r="LPU117" s="102"/>
      <c r="LPV117" s="102"/>
      <c r="LPW117" s="102"/>
      <c r="LPX117" s="102"/>
      <c r="LPY117" s="102"/>
      <c r="LPZ117" s="102"/>
      <c r="LQA117" s="102"/>
      <c r="LQB117" s="102"/>
      <c r="LQC117" s="102"/>
      <c r="LQD117" s="102"/>
      <c r="LQE117" s="102"/>
      <c r="LQF117" s="102"/>
      <c r="LQG117" s="102"/>
      <c r="LQH117" s="102"/>
      <c r="LQI117" s="102"/>
      <c r="LQJ117" s="102"/>
      <c r="LQK117" s="102"/>
      <c r="LQL117" s="102"/>
      <c r="LQM117" s="102"/>
      <c r="LQN117" s="102"/>
      <c r="LQO117" s="102"/>
      <c r="LQP117" s="102"/>
      <c r="LQQ117" s="102"/>
      <c r="LQR117" s="102"/>
      <c r="LQS117" s="102"/>
      <c r="LQT117" s="102"/>
      <c r="LQU117" s="102"/>
      <c r="LQV117" s="102"/>
      <c r="LQW117" s="102"/>
      <c r="LQX117" s="102"/>
      <c r="LQY117" s="102"/>
      <c r="LQZ117" s="102"/>
      <c r="LRA117" s="102"/>
      <c r="LRB117" s="102"/>
      <c r="LRC117" s="102"/>
      <c r="LRD117" s="102"/>
      <c r="LRE117" s="102"/>
      <c r="LRF117" s="102"/>
      <c r="LRG117" s="102"/>
      <c r="LRH117" s="102"/>
      <c r="LRI117" s="102"/>
      <c r="LRJ117" s="102"/>
      <c r="LRK117" s="102"/>
      <c r="LRL117" s="102"/>
      <c r="LRM117" s="102"/>
      <c r="LRN117" s="102"/>
      <c r="LRO117" s="102"/>
      <c r="LRP117" s="102"/>
      <c r="LRQ117" s="102"/>
      <c r="LRR117" s="102"/>
      <c r="LRS117" s="102"/>
      <c r="LRT117" s="102"/>
      <c r="LRU117" s="102"/>
      <c r="LRV117" s="102"/>
      <c r="LRW117" s="102"/>
      <c r="LRX117" s="102"/>
      <c r="LRY117" s="102"/>
      <c r="LRZ117" s="102"/>
      <c r="LSA117" s="102"/>
      <c r="LSB117" s="102"/>
      <c r="LSC117" s="102"/>
      <c r="LSD117" s="102"/>
      <c r="LSE117" s="102"/>
      <c r="LSF117" s="102"/>
      <c r="LSG117" s="102"/>
      <c r="LSH117" s="102"/>
      <c r="LSI117" s="102"/>
      <c r="LSJ117" s="102"/>
      <c r="LSK117" s="102"/>
      <c r="LSL117" s="102"/>
      <c r="LSM117" s="102"/>
      <c r="LSN117" s="102"/>
      <c r="LSO117" s="102"/>
      <c r="LSP117" s="102"/>
      <c r="LSQ117" s="102"/>
      <c r="LSR117" s="102"/>
      <c r="LSS117" s="102"/>
      <c r="LST117" s="102"/>
      <c r="LSU117" s="102"/>
      <c r="LSV117" s="102"/>
      <c r="LSW117" s="102"/>
      <c r="LSX117" s="102"/>
      <c r="LSY117" s="102"/>
      <c r="LSZ117" s="102"/>
      <c r="LTA117" s="102"/>
      <c r="LTB117" s="102"/>
      <c r="LTC117" s="102"/>
      <c r="LTD117" s="102"/>
      <c r="LTE117" s="102"/>
      <c r="LTF117" s="102"/>
      <c r="LTG117" s="102"/>
      <c r="LTH117" s="102"/>
      <c r="LTI117" s="102"/>
      <c r="LTJ117" s="102"/>
      <c r="LTK117" s="102"/>
      <c r="LTL117" s="102"/>
      <c r="LTM117" s="102"/>
      <c r="LTN117" s="102"/>
      <c r="LTO117" s="102"/>
      <c r="LTP117" s="102"/>
      <c r="LTQ117" s="102"/>
      <c r="LTR117" s="102"/>
      <c r="LTS117" s="102"/>
      <c r="LTT117" s="102"/>
      <c r="LTU117" s="102"/>
      <c r="LTV117" s="102"/>
      <c r="LTW117" s="102"/>
      <c r="LTX117" s="102"/>
      <c r="LTY117" s="102"/>
      <c r="LTZ117" s="102"/>
      <c r="LUA117" s="102"/>
      <c r="LUB117" s="102"/>
      <c r="LUC117" s="102"/>
      <c r="LUD117" s="102"/>
      <c r="LUE117" s="102"/>
      <c r="LUF117" s="102"/>
      <c r="LUG117" s="102"/>
      <c r="LUH117" s="102"/>
      <c r="LUI117" s="102"/>
      <c r="LUJ117" s="102"/>
      <c r="LUK117" s="102"/>
      <c r="LUL117" s="102"/>
      <c r="LUM117" s="102"/>
      <c r="LUN117" s="102"/>
      <c r="LUO117" s="102"/>
      <c r="LUP117" s="102"/>
      <c r="LUQ117" s="102"/>
      <c r="LUR117" s="102"/>
      <c r="LUS117" s="102"/>
      <c r="LUT117" s="102"/>
      <c r="LUU117" s="102"/>
      <c r="LUV117" s="102"/>
      <c r="LUW117" s="102"/>
      <c r="LUX117" s="102"/>
      <c r="LUY117" s="102"/>
      <c r="LUZ117" s="102"/>
      <c r="LVA117" s="102"/>
      <c r="LVB117" s="102"/>
      <c r="LVC117" s="102"/>
      <c r="LVD117" s="102"/>
      <c r="LVE117" s="102"/>
      <c r="LVF117" s="102"/>
      <c r="LVG117" s="102"/>
      <c r="LVH117" s="102"/>
      <c r="LVI117" s="102"/>
      <c r="LVJ117" s="102"/>
      <c r="LVK117" s="102"/>
      <c r="LVL117" s="102"/>
      <c r="LVM117" s="102"/>
      <c r="LVN117" s="102"/>
      <c r="LVO117" s="102"/>
      <c r="LVP117" s="102"/>
      <c r="LVQ117" s="102"/>
      <c r="LVR117" s="102"/>
      <c r="LVS117" s="102"/>
      <c r="LVT117" s="102"/>
      <c r="LVU117" s="102"/>
      <c r="LVV117" s="102"/>
      <c r="LVW117" s="102"/>
      <c r="LVX117" s="102"/>
      <c r="LVY117" s="102"/>
      <c r="LVZ117" s="102"/>
      <c r="LWA117" s="102"/>
      <c r="LWB117" s="102"/>
      <c r="LWC117" s="102"/>
      <c r="LWD117" s="102"/>
      <c r="LWE117" s="102"/>
      <c r="LWF117" s="102"/>
      <c r="LWG117" s="102"/>
      <c r="LWH117" s="102"/>
      <c r="LWI117" s="102"/>
      <c r="LWJ117" s="102"/>
      <c r="LWK117" s="102"/>
      <c r="LWL117" s="102"/>
      <c r="LWM117" s="102"/>
      <c r="LWN117" s="102"/>
      <c r="LWO117" s="102"/>
      <c r="LWP117" s="102"/>
      <c r="LWQ117" s="102"/>
      <c r="LWR117" s="102"/>
      <c r="LWS117" s="102"/>
      <c r="LWT117" s="102"/>
      <c r="LWU117" s="102"/>
      <c r="LWV117" s="102"/>
      <c r="LWW117" s="102"/>
      <c r="LWX117" s="102"/>
      <c r="LWY117" s="102"/>
      <c r="LWZ117" s="102"/>
      <c r="LXA117" s="102"/>
      <c r="LXB117" s="102"/>
      <c r="LXC117" s="102"/>
      <c r="LXD117" s="102"/>
      <c r="LXE117" s="102"/>
      <c r="LXF117" s="102"/>
      <c r="LXG117" s="102"/>
      <c r="LXH117" s="102"/>
      <c r="LXI117" s="102"/>
      <c r="LXJ117" s="102"/>
      <c r="LXK117" s="102"/>
      <c r="LXL117" s="102"/>
      <c r="LXM117" s="102"/>
      <c r="LXN117" s="102"/>
      <c r="LXO117" s="102"/>
      <c r="LXP117" s="102"/>
      <c r="LXQ117" s="102"/>
      <c r="LXR117" s="102"/>
      <c r="LXS117" s="102"/>
      <c r="LXT117" s="102"/>
      <c r="LXU117" s="102"/>
      <c r="LXV117" s="102"/>
      <c r="LXW117" s="102"/>
      <c r="LXX117" s="102"/>
      <c r="LXY117" s="102"/>
      <c r="LXZ117" s="102"/>
      <c r="LYA117" s="102"/>
      <c r="LYB117" s="102"/>
      <c r="LYC117" s="102"/>
      <c r="LYD117" s="102"/>
      <c r="LYE117" s="102"/>
      <c r="LYF117" s="102"/>
      <c r="LYG117" s="102"/>
      <c r="LYH117" s="102"/>
      <c r="LYI117" s="102"/>
      <c r="LYJ117" s="102"/>
      <c r="LYK117" s="102"/>
      <c r="LYL117" s="102"/>
      <c r="LYM117" s="102"/>
      <c r="LYN117" s="102"/>
      <c r="LYO117" s="102"/>
      <c r="LYP117" s="102"/>
      <c r="LYQ117" s="102"/>
      <c r="LYR117" s="102"/>
      <c r="LYS117" s="102"/>
      <c r="LYT117" s="102"/>
      <c r="LYU117" s="102"/>
      <c r="LYV117" s="102"/>
      <c r="LYW117" s="102"/>
      <c r="LYX117" s="102"/>
      <c r="LYY117" s="102"/>
      <c r="LYZ117" s="102"/>
      <c r="LZA117" s="102"/>
      <c r="LZB117" s="102"/>
      <c r="LZC117" s="102"/>
      <c r="LZD117" s="102"/>
      <c r="LZE117" s="102"/>
      <c r="LZF117" s="102"/>
      <c r="LZG117" s="102"/>
      <c r="LZH117" s="102"/>
      <c r="LZI117" s="102"/>
      <c r="LZJ117" s="102"/>
      <c r="LZK117" s="102"/>
      <c r="LZL117" s="102"/>
      <c r="LZM117" s="102"/>
      <c r="LZN117" s="102"/>
      <c r="LZO117" s="102"/>
      <c r="LZP117" s="102"/>
      <c r="LZQ117" s="102"/>
      <c r="LZR117" s="102"/>
      <c r="LZS117" s="102"/>
      <c r="LZT117" s="102"/>
      <c r="LZU117" s="102"/>
      <c r="LZV117" s="102"/>
      <c r="LZW117" s="102"/>
      <c r="LZX117" s="102"/>
      <c r="LZY117" s="102"/>
      <c r="LZZ117" s="102"/>
      <c r="MAA117" s="102"/>
      <c r="MAB117" s="102"/>
      <c r="MAC117" s="102"/>
      <c r="MAD117" s="102"/>
      <c r="MAE117" s="102"/>
      <c r="MAF117" s="102"/>
      <c r="MAG117" s="102"/>
      <c r="MAH117" s="102"/>
      <c r="MAI117" s="102"/>
      <c r="MAJ117" s="102"/>
      <c r="MAK117" s="102"/>
      <c r="MAL117" s="102"/>
      <c r="MAM117" s="102"/>
      <c r="MAN117" s="102"/>
      <c r="MAO117" s="102"/>
      <c r="MAP117" s="102"/>
      <c r="MAQ117" s="102"/>
      <c r="MAR117" s="102"/>
      <c r="MAS117" s="102"/>
      <c r="MAT117" s="102"/>
      <c r="MAU117" s="102"/>
      <c r="MAV117" s="102"/>
      <c r="MAW117" s="102"/>
      <c r="MAX117" s="102"/>
      <c r="MAY117" s="102"/>
      <c r="MAZ117" s="102"/>
      <c r="MBA117" s="102"/>
      <c r="MBB117" s="102"/>
      <c r="MBC117" s="102"/>
      <c r="MBD117" s="102"/>
      <c r="MBE117" s="102"/>
      <c r="MBF117" s="102"/>
      <c r="MBG117" s="102"/>
      <c r="MBH117" s="102"/>
      <c r="MBI117" s="102"/>
      <c r="MBJ117" s="102"/>
      <c r="MBK117" s="102"/>
      <c r="MBL117" s="102"/>
      <c r="MBM117" s="102"/>
      <c r="MBN117" s="102"/>
      <c r="MBO117" s="102"/>
      <c r="MBP117" s="102"/>
      <c r="MBQ117" s="102"/>
      <c r="MBR117" s="102"/>
      <c r="MBS117" s="102"/>
      <c r="MBT117" s="102"/>
      <c r="MBU117" s="102"/>
      <c r="MBV117" s="102"/>
      <c r="MBW117" s="102"/>
      <c r="MBX117" s="102"/>
      <c r="MBY117" s="102"/>
      <c r="MBZ117" s="102"/>
      <c r="MCA117" s="102"/>
      <c r="MCB117" s="102"/>
      <c r="MCC117" s="102"/>
      <c r="MCD117" s="102"/>
      <c r="MCE117" s="102"/>
      <c r="MCF117" s="102"/>
      <c r="MCG117" s="102"/>
      <c r="MCH117" s="102"/>
      <c r="MCI117" s="102"/>
      <c r="MCJ117" s="102"/>
      <c r="MCK117" s="102"/>
      <c r="MCL117" s="102"/>
      <c r="MCM117" s="102"/>
      <c r="MCN117" s="102"/>
      <c r="MCO117" s="102"/>
      <c r="MCP117" s="102"/>
      <c r="MCQ117" s="102"/>
      <c r="MCR117" s="102"/>
      <c r="MCS117" s="102"/>
      <c r="MCT117" s="102"/>
      <c r="MCU117" s="102"/>
      <c r="MCV117" s="102"/>
      <c r="MCW117" s="102"/>
      <c r="MCX117" s="102"/>
      <c r="MCY117" s="102"/>
      <c r="MCZ117" s="102"/>
      <c r="MDA117" s="102"/>
      <c r="MDB117" s="102"/>
      <c r="MDC117" s="102"/>
      <c r="MDD117" s="102"/>
      <c r="MDE117" s="102"/>
      <c r="MDF117" s="102"/>
      <c r="MDG117" s="102"/>
      <c r="MDH117" s="102"/>
      <c r="MDI117" s="102"/>
      <c r="MDJ117" s="102"/>
      <c r="MDK117" s="102"/>
      <c r="MDL117" s="102"/>
      <c r="MDM117" s="102"/>
      <c r="MDN117" s="102"/>
      <c r="MDO117" s="102"/>
      <c r="MDP117" s="102"/>
      <c r="MDQ117" s="102"/>
      <c r="MDR117" s="102"/>
      <c r="MDS117" s="102"/>
      <c r="MDT117" s="102"/>
      <c r="MDU117" s="102"/>
      <c r="MDV117" s="102"/>
      <c r="MDW117" s="102"/>
      <c r="MDX117" s="102"/>
      <c r="MDY117" s="102"/>
      <c r="MDZ117" s="102"/>
      <c r="MEA117" s="102"/>
      <c r="MEB117" s="102"/>
      <c r="MEC117" s="102"/>
      <c r="MED117" s="102"/>
      <c r="MEE117" s="102"/>
      <c r="MEF117" s="102"/>
      <c r="MEG117" s="102"/>
      <c r="MEH117" s="102"/>
      <c r="MEI117" s="102"/>
      <c r="MEJ117" s="102"/>
      <c r="MEK117" s="102"/>
      <c r="MEL117" s="102"/>
      <c r="MEM117" s="102"/>
      <c r="MEN117" s="102"/>
      <c r="MEO117" s="102"/>
      <c r="MEP117" s="102"/>
      <c r="MEQ117" s="102"/>
      <c r="MER117" s="102"/>
      <c r="MES117" s="102"/>
      <c r="MET117" s="102"/>
      <c r="MEU117" s="102"/>
      <c r="MEV117" s="102"/>
      <c r="MEW117" s="102"/>
      <c r="MEX117" s="102"/>
      <c r="MEY117" s="102"/>
      <c r="MEZ117" s="102"/>
      <c r="MFA117" s="102"/>
      <c r="MFB117" s="102"/>
      <c r="MFC117" s="102"/>
      <c r="MFD117" s="102"/>
      <c r="MFE117" s="102"/>
      <c r="MFF117" s="102"/>
      <c r="MFG117" s="102"/>
      <c r="MFH117" s="102"/>
      <c r="MFI117" s="102"/>
      <c r="MFJ117" s="102"/>
      <c r="MFK117" s="102"/>
      <c r="MFL117" s="102"/>
      <c r="MFM117" s="102"/>
      <c r="MFN117" s="102"/>
      <c r="MFO117" s="102"/>
      <c r="MFP117" s="102"/>
      <c r="MFQ117" s="102"/>
      <c r="MFR117" s="102"/>
      <c r="MFS117" s="102"/>
      <c r="MFT117" s="102"/>
      <c r="MFU117" s="102"/>
      <c r="MFV117" s="102"/>
      <c r="MFW117" s="102"/>
      <c r="MFX117" s="102"/>
      <c r="MFY117" s="102"/>
      <c r="MFZ117" s="102"/>
      <c r="MGA117" s="102"/>
      <c r="MGB117" s="102"/>
      <c r="MGC117" s="102"/>
      <c r="MGD117" s="102"/>
      <c r="MGE117" s="102"/>
      <c r="MGF117" s="102"/>
      <c r="MGG117" s="102"/>
      <c r="MGH117" s="102"/>
      <c r="MGI117" s="102"/>
      <c r="MGJ117" s="102"/>
      <c r="MGK117" s="102"/>
      <c r="MGL117" s="102"/>
      <c r="MGM117" s="102"/>
      <c r="MGN117" s="102"/>
      <c r="MGO117" s="102"/>
      <c r="MGP117" s="102"/>
      <c r="MGQ117" s="102"/>
      <c r="MGR117" s="102"/>
      <c r="MGS117" s="102"/>
      <c r="MGT117" s="102"/>
      <c r="MGU117" s="102"/>
      <c r="MGV117" s="102"/>
      <c r="MGW117" s="102"/>
      <c r="MGX117" s="102"/>
      <c r="MGY117" s="102"/>
      <c r="MGZ117" s="102"/>
      <c r="MHA117" s="102"/>
      <c r="MHB117" s="102"/>
      <c r="MHC117" s="102"/>
      <c r="MHD117" s="102"/>
      <c r="MHE117" s="102"/>
      <c r="MHF117" s="102"/>
      <c r="MHG117" s="102"/>
      <c r="MHH117" s="102"/>
      <c r="MHI117" s="102"/>
      <c r="MHJ117" s="102"/>
      <c r="MHK117" s="102"/>
      <c r="MHL117" s="102"/>
      <c r="MHM117" s="102"/>
      <c r="MHN117" s="102"/>
      <c r="MHO117" s="102"/>
      <c r="MHP117" s="102"/>
      <c r="MHQ117" s="102"/>
      <c r="MHR117" s="102"/>
      <c r="MHS117" s="102"/>
      <c r="MHT117" s="102"/>
      <c r="MHU117" s="102"/>
      <c r="MHV117" s="102"/>
      <c r="MHW117" s="102"/>
      <c r="MHX117" s="102"/>
      <c r="MHY117" s="102"/>
      <c r="MHZ117" s="102"/>
      <c r="MIA117" s="102"/>
      <c r="MIB117" s="102"/>
      <c r="MIC117" s="102"/>
      <c r="MID117" s="102"/>
      <c r="MIE117" s="102"/>
      <c r="MIF117" s="102"/>
      <c r="MIG117" s="102"/>
      <c r="MIH117" s="102"/>
      <c r="MII117" s="102"/>
      <c r="MIJ117" s="102"/>
      <c r="MIK117" s="102"/>
      <c r="MIL117" s="102"/>
      <c r="MIM117" s="102"/>
      <c r="MIN117" s="102"/>
      <c r="MIO117" s="102"/>
      <c r="MIP117" s="102"/>
      <c r="MIQ117" s="102"/>
      <c r="MIR117" s="102"/>
      <c r="MIS117" s="102"/>
      <c r="MIT117" s="102"/>
      <c r="MIU117" s="102"/>
      <c r="MIV117" s="102"/>
      <c r="MIW117" s="102"/>
      <c r="MIX117" s="102"/>
      <c r="MIY117" s="102"/>
      <c r="MIZ117" s="102"/>
      <c r="MJA117" s="102"/>
      <c r="MJB117" s="102"/>
      <c r="MJC117" s="102"/>
      <c r="MJD117" s="102"/>
      <c r="MJE117" s="102"/>
      <c r="MJF117" s="102"/>
      <c r="MJG117" s="102"/>
      <c r="MJH117" s="102"/>
      <c r="MJI117" s="102"/>
      <c r="MJJ117" s="102"/>
      <c r="MJK117" s="102"/>
      <c r="MJL117" s="102"/>
      <c r="MJM117" s="102"/>
      <c r="MJN117" s="102"/>
      <c r="MJO117" s="102"/>
      <c r="MJP117" s="102"/>
      <c r="MJQ117" s="102"/>
      <c r="MJR117" s="102"/>
      <c r="MJS117" s="102"/>
      <c r="MJT117" s="102"/>
      <c r="MJU117" s="102"/>
      <c r="MJV117" s="102"/>
      <c r="MJW117" s="102"/>
      <c r="MJX117" s="102"/>
      <c r="MJY117" s="102"/>
      <c r="MJZ117" s="102"/>
      <c r="MKA117" s="102"/>
      <c r="MKB117" s="102"/>
      <c r="MKC117" s="102"/>
      <c r="MKD117" s="102"/>
      <c r="MKE117" s="102"/>
      <c r="MKF117" s="102"/>
      <c r="MKG117" s="102"/>
      <c r="MKH117" s="102"/>
      <c r="MKI117" s="102"/>
      <c r="MKJ117" s="102"/>
      <c r="MKK117" s="102"/>
      <c r="MKL117" s="102"/>
      <c r="MKM117" s="102"/>
      <c r="MKN117" s="102"/>
      <c r="MKO117" s="102"/>
      <c r="MKP117" s="102"/>
      <c r="MKQ117" s="102"/>
      <c r="MKR117" s="102"/>
      <c r="MKS117" s="102"/>
      <c r="MKT117" s="102"/>
      <c r="MKU117" s="102"/>
      <c r="MKV117" s="102"/>
      <c r="MKW117" s="102"/>
      <c r="MKX117" s="102"/>
      <c r="MKY117" s="102"/>
      <c r="MKZ117" s="102"/>
      <c r="MLA117" s="102"/>
      <c r="MLB117" s="102"/>
      <c r="MLC117" s="102"/>
      <c r="MLD117" s="102"/>
      <c r="MLE117" s="102"/>
      <c r="MLF117" s="102"/>
      <c r="MLG117" s="102"/>
      <c r="MLH117" s="102"/>
      <c r="MLI117" s="102"/>
      <c r="MLJ117" s="102"/>
      <c r="MLK117" s="102"/>
      <c r="MLL117" s="102"/>
      <c r="MLM117" s="102"/>
      <c r="MLN117" s="102"/>
      <c r="MLO117" s="102"/>
      <c r="MLP117" s="102"/>
      <c r="MLQ117" s="102"/>
      <c r="MLR117" s="102"/>
      <c r="MLS117" s="102"/>
      <c r="MLT117" s="102"/>
      <c r="MLU117" s="102"/>
      <c r="MLV117" s="102"/>
      <c r="MLW117" s="102"/>
      <c r="MLX117" s="102"/>
      <c r="MLY117" s="102"/>
      <c r="MLZ117" s="102"/>
      <c r="MMA117" s="102"/>
      <c r="MMB117" s="102"/>
      <c r="MMC117" s="102"/>
      <c r="MMD117" s="102"/>
      <c r="MME117" s="102"/>
      <c r="MMF117" s="102"/>
      <c r="MMG117" s="102"/>
      <c r="MMH117" s="102"/>
      <c r="MMI117" s="102"/>
      <c r="MMJ117" s="102"/>
      <c r="MMK117" s="102"/>
      <c r="MML117" s="102"/>
      <c r="MMM117" s="102"/>
      <c r="MMN117" s="102"/>
      <c r="MMO117" s="102"/>
      <c r="MMP117" s="102"/>
      <c r="MMQ117" s="102"/>
      <c r="MMR117" s="102"/>
      <c r="MMS117" s="102"/>
      <c r="MMT117" s="102"/>
      <c r="MMU117" s="102"/>
      <c r="MMV117" s="102"/>
      <c r="MMW117" s="102"/>
      <c r="MMX117" s="102"/>
      <c r="MMY117" s="102"/>
      <c r="MMZ117" s="102"/>
      <c r="MNA117" s="102"/>
      <c r="MNB117" s="102"/>
      <c r="MNC117" s="102"/>
      <c r="MND117" s="102"/>
      <c r="MNE117" s="102"/>
      <c r="MNF117" s="102"/>
      <c r="MNG117" s="102"/>
      <c r="MNH117" s="102"/>
      <c r="MNI117" s="102"/>
      <c r="MNJ117" s="102"/>
      <c r="MNK117" s="102"/>
      <c r="MNL117" s="102"/>
      <c r="MNM117" s="102"/>
      <c r="MNN117" s="102"/>
      <c r="MNO117" s="102"/>
      <c r="MNP117" s="102"/>
      <c r="MNQ117" s="102"/>
      <c r="MNR117" s="102"/>
      <c r="MNS117" s="102"/>
      <c r="MNT117" s="102"/>
      <c r="MNU117" s="102"/>
      <c r="MNV117" s="102"/>
      <c r="MNW117" s="102"/>
      <c r="MNX117" s="102"/>
      <c r="MNY117" s="102"/>
      <c r="MNZ117" s="102"/>
      <c r="MOA117" s="102"/>
      <c r="MOB117" s="102"/>
      <c r="MOC117" s="102"/>
      <c r="MOD117" s="102"/>
      <c r="MOE117" s="102"/>
      <c r="MOF117" s="102"/>
      <c r="MOG117" s="102"/>
      <c r="MOH117" s="102"/>
      <c r="MOI117" s="102"/>
      <c r="MOJ117" s="102"/>
      <c r="MOK117" s="102"/>
      <c r="MOL117" s="102"/>
      <c r="MOM117" s="102"/>
      <c r="MON117" s="102"/>
      <c r="MOO117" s="102"/>
      <c r="MOP117" s="102"/>
      <c r="MOQ117" s="102"/>
      <c r="MOR117" s="102"/>
      <c r="MOS117" s="102"/>
      <c r="MOT117" s="102"/>
      <c r="MOU117" s="102"/>
      <c r="MOV117" s="102"/>
      <c r="MOW117" s="102"/>
      <c r="MOX117" s="102"/>
      <c r="MOY117" s="102"/>
      <c r="MOZ117" s="102"/>
      <c r="MPA117" s="102"/>
      <c r="MPB117" s="102"/>
      <c r="MPC117" s="102"/>
      <c r="MPD117" s="102"/>
      <c r="MPE117" s="102"/>
      <c r="MPF117" s="102"/>
      <c r="MPG117" s="102"/>
      <c r="MPH117" s="102"/>
      <c r="MPI117" s="102"/>
      <c r="MPJ117" s="102"/>
      <c r="MPK117" s="102"/>
      <c r="MPL117" s="102"/>
      <c r="MPM117" s="102"/>
      <c r="MPN117" s="102"/>
      <c r="MPO117" s="102"/>
      <c r="MPP117" s="102"/>
      <c r="MPQ117" s="102"/>
      <c r="MPR117" s="102"/>
      <c r="MPS117" s="102"/>
      <c r="MPT117" s="102"/>
      <c r="MPU117" s="102"/>
      <c r="MPV117" s="102"/>
      <c r="MPW117" s="102"/>
      <c r="MPX117" s="102"/>
      <c r="MPY117" s="102"/>
      <c r="MPZ117" s="102"/>
      <c r="MQA117" s="102"/>
      <c r="MQB117" s="102"/>
      <c r="MQC117" s="102"/>
      <c r="MQD117" s="102"/>
      <c r="MQE117" s="102"/>
      <c r="MQF117" s="102"/>
      <c r="MQG117" s="102"/>
      <c r="MQH117" s="102"/>
      <c r="MQI117" s="102"/>
      <c r="MQJ117" s="102"/>
      <c r="MQK117" s="102"/>
      <c r="MQL117" s="102"/>
      <c r="MQM117" s="102"/>
      <c r="MQN117" s="102"/>
      <c r="MQO117" s="102"/>
      <c r="MQP117" s="102"/>
      <c r="MQQ117" s="102"/>
      <c r="MQR117" s="102"/>
      <c r="MQS117" s="102"/>
      <c r="MQT117" s="102"/>
      <c r="MQU117" s="102"/>
      <c r="MQV117" s="102"/>
      <c r="MQW117" s="102"/>
      <c r="MQX117" s="102"/>
      <c r="MQY117" s="102"/>
      <c r="MQZ117" s="102"/>
      <c r="MRA117" s="102"/>
      <c r="MRB117" s="102"/>
      <c r="MRC117" s="102"/>
      <c r="MRD117" s="102"/>
      <c r="MRE117" s="102"/>
      <c r="MRF117" s="102"/>
      <c r="MRG117" s="102"/>
      <c r="MRH117" s="102"/>
      <c r="MRI117" s="102"/>
      <c r="MRJ117" s="102"/>
      <c r="MRK117" s="102"/>
      <c r="MRL117" s="102"/>
      <c r="MRM117" s="102"/>
      <c r="MRN117" s="102"/>
      <c r="MRO117" s="102"/>
      <c r="MRP117" s="102"/>
      <c r="MRQ117" s="102"/>
      <c r="MRR117" s="102"/>
      <c r="MRS117" s="102"/>
      <c r="MRT117" s="102"/>
      <c r="MRU117" s="102"/>
      <c r="MRV117" s="102"/>
      <c r="MRW117" s="102"/>
      <c r="MRX117" s="102"/>
      <c r="MRY117" s="102"/>
      <c r="MRZ117" s="102"/>
      <c r="MSA117" s="102"/>
      <c r="MSB117" s="102"/>
      <c r="MSC117" s="102"/>
      <c r="MSD117" s="102"/>
      <c r="MSE117" s="102"/>
      <c r="MSF117" s="102"/>
      <c r="MSG117" s="102"/>
      <c r="MSH117" s="102"/>
      <c r="MSI117" s="102"/>
      <c r="MSJ117" s="102"/>
      <c r="MSK117" s="102"/>
      <c r="MSL117" s="102"/>
      <c r="MSM117" s="102"/>
      <c r="MSN117" s="102"/>
      <c r="MSO117" s="102"/>
      <c r="MSP117" s="102"/>
      <c r="MSQ117" s="102"/>
      <c r="MSR117" s="102"/>
      <c r="MSS117" s="102"/>
      <c r="MST117" s="102"/>
      <c r="MSU117" s="102"/>
      <c r="MSV117" s="102"/>
      <c r="MSW117" s="102"/>
      <c r="MSX117" s="102"/>
      <c r="MSY117" s="102"/>
      <c r="MSZ117" s="102"/>
      <c r="MTA117" s="102"/>
      <c r="MTB117" s="102"/>
      <c r="MTC117" s="102"/>
      <c r="MTD117" s="102"/>
      <c r="MTE117" s="102"/>
      <c r="MTF117" s="102"/>
      <c r="MTG117" s="102"/>
      <c r="MTH117" s="102"/>
      <c r="MTI117" s="102"/>
      <c r="MTJ117" s="102"/>
      <c r="MTK117" s="102"/>
      <c r="MTL117" s="102"/>
      <c r="MTM117" s="102"/>
      <c r="MTN117" s="102"/>
      <c r="MTO117" s="102"/>
      <c r="MTP117" s="102"/>
      <c r="MTQ117" s="102"/>
      <c r="MTR117" s="102"/>
      <c r="MTS117" s="102"/>
      <c r="MTT117" s="102"/>
      <c r="MTU117" s="102"/>
      <c r="MTV117" s="102"/>
      <c r="MTW117" s="102"/>
      <c r="MTX117" s="102"/>
      <c r="MTY117" s="102"/>
      <c r="MTZ117" s="102"/>
      <c r="MUA117" s="102"/>
      <c r="MUB117" s="102"/>
      <c r="MUC117" s="102"/>
      <c r="MUD117" s="102"/>
      <c r="MUE117" s="102"/>
      <c r="MUF117" s="102"/>
      <c r="MUG117" s="102"/>
      <c r="MUH117" s="102"/>
      <c r="MUI117" s="102"/>
      <c r="MUJ117" s="102"/>
      <c r="MUK117" s="102"/>
      <c r="MUL117" s="102"/>
      <c r="MUM117" s="102"/>
      <c r="MUN117" s="102"/>
      <c r="MUO117" s="102"/>
      <c r="MUP117" s="102"/>
      <c r="MUQ117" s="102"/>
      <c r="MUR117" s="102"/>
      <c r="MUS117" s="102"/>
      <c r="MUT117" s="102"/>
      <c r="MUU117" s="102"/>
      <c r="MUV117" s="102"/>
      <c r="MUW117" s="102"/>
      <c r="MUX117" s="102"/>
      <c r="MUY117" s="102"/>
      <c r="MUZ117" s="102"/>
      <c r="MVA117" s="102"/>
      <c r="MVB117" s="102"/>
      <c r="MVC117" s="102"/>
      <c r="MVD117" s="102"/>
      <c r="MVE117" s="102"/>
      <c r="MVF117" s="102"/>
      <c r="MVG117" s="102"/>
      <c r="MVH117" s="102"/>
      <c r="MVI117" s="102"/>
      <c r="MVJ117" s="102"/>
      <c r="MVK117" s="102"/>
      <c r="MVL117" s="102"/>
      <c r="MVM117" s="102"/>
      <c r="MVN117" s="102"/>
      <c r="MVO117" s="102"/>
      <c r="MVP117" s="102"/>
      <c r="MVQ117" s="102"/>
      <c r="MVR117" s="102"/>
      <c r="MVS117" s="102"/>
      <c r="MVT117" s="102"/>
      <c r="MVU117" s="102"/>
      <c r="MVV117" s="102"/>
      <c r="MVW117" s="102"/>
      <c r="MVX117" s="102"/>
      <c r="MVY117" s="102"/>
      <c r="MVZ117" s="102"/>
      <c r="MWA117" s="102"/>
      <c r="MWB117" s="102"/>
      <c r="MWC117" s="102"/>
      <c r="MWD117" s="102"/>
      <c r="MWE117" s="102"/>
      <c r="MWF117" s="102"/>
      <c r="MWG117" s="102"/>
      <c r="MWH117" s="102"/>
      <c r="MWI117" s="102"/>
      <c r="MWJ117" s="102"/>
      <c r="MWK117" s="102"/>
      <c r="MWL117" s="102"/>
      <c r="MWM117" s="102"/>
      <c r="MWN117" s="102"/>
      <c r="MWO117" s="102"/>
      <c r="MWP117" s="102"/>
      <c r="MWQ117" s="102"/>
      <c r="MWR117" s="102"/>
      <c r="MWS117" s="102"/>
      <c r="MWT117" s="102"/>
      <c r="MWU117" s="102"/>
      <c r="MWV117" s="102"/>
      <c r="MWW117" s="102"/>
      <c r="MWX117" s="102"/>
      <c r="MWY117" s="102"/>
      <c r="MWZ117" s="102"/>
      <c r="MXA117" s="102"/>
      <c r="MXB117" s="102"/>
      <c r="MXC117" s="102"/>
      <c r="MXD117" s="102"/>
      <c r="MXE117" s="102"/>
      <c r="MXF117" s="102"/>
      <c r="MXG117" s="102"/>
      <c r="MXH117" s="102"/>
      <c r="MXI117" s="102"/>
      <c r="MXJ117" s="102"/>
      <c r="MXK117" s="102"/>
      <c r="MXL117" s="102"/>
      <c r="MXM117" s="102"/>
      <c r="MXN117" s="102"/>
      <c r="MXO117" s="102"/>
      <c r="MXP117" s="102"/>
      <c r="MXQ117" s="102"/>
      <c r="MXR117" s="102"/>
      <c r="MXS117" s="102"/>
      <c r="MXT117" s="102"/>
      <c r="MXU117" s="102"/>
      <c r="MXV117" s="102"/>
      <c r="MXW117" s="102"/>
      <c r="MXX117" s="102"/>
      <c r="MXY117" s="102"/>
      <c r="MXZ117" s="102"/>
      <c r="MYA117" s="102"/>
      <c r="MYB117" s="102"/>
      <c r="MYC117" s="102"/>
      <c r="MYD117" s="102"/>
      <c r="MYE117" s="102"/>
      <c r="MYF117" s="102"/>
      <c r="MYG117" s="102"/>
      <c r="MYH117" s="102"/>
      <c r="MYI117" s="102"/>
      <c r="MYJ117" s="102"/>
      <c r="MYK117" s="102"/>
      <c r="MYL117" s="102"/>
      <c r="MYM117" s="102"/>
      <c r="MYN117" s="102"/>
      <c r="MYO117" s="102"/>
      <c r="MYP117" s="102"/>
      <c r="MYQ117" s="102"/>
      <c r="MYR117" s="102"/>
      <c r="MYS117" s="102"/>
      <c r="MYT117" s="102"/>
      <c r="MYU117" s="102"/>
      <c r="MYV117" s="102"/>
      <c r="MYW117" s="102"/>
      <c r="MYX117" s="102"/>
      <c r="MYY117" s="102"/>
      <c r="MYZ117" s="102"/>
      <c r="MZA117" s="102"/>
      <c r="MZB117" s="102"/>
      <c r="MZC117" s="102"/>
      <c r="MZD117" s="102"/>
      <c r="MZE117" s="102"/>
      <c r="MZF117" s="102"/>
      <c r="MZG117" s="102"/>
      <c r="MZH117" s="102"/>
      <c r="MZI117" s="102"/>
      <c r="MZJ117" s="102"/>
      <c r="MZK117" s="102"/>
      <c r="MZL117" s="102"/>
      <c r="MZM117" s="102"/>
      <c r="MZN117" s="102"/>
      <c r="MZO117" s="102"/>
      <c r="MZP117" s="102"/>
      <c r="MZQ117" s="102"/>
      <c r="MZR117" s="102"/>
      <c r="MZS117" s="102"/>
      <c r="MZT117" s="102"/>
      <c r="MZU117" s="102"/>
      <c r="MZV117" s="102"/>
      <c r="MZW117" s="102"/>
      <c r="MZX117" s="102"/>
      <c r="MZY117" s="102"/>
      <c r="MZZ117" s="102"/>
      <c r="NAA117" s="102"/>
      <c r="NAB117" s="102"/>
      <c r="NAC117" s="102"/>
      <c r="NAD117" s="102"/>
      <c r="NAE117" s="102"/>
      <c r="NAF117" s="102"/>
      <c r="NAG117" s="102"/>
      <c r="NAH117" s="102"/>
      <c r="NAI117" s="102"/>
      <c r="NAJ117" s="102"/>
      <c r="NAK117" s="102"/>
      <c r="NAL117" s="102"/>
      <c r="NAM117" s="102"/>
      <c r="NAN117" s="102"/>
      <c r="NAO117" s="102"/>
      <c r="NAP117" s="102"/>
      <c r="NAQ117" s="102"/>
      <c r="NAR117" s="102"/>
      <c r="NAS117" s="102"/>
      <c r="NAT117" s="102"/>
      <c r="NAU117" s="102"/>
      <c r="NAV117" s="102"/>
      <c r="NAW117" s="102"/>
      <c r="NAX117" s="102"/>
      <c r="NAY117" s="102"/>
      <c r="NAZ117" s="102"/>
      <c r="NBA117" s="102"/>
      <c r="NBB117" s="102"/>
      <c r="NBC117" s="102"/>
      <c r="NBD117" s="102"/>
      <c r="NBE117" s="102"/>
      <c r="NBF117" s="102"/>
      <c r="NBG117" s="102"/>
      <c r="NBH117" s="102"/>
      <c r="NBI117" s="102"/>
      <c r="NBJ117" s="102"/>
      <c r="NBK117" s="102"/>
      <c r="NBL117" s="102"/>
      <c r="NBM117" s="102"/>
      <c r="NBN117" s="102"/>
      <c r="NBO117" s="102"/>
      <c r="NBP117" s="102"/>
      <c r="NBQ117" s="102"/>
      <c r="NBR117" s="102"/>
      <c r="NBS117" s="102"/>
      <c r="NBT117" s="102"/>
      <c r="NBU117" s="102"/>
      <c r="NBV117" s="102"/>
      <c r="NBW117" s="102"/>
      <c r="NBX117" s="102"/>
      <c r="NBY117" s="102"/>
      <c r="NBZ117" s="102"/>
      <c r="NCA117" s="102"/>
      <c r="NCB117" s="102"/>
      <c r="NCC117" s="102"/>
      <c r="NCD117" s="102"/>
      <c r="NCE117" s="102"/>
      <c r="NCF117" s="102"/>
      <c r="NCG117" s="102"/>
      <c r="NCH117" s="102"/>
      <c r="NCI117" s="102"/>
      <c r="NCJ117" s="102"/>
      <c r="NCK117" s="102"/>
      <c r="NCL117" s="102"/>
      <c r="NCM117" s="102"/>
      <c r="NCN117" s="102"/>
      <c r="NCO117" s="102"/>
      <c r="NCP117" s="102"/>
      <c r="NCQ117" s="102"/>
      <c r="NCR117" s="102"/>
      <c r="NCS117" s="102"/>
      <c r="NCT117" s="102"/>
      <c r="NCU117" s="102"/>
      <c r="NCV117" s="102"/>
      <c r="NCW117" s="102"/>
      <c r="NCX117" s="102"/>
      <c r="NCY117" s="102"/>
      <c r="NCZ117" s="102"/>
      <c r="NDA117" s="102"/>
      <c r="NDB117" s="102"/>
      <c r="NDC117" s="102"/>
      <c r="NDD117" s="102"/>
      <c r="NDE117" s="102"/>
      <c r="NDF117" s="102"/>
      <c r="NDG117" s="102"/>
      <c r="NDH117" s="102"/>
      <c r="NDI117" s="102"/>
      <c r="NDJ117" s="102"/>
      <c r="NDK117" s="102"/>
      <c r="NDL117" s="102"/>
      <c r="NDM117" s="102"/>
      <c r="NDN117" s="102"/>
      <c r="NDO117" s="102"/>
      <c r="NDP117" s="102"/>
      <c r="NDQ117" s="102"/>
      <c r="NDR117" s="102"/>
      <c r="NDS117" s="102"/>
      <c r="NDT117" s="102"/>
      <c r="NDU117" s="102"/>
      <c r="NDV117" s="102"/>
      <c r="NDW117" s="102"/>
      <c r="NDX117" s="102"/>
      <c r="NDY117" s="102"/>
      <c r="NDZ117" s="102"/>
      <c r="NEA117" s="102"/>
      <c r="NEB117" s="102"/>
      <c r="NEC117" s="102"/>
      <c r="NED117" s="102"/>
      <c r="NEE117" s="102"/>
      <c r="NEF117" s="102"/>
      <c r="NEG117" s="102"/>
      <c r="NEH117" s="102"/>
      <c r="NEI117" s="102"/>
      <c r="NEJ117" s="102"/>
      <c r="NEK117" s="102"/>
      <c r="NEL117" s="102"/>
      <c r="NEM117" s="102"/>
      <c r="NEN117" s="102"/>
      <c r="NEO117" s="102"/>
      <c r="NEP117" s="102"/>
      <c r="NEQ117" s="102"/>
      <c r="NER117" s="102"/>
      <c r="NES117" s="102"/>
      <c r="NET117" s="102"/>
      <c r="NEU117" s="102"/>
      <c r="NEV117" s="102"/>
      <c r="NEW117" s="102"/>
      <c r="NEX117" s="102"/>
      <c r="NEY117" s="102"/>
      <c r="NEZ117" s="102"/>
      <c r="NFA117" s="102"/>
      <c r="NFB117" s="102"/>
      <c r="NFC117" s="102"/>
      <c r="NFD117" s="102"/>
      <c r="NFE117" s="102"/>
      <c r="NFF117" s="102"/>
      <c r="NFG117" s="102"/>
      <c r="NFH117" s="102"/>
      <c r="NFI117" s="102"/>
      <c r="NFJ117" s="102"/>
      <c r="NFK117" s="102"/>
      <c r="NFL117" s="102"/>
      <c r="NFM117" s="102"/>
      <c r="NFN117" s="102"/>
      <c r="NFO117" s="102"/>
      <c r="NFP117" s="102"/>
      <c r="NFQ117" s="102"/>
      <c r="NFR117" s="102"/>
      <c r="NFS117" s="102"/>
      <c r="NFT117" s="102"/>
      <c r="NFU117" s="102"/>
      <c r="NFV117" s="102"/>
      <c r="NFW117" s="102"/>
      <c r="NFX117" s="102"/>
      <c r="NFY117" s="102"/>
      <c r="NFZ117" s="102"/>
      <c r="NGA117" s="102"/>
      <c r="NGB117" s="102"/>
      <c r="NGC117" s="102"/>
      <c r="NGD117" s="102"/>
      <c r="NGE117" s="102"/>
      <c r="NGF117" s="102"/>
      <c r="NGG117" s="102"/>
      <c r="NGH117" s="102"/>
      <c r="NGI117" s="102"/>
      <c r="NGJ117" s="102"/>
      <c r="NGK117" s="102"/>
      <c r="NGL117" s="102"/>
      <c r="NGM117" s="102"/>
      <c r="NGN117" s="102"/>
      <c r="NGO117" s="102"/>
      <c r="NGP117" s="102"/>
      <c r="NGQ117" s="102"/>
      <c r="NGR117" s="102"/>
      <c r="NGS117" s="102"/>
      <c r="NGT117" s="102"/>
      <c r="NGU117" s="102"/>
      <c r="NGV117" s="102"/>
      <c r="NGW117" s="102"/>
      <c r="NGX117" s="102"/>
      <c r="NGY117" s="102"/>
      <c r="NGZ117" s="102"/>
      <c r="NHA117" s="102"/>
      <c r="NHB117" s="102"/>
      <c r="NHC117" s="102"/>
      <c r="NHD117" s="102"/>
      <c r="NHE117" s="102"/>
      <c r="NHF117" s="102"/>
      <c r="NHG117" s="102"/>
      <c r="NHH117" s="102"/>
      <c r="NHI117" s="102"/>
      <c r="NHJ117" s="102"/>
      <c r="NHK117" s="102"/>
      <c r="NHL117" s="102"/>
      <c r="NHM117" s="102"/>
      <c r="NHN117" s="102"/>
      <c r="NHO117" s="102"/>
      <c r="NHP117" s="102"/>
      <c r="NHQ117" s="102"/>
      <c r="NHR117" s="102"/>
      <c r="NHS117" s="102"/>
      <c r="NHT117" s="102"/>
      <c r="NHU117" s="102"/>
      <c r="NHV117" s="102"/>
      <c r="NHW117" s="102"/>
      <c r="NHX117" s="102"/>
      <c r="NHY117" s="102"/>
      <c r="NHZ117" s="102"/>
      <c r="NIA117" s="102"/>
      <c r="NIB117" s="102"/>
      <c r="NIC117" s="102"/>
      <c r="NID117" s="102"/>
      <c r="NIE117" s="102"/>
      <c r="NIF117" s="102"/>
      <c r="NIG117" s="102"/>
      <c r="NIH117" s="102"/>
      <c r="NII117" s="102"/>
      <c r="NIJ117" s="102"/>
      <c r="NIK117" s="102"/>
      <c r="NIL117" s="102"/>
      <c r="NIM117" s="102"/>
      <c r="NIN117" s="102"/>
      <c r="NIO117" s="102"/>
      <c r="NIP117" s="102"/>
      <c r="NIQ117" s="102"/>
      <c r="NIR117" s="102"/>
      <c r="NIS117" s="102"/>
      <c r="NIT117" s="102"/>
      <c r="NIU117" s="102"/>
      <c r="NIV117" s="102"/>
      <c r="NIW117" s="102"/>
      <c r="NIX117" s="102"/>
      <c r="NIY117" s="102"/>
      <c r="NIZ117" s="102"/>
      <c r="NJA117" s="102"/>
      <c r="NJB117" s="102"/>
      <c r="NJC117" s="102"/>
      <c r="NJD117" s="102"/>
      <c r="NJE117" s="102"/>
      <c r="NJF117" s="102"/>
      <c r="NJG117" s="102"/>
      <c r="NJH117" s="102"/>
      <c r="NJI117" s="102"/>
      <c r="NJJ117" s="102"/>
      <c r="NJK117" s="102"/>
      <c r="NJL117" s="102"/>
      <c r="NJM117" s="102"/>
      <c r="NJN117" s="102"/>
      <c r="NJO117" s="102"/>
      <c r="NJP117" s="102"/>
      <c r="NJQ117" s="102"/>
      <c r="NJR117" s="102"/>
      <c r="NJS117" s="102"/>
      <c r="NJT117" s="102"/>
      <c r="NJU117" s="102"/>
      <c r="NJV117" s="102"/>
      <c r="NJW117" s="102"/>
      <c r="NJX117" s="102"/>
      <c r="NJY117" s="102"/>
      <c r="NJZ117" s="102"/>
      <c r="NKA117" s="102"/>
      <c r="NKB117" s="102"/>
      <c r="NKC117" s="102"/>
      <c r="NKD117" s="102"/>
      <c r="NKE117" s="102"/>
      <c r="NKF117" s="102"/>
      <c r="NKG117" s="102"/>
      <c r="NKH117" s="102"/>
      <c r="NKI117" s="102"/>
      <c r="NKJ117" s="102"/>
      <c r="NKK117" s="102"/>
      <c r="NKL117" s="102"/>
      <c r="NKM117" s="102"/>
      <c r="NKN117" s="102"/>
      <c r="NKO117" s="102"/>
      <c r="NKP117" s="102"/>
      <c r="NKQ117" s="102"/>
      <c r="NKR117" s="102"/>
      <c r="NKS117" s="102"/>
      <c r="NKT117" s="102"/>
      <c r="NKU117" s="102"/>
      <c r="NKV117" s="102"/>
      <c r="NKW117" s="102"/>
      <c r="NKX117" s="102"/>
      <c r="NKY117" s="102"/>
      <c r="NKZ117" s="102"/>
      <c r="NLA117" s="102"/>
      <c r="NLB117" s="102"/>
      <c r="NLC117" s="102"/>
      <c r="NLD117" s="102"/>
      <c r="NLE117" s="102"/>
      <c r="NLF117" s="102"/>
      <c r="NLG117" s="102"/>
      <c r="NLH117" s="102"/>
      <c r="NLI117" s="102"/>
      <c r="NLJ117" s="102"/>
      <c r="NLK117" s="102"/>
      <c r="NLL117" s="102"/>
      <c r="NLM117" s="102"/>
      <c r="NLN117" s="102"/>
      <c r="NLO117" s="102"/>
      <c r="NLP117" s="102"/>
      <c r="NLQ117" s="102"/>
      <c r="NLR117" s="102"/>
      <c r="NLS117" s="102"/>
      <c r="NLT117" s="102"/>
      <c r="NLU117" s="102"/>
      <c r="NLV117" s="102"/>
      <c r="NLW117" s="102"/>
      <c r="NLX117" s="102"/>
      <c r="NLY117" s="102"/>
      <c r="NLZ117" s="102"/>
      <c r="NMA117" s="102"/>
      <c r="NMB117" s="102"/>
      <c r="NMC117" s="102"/>
      <c r="NMD117" s="102"/>
      <c r="NME117" s="102"/>
      <c r="NMF117" s="102"/>
      <c r="NMG117" s="102"/>
      <c r="NMH117" s="102"/>
      <c r="NMI117" s="102"/>
      <c r="NMJ117" s="102"/>
      <c r="NMK117" s="102"/>
      <c r="NML117" s="102"/>
      <c r="NMM117" s="102"/>
      <c r="NMN117" s="102"/>
      <c r="NMO117" s="102"/>
      <c r="NMP117" s="102"/>
      <c r="NMQ117" s="102"/>
      <c r="NMR117" s="102"/>
      <c r="NMS117" s="102"/>
      <c r="NMT117" s="102"/>
      <c r="NMU117" s="102"/>
      <c r="NMV117" s="102"/>
      <c r="NMW117" s="102"/>
      <c r="NMX117" s="102"/>
      <c r="NMY117" s="102"/>
      <c r="NMZ117" s="102"/>
      <c r="NNA117" s="102"/>
      <c r="NNB117" s="102"/>
      <c r="NNC117" s="102"/>
      <c r="NND117" s="102"/>
      <c r="NNE117" s="102"/>
      <c r="NNF117" s="102"/>
      <c r="NNG117" s="102"/>
      <c r="NNH117" s="102"/>
      <c r="NNI117" s="102"/>
      <c r="NNJ117" s="102"/>
      <c r="NNK117" s="102"/>
      <c r="NNL117" s="102"/>
      <c r="NNM117" s="102"/>
      <c r="NNN117" s="102"/>
      <c r="NNO117" s="102"/>
      <c r="NNP117" s="102"/>
      <c r="NNQ117" s="102"/>
      <c r="NNR117" s="102"/>
      <c r="NNS117" s="102"/>
      <c r="NNT117" s="102"/>
      <c r="NNU117" s="102"/>
      <c r="NNV117" s="102"/>
      <c r="NNW117" s="102"/>
      <c r="NNX117" s="102"/>
      <c r="NNY117" s="102"/>
      <c r="NNZ117" s="102"/>
      <c r="NOA117" s="102"/>
      <c r="NOB117" s="102"/>
      <c r="NOC117" s="102"/>
      <c r="NOD117" s="102"/>
      <c r="NOE117" s="102"/>
      <c r="NOF117" s="102"/>
      <c r="NOG117" s="102"/>
      <c r="NOH117" s="102"/>
      <c r="NOI117" s="102"/>
      <c r="NOJ117" s="102"/>
      <c r="NOK117" s="102"/>
      <c r="NOL117" s="102"/>
      <c r="NOM117" s="102"/>
      <c r="NON117" s="102"/>
      <c r="NOO117" s="102"/>
      <c r="NOP117" s="102"/>
      <c r="NOQ117" s="102"/>
      <c r="NOR117" s="102"/>
      <c r="NOS117" s="102"/>
      <c r="NOT117" s="102"/>
      <c r="NOU117" s="102"/>
      <c r="NOV117" s="102"/>
      <c r="NOW117" s="102"/>
      <c r="NOX117" s="102"/>
      <c r="NOY117" s="102"/>
      <c r="NOZ117" s="102"/>
      <c r="NPA117" s="102"/>
      <c r="NPB117" s="102"/>
      <c r="NPC117" s="102"/>
      <c r="NPD117" s="102"/>
      <c r="NPE117" s="102"/>
      <c r="NPF117" s="102"/>
      <c r="NPG117" s="102"/>
      <c r="NPH117" s="102"/>
      <c r="NPI117" s="102"/>
      <c r="NPJ117" s="102"/>
      <c r="NPK117" s="102"/>
      <c r="NPL117" s="102"/>
      <c r="NPM117" s="102"/>
      <c r="NPN117" s="102"/>
      <c r="NPO117" s="102"/>
      <c r="NPP117" s="102"/>
      <c r="NPQ117" s="102"/>
      <c r="NPR117" s="102"/>
      <c r="NPS117" s="102"/>
      <c r="NPT117" s="102"/>
      <c r="NPU117" s="102"/>
      <c r="NPV117" s="102"/>
      <c r="NPW117" s="102"/>
      <c r="NPX117" s="102"/>
      <c r="NPY117" s="102"/>
      <c r="NPZ117" s="102"/>
      <c r="NQA117" s="102"/>
      <c r="NQB117" s="102"/>
      <c r="NQC117" s="102"/>
      <c r="NQD117" s="102"/>
      <c r="NQE117" s="102"/>
      <c r="NQF117" s="102"/>
      <c r="NQG117" s="102"/>
      <c r="NQH117" s="102"/>
      <c r="NQI117" s="102"/>
      <c r="NQJ117" s="102"/>
      <c r="NQK117" s="102"/>
      <c r="NQL117" s="102"/>
      <c r="NQM117" s="102"/>
      <c r="NQN117" s="102"/>
      <c r="NQO117" s="102"/>
      <c r="NQP117" s="102"/>
      <c r="NQQ117" s="102"/>
      <c r="NQR117" s="102"/>
      <c r="NQS117" s="102"/>
      <c r="NQT117" s="102"/>
      <c r="NQU117" s="102"/>
      <c r="NQV117" s="102"/>
      <c r="NQW117" s="102"/>
      <c r="NQX117" s="102"/>
      <c r="NQY117" s="102"/>
      <c r="NQZ117" s="102"/>
      <c r="NRA117" s="102"/>
      <c r="NRB117" s="102"/>
      <c r="NRC117" s="102"/>
      <c r="NRD117" s="102"/>
      <c r="NRE117" s="102"/>
      <c r="NRF117" s="102"/>
      <c r="NRG117" s="102"/>
      <c r="NRH117" s="102"/>
      <c r="NRI117" s="102"/>
      <c r="NRJ117" s="102"/>
      <c r="NRK117" s="102"/>
      <c r="NRL117" s="102"/>
      <c r="NRM117" s="102"/>
      <c r="NRN117" s="102"/>
      <c r="NRO117" s="102"/>
      <c r="NRP117" s="102"/>
      <c r="NRQ117" s="102"/>
      <c r="NRR117" s="102"/>
      <c r="NRS117" s="102"/>
      <c r="NRT117" s="102"/>
      <c r="NRU117" s="102"/>
      <c r="NRV117" s="102"/>
      <c r="NRW117" s="102"/>
      <c r="NRX117" s="102"/>
      <c r="NRY117" s="102"/>
      <c r="NRZ117" s="102"/>
      <c r="NSA117" s="102"/>
      <c r="NSB117" s="102"/>
      <c r="NSC117" s="102"/>
      <c r="NSD117" s="102"/>
      <c r="NSE117" s="102"/>
      <c r="NSF117" s="102"/>
      <c r="NSG117" s="102"/>
      <c r="NSH117" s="102"/>
      <c r="NSI117" s="102"/>
      <c r="NSJ117" s="102"/>
      <c r="NSK117" s="102"/>
      <c r="NSL117" s="102"/>
      <c r="NSM117" s="102"/>
      <c r="NSN117" s="102"/>
      <c r="NSO117" s="102"/>
      <c r="NSP117" s="102"/>
      <c r="NSQ117" s="102"/>
      <c r="NSR117" s="102"/>
      <c r="NSS117" s="102"/>
      <c r="NST117" s="102"/>
      <c r="NSU117" s="102"/>
      <c r="NSV117" s="102"/>
      <c r="NSW117" s="102"/>
      <c r="NSX117" s="102"/>
      <c r="NSY117" s="102"/>
      <c r="NSZ117" s="102"/>
      <c r="NTA117" s="102"/>
      <c r="NTB117" s="102"/>
      <c r="NTC117" s="102"/>
      <c r="NTD117" s="102"/>
      <c r="NTE117" s="102"/>
      <c r="NTF117" s="102"/>
      <c r="NTG117" s="102"/>
      <c r="NTH117" s="102"/>
      <c r="NTI117" s="102"/>
      <c r="NTJ117" s="102"/>
      <c r="NTK117" s="102"/>
      <c r="NTL117" s="102"/>
      <c r="NTM117" s="102"/>
      <c r="NTN117" s="102"/>
      <c r="NTO117" s="102"/>
      <c r="NTP117" s="102"/>
      <c r="NTQ117" s="102"/>
      <c r="NTR117" s="102"/>
      <c r="NTS117" s="102"/>
      <c r="NTT117" s="102"/>
      <c r="NTU117" s="102"/>
      <c r="NTV117" s="102"/>
      <c r="NTW117" s="102"/>
      <c r="NTX117" s="102"/>
      <c r="NTY117" s="102"/>
      <c r="NTZ117" s="102"/>
      <c r="NUA117" s="102"/>
      <c r="NUB117" s="102"/>
      <c r="NUC117" s="102"/>
      <c r="NUD117" s="102"/>
      <c r="NUE117" s="102"/>
      <c r="NUF117" s="102"/>
      <c r="NUG117" s="102"/>
      <c r="NUH117" s="102"/>
      <c r="NUI117" s="102"/>
      <c r="NUJ117" s="102"/>
      <c r="NUK117" s="102"/>
      <c r="NUL117" s="102"/>
      <c r="NUM117" s="102"/>
      <c r="NUN117" s="102"/>
      <c r="NUO117" s="102"/>
      <c r="NUP117" s="102"/>
      <c r="NUQ117" s="102"/>
      <c r="NUR117" s="102"/>
      <c r="NUS117" s="102"/>
      <c r="NUT117" s="102"/>
      <c r="NUU117" s="102"/>
      <c r="NUV117" s="102"/>
      <c r="NUW117" s="102"/>
      <c r="NUX117" s="102"/>
      <c r="NUY117" s="102"/>
      <c r="NUZ117" s="102"/>
      <c r="NVA117" s="102"/>
      <c r="NVB117" s="102"/>
      <c r="NVC117" s="102"/>
      <c r="NVD117" s="102"/>
      <c r="NVE117" s="102"/>
      <c r="NVF117" s="102"/>
      <c r="NVG117" s="102"/>
      <c r="NVH117" s="102"/>
      <c r="NVI117" s="102"/>
      <c r="NVJ117" s="102"/>
      <c r="NVK117" s="102"/>
      <c r="NVL117" s="102"/>
      <c r="NVM117" s="102"/>
      <c r="NVN117" s="102"/>
      <c r="NVO117" s="102"/>
      <c r="NVP117" s="102"/>
      <c r="NVQ117" s="102"/>
      <c r="NVR117" s="102"/>
      <c r="NVS117" s="102"/>
      <c r="NVT117" s="102"/>
      <c r="NVU117" s="102"/>
      <c r="NVV117" s="102"/>
      <c r="NVW117" s="102"/>
      <c r="NVX117" s="102"/>
      <c r="NVY117" s="102"/>
      <c r="NVZ117" s="102"/>
      <c r="NWA117" s="102"/>
      <c r="NWB117" s="102"/>
      <c r="NWC117" s="102"/>
      <c r="NWD117" s="102"/>
      <c r="NWE117" s="102"/>
      <c r="NWF117" s="102"/>
      <c r="NWG117" s="102"/>
      <c r="NWH117" s="102"/>
      <c r="NWI117" s="102"/>
      <c r="NWJ117" s="102"/>
      <c r="NWK117" s="102"/>
      <c r="NWL117" s="102"/>
      <c r="NWM117" s="102"/>
      <c r="NWN117" s="102"/>
      <c r="NWO117" s="102"/>
      <c r="NWP117" s="102"/>
      <c r="NWQ117" s="102"/>
      <c r="NWR117" s="102"/>
      <c r="NWS117" s="102"/>
      <c r="NWT117" s="102"/>
      <c r="NWU117" s="102"/>
      <c r="NWV117" s="102"/>
      <c r="NWW117" s="102"/>
      <c r="NWX117" s="102"/>
      <c r="NWY117" s="102"/>
      <c r="NWZ117" s="102"/>
      <c r="NXA117" s="102"/>
      <c r="NXB117" s="102"/>
      <c r="NXC117" s="102"/>
      <c r="NXD117" s="102"/>
      <c r="NXE117" s="102"/>
      <c r="NXF117" s="102"/>
      <c r="NXG117" s="102"/>
      <c r="NXH117" s="102"/>
      <c r="NXI117" s="102"/>
      <c r="NXJ117" s="102"/>
      <c r="NXK117" s="102"/>
      <c r="NXL117" s="102"/>
      <c r="NXM117" s="102"/>
      <c r="NXN117" s="102"/>
      <c r="NXO117" s="102"/>
      <c r="NXP117" s="102"/>
      <c r="NXQ117" s="102"/>
      <c r="NXR117" s="102"/>
      <c r="NXS117" s="102"/>
      <c r="NXT117" s="102"/>
      <c r="NXU117" s="102"/>
      <c r="NXV117" s="102"/>
      <c r="NXW117" s="102"/>
      <c r="NXX117" s="102"/>
      <c r="NXY117" s="102"/>
      <c r="NXZ117" s="102"/>
      <c r="NYA117" s="102"/>
      <c r="NYB117" s="102"/>
      <c r="NYC117" s="102"/>
      <c r="NYD117" s="102"/>
      <c r="NYE117" s="102"/>
      <c r="NYF117" s="102"/>
      <c r="NYG117" s="102"/>
      <c r="NYH117" s="102"/>
      <c r="NYI117" s="102"/>
      <c r="NYJ117" s="102"/>
      <c r="NYK117" s="102"/>
      <c r="NYL117" s="102"/>
      <c r="NYM117" s="102"/>
      <c r="NYN117" s="102"/>
      <c r="NYO117" s="102"/>
      <c r="NYP117" s="102"/>
      <c r="NYQ117" s="102"/>
      <c r="NYR117" s="102"/>
      <c r="NYS117" s="102"/>
      <c r="NYT117" s="102"/>
      <c r="NYU117" s="102"/>
      <c r="NYV117" s="102"/>
      <c r="NYW117" s="102"/>
      <c r="NYX117" s="102"/>
      <c r="NYY117" s="102"/>
      <c r="NYZ117" s="102"/>
      <c r="NZA117" s="102"/>
      <c r="NZB117" s="102"/>
      <c r="NZC117" s="102"/>
      <c r="NZD117" s="102"/>
      <c r="NZE117" s="102"/>
      <c r="NZF117" s="102"/>
      <c r="NZG117" s="102"/>
      <c r="NZH117" s="102"/>
      <c r="NZI117" s="102"/>
      <c r="NZJ117" s="102"/>
      <c r="NZK117" s="102"/>
      <c r="NZL117" s="102"/>
      <c r="NZM117" s="102"/>
      <c r="NZN117" s="102"/>
      <c r="NZO117" s="102"/>
      <c r="NZP117" s="102"/>
      <c r="NZQ117" s="102"/>
      <c r="NZR117" s="102"/>
      <c r="NZS117" s="102"/>
      <c r="NZT117" s="102"/>
      <c r="NZU117" s="102"/>
      <c r="NZV117" s="102"/>
      <c r="NZW117" s="102"/>
      <c r="NZX117" s="102"/>
      <c r="NZY117" s="102"/>
      <c r="NZZ117" s="102"/>
      <c r="OAA117" s="102"/>
      <c r="OAB117" s="102"/>
      <c r="OAC117" s="102"/>
      <c r="OAD117" s="102"/>
      <c r="OAE117" s="102"/>
      <c r="OAF117" s="102"/>
      <c r="OAG117" s="102"/>
      <c r="OAH117" s="102"/>
      <c r="OAI117" s="102"/>
      <c r="OAJ117" s="102"/>
      <c r="OAK117" s="102"/>
      <c r="OAL117" s="102"/>
      <c r="OAM117" s="102"/>
      <c r="OAN117" s="102"/>
      <c r="OAO117" s="102"/>
      <c r="OAP117" s="102"/>
      <c r="OAQ117" s="102"/>
      <c r="OAR117" s="102"/>
      <c r="OAS117" s="102"/>
      <c r="OAT117" s="102"/>
      <c r="OAU117" s="102"/>
      <c r="OAV117" s="102"/>
      <c r="OAW117" s="102"/>
      <c r="OAX117" s="102"/>
      <c r="OAY117" s="102"/>
      <c r="OAZ117" s="102"/>
      <c r="OBA117" s="102"/>
      <c r="OBB117" s="102"/>
      <c r="OBC117" s="102"/>
      <c r="OBD117" s="102"/>
      <c r="OBE117" s="102"/>
      <c r="OBF117" s="102"/>
      <c r="OBG117" s="102"/>
      <c r="OBH117" s="102"/>
      <c r="OBI117" s="102"/>
      <c r="OBJ117" s="102"/>
      <c r="OBK117" s="102"/>
      <c r="OBL117" s="102"/>
      <c r="OBM117" s="102"/>
      <c r="OBN117" s="102"/>
      <c r="OBO117" s="102"/>
      <c r="OBP117" s="102"/>
      <c r="OBQ117" s="102"/>
      <c r="OBR117" s="102"/>
      <c r="OBS117" s="102"/>
      <c r="OBT117" s="102"/>
      <c r="OBU117" s="102"/>
      <c r="OBV117" s="102"/>
      <c r="OBW117" s="102"/>
      <c r="OBX117" s="102"/>
      <c r="OBY117" s="102"/>
      <c r="OBZ117" s="102"/>
      <c r="OCA117" s="102"/>
      <c r="OCB117" s="102"/>
      <c r="OCC117" s="102"/>
      <c r="OCD117" s="102"/>
      <c r="OCE117" s="102"/>
      <c r="OCF117" s="102"/>
      <c r="OCG117" s="102"/>
      <c r="OCH117" s="102"/>
      <c r="OCI117" s="102"/>
      <c r="OCJ117" s="102"/>
      <c r="OCK117" s="102"/>
      <c r="OCL117" s="102"/>
      <c r="OCM117" s="102"/>
      <c r="OCN117" s="102"/>
      <c r="OCO117" s="102"/>
      <c r="OCP117" s="102"/>
      <c r="OCQ117" s="102"/>
      <c r="OCR117" s="102"/>
      <c r="OCS117" s="102"/>
      <c r="OCT117" s="102"/>
      <c r="OCU117" s="102"/>
      <c r="OCV117" s="102"/>
      <c r="OCW117" s="102"/>
      <c r="OCX117" s="102"/>
      <c r="OCY117" s="102"/>
      <c r="OCZ117" s="102"/>
      <c r="ODA117" s="102"/>
      <c r="ODB117" s="102"/>
      <c r="ODC117" s="102"/>
      <c r="ODD117" s="102"/>
      <c r="ODE117" s="102"/>
      <c r="ODF117" s="102"/>
      <c r="ODG117" s="102"/>
      <c r="ODH117" s="102"/>
      <c r="ODI117" s="102"/>
      <c r="ODJ117" s="102"/>
      <c r="ODK117" s="102"/>
      <c r="ODL117" s="102"/>
      <c r="ODM117" s="102"/>
      <c r="ODN117" s="102"/>
      <c r="ODO117" s="102"/>
      <c r="ODP117" s="102"/>
      <c r="ODQ117" s="102"/>
      <c r="ODR117" s="102"/>
      <c r="ODS117" s="102"/>
      <c r="ODT117" s="102"/>
      <c r="ODU117" s="102"/>
      <c r="ODV117" s="102"/>
      <c r="ODW117" s="102"/>
      <c r="ODX117" s="102"/>
      <c r="ODY117" s="102"/>
      <c r="ODZ117" s="102"/>
      <c r="OEA117" s="102"/>
      <c r="OEB117" s="102"/>
      <c r="OEC117" s="102"/>
      <c r="OED117" s="102"/>
      <c r="OEE117" s="102"/>
      <c r="OEF117" s="102"/>
      <c r="OEG117" s="102"/>
      <c r="OEH117" s="102"/>
      <c r="OEI117" s="102"/>
      <c r="OEJ117" s="102"/>
      <c r="OEK117" s="102"/>
      <c r="OEL117" s="102"/>
      <c r="OEM117" s="102"/>
      <c r="OEN117" s="102"/>
      <c r="OEO117" s="102"/>
      <c r="OEP117" s="102"/>
      <c r="OEQ117" s="102"/>
      <c r="OER117" s="102"/>
      <c r="OES117" s="102"/>
      <c r="OET117" s="102"/>
      <c r="OEU117" s="102"/>
      <c r="OEV117" s="102"/>
      <c r="OEW117" s="102"/>
      <c r="OEX117" s="102"/>
      <c r="OEY117" s="102"/>
      <c r="OEZ117" s="102"/>
      <c r="OFA117" s="102"/>
      <c r="OFB117" s="102"/>
      <c r="OFC117" s="102"/>
      <c r="OFD117" s="102"/>
      <c r="OFE117" s="102"/>
      <c r="OFF117" s="102"/>
      <c r="OFG117" s="102"/>
      <c r="OFH117" s="102"/>
      <c r="OFI117" s="102"/>
      <c r="OFJ117" s="102"/>
      <c r="OFK117" s="102"/>
      <c r="OFL117" s="102"/>
      <c r="OFM117" s="102"/>
      <c r="OFN117" s="102"/>
      <c r="OFO117" s="102"/>
      <c r="OFP117" s="102"/>
      <c r="OFQ117" s="102"/>
      <c r="OFR117" s="102"/>
      <c r="OFS117" s="102"/>
      <c r="OFT117" s="102"/>
      <c r="OFU117" s="102"/>
      <c r="OFV117" s="102"/>
      <c r="OFW117" s="102"/>
      <c r="OFX117" s="102"/>
      <c r="OFY117" s="102"/>
      <c r="OFZ117" s="102"/>
      <c r="OGA117" s="102"/>
      <c r="OGB117" s="102"/>
      <c r="OGC117" s="102"/>
      <c r="OGD117" s="102"/>
      <c r="OGE117" s="102"/>
      <c r="OGF117" s="102"/>
      <c r="OGG117" s="102"/>
      <c r="OGH117" s="102"/>
      <c r="OGI117" s="102"/>
      <c r="OGJ117" s="102"/>
      <c r="OGK117" s="102"/>
      <c r="OGL117" s="102"/>
      <c r="OGM117" s="102"/>
      <c r="OGN117" s="102"/>
      <c r="OGO117" s="102"/>
      <c r="OGP117" s="102"/>
      <c r="OGQ117" s="102"/>
      <c r="OGR117" s="102"/>
      <c r="OGS117" s="102"/>
      <c r="OGT117" s="102"/>
      <c r="OGU117" s="102"/>
      <c r="OGV117" s="102"/>
      <c r="OGW117" s="102"/>
      <c r="OGX117" s="102"/>
      <c r="OGY117" s="102"/>
      <c r="OGZ117" s="102"/>
      <c r="OHA117" s="102"/>
      <c r="OHB117" s="102"/>
      <c r="OHC117" s="102"/>
      <c r="OHD117" s="102"/>
      <c r="OHE117" s="102"/>
      <c r="OHF117" s="102"/>
      <c r="OHG117" s="102"/>
      <c r="OHH117" s="102"/>
      <c r="OHI117" s="102"/>
      <c r="OHJ117" s="102"/>
      <c r="OHK117" s="102"/>
      <c r="OHL117" s="102"/>
      <c r="OHM117" s="102"/>
      <c r="OHN117" s="102"/>
      <c r="OHO117" s="102"/>
      <c r="OHP117" s="102"/>
      <c r="OHQ117" s="102"/>
      <c r="OHR117" s="102"/>
      <c r="OHS117" s="102"/>
      <c r="OHT117" s="102"/>
      <c r="OHU117" s="102"/>
      <c r="OHV117" s="102"/>
      <c r="OHW117" s="102"/>
      <c r="OHX117" s="102"/>
      <c r="OHY117" s="102"/>
      <c r="OHZ117" s="102"/>
      <c r="OIA117" s="102"/>
      <c r="OIB117" s="102"/>
      <c r="OIC117" s="102"/>
      <c r="OID117" s="102"/>
      <c r="OIE117" s="102"/>
      <c r="OIF117" s="102"/>
      <c r="OIG117" s="102"/>
      <c r="OIH117" s="102"/>
      <c r="OII117" s="102"/>
      <c r="OIJ117" s="102"/>
      <c r="OIK117" s="102"/>
      <c r="OIL117" s="102"/>
      <c r="OIM117" s="102"/>
      <c r="OIN117" s="102"/>
      <c r="OIO117" s="102"/>
      <c r="OIP117" s="102"/>
      <c r="OIQ117" s="102"/>
      <c r="OIR117" s="102"/>
      <c r="OIS117" s="102"/>
      <c r="OIT117" s="102"/>
      <c r="OIU117" s="102"/>
      <c r="OIV117" s="102"/>
      <c r="OIW117" s="102"/>
      <c r="OIX117" s="102"/>
      <c r="OIY117" s="102"/>
      <c r="OIZ117" s="102"/>
      <c r="OJA117" s="102"/>
      <c r="OJB117" s="102"/>
      <c r="OJC117" s="102"/>
      <c r="OJD117" s="102"/>
      <c r="OJE117" s="102"/>
      <c r="OJF117" s="102"/>
      <c r="OJG117" s="102"/>
      <c r="OJH117" s="102"/>
      <c r="OJI117" s="102"/>
      <c r="OJJ117" s="102"/>
      <c r="OJK117" s="102"/>
      <c r="OJL117" s="102"/>
      <c r="OJM117" s="102"/>
      <c r="OJN117" s="102"/>
      <c r="OJO117" s="102"/>
      <c r="OJP117" s="102"/>
      <c r="OJQ117" s="102"/>
      <c r="OJR117" s="102"/>
      <c r="OJS117" s="102"/>
      <c r="OJT117" s="102"/>
      <c r="OJU117" s="102"/>
      <c r="OJV117" s="102"/>
      <c r="OJW117" s="102"/>
      <c r="OJX117" s="102"/>
      <c r="OJY117" s="102"/>
      <c r="OJZ117" s="102"/>
      <c r="OKA117" s="102"/>
      <c r="OKB117" s="102"/>
      <c r="OKC117" s="102"/>
      <c r="OKD117" s="102"/>
      <c r="OKE117" s="102"/>
      <c r="OKF117" s="102"/>
      <c r="OKG117" s="102"/>
      <c r="OKH117" s="102"/>
      <c r="OKI117" s="102"/>
      <c r="OKJ117" s="102"/>
      <c r="OKK117" s="102"/>
      <c r="OKL117" s="102"/>
      <c r="OKM117" s="102"/>
      <c r="OKN117" s="102"/>
      <c r="OKO117" s="102"/>
      <c r="OKP117" s="102"/>
      <c r="OKQ117" s="102"/>
      <c r="OKR117" s="102"/>
      <c r="OKS117" s="102"/>
      <c r="OKT117" s="102"/>
      <c r="OKU117" s="102"/>
      <c r="OKV117" s="102"/>
      <c r="OKW117" s="102"/>
      <c r="OKX117" s="102"/>
      <c r="OKY117" s="102"/>
      <c r="OKZ117" s="102"/>
      <c r="OLA117" s="102"/>
      <c r="OLB117" s="102"/>
      <c r="OLC117" s="102"/>
      <c r="OLD117" s="102"/>
      <c r="OLE117" s="102"/>
      <c r="OLF117" s="102"/>
      <c r="OLG117" s="102"/>
      <c r="OLH117" s="102"/>
      <c r="OLI117" s="102"/>
      <c r="OLJ117" s="102"/>
      <c r="OLK117" s="102"/>
      <c r="OLL117" s="102"/>
      <c r="OLM117" s="102"/>
      <c r="OLN117" s="102"/>
      <c r="OLO117" s="102"/>
      <c r="OLP117" s="102"/>
      <c r="OLQ117" s="102"/>
      <c r="OLR117" s="102"/>
      <c r="OLS117" s="102"/>
      <c r="OLT117" s="102"/>
      <c r="OLU117" s="102"/>
      <c r="OLV117" s="102"/>
      <c r="OLW117" s="102"/>
      <c r="OLX117" s="102"/>
      <c r="OLY117" s="102"/>
      <c r="OLZ117" s="102"/>
      <c r="OMA117" s="102"/>
      <c r="OMB117" s="102"/>
      <c r="OMC117" s="102"/>
      <c r="OMD117" s="102"/>
      <c r="OME117" s="102"/>
      <c r="OMF117" s="102"/>
      <c r="OMG117" s="102"/>
      <c r="OMH117" s="102"/>
      <c r="OMI117" s="102"/>
      <c r="OMJ117" s="102"/>
      <c r="OMK117" s="102"/>
      <c r="OML117" s="102"/>
      <c r="OMM117" s="102"/>
      <c r="OMN117" s="102"/>
      <c r="OMO117" s="102"/>
      <c r="OMP117" s="102"/>
      <c r="OMQ117" s="102"/>
      <c r="OMR117" s="102"/>
      <c r="OMS117" s="102"/>
      <c r="OMT117" s="102"/>
      <c r="OMU117" s="102"/>
      <c r="OMV117" s="102"/>
      <c r="OMW117" s="102"/>
      <c r="OMX117" s="102"/>
      <c r="OMY117" s="102"/>
      <c r="OMZ117" s="102"/>
      <c r="ONA117" s="102"/>
      <c r="ONB117" s="102"/>
      <c r="ONC117" s="102"/>
      <c r="OND117" s="102"/>
      <c r="ONE117" s="102"/>
      <c r="ONF117" s="102"/>
      <c r="ONG117" s="102"/>
      <c r="ONH117" s="102"/>
      <c r="ONI117" s="102"/>
      <c r="ONJ117" s="102"/>
      <c r="ONK117" s="102"/>
      <c r="ONL117" s="102"/>
      <c r="ONM117" s="102"/>
      <c r="ONN117" s="102"/>
      <c r="ONO117" s="102"/>
      <c r="ONP117" s="102"/>
      <c r="ONQ117" s="102"/>
      <c r="ONR117" s="102"/>
      <c r="ONS117" s="102"/>
      <c r="ONT117" s="102"/>
      <c r="ONU117" s="102"/>
      <c r="ONV117" s="102"/>
      <c r="ONW117" s="102"/>
      <c r="ONX117" s="102"/>
      <c r="ONY117" s="102"/>
      <c r="ONZ117" s="102"/>
      <c r="OOA117" s="102"/>
      <c r="OOB117" s="102"/>
      <c r="OOC117" s="102"/>
      <c r="OOD117" s="102"/>
      <c r="OOE117" s="102"/>
      <c r="OOF117" s="102"/>
      <c r="OOG117" s="102"/>
      <c r="OOH117" s="102"/>
      <c r="OOI117" s="102"/>
      <c r="OOJ117" s="102"/>
      <c r="OOK117" s="102"/>
      <c r="OOL117" s="102"/>
      <c r="OOM117" s="102"/>
      <c r="OON117" s="102"/>
      <c r="OOO117" s="102"/>
      <c r="OOP117" s="102"/>
      <c r="OOQ117" s="102"/>
      <c r="OOR117" s="102"/>
      <c r="OOS117" s="102"/>
      <c r="OOT117" s="102"/>
      <c r="OOU117" s="102"/>
      <c r="OOV117" s="102"/>
      <c r="OOW117" s="102"/>
      <c r="OOX117" s="102"/>
      <c r="OOY117" s="102"/>
      <c r="OOZ117" s="102"/>
      <c r="OPA117" s="102"/>
      <c r="OPB117" s="102"/>
      <c r="OPC117" s="102"/>
      <c r="OPD117" s="102"/>
      <c r="OPE117" s="102"/>
      <c r="OPF117" s="102"/>
      <c r="OPG117" s="102"/>
      <c r="OPH117" s="102"/>
      <c r="OPI117" s="102"/>
      <c r="OPJ117" s="102"/>
      <c r="OPK117" s="102"/>
      <c r="OPL117" s="102"/>
      <c r="OPM117" s="102"/>
      <c r="OPN117" s="102"/>
      <c r="OPO117" s="102"/>
      <c r="OPP117" s="102"/>
      <c r="OPQ117" s="102"/>
      <c r="OPR117" s="102"/>
      <c r="OPS117" s="102"/>
      <c r="OPT117" s="102"/>
      <c r="OPU117" s="102"/>
      <c r="OPV117" s="102"/>
      <c r="OPW117" s="102"/>
      <c r="OPX117" s="102"/>
      <c r="OPY117" s="102"/>
      <c r="OPZ117" s="102"/>
      <c r="OQA117" s="102"/>
      <c r="OQB117" s="102"/>
      <c r="OQC117" s="102"/>
      <c r="OQD117" s="102"/>
      <c r="OQE117" s="102"/>
      <c r="OQF117" s="102"/>
      <c r="OQG117" s="102"/>
      <c r="OQH117" s="102"/>
      <c r="OQI117" s="102"/>
      <c r="OQJ117" s="102"/>
      <c r="OQK117" s="102"/>
      <c r="OQL117" s="102"/>
      <c r="OQM117" s="102"/>
      <c r="OQN117" s="102"/>
      <c r="OQO117" s="102"/>
      <c r="OQP117" s="102"/>
      <c r="OQQ117" s="102"/>
      <c r="OQR117" s="102"/>
      <c r="OQS117" s="102"/>
      <c r="OQT117" s="102"/>
      <c r="OQU117" s="102"/>
      <c r="OQV117" s="102"/>
      <c r="OQW117" s="102"/>
      <c r="OQX117" s="102"/>
      <c r="OQY117" s="102"/>
      <c r="OQZ117" s="102"/>
      <c r="ORA117" s="102"/>
      <c r="ORB117" s="102"/>
      <c r="ORC117" s="102"/>
      <c r="ORD117" s="102"/>
      <c r="ORE117" s="102"/>
      <c r="ORF117" s="102"/>
      <c r="ORG117" s="102"/>
      <c r="ORH117" s="102"/>
      <c r="ORI117" s="102"/>
      <c r="ORJ117" s="102"/>
      <c r="ORK117" s="102"/>
      <c r="ORL117" s="102"/>
      <c r="ORM117" s="102"/>
      <c r="ORN117" s="102"/>
      <c r="ORO117" s="102"/>
      <c r="ORP117" s="102"/>
      <c r="ORQ117" s="102"/>
      <c r="ORR117" s="102"/>
      <c r="ORS117" s="102"/>
      <c r="ORT117" s="102"/>
      <c r="ORU117" s="102"/>
      <c r="ORV117" s="102"/>
      <c r="ORW117" s="102"/>
      <c r="ORX117" s="102"/>
      <c r="ORY117" s="102"/>
      <c r="ORZ117" s="102"/>
      <c r="OSA117" s="102"/>
      <c r="OSB117" s="102"/>
      <c r="OSC117" s="102"/>
      <c r="OSD117" s="102"/>
      <c r="OSE117" s="102"/>
      <c r="OSF117" s="102"/>
      <c r="OSG117" s="102"/>
      <c r="OSH117" s="102"/>
      <c r="OSI117" s="102"/>
      <c r="OSJ117" s="102"/>
      <c r="OSK117" s="102"/>
      <c r="OSL117" s="102"/>
      <c r="OSM117" s="102"/>
      <c r="OSN117" s="102"/>
      <c r="OSO117" s="102"/>
      <c r="OSP117" s="102"/>
      <c r="OSQ117" s="102"/>
      <c r="OSR117" s="102"/>
      <c r="OSS117" s="102"/>
      <c r="OST117" s="102"/>
      <c r="OSU117" s="102"/>
      <c r="OSV117" s="102"/>
      <c r="OSW117" s="102"/>
      <c r="OSX117" s="102"/>
      <c r="OSY117" s="102"/>
      <c r="OSZ117" s="102"/>
      <c r="OTA117" s="102"/>
      <c r="OTB117" s="102"/>
      <c r="OTC117" s="102"/>
      <c r="OTD117" s="102"/>
      <c r="OTE117" s="102"/>
      <c r="OTF117" s="102"/>
      <c r="OTG117" s="102"/>
      <c r="OTH117" s="102"/>
      <c r="OTI117" s="102"/>
      <c r="OTJ117" s="102"/>
      <c r="OTK117" s="102"/>
      <c r="OTL117" s="102"/>
      <c r="OTM117" s="102"/>
      <c r="OTN117" s="102"/>
      <c r="OTO117" s="102"/>
      <c r="OTP117" s="102"/>
      <c r="OTQ117" s="102"/>
      <c r="OTR117" s="102"/>
      <c r="OTS117" s="102"/>
      <c r="OTT117" s="102"/>
      <c r="OTU117" s="102"/>
      <c r="OTV117" s="102"/>
      <c r="OTW117" s="102"/>
      <c r="OTX117" s="102"/>
      <c r="OTY117" s="102"/>
      <c r="OTZ117" s="102"/>
      <c r="OUA117" s="102"/>
      <c r="OUB117" s="102"/>
      <c r="OUC117" s="102"/>
      <c r="OUD117" s="102"/>
      <c r="OUE117" s="102"/>
      <c r="OUF117" s="102"/>
      <c r="OUG117" s="102"/>
      <c r="OUH117" s="102"/>
      <c r="OUI117" s="102"/>
      <c r="OUJ117" s="102"/>
      <c r="OUK117" s="102"/>
      <c r="OUL117" s="102"/>
      <c r="OUM117" s="102"/>
      <c r="OUN117" s="102"/>
      <c r="OUO117" s="102"/>
      <c r="OUP117" s="102"/>
      <c r="OUQ117" s="102"/>
      <c r="OUR117" s="102"/>
      <c r="OUS117" s="102"/>
      <c r="OUT117" s="102"/>
      <c r="OUU117" s="102"/>
      <c r="OUV117" s="102"/>
      <c r="OUW117" s="102"/>
      <c r="OUX117" s="102"/>
      <c r="OUY117" s="102"/>
      <c r="OUZ117" s="102"/>
      <c r="OVA117" s="102"/>
      <c r="OVB117" s="102"/>
      <c r="OVC117" s="102"/>
      <c r="OVD117" s="102"/>
      <c r="OVE117" s="102"/>
      <c r="OVF117" s="102"/>
      <c r="OVG117" s="102"/>
      <c r="OVH117" s="102"/>
      <c r="OVI117" s="102"/>
      <c r="OVJ117" s="102"/>
      <c r="OVK117" s="102"/>
      <c r="OVL117" s="102"/>
      <c r="OVM117" s="102"/>
      <c r="OVN117" s="102"/>
      <c r="OVO117" s="102"/>
      <c r="OVP117" s="102"/>
      <c r="OVQ117" s="102"/>
      <c r="OVR117" s="102"/>
      <c r="OVS117" s="102"/>
      <c r="OVT117" s="102"/>
      <c r="OVU117" s="102"/>
      <c r="OVV117" s="102"/>
      <c r="OVW117" s="102"/>
      <c r="OVX117" s="102"/>
      <c r="OVY117" s="102"/>
      <c r="OVZ117" s="102"/>
      <c r="OWA117" s="102"/>
      <c r="OWB117" s="102"/>
      <c r="OWC117" s="102"/>
      <c r="OWD117" s="102"/>
      <c r="OWE117" s="102"/>
      <c r="OWF117" s="102"/>
      <c r="OWG117" s="102"/>
      <c r="OWH117" s="102"/>
      <c r="OWI117" s="102"/>
      <c r="OWJ117" s="102"/>
      <c r="OWK117" s="102"/>
      <c r="OWL117" s="102"/>
      <c r="OWM117" s="102"/>
      <c r="OWN117" s="102"/>
      <c r="OWO117" s="102"/>
      <c r="OWP117" s="102"/>
      <c r="OWQ117" s="102"/>
      <c r="OWR117" s="102"/>
      <c r="OWS117" s="102"/>
      <c r="OWT117" s="102"/>
      <c r="OWU117" s="102"/>
      <c r="OWV117" s="102"/>
      <c r="OWW117" s="102"/>
      <c r="OWX117" s="102"/>
      <c r="OWY117" s="102"/>
      <c r="OWZ117" s="102"/>
      <c r="OXA117" s="102"/>
      <c r="OXB117" s="102"/>
      <c r="OXC117" s="102"/>
      <c r="OXD117" s="102"/>
      <c r="OXE117" s="102"/>
      <c r="OXF117" s="102"/>
      <c r="OXG117" s="102"/>
      <c r="OXH117" s="102"/>
      <c r="OXI117" s="102"/>
      <c r="OXJ117" s="102"/>
      <c r="OXK117" s="102"/>
      <c r="OXL117" s="102"/>
      <c r="OXM117" s="102"/>
      <c r="OXN117" s="102"/>
      <c r="OXO117" s="102"/>
      <c r="OXP117" s="102"/>
      <c r="OXQ117" s="102"/>
      <c r="OXR117" s="102"/>
      <c r="OXS117" s="102"/>
      <c r="OXT117" s="102"/>
      <c r="OXU117" s="102"/>
      <c r="OXV117" s="102"/>
      <c r="OXW117" s="102"/>
      <c r="OXX117" s="102"/>
      <c r="OXY117" s="102"/>
      <c r="OXZ117" s="102"/>
      <c r="OYA117" s="102"/>
      <c r="OYB117" s="102"/>
      <c r="OYC117" s="102"/>
      <c r="OYD117" s="102"/>
      <c r="OYE117" s="102"/>
      <c r="OYF117" s="102"/>
      <c r="OYG117" s="102"/>
      <c r="OYH117" s="102"/>
      <c r="OYI117" s="102"/>
      <c r="OYJ117" s="102"/>
      <c r="OYK117" s="102"/>
      <c r="OYL117" s="102"/>
      <c r="OYM117" s="102"/>
      <c r="OYN117" s="102"/>
      <c r="OYO117" s="102"/>
      <c r="OYP117" s="102"/>
      <c r="OYQ117" s="102"/>
      <c r="OYR117" s="102"/>
      <c r="OYS117" s="102"/>
      <c r="OYT117" s="102"/>
      <c r="OYU117" s="102"/>
      <c r="OYV117" s="102"/>
      <c r="OYW117" s="102"/>
      <c r="OYX117" s="102"/>
      <c r="OYY117" s="102"/>
      <c r="OYZ117" s="102"/>
      <c r="OZA117" s="102"/>
      <c r="OZB117" s="102"/>
      <c r="OZC117" s="102"/>
      <c r="OZD117" s="102"/>
      <c r="OZE117" s="102"/>
      <c r="OZF117" s="102"/>
      <c r="OZG117" s="102"/>
      <c r="OZH117" s="102"/>
      <c r="OZI117" s="102"/>
      <c r="OZJ117" s="102"/>
      <c r="OZK117" s="102"/>
      <c r="OZL117" s="102"/>
      <c r="OZM117" s="102"/>
      <c r="OZN117" s="102"/>
      <c r="OZO117" s="102"/>
      <c r="OZP117" s="102"/>
      <c r="OZQ117" s="102"/>
      <c r="OZR117" s="102"/>
      <c r="OZS117" s="102"/>
      <c r="OZT117" s="102"/>
      <c r="OZU117" s="102"/>
      <c r="OZV117" s="102"/>
      <c r="OZW117" s="102"/>
      <c r="OZX117" s="102"/>
      <c r="OZY117" s="102"/>
      <c r="OZZ117" s="102"/>
      <c r="PAA117" s="102"/>
      <c r="PAB117" s="102"/>
      <c r="PAC117" s="102"/>
      <c r="PAD117" s="102"/>
      <c r="PAE117" s="102"/>
      <c r="PAF117" s="102"/>
      <c r="PAG117" s="102"/>
      <c r="PAH117" s="102"/>
      <c r="PAI117" s="102"/>
      <c r="PAJ117" s="102"/>
      <c r="PAK117" s="102"/>
      <c r="PAL117" s="102"/>
      <c r="PAM117" s="102"/>
      <c r="PAN117" s="102"/>
      <c r="PAO117" s="102"/>
      <c r="PAP117" s="102"/>
      <c r="PAQ117" s="102"/>
      <c r="PAR117" s="102"/>
      <c r="PAS117" s="102"/>
      <c r="PAT117" s="102"/>
      <c r="PAU117" s="102"/>
      <c r="PAV117" s="102"/>
      <c r="PAW117" s="102"/>
      <c r="PAX117" s="102"/>
      <c r="PAY117" s="102"/>
      <c r="PAZ117" s="102"/>
      <c r="PBA117" s="102"/>
      <c r="PBB117" s="102"/>
      <c r="PBC117" s="102"/>
      <c r="PBD117" s="102"/>
      <c r="PBE117" s="102"/>
      <c r="PBF117" s="102"/>
      <c r="PBG117" s="102"/>
      <c r="PBH117" s="102"/>
      <c r="PBI117" s="102"/>
      <c r="PBJ117" s="102"/>
      <c r="PBK117" s="102"/>
      <c r="PBL117" s="102"/>
      <c r="PBM117" s="102"/>
      <c r="PBN117" s="102"/>
      <c r="PBO117" s="102"/>
      <c r="PBP117" s="102"/>
      <c r="PBQ117" s="102"/>
      <c r="PBR117" s="102"/>
      <c r="PBS117" s="102"/>
      <c r="PBT117" s="102"/>
      <c r="PBU117" s="102"/>
      <c r="PBV117" s="102"/>
      <c r="PBW117" s="102"/>
      <c r="PBX117" s="102"/>
      <c r="PBY117" s="102"/>
      <c r="PBZ117" s="102"/>
      <c r="PCA117" s="102"/>
      <c r="PCB117" s="102"/>
      <c r="PCC117" s="102"/>
      <c r="PCD117" s="102"/>
      <c r="PCE117" s="102"/>
      <c r="PCF117" s="102"/>
      <c r="PCG117" s="102"/>
      <c r="PCH117" s="102"/>
      <c r="PCI117" s="102"/>
      <c r="PCJ117" s="102"/>
      <c r="PCK117" s="102"/>
      <c r="PCL117" s="102"/>
      <c r="PCM117" s="102"/>
      <c r="PCN117" s="102"/>
      <c r="PCO117" s="102"/>
      <c r="PCP117" s="102"/>
      <c r="PCQ117" s="102"/>
      <c r="PCR117" s="102"/>
      <c r="PCS117" s="102"/>
      <c r="PCT117" s="102"/>
      <c r="PCU117" s="102"/>
      <c r="PCV117" s="102"/>
      <c r="PCW117" s="102"/>
      <c r="PCX117" s="102"/>
      <c r="PCY117" s="102"/>
      <c r="PCZ117" s="102"/>
      <c r="PDA117" s="102"/>
      <c r="PDB117" s="102"/>
      <c r="PDC117" s="102"/>
      <c r="PDD117" s="102"/>
      <c r="PDE117" s="102"/>
      <c r="PDF117" s="102"/>
      <c r="PDG117" s="102"/>
      <c r="PDH117" s="102"/>
      <c r="PDI117" s="102"/>
      <c r="PDJ117" s="102"/>
      <c r="PDK117" s="102"/>
      <c r="PDL117" s="102"/>
      <c r="PDM117" s="102"/>
      <c r="PDN117" s="102"/>
      <c r="PDO117" s="102"/>
      <c r="PDP117" s="102"/>
      <c r="PDQ117" s="102"/>
      <c r="PDR117" s="102"/>
      <c r="PDS117" s="102"/>
      <c r="PDT117" s="102"/>
      <c r="PDU117" s="102"/>
      <c r="PDV117" s="102"/>
      <c r="PDW117" s="102"/>
      <c r="PDX117" s="102"/>
      <c r="PDY117" s="102"/>
      <c r="PDZ117" s="102"/>
      <c r="PEA117" s="102"/>
      <c r="PEB117" s="102"/>
      <c r="PEC117" s="102"/>
      <c r="PED117" s="102"/>
      <c r="PEE117" s="102"/>
      <c r="PEF117" s="102"/>
      <c r="PEG117" s="102"/>
      <c r="PEH117" s="102"/>
      <c r="PEI117" s="102"/>
      <c r="PEJ117" s="102"/>
      <c r="PEK117" s="102"/>
      <c r="PEL117" s="102"/>
      <c r="PEM117" s="102"/>
      <c r="PEN117" s="102"/>
      <c r="PEO117" s="102"/>
      <c r="PEP117" s="102"/>
      <c r="PEQ117" s="102"/>
      <c r="PER117" s="102"/>
      <c r="PES117" s="102"/>
      <c r="PET117" s="102"/>
      <c r="PEU117" s="102"/>
      <c r="PEV117" s="102"/>
      <c r="PEW117" s="102"/>
      <c r="PEX117" s="102"/>
      <c r="PEY117" s="102"/>
      <c r="PEZ117" s="102"/>
      <c r="PFA117" s="102"/>
      <c r="PFB117" s="102"/>
      <c r="PFC117" s="102"/>
      <c r="PFD117" s="102"/>
      <c r="PFE117" s="102"/>
      <c r="PFF117" s="102"/>
      <c r="PFG117" s="102"/>
      <c r="PFH117" s="102"/>
      <c r="PFI117" s="102"/>
      <c r="PFJ117" s="102"/>
      <c r="PFK117" s="102"/>
      <c r="PFL117" s="102"/>
      <c r="PFM117" s="102"/>
      <c r="PFN117" s="102"/>
      <c r="PFO117" s="102"/>
      <c r="PFP117" s="102"/>
      <c r="PFQ117" s="102"/>
      <c r="PFR117" s="102"/>
      <c r="PFS117" s="102"/>
      <c r="PFT117" s="102"/>
      <c r="PFU117" s="102"/>
      <c r="PFV117" s="102"/>
      <c r="PFW117" s="102"/>
      <c r="PFX117" s="102"/>
      <c r="PFY117" s="102"/>
      <c r="PFZ117" s="102"/>
      <c r="PGA117" s="102"/>
      <c r="PGB117" s="102"/>
      <c r="PGC117" s="102"/>
      <c r="PGD117" s="102"/>
      <c r="PGE117" s="102"/>
      <c r="PGF117" s="102"/>
      <c r="PGG117" s="102"/>
      <c r="PGH117" s="102"/>
      <c r="PGI117" s="102"/>
      <c r="PGJ117" s="102"/>
      <c r="PGK117" s="102"/>
      <c r="PGL117" s="102"/>
      <c r="PGM117" s="102"/>
      <c r="PGN117" s="102"/>
      <c r="PGO117" s="102"/>
      <c r="PGP117" s="102"/>
      <c r="PGQ117" s="102"/>
      <c r="PGR117" s="102"/>
      <c r="PGS117" s="102"/>
      <c r="PGT117" s="102"/>
      <c r="PGU117" s="102"/>
      <c r="PGV117" s="102"/>
      <c r="PGW117" s="102"/>
      <c r="PGX117" s="102"/>
      <c r="PGY117" s="102"/>
      <c r="PGZ117" s="102"/>
      <c r="PHA117" s="102"/>
      <c r="PHB117" s="102"/>
      <c r="PHC117" s="102"/>
      <c r="PHD117" s="102"/>
      <c r="PHE117" s="102"/>
      <c r="PHF117" s="102"/>
      <c r="PHG117" s="102"/>
      <c r="PHH117" s="102"/>
      <c r="PHI117" s="102"/>
      <c r="PHJ117" s="102"/>
      <c r="PHK117" s="102"/>
      <c r="PHL117" s="102"/>
      <c r="PHM117" s="102"/>
      <c r="PHN117" s="102"/>
      <c r="PHO117" s="102"/>
      <c r="PHP117" s="102"/>
      <c r="PHQ117" s="102"/>
      <c r="PHR117" s="102"/>
      <c r="PHS117" s="102"/>
      <c r="PHT117" s="102"/>
      <c r="PHU117" s="102"/>
      <c r="PHV117" s="102"/>
      <c r="PHW117" s="102"/>
      <c r="PHX117" s="102"/>
      <c r="PHY117" s="102"/>
      <c r="PHZ117" s="102"/>
      <c r="PIA117" s="102"/>
      <c r="PIB117" s="102"/>
      <c r="PIC117" s="102"/>
      <c r="PID117" s="102"/>
      <c r="PIE117" s="102"/>
      <c r="PIF117" s="102"/>
      <c r="PIG117" s="102"/>
      <c r="PIH117" s="102"/>
      <c r="PII117" s="102"/>
      <c r="PIJ117" s="102"/>
      <c r="PIK117" s="102"/>
      <c r="PIL117" s="102"/>
      <c r="PIM117" s="102"/>
      <c r="PIN117" s="102"/>
      <c r="PIO117" s="102"/>
      <c r="PIP117" s="102"/>
      <c r="PIQ117" s="102"/>
      <c r="PIR117" s="102"/>
      <c r="PIS117" s="102"/>
      <c r="PIT117" s="102"/>
      <c r="PIU117" s="102"/>
      <c r="PIV117" s="102"/>
      <c r="PIW117" s="102"/>
      <c r="PIX117" s="102"/>
      <c r="PIY117" s="102"/>
      <c r="PIZ117" s="102"/>
      <c r="PJA117" s="102"/>
      <c r="PJB117" s="102"/>
      <c r="PJC117" s="102"/>
      <c r="PJD117" s="102"/>
      <c r="PJE117" s="102"/>
      <c r="PJF117" s="102"/>
      <c r="PJG117" s="102"/>
      <c r="PJH117" s="102"/>
      <c r="PJI117" s="102"/>
      <c r="PJJ117" s="102"/>
      <c r="PJK117" s="102"/>
      <c r="PJL117" s="102"/>
      <c r="PJM117" s="102"/>
      <c r="PJN117" s="102"/>
      <c r="PJO117" s="102"/>
      <c r="PJP117" s="102"/>
      <c r="PJQ117" s="102"/>
      <c r="PJR117" s="102"/>
      <c r="PJS117" s="102"/>
      <c r="PJT117" s="102"/>
      <c r="PJU117" s="102"/>
      <c r="PJV117" s="102"/>
      <c r="PJW117" s="102"/>
      <c r="PJX117" s="102"/>
      <c r="PJY117" s="102"/>
      <c r="PJZ117" s="102"/>
      <c r="PKA117" s="102"/>
      <c r="PKB117" s="102"/>
      <c r="PKC117" s="102"/>
      <c r="PKD117" s="102"/>
      <c r="PKE117" s="102"/>
      <c r="PKF117" s="102"/>
      <c r="PKG117" s="102"/>
      <c r="PKH117" s="102"/>
      <c r="PKI117" s="102"/>
      <c r="PKJ117" s="102"/>
      <c r="PKK117" s="102"/>
      <c r="PKL117" s="102"/>
      <c r="PKM117" s="102"/>
      <c r="PKN117" s="102"/>
      <c r="PKO117" s="102"/>
      <c r="PKP117" s="102"/>
      <c r="PKQ117" s="102"/>
      <c r="PKR117" s="102"/>
      <c r="PKS117" s="102"/>
      <c r="PKT117" s="102"/>
      <c r="PKU117" s="102"/>
      <c r="PKV117" s="102"/>
      <c r="PKW117" s="102"/>
      <c r="PKX117" s="102"/>
      <c r="PKY117" s="102"/>
      <c r="PKZ117" s="102"/>
      <c r="PLA117" s="102"/>
      <c r="PLB117" s="102"/>
      <c r="PLC117" s="102"/>
      <c r="PLD117" s="102"/>
      <c r="PLE117" s="102"/>
      <c r="PLF117" s="102"/>
      <c r="PLG117" s="102"/>
      <c r="PLH117" s="102"/>
      <c r="PLI117" s="102"/>
      <c r="PLJ117" s="102"/>
      <c r="PLK117" s="102"/>
      <c r="PLL117" s="102"/>
      <c r="PLM117" s="102"/>
      <c r="PLN117" s="102"/>
      <c r="PLO117" s="102"/>
      <c r="PLP117" s="102"/>
      <c r="PLQ117" s="102"/>
      <c r="PLR117" s="102"/>
      <c r="PLS117" s="102"/>
      <c r="PLT117" s="102"/>
      <c r="PLU117" s="102"/>
      <c r="PLV117" s="102"/>
      <c r="PLW117" s="102"/>
      <c r="PLX117" s="102"/>
      <c r="PLY117" s="102"/>
      <c r="PLZ117" s="102"/>
      <c r="PMA117" s="102"/>
      <c r="PMB117" s="102"/>
      <c r="PMC117" s="102"/>
      <c r="PMD117" s="102"/>
      <c r="PME117" s="102"/>
      <c r="PMF117" s="102"/>
      <c r="PMG117" s="102"/>
      <c r="PMH117" s="102"/>
      <c r="PMI117" s="102"/>
      <c r="PMJ117" s="102"/>
      <c r="PMK117" s="102"/>
      <c r="PML117" s="102"/>
      <c r="PMM117" s="102"/>
      <c r="PMN117" s="102"/>
      <c r="PMO117" s="102"/>
      <c r="PMP117" s="102"/>
      <c r="PMQ117" s="102"/>
      <c r="PMR117" s="102"/>
      <c r="PMS117" s="102"/>
      <c r="PMT117" s="102"/>
      <c r="PMU117" s="102"/>
      <c r="PMV117" s="102"/>
      <c r="PMW117" s="102"/>
      <c r="PMX117" s="102"/>
      <c r="PMY117" s="102"/>
      <c r="PMZ117" s="102"/>
      <c r="PNA117" s="102"/>
      <c r="PNB117" s="102"/>
      <c r="PNC117" s="102"/>
      <c r="PND117" s="102"/>
      <c r="PNE117" s="102"/>
      <c r="PNF117" s="102"/>
      <c r="PNG117" s="102"/>
      <c r="PNH117" s="102"/>
      <c r="PNI117" s="102"/>
      <c r="PNJ117" s="102"/>
      <c r="PNK117" s="102"/>
      <c r="PNL117" s="102"/>
      <c r="PNM117" s="102"/>
      <c r="PNN117" s="102"/>
      <c r="PNO117" s="102"/>
      <c r="PNP117" s="102"/>
      <c r="PNQ117" s="102"/>
      <c r="PNR117" s="102"/>
      <c r="PNS117" s="102"/>
      <c r="PNT117" s="102"/>
      <c r="PNU117" s="102"/>
      <c r="PNV117" s="102"/>
      <c r="PNW117" s="102"/>
      <c r="PNX117" s="102"/>
      <c r="PNY117" s="102"/>
      <c r="PNZ117" s="102"/>
      <c r="POA117" s="102"/>
      <c r="POB117" s="102"/>
      <c r="POC117" s="102"/>
      <c r="POD117" s="102"/>
      <c r="POE117" s="102"/>
      <c r="POF117" s="102"/>
      <c r="POG117" s="102"/>
      <c r="POH117" s="102"/>
      <c r="POI117" s="102"/>
      <c r="POJ117" s="102"/>
      <c r="POK117" s="102"/>
      <c r="POL117" s="102"/>
      <c r="POM117" s="102"/>
      <c r="PON117" s="102"/>
      <c r="POO117" s="102"/>
      <c r="POP117" s="102"/>
      <c r="POQ117" s="102"/>
      <c r="POR117" s="102"/>
      <c r="POS117" s="102"/>
      <c r="POT117" s="102"/>
      <c r="POU117" s="102"/>
      <c r="POV117" s="102"/>
      <c r="POW117" s="102"/>
      <c r="POX117" s="102"/>
      <c r="POY117" s="102"/>
      <c r="POZ117" s="102"/>
      <c r="PPA117" s="102"/>
      <c r="PPB117" s="102"/>
      <c r="PPC117" s="102"/>
      <c r="PPD117" s="102"/>
      <c r="PPE117" s="102"/>
      <c r="PPF117" s="102"/>
      <c r="PPG117" s="102"/>
      <c r="PPH117" s="102"/>
      <c r="PPI117" s="102"/>
      <c r="PPJ117" s="102"/>
      <c r="PPK117" s="102"/>
      <c r="PPL117" s="102"/>
      <c r="PPM117" s="102"/>
      <c r="PPN117" s="102"/>
      <c r="PPO117" s="102"/>
      <c r="PPP117" s="102"/>
      <c r="PPQ117" s="102"/>
      <c r="PPR117" s="102"/>
      <c r="PPS117" s="102"/>
      <c r="PPT117" s="102"/>
      <c r="PPU117" s="102"/>
      <c r="PPV117" s="102"/>
      <c r="PPW117" s="102"/>
      <c r="PPX117" s="102"/>
      <c r="PPY117" s="102"/>
      <c r="PPZ117" s="102"/>
      <c r="PQA117" s="102"/>
      <c r="PQB117" s="102"/>
      <c r="PQC117" s="102"/>
      <c r="PQD117" s="102"/>
      <c r="PQE117" s="102"/>
      <c r="PQF117" s="102"/>
      <c r="PQG117" s="102"/>
      <c r="PQH117" s="102"/>
      <c r="PQI117" s="102"/>
      <c r="PQJ117" s="102"/>
      <c r="PQK117" s="102"/>
      <c r="PQL117" s="102"/>
      <c r="PQM117" s="102"/>
      <c r="PQN117" s="102"/>
      <c r="PQO117" s="102"/>
      <c r="PQP117" s="102"/>
      <c r="PQQ117" s="102"/>
      <c r="PQR117" s="102"/>
      <c r="PQS117" s="102"/>
      <c r="PQT117" s="102"/>
      <c r="PQU117" s="102"/>
      <c r="PQV117" s="102"/>
      <c r="PQW117" s="102"/>
      <c r="PQX117" s="102"/>
      <c r="PQY117" s="102"/>
      <c r="PQZ117" s="102"/>
      <c r="PRA117" s="102"/>
      <c r="PRB117" s="102"/>
      <c r="PRC117" s="102"/>
      <c r="PRD117" s="102"/>
      <c r="PRE117" s="102"/>
      <c r="PRF117" s="102"/>
      <c r="PRG117" s="102"/>
      <c r="PRH117" s="102"/>
      <c r="PRI117" s="102"/>
      <c r="PRJ117" s="102"/>
      <c r="PRK117" s="102"/>
      <c r="PRL117" s="102"/>
      <c r="PRM117" s="102"/>
      <c r="PRN117" s="102"/>
      <c r="PRO117" s="102"/>
      <c r="PRP117" s="102"/>
      <c r="PRQ117" s="102"/>
      <c r="PRR117" s="102"/>
      <c r="PRS117" s="102"/>
      <c r="PRT117" s="102"/>
      <c r="PRU117" s="102"/>
      <c r="PRV117" s="102"/>
      <c r="PRW117" s="102"/>
      <c r="PRX117" s="102"/>
      <c r="PRY117" s="102"/>
      <c r="PRZ117" s="102"/>
      <c r="PSA117" s="102"/>
      <c r="PSB117" s="102"/>
      <c r="PSC117" s="102"/>
      <c r="PSD117" s="102"/>
      <c r="PSE117" s="102"/>
      <c r="PSF117" s="102"/>
      <c r="PSG117" s="102"/>
      <c r="PSH117" s="102"/>
      <c r="PSI117" s="102"/>
      <c r="PSJ117" s="102"/>
      <c r="PSK117" s="102"/>
      <c r="PSL117" s="102"/>
      <c r="PSM117" s="102"/>
      <c r="PSN117" s="102"/>
      <c r="PSO117" s="102"/>
      <c r="PSP117" s="102"/>
      <c r="PSQ117" s="102"/>
      <c r="PSR117" s="102"/>
      <c r="PSS117" s="102"/>
      <c r="PST117" s="102"/>
      <c r="PSU117" s="102"/>
      <c r="PSV117" s="102"/>
      <c r="PSW117" s="102"/>
      <c r="PSX117" s="102"/>
      <c r="PSY117" s="102"/>
      <c r="PSZ117" s="102"/>
      <c r="PTA117" s="102"/>
      <c r="PTB117" s="102"/>
      <c r="PTC117" s="102"/>
      <c r="PTD117" s="102"/>
      <c r="PTE117" s="102"/>
      <c r="PTF117" s="102"/>
      <c r="PTG117" s="102"/>
      <c r="PTH117" s="102"/>
      <c r="PTI117" s="102"/>
      <c r="PTJ117" s="102"/>
      <c r="PTK117" s="102"/>
      <c r="PTL117" s="102"/>
      <c r="PTM117" s="102"/>
      <c r="PTN117" s="102"/>
      <c r="PTO117" s="102"/>
      <c r="PTP117" s="102"/>
      <c r="PTQ117" s="102"/>
      <c r="PTR117" s="102"/>
      <c r="PTS117" s="102"/>
      <c r="PTT117" s="102"/>
      <c r="PTU117" s="102"/>
      <c r="PTV117" s="102"/>
      <c r="PTW117" s="102"/>
      <c r="PTX117" s="102"/>
      <c r="PTY117" s="102"/>
      <c r="PTZ117" s="102"/>
      <c r="PUA117" s="102"/>
      <c r="PUB117" s="102"/>
      <c r="PUC117" s="102"/>
      <c r="PUD117" s="102"/>
      <c r="PUE117" s="102"/>
      <c r="PUF117" s="102"/>
      <c r="PUG117" s="102"/>
      <c r="PUH117" s="102"/>
      <c r="PUI117" s="102"/>
      <c r="PUJ117" s="102"/>
      <c r="PUK117" s="102"/>
      <c r="PUL117" s="102"/>
      <c r="PUM117" s="102"/>
      <c r="PUN117" s="102"/>
      <c r="PUO117" s="102"/>
      <c r="PUP117" s="102"/>
      <c r="PUQ117" s="102"/>
      <c r="PUR117" s="102"/>
      <c r="PUS117" s="102"/>
      <c r="PUT117" s="102"/>
      <c r="PUU117" s="102"/>
      <c r="PUV117" s="102"/>
      <c r="PUW117" s="102"/>
      <c r="PUX117" s="102"/>
      <c r="PUY117" s="102"/>
      <c r="PUZ117" s="102"/>
      <c r="PVA117" s="102"/>
      <c r="PVB117" s="102"/>
      <c r="PVC117" s="102"/>
      <c r="PVD117" s="102"/>
      <c r="PVE117" s="102"/>
      <c r="PVF117" s="102"/>
      <c r="PVG117" s="102"/>
      <c r="PVH117" s="102"/>
      <c r="PVI117" s="102"/>
      <c r="PVJ117" s="102"/>
      <c r="PVK117" s="102"/>
      <c r="PVL117" s="102"/>
      <c r="PVM117" s="102"/>
      <c r="PVN117" s="102"/>
      <c r="PVO117" s="102"/>
      <c r="PVP117" s="102"/>
      <c r="PVQ117" s="102"/>
      <c r="PVR117" s="102"/>
      <c r="PVS117" s="102"/>
      <c r="PVT117" s="102"/>
      <c r="PVU117" s="102"/>
      <c r="PVV117" s="102"/>
      <c r="PVW117" s="102"/>
      <c r="PVX117" s="102"/>
      <c r="PVY117" s="102"/>
      <c r="PVZ117" s="102"/>
      <c r="PWA117" s="102"/>
      <c r="PWB117" s="102"/>
      <c r="PWC117" s="102"/>
      <c r="PWD117" s="102"/>
      <c r="PWE117" s="102"/>
      <c r="PWF117" s="102"/>
      <c r="PWG117" s="102"/>
      <c r="PWH117" s="102"/>
      <c r="PWI117" s="102"/>
      <c r="PWJ117" s="102"/>
      <c r="PWK117" s="102"/>
      <c r="PWL117" s="102"/>
      <c r="PWM117" s="102"/>
      <c r="PWN117" s="102"/>
      <c r="PWO117" s="102"/>
      <c r="PWP117" s="102"/>
      <c r="PWQ117" s="102"/>
      <c r="PWR117" s="102"/>
      <c r="PWS117" s="102"/>
      <c r="PWT117" s="102"/>
      <c r="PWU117" s="102"/>
      <c r="PWV117" s="102"/>
      <c r="PWW117" s="102"/>
      <c r="PWX117" s="102"/>
      <c r="PWY117" s="102"/>
      <c r="PWZ117" s="102"/>
      <c r="PXA117" s="102"/>
      <c r="PXB117" s="102"/>
      <c r="PXC117" s="102"/>
      <c r="PXD117" s="102"/>
      <c r="PXE117" s="102"/>
      <c r="PXF117" s="102"/>
      <c r="PXG117" s="102"/>
      <c r="PXH117" s="102"/>
      <c r="PXI117" s="102"/>
      <c r="PXJ117" s="102"/>
      <c r="PXK117" s="102"/>
      <c r="PXL117" s="102"/>
      <c r="PXM117" s="102"/>
      <c r="PXN117" s="102"/>
      <c r="PXO117" s="102"/>
      <c r="PXP117" s="102"/>
      <c r="PXQ117" s="102"/>
      <c r="PXR117" s="102"/>
      <c r="PXS117" s="102"/>
      <c r="PXT117" s="102"/>
      <c r="PXU117" s="102"/>
      <c r="PXV117" s="102"/>
      <c r="PXW117" s="102"/>
      <c r="PXX117" s="102"/>
      <c r="PXY117" s="102"/>
      <c r="PXZ117" s="102"/>
      <c r="PYA117" s="102"/>
      <c r="PYB117" s="102"/>
      <c r="PYC117" s="102"/>
      <c r="PYD117" s="102"/>
      <c r="PYE117" s="102"/>
      <c r="PYF117" s="102"/>
      <c r="PYG117" s="102"/>
      <c r="PYH117" s="102"/>
      <c r="PYI117" s="102"/>
      <c r="PYJ117" s="102"/>
      <c r="PYK117" s="102"/>
      <c r="PYL117" s="102"/>
      <c r="PYM117" s="102"/>
      <c r="PYN117" s="102"/>
      <c r="PYO117" s="102"/>
      <c r="PYP117" s="102"/>
      <c r="PYQ117" s="102"/>
      <c r="PYR117" s="102"/>
      <c r="PYS117" s="102"/>
      <c r="PYT117" s="102"/>
      <c r="PYU117" s="102"/>
      <c r="PYV117" s="102"/>
      <c r="PYW117" s="102"/>
      <c r="PYX117" s="102"/>
      <c r="PYY117" s="102"/>
      <c r="PYZ117" s="102"/>
      <c r="PZA117" s="102"/>
      <c r="PZB117" s="102"/>
      <c r="PZC117" s="102"/>
      <c r="PZD117" s="102"/>
      <c r="PZE117" s="102"/>
      <c r="PZF117" s="102"/>
      <c r="PZG117" s="102"/>
      <c r="PZH117" s="102"/>
      <c r="PZI117" s="102"/>
      <c r="PZJ117" s="102"/>
      <c r="PZK117" s="102"/>
      <c r="PZL117" s="102"/>
      <c r="PZM117" s="102"/>
      <c r="PZN117" s="102"/>
      <c r="PZO117" s="102"/>
      <c r="PZP117" s="102"/>
      <c r="PZQ117" s="102"/>
      <c r="PZR117" s="102"/>
      <c r="PZS117" s="102"/>
      <c r="PZT117" s="102"/>
      <c r="PZU117" s="102"/>
      <c r="PZV117" s="102"/>
      <c r="PZW117" s="102"/>
      <c r="PZX117" s="102"/>
      <c r="PZY117" s="102"/>
      <c r="PZZ117" s="102"/>
      <c r="QAA117" s="102"/>
      <c r="QAB117" s="102"/>
      <c r="QAC117" s="102"/>
      <c r="QAD117" s="102"/>
      <c r="QAE117" s="102"/>
      <c r="QAF117" s="102"/>
      <c r="QAG117" s="102"/>
      <c r="QAH117" s="102"/>
      <c r="QAI117" s="102"/>
      <c r="QAJ117" s="102"/>
      <c r="QAK117" s="102"/>
      <c r="QAL117" s="102"/>
      <c r="QAM117" s="102"/>
      <c r="QAN117" s="102"/>
      <c r="QAO117" s="102"/>
      <c r="QAP117" s="102"/>
      <c r="QAQ117" s="102"/>
      <c r="QAR117" s="102"/>
      <c r="QAS117" s="102"/>
      <c r="QAT117" s="102"/>
      <c r="QAU117" s="102"/>
      <c r="QAV117" s="102"/>
      <c r="QAW117" s="102"/>
      <c r="QAX117" s="102"/>
      <c r="QAY117" s="102"/>
      <c r="QAZ117" s="102"/>
      <c r="QBA117" s="102"/>
      <c r="QBB117" s="102"/>
      <c r="QBC117" s="102"/>
      <c r="QBD117" s="102"/>
      <c r="QBE117" s="102"/>
      <c r="QBF117" s="102"/>
      <c r="QBG117" s="102"/>
      <c r="QBH117" s="102"/>
      <c r="QBI117" s="102"/>
      <c r="QBJ117" s="102"/>
      <c r="QBK117" s="102"/>
      <c r="QBL117" s="102"/>
      <c r="QBM117" s="102"/>
      <c r="QBN117" s="102"/>
      <c r="QBO117" s="102"/>
      <c r="QBP117" s="102"/>
      <c r="QBQ117" s="102"/>
      <c r="QBR117" s="102"/>
      <c r="QBS117" s="102"/>
      <c r="QBT117" s="102"/>
      <c r="QBU117" s="102"/>
      <c r="QBV117" s="102"/>
      <c r="QBW117" s="102"/>
      <c r="QBX117" s="102"/>
      <c r="QBY117" s="102"/>
      <c r="QBZ117" s="102"/>
      <c r="QCA117" s="102"/>
      <c r="QCB117" s="102"/>
      <c r="QCC117" s="102"/>
      <c r="QCD117" s="102"/>
      <c r="QCE117" s="102"/>
      <c r="QCF117" s="102"/>
      <c r="QCG117" s="102"/>
      <c r="QCH117" s="102"/>
      <c r="QCI117" s="102"/>
      <c r="QCJ117" s="102"/>
      <c r="QCK117" s="102"/>
      <c r="QCL117" s="102"/>
      <c r="QCM117" s="102"/>
      <c r="QCN117" s="102"/>
      <c r="QCO117" s="102"/>
      <c r="QCP117" s="102"/>
      <c r="QCQ117" s="102"/>
      <c r="QCR117" s="102"/>
      <c r="QCS117" s="102"/>
      <c r="QCT117" s="102"/>
      <c r="QCU117" s="102"/>
      <c r="QCV117" s="102"/>
      <c r="QCW117" s="102"/>
      <c r="QCX117" s="102"/>
      <c r="QCY117" s="102"/>
      <c r="QCZ117" s="102"/>
      <c r="QDA117" s="102"/>
      <c r="QDB117" s="102"/>
      <c r="QDC117" s="102"/>
      <c r="QDD117" s="102"/>
      <c r="QDE117" s="102"/>
      <c r="QDF117" s="102"/>
      <c r="QDG117" s="102"/>
      <c r="QDH117" s="102"/>
      <c r="QDI117" s="102"/>
      <c r="QDJ117" s="102"/>
      <c r="QDK117" s="102"/>
      <c r="QDL117" s="102"/>
      <c r="QDM117" s="102"/>
      <c r="QDN117" s="102"/>
      <c r="QDO117" s="102"/>
      <c r="QDP117" s="102"/>
      <c r="QDQ117" s="102"/>
      <c r="QDR117" s="102"/>
      <c r="QDS117" s="102"/>
      <c r="QDT117" s="102"/>
      <c r="QDU117" s="102"/>
      <c r="QDV117" s="102"/>
      <c r="QDW117" s="102"/>
      <c r="QDX117" s="102"/>
      <c r="QDY117" s="102"/>
      <c r="QDZ117" s="102"/>
      <c r="QEA117" s="102"/>
      <c r="QEB117" s="102"/>
      <c r="QEC117" s="102"/>
      <c r="QED117" s="102"/>
      <c r="QEE117" s="102"/>
      <c r="QEF117" s="102"/>
      <c r="QEG117" s="102"/>
      <c r="QEH117" s="102"/>
      <c r="QEI117" s="102"/>
      <c r="QEJ117" s="102"/>
      <c r="QEK117" s="102"/>
      <c r="QEL117" s="102"/>
      <c r="QEM117" s="102"/>
      <c r="QEN117" s="102"/>
      <c r="QEO117" s="102"/>
      <c r="QEP117" s="102"/>
      <c r="QEQ117" s="102"/>
      <c r="QER117" s="102"/>
      <c r="QES117" s="102"/>
      <c r="QET117" s="102"/>
      <c r="QEU117" s="102"/>
      <c r="QEV117" s="102"/>
      <c r="QEW117" s="102"/>
      <c r="QEX117" s="102"/>
      <c r="QEY117" s="102"/>
      <c r="QEZ117" s="102"/>
      <c r="QFA117" s="102"/>
      <c r="QFB117" s="102"/>
      <c r="QFC117" s="102"/>
      <c r="QFD117" s="102"/>
      <c r="QFE117" s="102"/>
      <c r="QFF117" s="102"/>
      <c r="QFG117" s="102"/>
      <c r="QFH117" s="102"/>
      <c r="QFI117" s="102"/>
      <c r="QFJ117" s="102"/>
      <c r="QFK117" s="102"/>
      <c r="QFL117" s="102"/>
      <c r="QFM117" s="102"/>
      <c r="QFN117" s="102"/>
      <c r="QFO117" s="102"/>
      <c r="QFP117" s="102"/>
      <c r="QFQ117" s="102"/>
      <c r="QFR117" s="102"/>
      <c r="QFS117" s="102"/>
      <c r="QFT117" s="102"/>
      <c r="QFU117" s="102"/>
      <c r="QFV117" s="102"/>
      <c r="QFW117" s="102"/>
      <c r="QFX117" s="102"/>
      <c r="QFY117" s="102"/>
      <c r="QFZ117" s="102"/>
      <c r="QGA117" s="102"/>
      <c r="QGB117" s="102"/>
      <c r="QGC117" s="102"/>
      <c r="QGD117" s="102"/>
      <c r="QGE117" s="102"/>
      <c r="QGF117" s="102"/>
      <c r="QGG117" s="102"/>
      <c r="QGH117" s="102"/>
      <c r="QGI117" s="102"/>
      <c r="QGJ117" s="102"/>
      <c r="QGK117" s="102"/>
      <c r="QGL117" s="102"/>
      <c r="QGM117" s="102"/>
      <c r="QGN117" s="102"/>
      <c r="QGO117" s="102"/>
      <c r="QGP117" s="102"/>
      <c r="QGQ117" s="102"/>
      <c r="QGR117" s="102"/>
      <c r="QGS117" s="102"/>
      <c r="QGT117" s="102"/>
      <c r="QGU117" s="102"/>
      <c r="QGV117" s="102"/>
      <c r="QGW117" s="102"/>
      <c r="QGX117" s="102"/>
      <c r="QGY117" s="102"/>
      <c r="QGZ117" s="102"/>
      <c r="QHA117" s="102"/>
      <c r="QHB117" s="102"/>
      <c r="QHC117" s="102"/>
      <c r="QHD117" s="102"/>
      <c r="QHE117" s="102"/>
      <c r="QHF117" s="102"/>
      <c r="QHG117" s="102"/>
      <c r="QHH117" s="102"/>
      <c r="QHI117" s="102"/>
      <c r="QHJ117" s="102"/>
      <c r="QHK117" s="102"/>
      <c r="QHL117" s="102"/>
      <c r="QHM117" s="102"/>
      <c r="QHN117" s="102"/>
      <c r="QHO117" s="102"/>
      <c r="QHP117" s="102"/>
      <c r="QHQ117" s="102"/>
      <c r="QHR117" s="102"/>
      <c r="QHS117" s="102"/>
      <c r="QHT117" s="102"/>
      <c r="QHU117" s="102"/>
      <c r="QHV117" s="102"/>
      <c r="QHW117" s="102"/>
      <c r="QHX117" s="102"/>
      <c r="QHY117" s="102"/>
      <c r="QHZ117" s="102"/>
      <c r="QIA117" s="102"/>
      <c r="QIB117" s="102"/>
      <c r="QIC117" s="102"/>
      <c r="QID117" s="102"/>
      <c r="QIE117" s="102"/>
      <c r="QIF117" s="102"/>
      <c r="QIG117" s="102"/>
      <c r="QIH117" s="102"/>
      <c r="QII117" s="102"/>
      <c r="QIJ117" s="102"/>
      <c r="QIK117" s="102"/>
      <c r="QIL117" s="102"/>
      <c r="QIM117" s="102"/>
      <c r="QIN117" s="102"/>
      <c r="QIO117" s="102"/>
      <c r="QIP117" s="102"/>
      <c r="QIQ117" s="102"/>
      <c r="QIR117" s="102"/>
      <c r="QIS117" s="102"/>
      <c r="QIT117" s="102"/>
      <c r="QIU117" s="102"/>
      <c r="QIV117" s="102"/>
      <c r="QIW117" s="102"/>
      <c r="QIX117" s="102"/>
      <c r="QIY117" s="102"/>
      <c r="QIZ117" s="102"/>
      <c r="QJA117" s="102"/>
      <c r="QJB117" s="102"/>
      <c r="QJC117" s="102"/>
      <c r="QJD117" s="102"/>
      <c r="QJE117" s="102"/>
      <c r="QJF117" s="102"/>
      <c r="QJG117" s="102"/>
      <c r="QJH117" s="102"/>
      <c r="QJI117" s="102"/>
      <c r="QJJ117" s="102"/>
      <c r="QJK117" s="102"/>
      <c r="QJL117" s="102"/>
      <c r="QJM117" s="102"/>
      <c r="QJN117" s="102"/>
      <c r="QJO117" s="102"/>
      <c r="QJP117" s="102"/>
      <c r="QJQ117" s="102"/>
      <c r="QJR117" s="102"/>
      <c r="QJS117" s="102"/>
      <c r="QJT117" s="102"/>
      <c r="QJU117" s="102"/>
      <c r="QJV117" s="102"/>
      <c r="QJW117" s="102"/>
      <c r="QJX117" s="102"/>
      <c r="QJY117" s="102"/>
      <c r="QJZ117" s="102"/>
      <c r="QKA117" s="102"/>
      <c r="QKB117" s="102"/>
      <c r="QKC117" s="102"/>
      <c r="QKD117" s="102"/>
      <c r="QKE117" s="102"/>
      <c r="QKF117" s="102"/>
      <c r="QKG117" s="102"/>
      <c r="QKH117" s="102"/>
      <c r="QKI117" s="102"/>
      <c r="QKJ117" s="102"/>
      <c r="QKK117" s="102"/>
      <c r="QKL117" s="102"/>
      <c r="QKM117" s="102"/>
      <c r="QKN117" s="102"/>
      <c r="QKO117" s="102"/>
      <c r="QKP117" s="102"/>
      <c r="QKQ117" s="102"/>
      <c r="QKR117" s="102"/>
      <c r="QKS117" s="102"/>
      <c r="QKT117" s="102"/>
      <c r="QKU117" s="102"/>
      <c r="QKV117" s="102"/>
      <c r="QKW117" s="102"/>
      <c r="QKX117" s="102"/>
      <c r="QKY117" s="102"/>
      <c r="QKZ117" s="102"/>
      <c r="QLA117" s="102"/>
      <c r="QLB117" s="102"/>
      <c r="QLC117" s="102"/>
      <c r="QLD117" s="102"/>
      <c r="QLE117" s="102"/>
      <c r="QLF117" s="102"/>
      <c r="QLG117" s="102"/>
      <c r="QLH117" s="102"/>
      <c r="QLI117" s="102"/>
      <c r="QLJ117" s="102"/>
      <c r="QLK117" s="102"/>
      <c r="QLL117" s="102"/>
      <c r="QLM117" s="102"/>
      <c r="QLN117" s="102"/>
      <c r="QLO117" s="102"/>
      <c r="QLP117" s="102"/>
      <c r="QLQ117" s="102"/>
      <c r="QLR117" s="102"/>
      <c r="QLS117" s="102"/>
      <c r="QLT117" s="102"/>
      <c r="QLU117" s="102"/>
      <c r="QLV117" s="102"/>
      <c r="QLW117" s="102"/>
      <c r="QLX117" s="102"/>
      <c r="QLY117" s="102"/>
      <c r="QLZ117" s="102"/>
      <c r="QMA117" s="102"/>
      <c r="QMB117" s="102"/>
      <c r="QMC117" s="102"/>
      <c r="QMD117" s="102"/>
      <c r="QME117" s="102"/>
      <c r="QMF117" s="102"/>
      <c r="QMG117" s="102"/>
      <c r="QMH117" s="102"/>
      <c r="QMI117" s="102"/>
      <c r="QMJ117" s="102"/>
      <c r="QMK117" s="102"/>
      <c r="QML117" s="102"/>
      <c r="QMM117" s="102"/>
      <c r="QMN117" s="102"/>
      <c r="QMO117" s="102"/>
      <c r="QMP117" s="102"/>
      <c r="QMQ117" s="102"/>
      <c r="QMR117" s="102"/>
      <c r="QMS117" s="102"/>
      <c r="QMT117" s="102"/>
      <c r="QMU117" s="102"/>
      <c r="QMV117" s="102"/>
      <c r="QMW117" s="102"/>
      <c r="QMX117" s="102"/>
      <c r="QMY117" s="102"/>
      <c r="QMZ117" s="102"/>
      <c r="QNA117" s="102"/>
      <c r="QNB117" s="102"/>
      <c r="QNC117" s="102"/>
      <c r="QND117" s="102"/>
      <c r="QNE117" s="102"/>
      <c r="QNF117" s="102"/>
      <c r="QNG117" s="102"/>
      <c r="QNH117" s="102"/>
      <c r="QNI117" s="102"/>
      <c r="QNJ117" s="102"/>
      <c r="QNK117" s="102"/>
      <c r="QNL117" s="102"/>
      <c r="QNM117" s="102"/>
      <c r="QNN117" s="102"/>
      <c r="QNO117" s="102"/>
      <c r="QNP117" s="102"/>
      <c r="QNQ117" s="102"/>
      <c r="QNR117" s="102"/>
      <c r="QNS117" s="102"/>
      <c r="QNT117" s="102"/>
      <c r="QNU117" s="102"/>
      <c r="QNV117" s="102"/>
      <c r="QNW117" s="102"/>
      <c r="QNX117" s="102"/>
      <c r="QNY117" s="102"/>
      <c r="QNZ117" s="102"/>
      <c r="QOA117" s="102"/>
      <c r="QOB117" s="102"/>
      <c r="QOC117" s="102"/>
      <c r="QOD117" s="102"/>
      <c r="QOE117" s="102"/>
      <c r="QOF117" s="102"/>
      <c r="QOG117" s="102"/>
      <c r="QOH117" s="102"/>
      <c r="QOI117" s="102"/>
      <c r="QOJ117" s="102"/>
      <c r="QOK117" s="102"/>
      <c r="QOL117" s="102"/>
      <c r="QOM117" s="102"/>
      <c r="QON117" s="102"/>
      <c r="QOO117" s="102"/>
      <c r="QOP117" s="102"/>
      <c r="QOQ117" s="102"/>
      <c r="QOR117" s="102"/>
      <c r="QOS117" s="102"/>
      <c r="QOT117" s="102"/>
      <c r="QOU117" s="102"/>
      <c r="QOV117" s="102"/>
      <c r="QOW117" s="102"/>
      <c r="QOX117" s="102"/>
      <c r="QOY117" s="102"/>
      <c r="QOZ117" s="102"/>
      <c r="QPA117" s="102"/>
      <c r="QPB117" s="102"/>
      <c r="QPC117" s="102"/>
      <c r="QPD117" s="102"/>
      <c r="QPE117" s="102"/>
      <c r="QPF117" s="102"/>
      <c r="QPG117" s="102"/>
      <c r="QPH117" s="102"/>
      <c r="QPI117" s="102"/>
      <c r="QPJ117" s="102"/>
      <c r="QPK117" s="102"/>
      <c r="QPL117" s="102"/>
      <c r="QPM117" s="102"/>
      <c r="QPN117" s="102"/>
      <c r="QPO117" s="102"/>
      <c r="QPP117" s="102"/>
      <c r="QPQ117" s="102"/>
      <c r="QPR117" s="102"/>
      <c r="QPS117" s="102"/>
      <c r="QPT117" s="102"/>
      <c r="QPU117" s="102"/>
      <c r="QPV117" s="102"/>
      <c r="QPW117" s="102"/>
      <c r="QPX117" s="102"/>
      <c r="QPY117" s="102"/>
      <c r="QPZ117" s="102"/>
      <c r="QQA117" s="102"/>
      <c r="QQB117" s="102"/>
      <c r="QQC117" s="102"/>
      <c r="QQD117" s="102"/>
      <c r="QQE117" s="102"/>
      <c r="QQF117" s="102"/>
      <c r="QQG117" s="102"/>
      <c r="QQH117" s="102"/>
      <c r="QQI117" s="102"/>
      <c r="QQJ117" s="102"/>
      <c r="QQK117" s="102"/>
      <c r="QQL117" s="102"/>
      <c r="QQM117" s="102"/>
      <c r="QQN117" s="102"/>
      <c r="QQO117" s="102"/>
      <c r="QQP117" s="102"/>
      <c r="QQQ117" s="102"/>
      <c r="QQR117" s="102"/>
      <c r="QQS117" s="102"/>
      <c r="QQT117" s="102"/>
      <c r="QQU117" s="102"/>
      <c r="QQV117" s="102"/>
      <c r="QQW117" s="102"/>
      <c r="QQX117" s="102"/>
      <c r="QQY117" s="102"/>
      <c r="QQZ117" s="102"/>
      <c r="QRA117" s="102"/>
      <c r="QRB117" s="102"/>
      <c r="QRC117" s="102"/>
      <c r="QRD117" s="102"/>
      <c r="QRE117" s="102"/>
      <c r="QRF117" s="102"/>
      <c r="QRG117" s="102"/>
      <c r="QRH117" s="102"/>
      <c r="QRI117" s="102"/>
      <c r="QRJ117" s="102"/>
      <c r="QRK117" s="102"/>
      <c r="QRL117" s="102"/>
      <c r="QRM117" s="102"/>
      <c r="QRN117" s="102"/>
      <c r="QRO117" s="102"/>
      <c r="QRP117" s="102"/>
      <c r="QRQ117" s="102"/>
      <c r="QRR117" s="102"/>
      <c r="QRS117" s="102"/>
      <c r="QRT117" s="102"/>
      <c r="QRU117" s="102"/>
      <c r="QRV117" s="102"/>
      <c r="QRW117" s="102"/>
      <c r="QRX117" s="102"/>
      <c r="QRY117" s="102"/>
      <c r="QRZ117" s="102"/>
      <c r="QSA117" s="102"/>
      <c r="QSB117" s="102"/>
      <c r="QSC117" s="102"/>
      <c r="QSD117" s="102"/>
      <c r="QSE117" s="102"/>
      <c r="QSF117" s="102"/>
      <c r="QSG117" s="102"/>
      <c r="QSH117" s="102"/>
      <c r="QSI117" s="102"/>
      <c r="QSJ117" s="102"/>
      <c r="QSK117" s="102"/>
      <c r="QSL117" s="102"/>
      <c r="QSM117" s="102"/>
      <c r="QSN117" s="102"/>
      <c r="QSO117" s="102"/>
      <c r="QSP117" s="102"/>
      <c r="QSQ117" s="102"/>
      <c r="QSR117" s="102"/>
      <c r="QSS117" s="102"/>
      <c r="QST117" s="102"/>
      <c r="QSU117" s="102"/>
      <c r="QSV117" s="102"/>
      <c r="QSW117" s="102"/>
      <c r="QSX117" s="102"/>
      <c r="QSY117" s="102"/>
      <c r="QSZ117" s="102"/>
      <c r="QTA117" s="102"/>
      <c r="QTB117" s="102"/>
      <c r="QTC117" s="102"/>
      <c r="QTD117" s="102"/>
      <c r="QTE117" s="102"/>
      <c r="QTF117" s="102"/>
      <c r="QTG117" s="102"/>
      <c r="QTH117" s="102"/>
      <c r="QTI117" s="102"/>
      <c r="QTJ117" s="102"/>
      <c r="QTK117" s="102"/>
      <c r="QTL117" s="102"/>
      <c r="QTM117" s="102"/>
      <c r="QTN117" s="102"/>
      <c r="QTO117" s="102"/>
      <c r="QTP117" s="102"/>
      <c r="QTQ117" s="102"/>
      <c r="QTR117" s="102"/>
      <c r="QTS117" s="102"/>
      <c r="QTT117" s="102"/>
      <c r="QTU117" s="102"/>
      <c r="QTV117" s="102"/>
      <c r="QTW117" s="102"/>
      <c r="QTX117" s="102"/>
      <c r="QTY117" s="102"/>
      <c r="QTZ117" s="102"/>
      <c r="QUA117" s="102"/>
      <c r="QUB117" s="102"/>
      <c r="QUC117" s="102"/>
      <c r="QUD117" s="102"/>
      <c r="QUE117" s="102"/>
      <c r="QUF117" s="102"/>
      <c r="QUG117" s="102"/>
      <c r="QUH117" s="102"/>
      <c r="QUI117" s="102"/>
      <c r="QUJ117" s="102"/>
      <c r="QUK117" s="102"/>
      <c r="QUL117" s="102"/>
      <c r="QUM117" s="102"/>
      <c r="QUN117" s="102"/>
      <c r="QUO117" s="102"/>
      <c r="QUP117" s="102"/>
      <c r="QUQ117" s="102"/>
      <c r="QUR117" s="102"/>
      <c r="QUS117" s="102"/>
      <c r="QUT117" s="102"/>
      <c r="QUU117" s="102"/>
      <c r="QUV117" s="102"/>
      <c r="QUW117" s="102"/>
      <c r="QUX117" s="102"/>
      <c r="QUY117" s="102"/>
      <c r="QUZ117" s="102"/>
      <c r="QVA117" s="102"/>
      <c r="QVB117" s="102"/>
      <c r="QVC117" s="102"/>
      <c r="QVD117" s="102"/>
      <c r="QVE117" s="102"/>
      <c r="QVF117" s="102"/>
      <c r="QVG117" s="102"/>
      <c r="QVH117" s="102"/>
      <c r="QVI117" s="102"/>
      <c r="QVJ117" s="102"/>
      <c r="QVK117" s="102"/>
      <c r="QVL117" s="102"/>
      <c r="QVM117" s="102"/>
      <c r="QVN117" s="102"/>
      <c r="QVO117" s="102"/>
      <c r="QVP117" s="102"/>
      <c r="QVQ117" s="102"/>
      <c r="QVR117" s="102"/>
      <c r="QVS117" s="102"/>
      <c r="QVT117" s="102"/>
      <c r="QVU117" s="102"/>
      <c r="QVV117" s="102"/>
      <c r="QVW117" s="102"/>
      <c r="QVX117" s="102"/>
      <c r="QVY117" s="102"/>
      <c r="QVZ117" s="102"/>
      <c r="QWA117" s="102"/>
      <c r="QWB117" s="102"/>
      <c r="QWC117" s="102"/>
      <c r="QWD117" s="102"/>
      <c r="QWE117" s="102"/>
      <c r="QWF117" s="102"/>
      <c r="QWG117" s="102"/>
      <c r="QWH117" s="102"/>
      <c r="QWI117" s="102"/>
      <c r="QWJ117" s="102"/>
      <c r="QWK117" s="102"/>
      <c r="QWL117" s="102"/>
      <c r="QWM117" s="102"/>
      <c r="QWN117" s="102"/>
      <c r="QWO117" s="102"/>
      <c r="QWP117" s="102"/>
      <c r="QWQ117" s="102"/>
      <c r="QWR117" s="102"/>
      <c r="QWS117" s="102"/>
      <c r="QWT117" s="102"/>
      <c r="QWU117" s="102"/>
      <c r="QWV117" s="102"/>
      <c r="QWW117" s="102"/>
      <c r="QWX117" s="102"/>
      <c r="QWY117" s="102"/>
      <c r="QWZ117" s="102"/>
      <c r="QXA117" s="102"/>
      <c r="QXB117" s="102"/>
      <c r="QXC117" s="102"/>
      <c r="QXD117" s="102"/>
      <c r="QXE117" s="102"/>
      <c r="QXF117" s="102"/>
      <c r="QXG117" s="102"/>
      <c r="QXH117" s="102"/>
      <c r="QXI117" s="102"/>
      <c r="QXJ117" s="102"/>
      <c r="QXK117" s="102"/>
      <c r="QXL117" s="102"/>
      <c r="QXM117" s="102"/>
      <c r="QXN117" s="102"/>
      <c r="QXO117" s="102"/>
      <c r="QXP117" s="102"/>
      <c r="QXQ117" s="102"/>
      <c r="QXR117" s="102"/>
      <c r="QXS117" s="102"/>
      <c r="QXT117" s="102"/>
      <c r="QXU117" s="102"/>
      <c r="QXV117" s="102"/>
      <c r="QXW117" s="102"/>
      <c r="QXX117" s="102"/>
      <c r="QXY117" s="102"/>
      <c r="QXZ117" s="102"/>
      <c r="QYA117" s="102"/>
      <c r="QYB117" s="102"/>
      <c r="QYC117" s="102"/>
      <c r="QYD117" s="102"/>
      <c r="QYE117" s="102"/>
      <c r="QYF117" s="102"/>
      <c r="QYG117" s="102"/>
      <c r="QYH117" s="102"/>
      <c r="QYI117" s="102"/>
      <c r="QYJ117" s="102"/>
      <c r="QYK117" s="102"/>
      <c r="QYL117" s="102"/>
      <c r="QYM117" s="102"/>
      <c r="QYN117" s="102"/>
      <c r="QYO117" s="102"/>
      <c r="QYP117" s="102"/>
      <c r="QYQ117" s="102"/>
      <c r="QYR117" s="102"/>
      <c r="QYS117" s="102"/>
      <c r="QYT117" s="102"/>
      <c r="QYU117" s="102"/>
      <c r="QYV117" s="102"/>
      <c r="QYW117" s="102"/>
      <c r="QYX117" s="102"/>
      <c r="QYY117" s="102"/>
      <c r="QYZ117" s="102"/>
      <c r="QZA117" s="102"/>
      <c r="QZB117" s="102"/>
      <c r="QZC117" s="102"/>
      <c r="QZD117" s="102"/>
      <c r="QZE117" s="102"/>
      <c r="QZF117" s="102"/>
      <c r="QZG117" s="102"/>
      <c r="QZH117" s="102"/>
      <c r="QZI117" s="102"/>
      <c r="QZJ117" s="102"/>
      <c r="QZK117" s="102"/>
      <c r="QZL117" s="102"/>
      <c r="QZM117" s="102"/>
      <c r="QZN117" s="102"/>
      <c r="QZO117" s="102"/>
      <c r="QZP117" s="102"/>
      <c r="QZQ117" s="102"/>
      <c r="QZR117" s="102"/>
      <c r="QZS117" s="102"/>
      <c r="QZT117" s="102"/>
      <c r="QZU117" s="102"/>
      <c r="QZV117" s="102"/>
      <c r="QZW117" s="102"/>
      <c r="QZX117" s="102"/>
      <c r="QZY117" s="102"/>
      <c r="QZZ117" s="102"/>
      <c r="RAA117" s="102"/>
      <c r="RAB117" s="102"/>
      <c r="RAC117" s="102"/>
      <c r="RAD117" s="102"/>
      <c r="RAE117" s="102"/>
      <c r="RAF117" s="102"/>
      <c r="RAG117" s="102"/>
      <c r="RAH117" s="102"/>
      <c r="RAI117" s="102"/>
      <c r="RAJ117" s="102"/>
      <c r="RAK117" s="102"/>
      <c r="RAL117" s="102"/>
      <c r="RAM117" s="102"/>
      <c r="RAN117" s="102"/>
      <c r="RAO117" s="102"/>
      <c r="RAP117" s="102"/>
      <c r="RAQ117" s="102"/>
      <c r="RAR117" s="102"/>
      <c r="RAS117" s="102"/>
      <c r="RAT117" s="102"/>
      <c r="RAU117" s="102"/>
      <c r="RAV117" s="102"/>
      <c r="RAW117" s="102"/>
      <c r="RAX117" s="102"/>
      <c r="RAY117" s="102"/>
      <c r="RAZ117" s="102"/>
      <c r="RBA117" s="102"/>
      <c r="RBB117" s="102"/>
      <c r="RBC117" s="102"/>
      <c r="RBD117" s="102"/>
      <c r="RBE117" s="102"/>
      <c r="RBF117" s="102"/>
      <c r="RBG117" s="102"/>
      <c r="RBH117" s="102"/>
      <c r="RBI117" s="102"/>
      <c r="RBJ117" s="102"/>
      <c r="RBK117" s="102"/>
      <c r="RBL117" s="102"/>
      <c r="RBM117" s="102"/>
      <c r="RBN117" s="102"/>
      <c r="RBO117" s="102"/>
      <c r="RBP117" s="102"/>
      <c r="RBQ117" s="102"/>
      <c r="RBR117" s="102"/>
      <c r="RBS117" s="102"/>
      <c r="RBT117" s="102"/>
      <c r="RBU117" s="102"/>
      <c r="RBV117" s="102"/>
      <c r="RBW117" s="102"/>
      <c r="RBX117" s="102"/>
      <c r="RBY117" s="102"/>
      <c r="RBZ117" s="102"/>
      <c r="RCA117" s="102"/>
      <c r="RCB117" s="102"/>
      <c r="RCC117" s="102"/>
      <c r="RCD117" s="102"/>
      <c r="RCE117" s="102"/>
      <c r="RCF117" s="102"/>
      <c r="RCG117" s="102"/>
      <c r="RCH117" s="102"/>
      <c r="RCI117" s="102"/>
      <c r="RCJ117" s="102"/>
      <c r="RCK117" s="102"/>
      <c r="RCL117" s="102"/>
      <c r="RCM117" s="102"/>
      <c r="RCN117" s="102"/>
      <c r="RCO117" s="102"/>
      <c r="RCP117" s="102"/>
      <c r="RCQ117" s="102"/>
      <c r="RCR117" s="102"/>
      <c r="RCS117" s="102"/>
      <c r="RCT117" s="102"/>
      <c r="RCU117" s="102"/>
      <c r="RCV117" s="102"/>
      <c r="RCW117" s="102"/>
      <c r="RCX117" s="102"/>
      <c r="RCY117" s="102"/>
      <c r="RCZ117" s="102"/>
      <c r="RDA117" s="102"/>
      <c r="RDB117" s="102"/>
      <c r="RDC117" s="102"/>
      <c r="RDD117" s="102"/>
      <c r="RDE117" s="102"/>
      <c r="RDF117" s="102"/>
      <c r="RDG117" s="102"/>
      <c r="RDH117" s="102"/>
      <c r="RDI117" s="102"/>
      <c r="RDJ117" s="102"/>
      <c r="RDK117" s="102"/>
      <c r="RDL117" s="102"/>
      <c r="RDM117" s="102"/>
      <c r="RDN117" s="102"/>
      <c r="RDO117" s="102"/>
      <c r="RDP117" s="102"/>
      <c r="RDQ117" s="102"/>
      <c r="RDR117" s="102"/>
      <c r="RDS117" s="102"/>
      <c r="RDT117" s="102"/>
      <c r="RDU117" s="102"/>
      <c r="RDV117" s="102"/>
      <c r="RDW117" s="102"/>
      <c r="RDX117" s="102"/>
      <c r="RDY117" s="102"/>
      <c r="RDZ117" s="102"/>
      <c r="REA117" s="102"/>
      <c r="REB117" s="102"/>
      <c r="REC117" s="102"/>
      <c r="RED117" s="102"/>
      <c r="REE117" s="102"/>
      <c r="REF117" s="102"/>
      <c r="REG117" s="102"/>
      <c r="REH117" s="102"/>
      <c r="REI117" s="102"/>
      <c r="REJ117" s="102"/>
      <c r="REK117" s="102"/>
      <c r="REL117" s="102"/>
      <c r="REM117" s="102"/>
      <c r="REN117" s="102"/>
      <c r="REO117" s="102"/>
      <c r="REP117" s="102"/>
      <c r="REQ117" s="102"/>
      <c r="RER117" s="102"/>
      <c r="RES117" s="102"/>
      <c r="RET117" s="102"/>
      <c r="REU117" s="102"/>
      <c r="REV117" s="102"/>
      <c r="REW117" s="102"/>
      <c r="REX117" s="102"/>
      <c r="REY117" s="102"/>
      <c r="REZ117" s="102"/>
      <c r="RFA117" s="102"/>
      <c r="RFB117" s="102"/>
      <c r="RFC117" s="102"/>
      <c r="RFD117" s="102"/>
      <c r="RFE117" s="102"/>
      <c r="RFF117" s="102"/>
      <c r="RFG117" s="102"/>
      <c r="RFH117" s="102"/>
      <c r="RFI117" s="102"/>
      <c r="RFJ117" s="102"/>
      <c r="RFK117" s="102"/>
      <c r="RFL117" s="102"/>
      <c r="RFM117" s="102"/>
      <c r="RFN117" s="102"/>
      <c r="RFO117" s="102"/>
      <c r="RFP117" s="102"/>
      <c r="RFQ117" s="102"/>
      <c r="RFR117" s="102"/>
      <c r="RFS117" s="102"/>
      <c r="RFT117" s="102"/>
      <c r="RFU117" s="102"/>
      <c r="RFV117" s="102"/>
      <c r="RFW117" s="102"/>
      <c r="RFX117" s="102"/>
      <c r="RFY117" s="102"/>
      <c r="RFZ117" s="102"/>
      <c r="RGA117" s="102"/>
      <c r="RGB117" s="102"/>
      <c r="RGC117" s="102"/>
      <c r="RGD117" s="102"/>
      <c r="RGE117" s="102"/>
      <c r="RGF117" s="102"/>
      <c r="RGG117" s="102"/>
      <c r="RGH117" s="102"/>
      <c r="RGI117" s="102"/>
      <c r="RGJ117" s="102"/>
      <c r="RGK117" s="102"/>
      <c r="RGL117" s="102"/>
      <c r="RGM117" s="102"/>
      <c r="RGN117" s="102"/>
      <c r="RGO117" s="102"/>
      <c r="RGP117" s="102"/>
      <c r="RGQ117" s="102"/>
      <c r="RGR117" s="102"/>
      <c r="RGS117" s="102"/>
      <c r="RGT117" s="102"/>
      <c r="RGU117" s="102"/>
      <c r="RGV117" s="102"/>
      <c r="RGW117" s="102"/>
      <c r="RGX117" s="102"/>
      <c r="RGY117" s="102"/>
      <c r="RGZ117" s="102"/>
      <c r="RHA117" s="102"/>
      <c r="RHB117" s="102"/>
      <c r="RHC117" s="102"/>
      <c r="RHD117" s="102"/>
      <c r="RHE117" s="102"/>
      <c r="RHF117" s="102"/>
      <c r="RHG117" s="102"/>
      <c r="RHH117" s="102"/>
      <c r="RHI117" s="102"/>
      <c r="RHJ117" s="102"/>
      <c r="RHK117" s="102"/>
      <c r="RHL117" s="102"/>
      <c r="RHM117" s="102"/>
      <c r="RHN117" s="102"/>
      <c r="RHO117" s="102"/>
      <c r="RHP117" s="102"/>
      <c r="RHQ117" s="102"/>
      <c r="RHR117" s="102"/>
      <c r="RHS117" s="102"/>
      <c r="RHT117" s="102"/>
      <c r="RHU117" s="102"/>
      <c r="RHV117" s="102"/>
      <c r="RHW117" s="102"/>
      <c r="RHX117" s="102"/>
      <c r="RHY117" s="102"/>
      <c r="RHZ117" s="102"/>
      <c r="RIA117" s="102"/>
      <c r="RIB117" s="102"/>
      <c r="RIC117" s="102"/>
      <c r="RID117" s="102"/>
      <c r="RIE117" s="102"/>
      <c r="RIF117" s="102"/>
      <c r="RIG117" s="102"/>
      <c r="RIH117" s="102"/>
      <c r="RII117" s="102"/>
      <c r="RIJ117" s="102"/>
      <c r="RIK117" s="102"/>
      <c r="RIL117" s="102"/>
      <c r="RIM117" s="102"/>
      <c r="RIN117" s="102"/>
      <c r="RIO117" s="102"/>
      <c r="RIP117" s="102"/>
      <c r="RIQ117" s="102"/>
      <c r="RIR117" s="102"/>
      <c r="RIS117" s="102"/>
      <c r="RIT117" s="102"/>
      <c r="RIU117" s="102"/>
      <c r="RIV117" s="102"/>
      <c r="RIW117" s="102"/>
      <c r="RIX117" s="102"/>
      <c r="RIY117" s="102"/>
      <c r="RIZ117" s="102"/>
      <c r="RJA117" s="102"/>
      <c r="RJB117" s="102"/>
      <c r="RJC117" s="102"/>
      <c r="RJD117" s="102"/>
      <c r="RJE117" s="102"/>
      <c r="RJF117" s="102"/>
      <c r="RJG117" s="102"/>
      <c r="RJH117" s="102"/>
      <c r="RJI117" s="102"/>
      <c r="RJJ117" s="102"/>
      <c r="RJK117" s="102"/>
      <c r="RJL117" s="102"/>
      <c r="RJM117" s="102"/>
      <c r="RJN117" s="102"/>
      <c r="RJO117" s="102"/>
      <c r="RJP117" s="102"/>
      <c r="RJQ117" s="102"/>
      <c r="RJR117" s="102"/>
      <c r="RJS117" s="102"/>
      <c r="RJT117" s="102"/>
      <c r="RJU117" s="102"/>
      <c r="RJV117" s="102"/>
      <c r="RJW117" s="102"/>
      <c r="RJX117" s="102"/>
      <c r="RJY117" s="102"/>
      <c r="RJZ117" s="102"/>
      <c r="RKA117" s="102"/>
      <c r="RKB117" s="102"/>
      <c r="RKC117" s="102"/>
      <c r="RKD117" s="102"/>
      <c r="RKE117" s="102"/>
      <c r="RKF117" s="102"/>
      <c r="RKG117" s="102"/>
      <c r="RKH117" s="102"/>
      <c r="RKI117" s="102"/>
      <c r="RKJ117" s="102"/>
      <c r="RKK117" s="102"/>
      <c r="RKL117" s="102"/>
      <c r="RKM117" s="102"/>
      <c r="RKN117" s="102"/>
      <c r="RKO117" s="102"/>
      <c r="RKP117" s="102"/>
      <c r="RKQ117" s="102"/>
      <c r="RKR117" s="102"/>
      <c r="RKS117" s="102"/>
      <c r="RKT117" s="102"/>
      <c r="RKU117" s="102"/>
      <c r="RKV117" s="102"/>
      <c r="RKW117" s="102"/>
      <c r="RKX117" s="102"/>
      <c r="RKY117" s="102"/>
      <c r="RKZ117" s="102"/>
      <c r="RLA117" s="102"/>
      <c r="RLB117" s="102"/>
      <c r="RLC117" s="102"/>
      <c r="RLD117" s="102"/>
      <c r="RLE117" s="102"/>
      <c r="RLF117" s="102"/>
      <c r="RLG117" s="102"/>
      <c r="RLH117" s="102"/>
      <c r="RLI117" s="102"/>
      <c r="RLJ117" s="102"/>
      <c r="RLK117" s="102"/>
      <c r="RLL117" s="102"/>
      <c r="RLM117" s="102"/>
      <c r="RLN117" s="102"/>
      <c r="RLO117" s="102"/>
      <c r="RLP117" s="102"/>
      <c r="RLQ117" s="102"/>
      <c r="RLR117" s="102"/>
      <c r="RLS117" s="102"/>
      <c r="RLT117" s="102"/>
      <c r="RLU117" s="102"/>
      <c r="RLV117" s="102"/>
      <c r="RLW117" s="102"/>
      <c r="RLX117" s="102"/>
      <c r="RLY117" s="102"/>
      <c r="RLZ117" s="102"/>
      <c r="RMA117" s="102"/>
      <c r="RMB117" s="102"/>
      <c r="RMC117" s="102"/>
      <c r="RMD117" s="102"/>
      <c r="RME117" s="102"/>
      <c r="RMF117" s="102"/>
      <c r="RMG117" s="102"/>
      <c r="RMH117" s="102"/>
      <c r="RMI117" s="102"/>
      <c r="RMJ117" s="102"/>
      <c r="RMK117" s="102"/>
      <c r="RML117" s="102"/>
      <c r="RMM117" s="102"/>
      <c r="RMN117" s="102"/>
      <c r="RMO117" s="102"/>
      <c r="RMP117" s="102"/>
      <c r="RMQ117" s="102"/>
      <c r="RMR117" s="102"/>
      <c r="RMS117" s="102"/>
      <c r="RMT117" s="102"/>
      <c r="RMU117" s="102"/>
      <c r="RMV117" s="102"/>
      <c r="RMW117" s="102"/>
      <c r="RMX117" s="102"/>
      <c r="RMY117" s="102"/>
      <c r="RMZ117" s="102"/>
      <c r="RNA117" s="102"/>
      <c r="RNB117" s="102"/>
      <c r="RNC117" s="102"/>
      <c r="RND117" s="102"/>
      <c r="RNE117" s="102"/>
      <c r="RNF117" s="102"/>
      <c r="RNG117" s="102"/>
      <c r="RNH117" s="102"/>
      <c r="RNI117" s="102"/>
      <c r="RNJ117" s="102"/>
      <c r="RNK117" s="102"/>
      <c r="RNL117" s="102"/>
      <c r="RNM117" s="102"/>
      <c r="RNN117" s="102"/>
      <c r="RNO117" s="102"/>
      <c r="RNP117" s="102"/>
      <c r="RNQ117" s="102"/>
      <c r="RNR117" s="102"/>
      <c r="RNS117" s="102"/>
      <c r="RNT117" s="102"/>
      <c r="RNU117" s="102"/>
      <c r="RNV117" s="102"/>
      <c r="RNW117" s="102"/>
      <c r="RNX117" s="102"/>
      <c r="RNY117" s="102"/>
      <c r="RNZ117" s="102"/>
      <c r="ROA117" s="102"/>
      <c r="ROB117" s="102"/>
      <c r="ROC117" s="102"/>
      <c r="ROD117" s="102"/>
      <c r="ROE117" s="102"/>
      <c r="ROF117" s="102"/>
      <c r="ROG117" s="102"/>
      <c r="ROH117" s="102"/>
      <c r="ROI117" s="102"/>
      <c r="ROJ117" s="102"/>
      <c r="ROK117" s="102"/>
      <c r="ROL117" s="102"/>
      <c r="ROM117" s="102"/>
      <c r="RON117" s="102"/>
      <c r="ROO117" s="102"/>
      <c r="ROP117" s="102"/>
      <c r="ROQ117" s="102"/>
      <c r="ROR117" s="102"/>
      <c r="ROS117" s="102"/>
      <c r="ROT117" s="102"/>
      <c r="ROU117" s="102"/>
      <c r="ROV117" s="102"/>
      <c r="ROW117" s="102"/>
      <c r="ROX117" s="102"/>
      <c r="ROY117" s="102"/>
      <c r="ROZ117" s="102"/>
      <c r="RPA117" s="102"/>
      <c r="RPB117" s="102"/>
      <c r="RPC117" s="102"/>
      <c r="RPD117" s="102"/>
      <c r="RPE117" s="102"/>
      <c r="RPF117" s="102"/>
      <c r="RPG117" s="102"/>
      <c r="RPH117" s="102"/>
      <c r="RPI117" s="102"/>
      <c r="RPJ117" s="102"/>
      <c r="RPK117" s="102"/>
      <c r="RPL117" s="102"/>
      <c r="RPM117" s="102"/>
      <c r="RPN117" s="102"/>
      <c r="RPO117" s="102"/>
      <c r="RPP117" s="102"/>
      <c r="RPQ117" s="102"/>
      <c r="RPR117" s="102"/>
      <c r="RPS117" s="102"/>
      <c r="RPT117" s="102"/>
      <c r="RPU117" s="102"/>
      <c r="RPV117" s="102"/>
      <c r="RPW117" s="102"/>
      <c r="RPX117" s="102"/>
      <c r="RPY117" s="102"/>
      <c r="RPZ117" s="102"/>
      <c r="RQA117" s="102"/>
      <c r="RQB117" s="102"/>
      <c r="RQC117" s="102"/>
      <c r="RQD117" s="102"/>
      <c r="RQE117" s="102"/>
      <c r="RQF117" s="102"/>
      <c r="RQG117" s="102"/>
      <c r="RQH117" s="102"/>
      <c r="RQI117" s="102"/>
      <c r="RQJ117" s="102"/>
      <c r="RQK117" s="102"/>
      <c r="RQL117" s="102"/>
      <c r="RQM117" s="102"/>
      <c r="RQN117" s="102"/>
      <c r="RQO117" s="102"/>
      <c r="RQP117" s="102"/>
      <c r="RQQ117" s="102"/>
      <c r="RQR117" s="102"/>
      <c r="RQS117" s="102"/>
      <c r="RQT117" s="102"/>
      <c r="RQU117" s="102"/>
      <c r="RQV117" s="102"/>
      <c r="RQW117" s="102"/>
      <c r="RQX117" s="102"/>
      <c r="RQY117" s="102"/>
      <c r="RQZ117" s="102"/>
      <c r="RRA117" s="102"/>
      <c r="RRB117" s="102"/>
      <c r="RRC117" s="102"/>
      <c r="RRD117" s="102"/>
      <c r="RRE117" s="102"/>
      <c r="RRF117" s="102"/>
      <c r="RRG117" s="102"/>
      <c r="RRH117" s="102"/>
      <c r="RRI117" s="102"/>
      <c r="RRJ117" s="102"/>
      <c r="RRK117" s="102"/>
      <c r="RRL117" s="102"/>
      <c r="RRM117" s="102"/>
      <c r="RRN117" s="102"/>
      <c r="RRO117" s="102"/>
      <c r="RRP117" s="102"/>
      <c r="RRQ117" s="102"/>
      <c r="RRR117" s="102"/>
      <c r="RRS117" s="102"/>
      <c r="RRT117" s="102"/>
      <c r="RRU117" s="102"/>
      <c r="RRV117" s="102"/>
      <c r="RRW117" s="102"/>
      <c r="RRX117" s="102"/>
      <c r="RRY117" s="102"/>
      <c r="RRZ117" s="102"/>
      <c r="RSA117" s="102"/>
      <c r="RSB117" s="102"/>
      <c r="RSC117" s="102"/>
      <c r="RSD117" s="102"/>
      <c r="RSE117" s="102"/>
      <c r="RSF117" s="102"/>
      <c r="RSG117" s="102"/>
      <c r="RSH117" s="102"/>
      <c r="RSI117" s="102"/>
      <c r="RSJ117" s="102"/>
      <c r="RSK117" s="102"/>
      <c r="RSL117" s="102"/>
      <c r="RSM117" s="102"/>
      <c r="RSN117" s="102"/>
      <c r="RSO117" s="102"/>
      <c r="RSP117" s="102"/>
      <c r="RSQ117" s="102"/>
      <c r="RSR117" s="102"/>
      <c r="RSS117" s="102"/>
      <c r="RST117" s="102"/>
      <c r="RSU117" s="102"/>
      <c r="RSV117" s="102"/>
      <c r="RSW117" s="102"/>
      <c r="RSX117" s="102"/>
      <c r="RSY117" s="102"/>
      <c r="RSZ117" s="102"/>
      <c r="RTA117" s="102"/>
      <c r="RTB117" s="102"/>
      <c r="RTC117" s="102"/>
      <c r="RTD117" s="102"/>
      <c r="RTE117" s="102"/>
      <c r="RTF117" s="102"/>
      <c r="RTG117" s="102"/>
      <c r="RTH117" s="102"/>
      <c r="RTI117" s="102"/>
      <c r="RTJ117" s="102"/>
      <c r="RTK117" s="102"/>
      <c r="RTL117" s="102"/>
      <c r="RTM117" s="102"/>
      <c r="RTN117" s="102"/>
      <c r="RTO117" s="102"/>
      <c r="RTP117" s="102"/>
      <c r="RTQ117" s="102"/>
      <c r="RTR117" s="102"/>
      <c r="RTS117" s="102"/>
      <c r="RTT117" s="102"/>
      <c r="RTU117" s="102"/>
      <c r="RTV117" s="102"/>
      <c r="RTW117" s="102"/>
      <c r="RTX117" s="102"/>
      <c r="RTY117" s="102"/>
      <c r="RTZ117" s="102"/>
      <c r="RUA117" s="102"/>
      <c r="RUB117" s="102"/>
      <c r="RUC117" s="102"/>
      <c r="RUD117" s="102"/>
      <c r="RUE117" s="102"/>
      <c r="RUF117" s="102"/>
      <c r="RUG117" s="102"/>
      <c r="RUH117" s="102"/>
      <c r="RUI117" s="102"/>
      <c r="RUJ117" s="102"/>
      <c r="RUK117" s="102"/>
      <c r="RUL117" s="102"/>
      <c r="RUM117" s="102"/>
      <c r="RUN117" s="102"/>
      <c r="RUO117" s="102"/>
      <c r="RUP117" s="102"/>
      <c r="RUQ117" s="102"/>
      <c r="RUR117" s="102"/>
      <c r="RUS117" s="102"/>
      <c r="RUT117" s="102"/>
      <c r="RUU117" s="102"/>
      <c r="RUV117" s="102"/>
      <c r="RUW117" s="102"/>
      <c r="RUX117" s="102"/>
      <c r="RUY117" s="102"/>
      <c r="RUZ117" s="102"/>
      <c r="RVA117" s="102"/>
      <c r="RVB117" s="102"/>
      <c r="RVC117" s="102"/>
      <c r="RVD117" s="102"/>
      <c r="RVE117" s="102"/>
      <c r="RVF117" s="102"/>
      <c r="RVG117" s="102"/>
      <c r="RVH117" s="102"/>
      <c r="RVI117" s="102"/>
      <c r="RVJ117" s="102"/>
      <c r="RVK117" s="102"/>
      <c r="RVL117" s="102"/>
      <c r="RVM117" s="102"/>
      <c r="RVN117" s="102"/>
      <c r="RVO117" s="102"/>
      <c r="RVP117" s="102"/>
      <c r="RVQ117" s="102"/>
      <c r="RVR117" s="102"/>
      <c r="RVS117" s="102"/>
      <c r="RVT117" s="102"/>
      <c r="RVU117" s="102"/>
      <c r="RVV117" s="102"/>
      <c r="RVW117" s="102"/>
      <c r="RVX117" s="102"/>
      <c r="RVY117" s="102"/>
      <c r="RVZ117" s="102"/>
      <c r="RWA117" s="102"/>
      <c r="RWB117" s="102"/>
      <c r="RWC117" s="102"/>
      <c r="RWD117" s="102"/>
      <c r="RWE117" s="102"/>
      <c r="RWF117" s="102"/>
      <c r="RWG117" s="102"/>
      <c r="RWH117" s="102"/>
      <c r="RWI117" s="102"/>
      <c r="RWJ117" s="102"/>
      <c r="RWK117" s="102"/>
      <c r="RWL117" s="102"/>
      <c r="RWM117" s="102"/>
      <c r="RWN117" s="102"/>
      <c r="RWO117" s="102"/>
      <c r="RWP117" s="102"/>
      <c r="RWQ117" s="102"/>
      <c r="RWR117" s="102"/>
      <c r="RWS117" s="102"/>
      <c r="RWT117" s="102"/>
      <c r="RWU117" s="102"/>
      <c r="RWV117" s="102"/>
      <c r="RWW117" s="102"/>
      <c r="RWX117" s="102"/>
      <c r="RWY117" s="102"/>
      <c r="RWZ117" s="102"/>
      <c r="RXA117" s="102"/>
      <c r="RXB117" s="102"/>
      <c r="RXC117" s="102"/>
      <c r="RXD117" s="102"/>
      <c r="RXE117" s="102"/>
      <c r="RXF117" s="102"/>
      <c r="RXG117" s="102"/>
      <c r="RXH117" s="102"/>
      <c r="RXI117" s="102"/>
      <c r="RXJ117" s="102"/>
      <c r="RXK117" s="102"/>
      <c r="RXL117" s="102"/>
      <c r="RXM117" s="102"/>
      <c r="RXN117" s="102"/>
      <c r="RXO117" s="102"/>
      <c r="RXP117" s="102"/>
      <c r="RXQ117" s="102"/>
      <c r="RXR117" s="102"/>
      <c r="RXS117" s="102"/>
      <c r="RXT117" s="102"/>
      <c r="RXU117" s="102"/>
      <c r="RXV117" s="102"/>
      <c r="RXW117" s="102"/>
      <c r="RXX117" s="102"/>
      <c r="RXY117" s="102"/>
      <c r="RXZ117" s="102"/>
      <c r="RYA117" s="102"/>
      <c r="RYB117" s="102"/>
      <c r="RYC117" s="102"/>
      <c r="RYD117" s="102"/>
      <c r="RYE117" s="102"/>
      <c r="RYF117" s="102"/>
      <c r="RYG117" s="102"/>
      <c r="RYH117" s="102"/>
      <c r="RYI117" s="102"/>
      <c r="RYJ117" s="102"/>
      <c r="RYK117" s="102"/>
      <c r="RYL117" s="102"/>
      <c r="RYM117" s="102"/>
      <c r="RYN117" s="102"/>
      <c r="RYO117" s="102"/>
      <c r="RYP117" s="102"/>
      <c r="RYQ117" s="102"/>
      <c r="RYR117" s="102"/>
      <c r="RYS117" s="102"/>
      <c r="RYT117" s="102"/>
      <c r="RYU117" s="102"/>
      <c r="RYV117" s="102"/>
      <c r="RYW117" s="102"/>
      <c r="RYX117" s="102"/>
      <c r="RYY117" s="102"/>
      <c r="RYZ117" s="102"/>
      <c r="RZA117" s="102"/>
      <c r="RZB117" s="102"/>
      <c r="RZC117" s="102"/>
      <c r="RZD117" s="102"/>
      <c r="RZE117" s="102"/>
      <c r="RZF117" s="102"/>
      <c r="RZG117" s="102"/>
      <c r="RZH117" s="102"/>
      <c r="RZI117" s="102"/>
      <c r="RZJ117" s="102"/>
      <c r="RZK117" s="102"/>
      <c r="RZL117" s="102"/>
      <c r="RZM117" s="102"/>
      <c r="RZN117" s="102"/>
      <c r="RZO117" s="102"/>
      <c r="RZP117" s="102"/>
      <c r="RZQ117" s="102"/>
      <c r="RZR117" s="102"/>
      <c r="RZS117" s="102"/>
      <c r="RZT117" s="102"/>
      <c r="RZU117" s="102"/>
      <c r="RZV117" s="102"/>
      <c r="RZW117" s="102"/>
      <c r="RZX117" s="102"/>
      <c r="RZY117" s="102"/>
      <c r="RZZ117" s="102"/>
      <c r="SAA117" s="102"/>
      <c r="SAB117" s="102"/>
      <c r="SAC117" s="102"/>
      <c r="SAD117" s="102"/>
      <c r="SAE117" s="102"/>
      <c r="SAF117" s="102"/>
      <c r="SAG117" s="102"/>
      <c r="SAH117" s="102"/>
      <c r="SAI117" s="102"/>
      <c r="SAJ117" s="102"/>
      <c r="SAK117" s="102"/>
      <c r="SAL117" s="102"/>
      <c r="SAM117" s="102"/>
      <c r="SAN117" s="102"/>
      <c r="SAO117" s="102"/>
      <c r="SAP117" s="102"/>
      <c r="SAQ117" s="102"/>
      <c r="SAR117" s="102"/>
      <c r="SAS117" s="102"/>
      <c r="SAT117" s="102"/>
      <c r="SAU117" s="102"/>
      <c r="SAV117" s="102"/>
      <c r="SAW117" s="102"/>
      <c r="SAX117" s="102"/>
      <c r="SAY117" s="102"/>
      <c r="SAZ117" s="102"/>
      <c r="SBA117" s="102"/>
      <c r="SBB117" s="102"/>
      <c r="SBC117" s="102"/>
      <c r="SBD117" s="102"/>
      <c r="SBE117" s="102"/>
      <c r="SBF117" s="102"/>
      <c r="SBG117" s="102"/>
      <c r="SBH117" s="102"/>
      <c r="SBI117" s="102"/>
      <c r="SBJ117" s="102"/>
      <c r="SBK117" s="102"/>
      <c r="SBL117" s="102"/>
      <c r="SBM117" s="102"/>
      <c r="SBN117" s="102"/>
      <c r="SBO117" s="102"/>
      <c r="SBP117" s="102"/>
      <c r="SBQ117" s="102"/>
      <c r="SBR117" s="102"/>
      <c r="SBS117" s="102"/>
      <c r="SBT117" s="102"/>
      <c r="SBU117" s="102"/>
      <c r="SBV117" s="102"/>
      <c r="SBW117" s="102"/>
      <c r="SBX117" s="102"/>
      <c r="SBY117" s="102"/>
      <c r="SBZ117" s="102"/>
      <c r="SCA117" s="102"/>
      <c r="SCB117" s="102"/>
      <c r="SCC117" s="102"/>
      <c r="SCD117" s="102"/>
      <c r="SCE117" s="102"/>
      <c r="SCF117" s="102"/>
      <c r="SCG117" s="102"/>
      <c r="SCH117" s="102"/>
      <c r="SCI117" s="102"/>
      <c r="SCJ117" s="102"/>
      <c r="SCK117" s="102"/>
      <c r="SCL117" s="102"/>
      <c r="SCM117" s="102"/>
      <c r="SCN117" s="102"/>
      <c r="SCO117" s="102"/>
      <c r="SCP117" s="102"/>
      <c r="SCQ117" s="102"/>
      <c r="SCR117" s="102"/>
      <c r="SCS117" s="102"/>
      <c r="SCT117" s="102"/>
      <c r="SCU117" s="102"/>
      <c r="SCV117" s="102"/>
      <c r="SCW117" s="102"/>
      <c r="SCX117" s="102"/>
      <c r="SCY117" s="102"/>
      <c r="SCZ117" s="102"/>
      <c r="SDA117" s="102"/>
      <c r="SDB117" s="102"/>
      <c r="SDC117" s="102"/>
      <c r="SDD117" s="102"/>
      <c r="SDE117" s="102"/>
      <c r="SDF117" s="102"/>
      <c r="SDG117" s="102"/>
      <c r="SDH117" s="102"/>
      <c r="SDI117" s="102"/>
      <c r="SDJ117" s="102"/>
      <c r="SDK117" s="102"/>
      <c r="SDL117" s="102"/>
      <c r="SDM117" s="102"/>
      <c r="SDN117" s="102"/>
      <c r="SDO117" s="102"/>
      <c r="SDP117" s="102"/>
      <c r="SDQ117" s="102"/>
      <c r="SDR117" s="102"/>
      <c r="SDS117" s="102"/>
      <c r="SDT117" s="102"/>
      <c r="SDU117" s="102"/>
      <c r="SDV117" s="102"/>
      <c r="SDW117" s="102"/>
      <c r="SDX117" s="102"/>
      <c r="SDY117" s="102"/>
      <c r="SDZ117" s="102"/>
      <c r="SEA117" s="102"/>
      <c r="SEB117" s="102"/>
      <c r="SEC117" s="102"/>
      <c r="SED117" s="102"/>
      <c r="SEE117" s="102"/>
      <c r="SEF117" s="102"/>
      <c r="SEG117" s="102"/>
      <c r="SEH117" s="102"/>
      <c r="SEI117" s="102"/>
      <c r="SEJ117" s="102"/>
      <c r="SEK117" s="102"/>
      <c r="SEL117" s="102"/>
      <c r="SEM117" s="102"/>
      <c r="SEN117" s="102"/>
      <c r="SEO117" s="102"/>
      <c r="SEP117" s="102"/>
      <c r="SEQ117" s="102"/>
      <c r="SER117" s="102"/>
      <c r="SES117" s="102"/>
      <c r="SET117" s="102"/>
      <c r="SEU117" s="102"/>
      <c r="SEV117" s="102"/>
      <c r="SEW117" s="102"/>
      <c r="SEX117" s="102"/>
      <c r="SEY117" s="102"/>
      <c r="SEZ117" s="102"/>
      <c r="SFA117" s="102"/>
      <c r="SFB117" s="102"/>
      <c r="SFC117" s="102"/>
      <c r="SFD117" s="102"/>
      <c r="SFE117" s="102"/>
      <c r="SFF117" s="102"/>
      <c r="SFG117" s="102"/>
      <c r="SFH117" s="102"/>
      <c r="SFI117" s="102"/>
      <c r="SFJ117" s="102"/>
      <c r="SFK117" s="102"/>
      <c r="SFL117" s="102"/>
      <c r="SFM117" s="102"/>
      <c r="SFN117" s="102"/>
      <c r="SFO117" s="102"/>
      <c r="SFP117" s="102"/>
      <c r="SFQ117" s="102"/>
      <c r="SFR117" s="102"/>
      <c r="SFS117" s="102"/>
      <c r="SFT117" s="102"/>
      <c r="SFU117" s="102"/>
      <c r="SFV117" s="102"/>
      <c r="SFW117" s="102"/>
      <c r="SFX117" s="102"/>
      <c r="SFY117" s="102"/>
      <c r="SFZ117" s="102"/>
      <c r="SGA117" s="102"/>
      <c r="SGB117" s="102"/>
      <c r="SGC117" s="102"/>
      <c r="SGD117" s="102"/>
      <c r="SGE117" s="102"/>
      <c r="SGF117" s="102"/>
      <c r="SGG117" s="102"/>
      <c r="SGH117" s="102"/>
      <c r="SGI117" s="102"/>
      <c r="SGJ117" s="102"/>
      <c r="SGK117" s="102"/>
      <c r="SGL117" s="102"/>
      <c r="SGM117" s="102"/>
      <c r="SGN117" s="102"/>
      <c r="SGO117" s="102"/>
      <c r="SGP117" s="102"/>
      <c r="SGQ117" s="102"/>
      <c r="SGR117" s="102"/>
      <c r="SGS117" s="102"/>
      <c r="SGT117" s="102"/>
      <c r="SGU117" s="102"/>
      <c r="SGV117" s="102"/>
      <c r="SGW117" s="102"/>
      <c r="SGX117" s="102"/>
      <c r="SGY117" s="102"/>
      <c r="SGZ117" s="102"/>
      <c r="SHA117" s="102"/>
      <c r="SHB117" s="102"/>
      <c r="SHC117" s="102"/>
      <c r="SHD117" s="102"/>
      <c r="SHE117" s="102"/>
      <c r="SHF117" s="102"/>
      <c r="SHG117" s="102"/>
      <c r="SHH117" s="102"/>
      <c r="SHI117" s="102"/>
      <c r="SHJ117" s="102"/>
      <c r="SHK117" s="102"/>
      <c r="SHL117" s="102"/>
      <c r="SHM117" s="102"/>
      <c r="SHN117" s="102"/>
      <c r="SHO117" s="102"/>
      <c r="SHP117" s="102"/>
      <c r="SHQ117" s="102"/>
      <c r="SHR117" s="102"/>
      <c r="SHS117" s="102"/>
      <c r="SHT117" s="102"/>
      <c r="SHU117" s="102"/>
      <c r="SHV117" s="102"/>
      <c r="SHW117" s="102"/>
      <c r="SHX117" s="102"/>
      <c r="SHY117" s="102"/>
      <c r="SHZ117" s="102"/>
      <c r="SIA117" s="102"/>
      <c r="SIB117" s="102"/>
      <c r="SIC117" s="102"/>
      <c r="SID117" s="102"/>
      <c r="SIE117" s="102"/>
      <c r="SIF117" s="102"/>
      <c r="SIG117" s="102"/>
      <c r="SIH117" s="102"/>
      <c r="SII117" s="102"/>
      <c r="SIJ117" s="102"/>
      <c r="SIK117" s="102"/>
      <c r="SIL117" s="102"/>
      <c r="SIM117" s="102"/>
      <c r="SIN117" s="102"/>
      <c r="SIO117" s="102"/>
      <c r="SIP117" s="102"/>
      <c r="SIQ117" s="102"/>
      <c r="SIR117" s="102"/>
      <c r="SIS117" s="102"/>
      <c r="SIT117" s="102"/>
      <c r="SIU117" s="102"/>
      <c r="SIV117" s="102"/>
      <c r="SIW117" s="102"/>
      <c r="SIX117" s="102"/>
      <c r="SIY117" s="102"/>
      <c r="SIZ117" s="102"/>
      <c r="SJA117" s="102"/>
      <c r="SJB117" s="102"/>
      <c r="SJC117" s="102"/>
      <c r="SJD117" s="102"/>
      <c r="SJE117" s="102"/>
      <c r="SJF117" s="102"/>
      <c r="SJG117" s="102"/>
      <c r="SJH117" s="102"/>
      <c r="SJI117" s="102"/>
      <c r="SJJ117" s="102"/>
      <c r="SJK117" s="102"/>
      <c r="SJL117" s="102"/>
      <c r="SJM117" s="102"/>
      <c r="SJN117" s="102"/>
      <c r="SJO117" s="102"/>
      <c r="SJP117" s="102"/>
      <c r="SJQ117" s="102"/>
      <c r="SJR117" s="102"/>
      <c r="SJS117" s="102"/>
      <c r="SJT117" s="102"/>
      <c r="SJU117" s="102"/>
      <c r="SJV117" s="102"/>
      <c r="SJW117" s="102"/>
      <c r="SJX117" s="102"/>
      <c r="SJY117" s="102"/>
      <c r="SJZ117" s="102"/>
      <c r="SKA117" s="102"/>
      <c r="SKB117" s="102"/>
      <c r="SKC117" s="102"/>
      <c r="SKD117" s="102"/>
      <c r="SKE117" s="102"/>
      <c r="SKF117" s="102"/>
      <c r="SKG117" s="102"/>
      <c r="SKH117" s="102"/>
      <c r="SKI117" s="102"/>
      <c r="SKJ117" s="102"/>
      <c r="SKK117" s="102"/>
      <c r="SKL117" s="102"/>
      <c r="SKM117" s="102"/>
      <c r="SKN117" s="102"/>
      <c r="SKO117" s="102"/>
      <c r="SKP117" s="102"/>
      <c r="SKQ117" s="102"/>
      <c r="SKR117" s="102"/>
      <c r="SKS117" s="102"/>
      <c r="SKT117" s="102"/>
      <c r="SKU117" s="102"/>
      <c r="SKV117" s="102"/>
      <c r="SKW117" s="102"/>
      <c r="SKX117" s="102"/>
      <c r="SKY117" s="102"/>
      <c r="SKZ117" s="102"/>
      <c r="SLA117" s="102"/>
      <c r="SLB117" s="102"/>
      <c r="SLC117" s="102"/>
      <c r="SLD117" s="102"/>
      <c r="SLE117" s="102"/>
      <c r="SLF117" s="102"/>
      <c r="SLG117" s="102"/>
      <c r="SLH117" s="102"/>
      <c r="SLI117" s="102"/>
      <c r="SLJ117" s="102"/>
      <c r="SLK117" s="102"/>
      <c r="SLL117" s="102"/>
      <c r="SLM117" s="102"/>
      <c r="SLN117" s="102"/>
      <c r="SLO117" s="102"/>
      <c r="SLP117" s="102"/>
      <c r="SLQ117" s="102"/>
      <c r="SLR117" s="102"/>
      <c r="SLS117" s="102"/>
      <c r="SLT117" s="102"/>
      <c r="SLU117" s="102"/>
      <c r="SLV117" s="102"/>
      <c r="SLW117" s="102"/>
      <c r="SLX117" s="102"/>
      <c r="SLY117" s="102"/>
      <c r="SLZ117" s="102"/>
      <c r="SMA117" s="102"/>
      <c r="SMB117" s="102"/>
      <c r="SMC117" s="102"/>
      <c r="SMD117" s="102"/>
      <c r="SME117" s="102"/>
      <c r="SMF117" s="102"/>
      <c r="SMG117" s="102"/>
      <c r="SMH117" s="102"/>
      <c r="SMI117" s="102"/>
      <c r="SMJ117" s="102"/>
      <c r="SMK117" s="102"/>
      <c r="SML117" s="102"/>
      <c r="SMM117" s="102"/>
      <c r="SMN117" s="102"/>
      <c r="SMO117" s="102"/>
      <c r="SMP117" s="102"/>
      <c r="SMQ117" s="102"/>
      <c r="SMR117" s="102"/>
      <c r="SMS117" s="102"/>
      <c r="SMT117" s="102"/>
      <c r="SMU117" s="102"/>
      <c r="SMV117" s="102"/>
      <c r="SMW117" s="102"/>
      <c r="SMX117" s="102"/>
      <c r="SMY117" s="102"/>
      <c r="SMZ117" s="102"/>
      <c r="SNA117" s="102"/>
      <c r="SNB117" s="102"/>
      <c r="SNC117" s="102"/>
      <c r="SND117" s="102"/>
      <c r="SNE117" s="102"/>
      <c r="SNF117" s="102"/>
      <c r="SNG117" s="102"/>
      <c r="SNH117" s="102"/>
      <c r="SNI117" s="102"/>
      <c r="SNJ117" s="102"/>
      <c r="SNK117" s="102"/>
      <c r="SNL117" s="102"/>
      <c r="SNM117" s="102"/>
      <c r="SNN117" s="102"/>
      <c r="SNO117" s="102"/>
      <c r="SNP117" s="102"/>
      <c r="SNQ117" s="102"/>
      <c r="SNR117" s="102"/>
      <c r="SNS117" s="102"/>
      <c r="SNT117" s="102"/>
      <c r="SNU117" s="102"/>
      <c r="SNV117" s="102"/>
      <c r="SNW117" s="102"/>
      <c r="SNX117" s="102"/>
      <c r="SNY117" s="102"/>
      <c r="SNZ117" s="102"/>
      <c r="SOA117" s="102"/>
      <c r="SOB117" s="102"/>
      <c r="SOC117" s="102"/>
      <c r="SOD117" s="102"/>
      <c r="SOE117" s="102"/>
      <c r="SOF117" s="102"/>
      <c r="SOG117" s="102"/>
      <c r="SOH117" s="102"/>
      <c r="SOI117" s="102"/>
      <c r="SOJ117" s="102"/>
      <c r="SOK117" s="102"/>
      <c r="SOL117" s="102"/>
      <c r="SOM117" s="102"/>
      <c r="SON117" s="102"/>
      <c r="SOO117" s="102"/>
      <c r="SOP117" s="102"/>
      <c r="SOQ117" s="102"/>
      <c r="SOR117" s="102"/>
      <c r="SOS117" s="102"/>
      <c r="SOT117" s="102"/>
      <c r="SOU117" s="102"/>
      <c r="SOV117" s="102"/>
      <c r="SOW117" s="102"/>
      <c r="SOX117" s="102"/>
      <c r="SOY117" s="102"/>
      <c r="SOZ117" s="102"/>
      <c r="SPA117" s="102"/>
      <c r="SPB117" s="102"/>
      <c r="SPC117" s="102"/>
      <c r="SPD117" s="102"/>
      <c r="SPE117" s="102"/>
      <c r="SPF117" s="102"/>
      <c r="SPG117" s="102"/>
      <c r="SPH117" s="102"/>
      <c r="SPI117" s="102"/>
      <c r="SPJ117" s="102"/>
      <c r="SPK117" s="102"/>
      <c r="SPL117" s="102"/>
      <c r="SPM117" s="102"/>
      <c r="SPN117" s="102"/>
      <c r="SPO117" s="102"/>
      <c r="SPP117" s="102"/>
      <c r="SPQ117" s="102"/>
      <c r="SPR117" s="102"/>
      <c r="SPS117" s="102"/>
      <c r="SPT117" s="102"/>
      <c r="SPU117" s="102"/>
      <c r="SPV117" s="102"/>
      <c r="SPW117" s="102"/>
      <c r="SPX117" s="102"/>
      <c r="SPY117" s="102"/>
      <c r="SPZ117" s="102"/>
      <c r="SQA117" s="102"/>
      <c r="SQB117" s="102"/>
      <c r="SQC117" s="102"/>
      <c r="SQD117" s="102"/>
      <c r="SQE117" s="102"/>
      <c r="SQF117" s="102"/>
      <c r="SQG117" s="102"/>
      <c r="SQH117" s="102"/>
      <c r="SQI117" s="102"/>
      <c r="SQJ117" s="102"/>
      <c r="SQK117" s="102"/>
      <c r="SQL117" s="102"/>
      <c r="SQM117" s="102"/>
      <c r="SQN117" s="102"/>
      <c r="SQO117" s="102"/>
      <c r="SQP117" s="102"/>
      <c r="SQQ117" s="102"/>
      <c r="SQR117" s="102"/>
      <c r="SQS117" s="102"/>
      <c r="SQT117" s="102"/>
      <c r="SQU117" s="102"/>
      <c r="SQV117" s="102"/>
      <c r="SQW117" s="102"/>
      <c r="SQX117" s="102"/>
      <c r="SQY117" s="102"/>
      <c r="SQZ117" s="102"/>
      <c r="SRA117" s="102"/>
      <c r="SRB117" s="102"/>
      <c r="SRC117" s="102"/>
      <c r="SRD117" s="102"/>
      <c r="SRE117" s="102"/>
      <c r="SRF117" s="102"/>
      <c r="SRG117" s="102"/>
      <c r="SRH117" s="102"/>
      <c r="SRI117" s="102"/>
      <c r="SRJ117" s="102"/>
      <c r="SRK117" s="102"/>
      <c r="SRL117" s="102"/>
      <c r="SRM117" s="102"/>
      <c r="SRN117" s="102"/>
      <c r="SRO117" s="102"/>
      <c r="SRP117" s="102"/>
      <c r="SRQ117" s="102"/>
      <c r="SRR117" s="102"/>
      <c r="SRS117" s="102"/>
      <c r="SRT117" s="102"/>
      <c r="SRU117" s="102"/>
      <c r="SRV117" s="102"/>
      <c r="SRW117" s="102"/>
      <c r="SRX117" s="102"/>
      <c r="SRY117" s="102"/>
      <c r="SRZ117" s="102"/>
      <c r="SSA117" s="102"/>
      <c r="SSB117" s="102"/>
      <c r="SSC117" s="102"/>
      <c r="SSD117" s="102"/>
      <c r="SSE117" s="102"/>
      <c r="SSF117" s="102"/>
      <c r="SSG117" s="102"/>
      <c r="SSH117" s="102"/>
      <c r="SSI117" s="102"/>
      <c r="SSJ117" s="102"/>
      <c r="SSK117" s="102"/>
      <c r="SSL117" s="102"/>
      <c r="SSM117" s="102"/>
      <c r="SSN117" s="102"/>
      <c r="SSO117" s="102"/>
      <c r="SSP117" s="102"/>
      <c r="SSQ117" s="102"/>
      <c r="SSR117" s="102"/>
      <c r="SSS117" s="102"/>
      <c r="SST117" s="102"/>
      <c r="SSU117" s="102"/>
      <c r="SSV117" s="102"/>
      <c r="SSW117" s="102"/>
      <c r="SSX117" s="102"/>
      <c r="SSY117" s="102"/>
      <c r="SSZ117" s="102"/>
      <c r="STA117" s="102"/>
      <c r="STB117" s="102"/>
      <c r="STC117" s="102"/>
      <c r="STD117" s="102"/>
      <c r="STE117" s="102"/>
      <c r="STF117" s="102"/>
      <c r="STG117" s="102"/>
      <c r="STH117" s="102"/>
      <c r="STI117" s="102"/>
      <c r="STJ117" s="102"/>
      <c r="STK117" s="102"/>
      <c r="STL117" s="102"/>
      <c r="STM117" s="102"/>
      <c r="STN117" s="102"/>
      <c r="STO117" s="102"/>
      <c r="STP117" s="102"/>
      <c r="STQ117" s="102"/>
      <c r="STR117" s="102"/>
      <c r="STS117" s="102"/>
      <c r="STT117" s="102"/>
      <c r="STU117" s="102"/>
      <c r="STV117" s="102"/>
      <c r="STW117" s="102"/>
      <c r="STX117" s="102"/>
      <c r="STY117" s="102"/>
      <c r="STZ117" s="102"/>
      <c r="SUA117" s="102"/>
      <c r="SUB117" s="102"/>
      <c r="SUC117" s="102"/>
      <c r="SUD117" s="102"/>
      <c r="SUE117" s="102"/>
      <c r="SUF117" s="102"/>
      <c r="SUG117" s="102"/>
      <c r="SUH117" s="102"/>
      <c r="SUI117" s="102"/>
      <c r="SUJ117" s="102"/>
      <c r="SUK117" s="102"/>
      <c r="SUL117" s="102"/>
      <c r="SUM117" s="102"/>
      <c r="SUN117" s="102"/>
      <c r="SUO117" s="102"/>
      <c r="SUP117" s="102"/>
      <c r="SUQ117" s="102"/>
      <c r="SUR117" s="102"/>
      <c r="SUS117" s="102"/>
      <c r="SUT117" s="102"/>
      <c r="SUU117" s="102"/>
      <c r="SUV117" s="102"/>
      <c r="SUW117" s="102"/>
      <c r="SUX117" s="102"/>
      <c r="SUY117" s="102"/>
      <c r="SUZ117" s="102"/>
      <c r="SVA117" s="102"/>
      <c r="SVB117" s="102"/>
      <c r="SVC117" s="102"/>
      <c r="SVD117" s="102"/>
      <c r="SVE117" s="102"/>
      <c r="SVF117" s="102"/>
      <c r="SVG117" s="102"/>
      <c r="SVH117" s="102"/>
      <c r="SVI117" s="102"/>
      <c r="SVJ117" s="102"/>
      <c r="SVK117" s="102"/>
      <c r="SVL117" s="102"/>
      <c r="SVM117" s="102"/>
      <c r="SVN117" s="102"/>
      <c r="SVO117" s="102"/>
      <c r="SVP117" s="102"/>
      <c r="SVQ117" s="102"/>
      <c r="SVR117" s="102"/>
      <c r="SVS117" s="102"/>
      <c r="SVT117" s="102"/>
      <c r="SVU117" s="102"/>
      <c r="SVV117" s="102"/>
      <c r="SVW117" s="102"/>
      <c r="SVX117" s="102"/>
      <c r="SVY117" s="102"/>
      <c r="SVZ117" s="102"/>
      <c r="SWA117" s="102"/>
      <c r="SWB117" s="102"/>
      <c r="SWC117" s="102"/>
      <c r="SWD117" s="102"/>
      <c r="SWE117" s="102"/>
      <c r="SWF117" s="102"/>
      <c r="SWG117" s="102"/>
      <c r="SWH117" s="102"/>
      <c r="SWI117" s="102"/>
      <c r="SWJ117" s="102"/>
      <c r="SWK117" s="102"/>
      <c r="SWL117" s="102"/>
      <c r="SWM117" s="102"/>
      <c r="SWN117" s="102"/>
      <c r="SWO117" s="102"/>
      <c r="SWP117" s="102"/>
      <c r="SWQ117" s="102"/>
      <c r="SWR117" s="102"/>
      <c r="SWS117" s="102"/>
      <c r="SWT117" s="102"/>
      <c r="SWU117" s="102"/>
      <c r="SWV117" s="102"/>
      <c r="SWW117" s="102"/>
      <c r="SWX117" s="102"/>
      <c r="SWY117" s="102"/>
      <c r="SWZ117" s="102"/>
      <c r="SXA117" s="102"/>
      <c r="SXB117" s="102"/>
      <c r="SXC117" s="102"/>
      <c r="SXD117" s="102"/>
      <c r="SXE117" s="102"/>
      <c r="SXF117" s="102"/>
      <c r="SXG117" s="102"/>
      <c r="SXH117" s="102"/>
      <c r="SXI117" s="102"/>
      <c r="SXJ117" s="102"/>
      <c r="SXK117" s="102"/>
      <c r="SXL117" s="102"/>
      <c r="SXM117" s="102"/>
      <c r="SXN117" s="102"/>
      <c r="SXO117" s="102"/>
      <c r="SXP117" s="102"/>
      <c r="SXQ117" s="102"/>
      <c r="SXR117" s="102"/>
      <c r="SXS117" s="102"/>
      <c r="SXT117" s="102"/>
      <c r="SXU117" s="102"/>
      <c r="SXV117" s="102"/>
      <c r="SXW117" s="102"/>
      <c r="SXX117" s="102"/>
      <c r="SXY117" s="102"/>
      <c r="SXZ117" s="102"/>
      <c r="SYA117" s="102"/>
      <c r="SYB117" s="102"/>
      <c r="SYC117" s="102"/>
      <c r="SYD117" s="102"/>
      <c r="SYE117" s="102"/>
      <c r="SYF117" s="102"/>
      <c r="SYG117" s="102"/>
      <c r="SYH117" s="102"/>
      <c r="SYI117" s="102"/>
      <c r="SYJ117" s="102"/>
      <c r="SYK117" s="102"/>
      <c r="SYL117" s="102"/>
      <c r="SYM117" s="102"/>
      <c r="SYN117" s="102"/>
      <c r="SYO117" s="102"/>
      <c r="SYP117" s="102"/>
      <c r="SYQ117" s="102"/>
      <c r="SYR117" s="102"/>
      <c r="SYS117" s="102"/>
      <c r="SYT117" s="102"/>
      <c r="SYU117" s="102"/>
      <c r="SYV117" s="102"/>
      <c r="SYW117" s="102"/>
      <c r="SYX117" s="102"/>
      <c r="SYY117" s="102"/>
      <c r="SYZ117" s="102"/>
      <c r="SZA117" s="102"/>
      <c r="SZB117" s="102"/>
      <c r="SZC117" s="102"/>
      <c r="SZD117" s="102"/>
      <c r="SZE117" s="102"/>
      <c r="SZF117" s="102"/>
      <c r="SZG117" s="102"/>
      <c r="SZH117" s="102"/>
      <c r="SZI117" s="102"/>
      <c r="SZJ117" s="102"/>
      <c r="SZK117" s="102"/>
      <c r="SZL117" s="102"/>
      <c r="SZM117" s="102"/>
      <c r="SZN117" s="102"/>
      <c r="SZO117" s="102"/>
      <c r="SZP117" s="102"/>
      <c r="SZQ117" s="102"/>
      <c r="SZR117" s="102"/>
      <c r="SZS117" s="102"/>
      <c r="SZT117" s="102"/>
      <c r="SZU117" s="102"/>
      <c r="SZV117" s="102"/>
      <c r="SZW117" s="102"/>
      <c r="SZX117" s="102"/>
      <c r="SZY117" s="102"/>
      <c r="SZZ117" s="102"/>
      <c r="TAA117" s="102"/>
      <c r="TAB117" s="102"/>
      <c r="TAC117" s="102"/>
      <c r="TAD117" s="102"/>
      <c r="TAE117" s="102"/>
      <c r="TAF117" s="102"/>
      <c r="TAG117" s="102"/>
      <c r="TAH117" s="102"/>
      <c r="TAI117" s="102"/>
      <c r="TAJ117" s="102"/>
      <c r="TAK117" s="102"/>
      <c r="TAL117" s="102"/>
      <c r="TAM117" s="102"/>
      <c r="TAN117" s="102"/>
      <c r="TAO117" s="102"/>
      <c r="TAP117" s="102"/>
      <c r="TAQ117" s="102"/>
      <c r="TAR117" s="102"/>
      <c r="TAS117" s="102"/>
      <c r="TAT117" s="102"/>
      <c r="TAU117" s="102"/>
      <c r="TAV117" s="102"/>
      <c r="TAW117" s="102"/>
      <c r="TAX117" s="102"/>
      <c r="TAY117" s="102"/>
      <c r="TAZ117" s="102"/>
      <c r="TBA117" s="102"/>
      <c r="TBB117" s="102"/>
      <c r="TBC117" s="102"/>
      <c r="TBD117" s="102"/>
      <c r="TBE117" s="102"/>
      <c r="TBF117" s="102"/>
      <c r="TBG117" s="102"/>
      <c r="TBH117" s="102"/>
      <c r="TBI117" s="102"/>
      <c r="TBJ117" s="102"/>
      <c r="TBK117" s="102"/>
      <c r="TBL117" s="102"/>
      <c r="TBM117" s="102"/>
      <c r="TBN117" s="102"/>
      <c r="TBO117" s="102"/>
      <c r="TBP117" s="102"/>
      <c r="TBQ117" s="102"/>
      <c r="TBR117" s="102"/>
      <c r="TBS117" s="102"/>
      <c r="TBT117" s="102"/>
      <c r="TBU117" s="102"/>
      <c r="TBV117" s="102"/>
      <c r="TBW117" s="102"/>
      <c r="TBX117" s="102"/>
      <c r="TBY117" s="102"/>
      <c r="TBZ117" s="102"/>
      <c r="TCA117" s="102"/>
      <c r="TCB117" s="102"/>
      <c r="TCC117" s="102"/>
      <c r="TCD117" s="102"/>
      <c r="TCE117" s="102"/>
      <c r="TCF117" s="102"/>
      <c r="TCG117" s="102"/>
      <c r="TCH117" s="102"/>
      <c r="TCI117" s="102"/>
      <c r="TCJ117" s="102"/>
      <c r="TCK117" s="102"/>
      <c r="TCL117" s="102"/>
      <c r="TCM117" s="102"/>
      <c r="TCN117" s="102"/>
      <c r="TCO117" s="102"/>
      <c r="TCP117" s="102"/>
      <c r="TCQ117" s="102"/>
      <c r="TCR117" s="102"/>
      <c r="TCS117" s="102"/>
      <c r="TCT117" s="102"/>
      <c r="TCU117" s="102"/>
      <c r="TCV117" s="102"/>
      <c r="TCW117" s="102"/>
      <c r="TCX117" s="102"/>
      <c r="TCY117" s="102"/>
      <c r="TCZ117" s="102"/>
      <c r="TDA117" s="102"/>
      <c r="TDB117" s="102"/>
      <c r="TDC117" s="102"/>
      <c r="TDD117" s="102"/>
      <c r="TDE117" s="102"/>
      <c r="TDF117" s="102"/>
      <c r="TDG117" s="102"/>
      <c r="TDH117" s="102"/>
      <c r="TDI117" s="102"/>
      <c r="TDJ117" s="102"/>
      <c r="TDK117" s="102"/>
      <c r="TDL117" s="102"/>
      <c r="TDM117" s="102"/>
      <c r="TDN117" s="102"/>
      <c r="TDO117" s="102"/>
      <c r="TDP117" s="102"/>
      <c r="TDQ117" s="102"/>
      <c r="TDR117" s="102"/>
      <c r="TDS117" s="102"/>
      <c r="TDT117" s="102"/>
      <c r="TDU117" s="102"/>
      <c r="TDV117" s="102"/>
      <c r="TDW117" s="102"/>
      <c r="TDX117" s="102"/>
      <c r="TDY117" s="102"/>
      <c r="TDZ117" s="102"/>
      <c r="TEA117" s="102"/>
      <c r="TEB117" s="102"/>
      <c r="TEC117" s="102"/>
      <c r="TED117" s="102"/>
      <c r="TEE117" s="102"/>
      <c r="TEF117" s="102"/>
      <c r="TEG117" s="102"/>
      <c r="TEH117" s="102"/>
      <c r="TEI117" s="102"/>
      <c r="TEJ117" s="102"/>
      <c r="TEK117" s="102"/>
      <c r="TEL117" s="102"/>
      <c r="TEM117" s="102"/>
      <c r="TEN117" s="102"/>
      <c r="TEO117" s="102"/>
      <c r="TEP117" s="102"/>
      <c r="TEQ117" s="102"/>
      <c r="TER117" s="102"/>
      <c r="TES117" s="102"/>
      <c r="TET117" s="102"/>
      <c r="TEU117" s="102"/>
      <c r="TEV117" s="102"/>
      <c r="TEW117" s="102"/>
      <c r="TEX117" s="102"/>
      <c r="TEY117" s="102"/>
      <c r="TEZ117" s="102"/>
      <c r="TFA117" s="102"/>
      <c r="TFB117" s="102"/>
      <c r="TFC117" s="102"/>
      <c r="TFD117" s="102"/>
      <c r="TFE117" s="102"/>
      <c r="TFF117" s="102"/>
      <c r="TFG117" s="102"/>
      <c r="TFH117" s="102"/>
      <c r="TFI117" s="102"/>
      <c r="TFJ117" s="102"/>
      <c r="TFK117" s="102"/>
      <c r="TFL117" s="102"/>
      <c r="TFM117" s="102"/>
      <c r="TFN117" s="102"/>
      <c r="TFO117" s="102"/>
      <c r="TFP117" s="102"/>
      <c r="TFQ117" s="102"/>
      <c r="TFR117" s="102"/>
      <c r="TFS117" s="102"/>
      <c r="TFT117" s="102"/>
      <c r="TFU117" s="102"/>
      <c r="TFV117" s="102"/>
      <c r="TFW117" s="102"/>
      <c r="TFX117" s="102"/>
      <c r="TFY117" s="102"/>
      <c r="TFZ117" s="102"/>
      <c r="TGA117" s="102"/>
      <c r="TGB117" s="102"/>
      <c r="TGC117" s="102"/>
      <c r="TGD117" s="102"/>
      <c r="TGE117" s="102"/>
      <c r="TGF117" s="102"/>
      <c r="TGG117" s="102"/>
      <c r="TGH117" s="102"/>
      <c r="TGI117" s="102"/>
      <c r="TGJ117" s="102"/>
      <c r="TGK117" s="102"/>
      <c r="TGL117" s="102"/>
      <c r="TGM117" s="102"/>
      <c r="TGN117" s="102"/>
      <c r="TGO117" s="102"/>
      <c r="TGP117" s="102"/>
      <c r="TGQ117" s="102"/>
      <c r="TGR117" s="102"/>
      <c r="TGS117" s="102"/>
      <c r="TGT117" s="102"/>
      <c r="TGU117" s="102"/>
      <c r="TGV117" s="102"/>
      <c r="TGW117" s="102"/>
      <c r="TGX117" s="102"/>
      <c r="TGY117" s="102"/>
      <c r="TGZ117" s="102"/>
      <c r="THA117" s="102"/>
      <c r="THB117" s="102"/>
      <c r="THC117" s="102"/>
      <c r="THD117" s="102"/>
      <c r="THE117" s="102"/>
      <c r="THF117" s="102"/>
      <c r="THG117" s="102"/>
      <c r="THH117" s="102"/>
      <c r="THI117" s="102"/>
      <c r="THJ117" s="102"/>
      <c r="THK117" s="102"/>
      <c r="THL117" s="102"/>
      <c r="THM117" s="102"/>
      <c r="THN117" s="102"/>
      <c r="THO117" s="102"/>
      <c r="THP117" s="102"/>
      <c r="THQ117" s="102"/>
      <c r="THR117" s="102"/>
      <c r="THS117" s="102"/>
      <c r="THT117" s="102"/>
      <c r="THU117" s="102"/>
      <c r="THV117" s="102"/>
      <c r="THW117" s="102"/>
      <c r="THX117" s="102"/>
      <c r="THY117" s="102"/>
      <c r="THZ117" s="102"/>
      <c r="TIA117" s="102"/>
      <c r="TIB117" s="102"/>
      <c r="TIC117" s="102"/>
      <c r="TID117" s="102"/>
      <c r="TIE117" s="102"/>
      <c r="TIF117" s="102"/>
      <c r="TIG117" s="102"/>
      <c r="TIH117" s="102"/>
      <c r="TII117" s="102"/>
      <c r="TIJ117" s="102"/>
      <c r="TIK117" s="102"/>
      <c r="TIL117" s="102"/>
      <c r="TIM117" s="102"/>
      <c r="TIN117" s="102"/>
      <c r="TIO117" s="102"/>
      <c r="TIP117" s="102"/>
      <c r="TIQ117" s="102"/>
      <c r="TIR117" s="102"/>
      <c r="TIS117" s="102"/>
      <c r="TIT117" s="102"/>
      <c r="TIU117" s="102"/>
      <c r="TIV117" s="102"/>
      <c r="TIW117" s="102"/>
      <c r="TIX117" s="102"/>
      <c r="TIY117" s="102"/>
      <c r="TIZ117" s="102"/>
      <c r="TJA117" s="102"/>
      <c r="TJB117" s="102"/>
      <c r="TJC117" s="102"/>
      <c r="TJD117" s="102"/>
      <c r="TJE117" s="102"/>
      <c r="TJF117" s="102"/>
      <c r="TJG117" s="102"/>
      <c r="TJH117" s="102"/>
      <c r="TJI117" s="102"/>
      <c r="TJJ117" s="102"/>
      <c r="TJK117" s="102"/>
      <c r="TJL117" s="102"/>
      <c r="TJM117" s="102"/>
      <c r="TJN117" s="102"/>
      <c r="TJO117" s="102"/>
      <c r="TJP117" s="102"/>
      <c r="TJQ117" s="102"/>
      <c r="TJR117" s="102"/>
      <c r="TJS117" s="102"/>
      <c r="TJT117" s="102"/>
      <c r="TJU117" s="102"/>
      <c r="TJV117" s="102"/>
      <c r="TJW117" s="102"/>
      <c r="TJX117" s="102"/>
      <c r="TJY117" s="102"/>
      <c r="TJZ117" s="102"/>
      <c r="TKA117" s="102"/>
      <c r="TKB117" s="102"/>
      <c r="TKC117" s="102"/>
      <c r="TKD117" s="102"/>
      <c r="TKE117" s="102"/>
      <c r="TKF117" s="102"/>
      <c r="TKG117" s="102"/>
      <c r="TKH117" s="102"/>
      <c r="TKI117" s="102"/>
      <c r="TKJ117" s="102"/>
      <c r="TKK117" s="102"/>
      <c r="TKL117" s="102"/>
      <c r="TKM117" s="102"/>
      <c r="TKN117" s="102"/>
      <c r="TKO117" s="102"/>
      <c r="TKP117" s="102"/>
      <c r="TKQ117" s="102"/>
      <c r="TKR117" s="102"/>
      <c r="TKS117" s="102"/>
      <c r="TKT117" s="102"/>
      <c r="TKU117" s="102"/>
      <c r="TKV117" s="102"/>
      <c r="TKW117" s="102"/>
      <c r="TKX117" s="102"/>
      <c r="TKY117" s="102"/>
      <c r="TKZ117" s="102"/>
      <c r="TLA117" s="102"/>
      <c r="TLB117" s="102"/>
      <c r="TLC117" s="102"/>
      <c r="TLD117" s="102"/>
      <c r="TLE117" s="102"/>
      <c r="TLF117" s="102"/>
      <c r="TLG117" s="102"/>
      <c r="TLH117" s="102"/>
      <c r="TLI117" s="102"/>
      <c r="TLJ117" s="102"/>
      <c r="TLK117" s="102"/>
      <c r="TLL117" s="102"/>
      <c r="TLM117" s="102"/>
      <c r="TLN117" s="102"/>
      <c r="TLO117" s="102"/>
      <c r="TLP117" s="102"/>
      <c r="TLQ117" s="102"/>
      <c r="TLR117" s="102"/>
      <c r="TLS117" s="102"/>
      <c r="TLT117" s="102"/>
      <c r="TLU117" s="102"/>
      <c r="TLV117" s="102"/>
      <c r="TLW117" s="102"/>
      <c r="TLX117" s="102"/>
      <c r="TLY117" s="102"/>
      <c r="TLZ117" s="102"/>
      <c r="TMA117" s="102"/>
      <c r="TMB117" s="102"/>
      <c r="TMC117" s="102"/>
      <c r="TMD117" s="102"/>
      <c r="TME117" s="102"/>
      <c r="TMF117" s="102"/>
      <c r="TMG117" s="102"/>
      <c r="TMH117" s="102"/>
      <c r="TMI117" s="102"/>
      <c r="TMJ117" s="102"/>
      <c r="TMK117" s="102"/>
      <c r="TML117" s="102"/>
      <c r="TMM117" s="102"/>
      <c r="TMN117" s="102"/>
      <c r="TMO117" s="102"/>
      <c r="TMP117" s="102"/>
      <c r="TMQ117" s="102"/>
      <c r="TMR117" s="102"/>
      <c r="TMS117" s="102"/>
      <c r="TMT117" s="102"/>
      <c r="TMU117" s="102"/>
      <c r="TMV117" s="102"/>
      <c r="TMW117" s="102"/>
      <c r="TMX117" s="102"/>
      <c r="TMY117" s="102"/>
      <c r="TMZ117" s="102"/>
      <c r="TNA117" s="102"/>
      <c r="TNB117" s="102"/>
      <c r="TNC117" s="102"/>
      <c r="TND117" s="102"/>
      <c r="TNE117" s="102"/>
      <c r="TNF117" s="102"/>
      <c r="TNG117" s="102"/>
      <c r="TNH117" s="102"/>
      <c r="TNI117" s="102"/>
      <c r="TNJ117" s="102"/>
      <c r="TNK117" s="102"/>
      <c r="TNL117" s="102"/>
      <c r="TNM117" s="102"/>
      <c r="TNN117" s="102"/>
      <c r="TNO117" s="102"/>
      <c r="TNP117" s="102"/>
      <c r="TNQ117" s="102"/>
      <c r="TNR117" s="102"/>
      <c r="TNS117" s="102"/>
      <c r="TNT117" s="102"/>
      <c r="TNU117" s="102"/>
      <c r="TNV117" s="102"/>
      <c r="TNW117" s="102"/>
      <c r="TNX117" s="102"/>
      <c r="TNY117" s="102"/>
      <c r="TNZ117" s="102"/>
      <c r="TOA117" s="102"/>
      <c r="TOB117" s="102"/>
      <c r="TOC117" s="102"/>
      <c r="TOD117" s="102"/>
      <c r="TOE117" s="102"/>
      <c r="TOF117" s="102"/>
      <c r="TOG117" s="102"/>
      <c r="TOH117" s="102"/>
      <c r="TOI117" s="102"/>
      <c r="TOJ117" s="102"/>
      <c r="TOK117" s="102"/>
      <c r="TOL117" s="102"/>
      <c r="TOM117" s="102"/>
      <c r="TON117" s="102"/>
      <c r="TOO117" s="102"/>
      <c r="TOP117" s="102"/>
      <c r="TOQ117" s="102"/>
      <c r="TOR117" s="102"/>
      <c r="TOS117" s="102"/>
      <c r="TOT117" s="102"/>
      <c r="TOU117" s="102"/>
      <c r="TOV117" s="102"/>
      <c r="TOW117" s="102"/>
      <c r="TOX117" s="102"/>
      <c r="TOY117" s="102"/>
      <c r="TOZ117" s="102"/>
      <c r="TPA117" s="102"/>
      <c r="TPB117" s="102"/>
      <c r="TPC117" s="102"/>
      <c r="TPD117" s="102"/>
      <c r="TPE117" s="102"/>
      <c r="TPF117" s="102"/>
      <c r="TPG117" s="102"/>
      <c r="TPH117" s="102"/>
      <c r="TPI117" s="102"/>
      <c r="TPJ117" s="102"/>
      <c r="TPK117" s="102"/>
      <c r="TPL117" s="102"/>
      <c r="TPM117" s="102"/>
      <c r="TPN117" s="102"/>
      <c r="TPO117" s="102"/>
      <c r="TPP117" s="102"/>
      <c r="TPQ117" s="102"/>
      <c r="TPR117" s="102"/>
      <c r="TPS117" s="102"/>
      <c r="TPT117" s="102"/>
      <c r="TPU117" s="102"/>
      <c r="TPV117" s="102"/>
      <c r="TPW117" s="102"/>
      <c r="TPX117" s="102"/>
      <c r="TPY117" s="102"/>
      <c r="TPZ117" s="102"/>
      <c r="TQA117" s="102"/>
      <c r="TQB117" s="102"/>
      <c r="TQC117" s="102"/>
      <c r="TQD117" s="102"/>
      <c r="TQE117" s="102"/>
      <c r="TQF117" s="102"/>
      <c r="TQG117" s="102"/>
      <c r="TQH117" s="102"/>
      <c r="TQI117" s="102"/>
      <c r="TQJ117" s="102"/>
      <c r="TQK117" s="102"/>
      <c r="TQL117" s="102"/>
      <c r="TQM117" s="102"/>
      <c r="TQN117" s="102"/>
      <c r="TQO117" s="102"/>
      <c r="TQP117" s="102"/>
      <c r="TQQ117" s="102"/>
      <c r="TQR117" s="102"/>
      <c r="TQS117" s="102"/>
      <c r="TQT117" s="102"/>
      <c r="TQU117" s="102"/>
      <c r="TQV117" s="102"/>
      <c r="TQW117" s="102"/>
      <c r="TQX117" s="102"/>
      <c r="TQY117" s="102"/>
      <c r="TQZ117" s="102"/>
      <c r="TRA117" s="102"/>
      <c r="TRB117" s="102"/>
      <c r="TRC117" s="102"/>
      <c r="TRD117" s="102"/>
      <c r="TRE117" s="102"/>
      <c r="TRF117" s="102"/>
      <c r="TRG117" s="102"/>
      <c r="TRH117" s="102"/>
      <c r="TRI117" s="102"/>
      <c r="TRJ117" s="102"/>
      <c r="TRK117" s="102"/>
      <c r="TRL117" s="102"/>
      <c r="TRM117" s="102"/>
      <c r="TRN117" s="102"/>
      <c r="TRO117" s="102"/>
      <c r="TRP117" s="102"/>
      <c r="TRQ117" s="102"/>
      <c r="TRR117" s="102"/>
      <c r="TRS117" s="102"/>
      <c r="TRT117" s="102"/>
      <c r="TRU117" s="102"/>
      <c r="TRV117" s="102"/>
      <c r="TRW117" s="102"/>
      <c r="TRX117" s="102"/>
      <c r="TRY117" s="102"/>
      <c r="TRZ117" s="102"/>
      <c r="TSA117" s="102"/>
      <c r="TSB117" s="102"/>
      <c r="TSC117" s="102"/>
      <c r="TSD117" s="102"/>
      <c r="TSE117" s="102"/>
      <c r="TSF117" s="102"/>
      <c r="TSG117" s="102"/>
      <c r="TSH117" s="102"/>
      <c r="TSI117" s="102"/>
      <c r="TSJ117" s="102"/>
      <c r="TSK117" s="102"/>
      <c r="TSL117" s="102"/>
      <c r="TSM117" s="102"/>
      <c r="TSN117" s="102"/>
      <c r="TSO117" s="102"/>
      <c r="TSP117" s="102"/>
      <c r="TSQ117" s="102"/>
      <c r="TSR117" s="102"/>
      <c r="TSS117" s="102"/>
      <c r="TST117" s="102"/>
      <c r="TSU117" s="102"/>
      <c r="TSV117" s="102"/>
      <c r="TSW117" s="102"/>
      <c r="TSX117" s="102"/>
      <c r="TSY117" s="102"/>
      <c r="TSZ117" s="102"/>
      <c r="TTA117" s="102"/>
      <c r="TTB117" s="102"/>
      <c r="TTC117" s="102"/>
      <c r="TTD117" s="102"/>
      <c r="TTE117" s="102"/>
      <c r="TTF117" s="102"/>
      <c r="TTG117" s="102"/>
      <c r="TTH117" s="102"/>
      <c r="TTI117" s="102"/>
      <c r="TTJ117" s="102"/>
      <c r="TTK117" s="102"/>
      <c r="TTL117" s="102"/>
      <c r="TTM117" s="102"/>
      <c r="TTN117" s="102"/>
      <c r="TTO117" s="102"/>
      <c r="TTP117" s="102"/>
      <c r="TTQ117" s="102"/>
      <c r="TTR117" s="102"/>
      <c r="TTS117" s="102"/>
      <c r="TTT117" s="102"/>
      <c r="TTU117" s="102"/>
      <c r="TTV117" s="102"/>
      <c r="TTW117" s="102"/>
      <c r="TTX117" s="102"/>
      <c r="TTY117" s="102"/>
      <c r="TTZ117" s="102"/>
      <c r="TUA117" s="102"/>
      <c r="TUB117" s="102"/>
      <c r="TUC117" s="102"/>
      <c r="TUD117" s="102"/>
      <c r="TUE117" s="102"/>
      <c r="TUF117" s="102"/>
      <c r="TUG117" s="102"/>
      <c r="TUH117" s="102"/>
      <c r="TUI117" s="102"/>
      <c r="TUJ117" s="102"/>
      <c r="TUK117" s="102"/>
      <c r="TUL117" s="102"/>
      <c r="TUM117" s="102"/>
      <c r="TUN117" s="102"/>
      <c r="TUO117" s="102"/>
      <c r="TUP117" s="102"/>
      <c r="TUQ117" s="102"/>
      <c r="TUR117" s="102"/>
      <c r="TUS117" s="102"/>
      <c r="TUT117" s="102"/>
      <c r="TUU117" s="102"/>
      <c r="TUV117" s="102"/>
      <c r="TUW117" s="102"/>
      <c r="TUX117" s="102"/>
      <c r="TUY117" s="102"/>
      <c r="TUZ117" s="102"/>
      <c r="TVA117" s="102"/>
      <c r="TVB117" s="102"/>
      <c r="TVC117" s="102"/>
      <c r="TVD117" s="102"/>
      <c r="TVE117" s="102"/>
      <c r="TVF117" s="102"/>
      <c r="TVG117" s="102"/>
      <c r="TVH117" s="102"/>
      <c r="TVI117" s="102"/>
      <c r="TVJ117" s="102"/>
      <c r="TVK117" s="102"/>
      <c r="TVL117" s="102"/>
      <c r="TVM117" s="102"/>
      <c r="TVN117" s="102"/>
      <c r="TVO117" s="102"/>
      <c r="TVP117" s="102"/>
      <c r="TVQ117" s="102"/>
      <c r="TVR117" s="102"/>
      <c r="TVS117" s="102"/>
      <c r="TVT117" s="102"/>
      <c r="TVU117" s="102"/>
      <c r="TVV117" s="102"/>
      <c r="TVW117" s="102"/>
      <c r="TVX117" s="102"/>
      <c r="TVY117" s="102"/>
      <c r="TVZ117" s="102"/>
      <c r="TWA117" s="102"/>
      <c r="TWB117" s="102"/>
      <c r="TWC117" s="102"/>
      <c r="TWD117" s="102"/>
      <c r="TWE117" s="102"/>
      <c r="TWF117" s="102"/>
      <c r="TWG117" s="102"/>
      <c r="TWH117" s="102"/>
      <c r="TWI117" s="102"/>
      <c r="TWJ117" s="102"/>
      <c r="TWK117" s="102"/>
      <c r="TWL117" s="102"/>
      <c r="TWM117" s="102"/>
      <c r="TWN117" s="102"/>
      <c r="TWO117" s="102"/>
      <c r="TWP117" s="102"/>
      <c r="TWQ117" s="102"/>
      <c r="TWR117" s="102"/>
      <c r="TWS117" s="102"/>
      <c r="TWT117" s="102"/>
      <c r="TWU117" s="102"/>
      <c r="TWV117" s="102"/>
      <c r="TWW117" s="102"/>
      <c r="TWX117" s="102"/>
      <c r="TWY117" s="102"/>
      <c r="TWZ117" s="102"/>
      <c r="TXA117" s="102"/>
      <c r="TXB117" s="102"/>
      <c r="TXC117" s="102"/>
      <c r="TXD117" s="102"/>
      <c r="TXE117" s="102"/>
      <c r="TXF117" s="102"/>
      <c r="TXG117" s="102"/>
      <c r="TXH117" s="102"/>
      <c r="TXI117" s="102"/>
      <c r="TXJ117" s="102"/>
      <c r="TXK117" s="102"/>
      <c r="TXL117" s="102"/>
      <c r="TXM117" s="102"/>
      <c r="TXN117" s="102"/>
      <c r="TXO117" s="102"/>
      <c r="TXP117" s="102"/>
      <c r="TXQ117" s="102"/>
      <c r="TXR117" s="102"/>
      <c r="TXS117" s="102"/>
      <c r="TXT117" s="102"/>
      <c r="TXU117" s="102"/>
      <c r="TXV117" s="102"/>
      <c r="TXW117" s="102"/>
      <c r="TXX117" s="102"/>
      <c r="TXY117" s="102"/>
      <c r="TXZ117" s="102"/>
      <c r="TYA117" s="102"/>
      <c r="TYB117" s="102"/>
      <c r="TYC117" s="102"/>
      <c r="TYD117" s="102"/>
      <c r="TYE117" s="102"/>
      <c r="TYF117" s="102"/>
      <c r="TYG117" s="102"/>
      <c r="TYH117" s="102"/>
      <c r="TYI117" s="102"/>
      <c r="TYJ117" s="102"/>
      <c r="TYK117" s="102"/>
      <c r="TYL117" s="102"/>
      <c r="TYM117" s="102"/>
      <c r="TYN117" s="102"/>
      <c r="TYO117" s="102"/>
      <c r="TYP117" s="102"/>
      <c r="TYQ117" s="102"/>
      <c r="TYR117" s="102"/>
      <c r="TYS117" s="102"/>
      <c r="TYT117" s="102"/>
      <c r="TYU117" s="102"/>
      <c r="TYV117" s="102"/>
      <c r="TYW117" s="102"/>
      <c r="TYX117" s="102"/>
      <c r="TYY117" s="102"/>
      <c r="TYZ117" s="102"/>
      <c r="TZA117" s="102"/>
      <c r="TZB117" s="102"/>
      <c r="TZC117" s="102"/>
      <c r="TZD117" s="102"/>
      <c r="TZE117" s="102"/>
      <c r="TZF117" s="102"/>
      <c r="TZG117" s="102"/>
      <c r="TZH117" s="102"/>
      <c r="TZI117" s="102"/>
      <c r="TZJ117" s="102"/>
      <c r="TZK117" s="102"/>
      <c r="TZL117" s="102"/>
      <c r="TZM117" s="102"/>
      <c r="TZN117" s="102"/>
      <c r="TZO117" s="102"/>
      <c r="TZP117" s="102"/>
      <c r="TZQ117" s="102"/>
      <c r="TZR117" s="102"/>
      <c r="TZS117" s="102"/>
      <c r="TZT117" s="102"/>
      <c r="TZU117" s="102"/>
      <c r="TZV117" s="102"/>
      <c r="TZW117" s="102"/>
      <c r="TZX117" s="102"/>
      <c r="TZY117" s="102"/>
      <c r="TZZ117" s="102"/>
      <c r="UAA117" s="102"/>
      <c r="UAB117" s="102"/>
      <c r="UAC117" s="102"/>
      <c r="UAD117" s="102"/>
      <c r="UAE117" s="102"/>
      <c r="UAF117" s="102"/>
      <c r="UAG117" s="102"/>
      <c r="UAH117" s="102"/>
      <c r="UAI117" s="102"/>
      <c r="UAJ117" s="102"/>
      <c r="UAK117" s="102"/>
      <c r="UAL117" s="102"/>
      <c r="UAM117" s="102"/>
      <c r="UAN117" s="102"/>
      <c r="UAO117" s="102"/>
      <c r="UAP117" s="102"/>
      <c r="UAQ117" s="102"/>
      <c r="UAR117" s="102"/>
      <c r="UAS117" s="102"/>
      <c r="UAT117" s="102"/>
      <c r="UAU117" s="102"/>
      <c r="UAV117" s="102"/>
      <c r="UAW117" s="102"/>
      <c r="UAX117" s="102"/>
      <c r="UAY117" s="102"/>
      <c r="UAZ117" s="102"/>
      <c r="UBA117" s="102"/>
      <c r="UBB117" s="102"/>
      <c r="UBC117" s="102"/>
      <c r="UBD117" s="102"/>
      <c r="UBE117" s="102"/>
      <c r="UBF117" s="102"/>
      <c r="UBG117" s="102"/>
      <c r="UBH117" s="102"/>
      <c r="UBI117" s="102"/>
      <c r="UBJ117" s="102"/>
      <c r="UBK117" s="102"/>
      <c r="UBL117" s="102"/>
      <c r="UBM117" s="102"/>
      <c r="UBN117" s="102"/>
      <c r="UBO117" s="102"/>
      <c r="UBP117" s="102"/>
      <c r="UBQ117" s="102"/>
      <c r="UBR117" s="102"/>
      <c r="UBS117" s="102"/>
      <c r="UBT117" s="102"/>
      <c r="UBU117" s="102"/>
      <c r="UBV117" s="102"/>
      <c r="UBW117" s="102"/>
      <c r="UBX117" s="102"/>
      <c r="UBY117" s="102"/>
      <c r="UBZ117" s="102"/>
      <c r="UCA117" s="102"/>
      <c r="UCB117" s="102"/>
      <c r="UCC117" s="102"/>
      <c r="UCD117" s="102"/>
      <c r="UCE117" s="102"/>
      <c r="UCF117" s="102"/>
      <c r="UCG117" s="102"/>
      <c r="UCH117" s="102"/>
      <c r="UCI117" s="102"/>
      <c r="UCJ117" s="102"/>
      <c r="UCK117" s="102"/>
      <c r="UCL117" s="102"/>
      <c r="UCM117" s="102"/>
      <c r="UCN117" s="102"/>
      <c r="UCO117" s="102"/>
      <c r="UCP117" s="102"/>
      <c r="UCQ117" s="102"/>
      <c r="UCR117" s="102"/>
      <c r="UCS117" s="102"/>
      <c r="UCT117" s="102"/>
      <c r="UCU117" s="102"/>
      <c r="UCV117" s="102"/>
      <c r="UCW117" s="102"/>
      <c r="UCX117" s="102"/>
      <c r="UCY117" s="102"/>
      <c r="UCZ117" s="102"/>
      <c r="UDA117" s="102"/>
      <c r="UDB117" s="102"/>
      <c r="UDC117" s="102"/>
      <c r="UDD117" s="102"/>
      <c r="UDE117" s="102"/>
      <c r="UDF117" s="102"/>
      <c r="UDG117" s="102"/>
      <c r="UDH117" s="102"/>
      <c r="UDI117" s="102"/>
      <c r="UDJ117" s="102"/>
      <c r="UDK117" s="102"/>
      <c r="UDL117" s="102"/>
      <c r="UDM117" s="102"/>
      <c r="UDN117" s="102"/>
      <c r="UDO117" s="102"/>
      <c r="UDP117" s="102"/>
      <c r="UDQ117" s="102"/>
      <c r="UDR117" s="102"/>
      <c r="UDS117" s="102"/>
      <c r="UDT117" s="102"/>
      <c r="UDU117" s="102"/>
      <c r="UDV117" s="102"/>
      <c r="UDW117" s="102"/>
      <c r="UDX117" s="102"/>
      <c r="UDY117" s="102"/>
      <c r="UDZ117" s="102"/>
      <c r="UEA117" s="102"/>
      <c r="UEB117" s="102"/>
      <c r="UEC117" s="102"/>
      <c r="UED117" s="102"/>
      <c r="UEE117" s="102"/>
      <c r="UEF117" s="102"/>
      <c r="UEG117" s="102"/>
      <c r="UEH117" s="102"/>
      <c r="UEI117" s="102"/>
      <c r="UEJ117" s="102"/>
      <c r="UEK117" s="102"/>
      <c r="UEL117" s="102"/>
      <c r="UEM117" s="102"/>
      <c r="UEN117" s="102"/>
      <c r="UEO117" s="102"/>
      <c r="UEP117" s="102"/>
      <c r="UEQ117" s="102"/>
      <c r="UER117" s="102"/>
      <c r="UES117" s="102"/>
      <c r="UET117" s="102"/>
      <c r="UEU117" s="102"/>
      <c r="UEV117" s="102"/>
      <c r="UEW117" s="102"/>
      <c r="UEX117" s="102"/>
      <c r="UEY117" s="102"/>
      <c r="UEZ117" s="102"/>
      <c r="UFA117" s="102"/>
      <c r="UFB117" s="102"/>
      <c r="UFC117" s="102"/>
      <c r="UFD117" s="102"/>
      <c r="UFE117" s="102"/>
      <c r="UFF117" s="102"/>
      <c r="UFG117" s="102"/>
      <c r="UFH117" s="102"/>
      <c r="UFI117" s="102"/>
      <c r="UFJ117" s="102"/>
      <c r="UFK117" s="102"/>
      <c r="UFL117" s="102"/>
      <c r="UFM117" s="102"/>
      <c r="UFN117" s="102"/>
      <c r="UFO117" s="102"/>
      <c r="UFP117" s="102"/>
      <c r="UFQ117" s="102"/>
      <c r="UFR117" s="102"/>
      <c r="UFS117" s="102"/>
      <c r="UFT117" s="102"/>
      <c r="UFU117" s="102"/>
      <c r="UFV117" s="102"/>
      <c r="UFW117" s="102"/>
      <c r="UFX117" s="102"/>
      <c r="UFY117" s="102"/>
      <c r="UFZ117" s="102"/>
      <c r="UGA117" s="102"/>
      <c r="UGB117" s="102"/>
      <c r="UGC117" s="102"/>
      <c r="UGD117" s="102"/>
      <c r="UGE117" s="102"/>
      <c r="UGF117" s="102"/>
      <c r="UGG117" s="102"/>
      <c r="UGH117" s="102"/>
      <c r="UGI117" s="102"/>
      <c r="UGJ117" s="102"/>
      <c r="UGK117" s="102"/>
      <c r="UGL117" s="102"/>
      <c r="UGM117" s="102"/>
      <c r="UGN117" s="102"/>
      <c r="UGO117" s="102"/>
      <c r="UGP117" s="102"/>
      <c r="UGQ117" s="102"/>
      <c r="UGR117" s="102"/>
      <c r="UGS117" s="102"/>
      <c r="UGT117" s="102"/>
      <c r="UGU117" s="102"/>
      <c r="UGV117" s="102"/>
      <c r="UGW117" s="102"/>
      <c r="UGX117" s="102"/>
      <c r="UGY117" s="102"/>
      <c r="UGZ117" s="102"/>
      <c r="UHA117" s="102"/>
      <c r="UHB117" s="102"/>
      <c r="UHC117" s="102"/>
      <c r="UHD117" s="102"/>
      <c r="UHE117" s="102"/>
      <c r="UHF117" s="102"/>
      <c r="UHG117" s="102"/>
      <c r="UHH117" s="102"/>
      <c r="UHI117" s="102"/>
      <c r="UHJ117" s="102"/>
      <c r="UHK117" s="102"/>
      <c r="UHL117" s="102"/>
      <c r="UHM117" s="102"/>
      <c r="UHN117" s="102"/>
      <c r="UHO117" s="102"/>
      <c r="UHP117" s="102"/>
      <c r="UHQ117" s="102"/>
      <c r="UHR117" s="102"/>
      <c r="UHS117" s="102"/>
      <c r="UHT117" s="102"/>
      <c r="UHU117" s="102"/>
      <c r="UHV117" s="102"/>
      <c r="UHW117" s="102"/>
      <c r="UHX117" s="102"/>
      <c r="UHY117" s="102"/>
      <c r="UHZ117" s="102"/>
      <c r="UIA117" s="102"/>
      <c r="UIB117" s="102"/>
      <c r="UIC117" s="102"/>
      <c r="UID117" s="102"/>
      <c r="UIE117" s="102"/>
      <c r="UIF117" s="102"/>
      <c r="UIG117" s="102"/>
      <c r="UIH117" s="102"/>
      <c r="UII117" s="102"/>
      <c r="UIJ117" s="102"/>
      <c r="UIK117" s="102"/>
      <c r="UIL117" s="102"/>
      <c r="UIM117" s="102"/>
      <c r="UIN117" s="102"/>
      <c r="UIO117" s="102"/>
      <c r="UIP117" s="102"/>
      <c r="UIQ117" s="102"/>
      <c r="UIR117" s="102"/>
      <c r="UIS117" s="102"/>
      <c r="UIT117" s="102"/>
      <c r="UIU117" s="102"/>
      <c r="UIV117" s="102"/>
      <c r="UIW117" s="102"/>
      <c r="UIX117" s="102"/>
      <c r="UIY117" s="102"/>
      <c r="UIZ117" s="102"/>
      <c r="UJA117" s="102"/>
      <c r="UJB117" s="102"/>
      <c r="UJC117" s="102"/>
      <c r="UJD117" s="102"/>
      <c r="UJE117" s="102"/>
      <c r="UJF117" s="102"/>
      <c r="UJG117" s="102"/>
      <c r="UJH117" s="102"/>
      <c r="UJI117" s="102"/>
      <c r="UJJ117" s="102"/>
      <c r="UJK117" s="102"/>
      <c r="UJL117" s="102"/>
      <c r="UJM117" s="102"/>
      <c r="UJN117" s="102"/>
      <c r="UJO117" s="102"/>
      <c r="UJP117" s="102"/>
      <c r="UJQ117" s="102"/>
      <c r="UJR117" s="102"/>
      <c r="UJS117" s="102"/>
      <c r="UJT117" s="102"/>
      <c r="UJU117" s="102"/>
      <c r="UJV117" s="102"/>
      <c r="UJW117" s="102"/>
      <c r="UJX117" s="102"/>
      <c r="UJY117" s="102"/>
      <c r="UJZ117" s="102"/>
      <c r="UKA117" s="102"/>
      <c r="UKB117" s="102"/>
      <c r="UKC117" s="102"/>
      <c r="UKD117" s="102"/>
      <c r="UKE117" s="102"/>
      <c r="UKF117" s="102"/>
      <c r="UKG117" s="102"/>
      <c r="UKH117" s="102"/>
      <c r="UKI117" s="102"/>
      <c r="UKJ117" s="102"/>
      <c r="UKK117" s="102"/>
      <c r="UKL117" s="102"/>
      <c r="UKM117" s="102"/>
      <c r="UKN117" s="102"/>
      <c r="UKO117" s="102"/>
      <c r="UKP117" s="102"/>
      <c r="UKQ117" s="102"/>
      <c r="UKR117" s="102"/>
      <c r="UKS117" s="102"/>
      <c r="UKT117" s="102"/>
      <c r="UKU117" s="102"/>
      <c r="UKV117" s="102"/>
      <c r="UKW117" s="102"/>
      <c r="UKX117" s="102"/>
      <c r="UKY117" s="102"/>
      <c r="UKZ117" s="102"/>
      <c r="ULA117" s="102"/>
      <c r="ULB117" s="102"/>
      <c r="ULC117" s="102"/>
      <c r="ULD117" s="102"/>
      <c r="ULE117" s="102"/>
      <c r="ULF117" s="102"/>
      <c r="ULG117" s="102"/>
      <c r="ULH117" s="102"/>
      <c r="ULI117" s="102"/>
      <c r="ULJ117" s="102"/>
      <c r="ULK117" s="102"/>
      <c r="ULL117" s="102"/>
      <c r="ULM117" s="102"/>
      <c r="ULN117" s="102"/>
      <c r="ULO117" s="102"/>
      <c r="ULP117" s="102"/>
      <c r="ULQ117" s="102"/>
      <c r="ULR117" s="102"/>
      <c r="ULS117" s="102"/>
      <c r="ULT117" s="102"/>
      <c r="ULU117" s="102"/>
      <c r="ULV117" s="102"/>
      <c r="ULW117" s="102"/>
      <c r="ULX117" s="102"/>
      <c r="ULY117" s="102"/>
      <c r="ULZ117" s="102"/>
      <c r="UMA117" s="102"/>
      <c r="UMB117" s="102"/>
      <c r="UMC117" s="102"/>
      <c r="UMD117" s="102"/>
      <c r="UME117" s="102"/>
      <c r="UMF117" s="102"/>
      <c r="UMG117" s="102"/>
      <c r="UMH117" s="102"/>
      <c r="UMI117" s="102"/>
      <c r="UMJ117" s="102"/>
      <c r="UMK117" s="102"/>
      <c r="UML117" s="102"/>
      <c r="UMM117" s="102"/>
      <c r="UMN117" s="102"/>
      <c r="UMO117" s="102"/>
      <c r="UMP117" s="102"/>
      <c r="UMQ117" s="102"/>
      <c r="UMR117" s="102"/>
      <c r="UMS117" s="102"/>
      <c r="UMT117" s="102"/>
      <c r="UMU117" s="102"/>
      <c r="UMV117" s="102"/>
      <c r="UMW117" s="102"/>
      <c r="UMX117" s="102"/>
      <c r="UMY117" s="102"/>
      <c r="UMZ117" s="102"/>
      <c r="UNA117" s="102"/>
      <c r="UNB117" s="102"/>
      <c r="UNC117" s="102"/>
      <c r="UND117" s="102"/>
      <c r="UNE117" s="102"/>
      <c r="UNF117" s="102"/>
      <c r="UNG117" s="102"/>
      <c r="UNH117" s="102"/>
      <c r="UNI117" s="102"/>
      <c r="UNJ117" s="102"/>
      <c r="UNK117" s="102"/>
      <c r="UNL117" s="102"/>
      <c r="UNM117" s="102"/>
      <c r="UNN117" s="102"/>
      <c r="UNO117" s="102"/>
      <c r="UNP117" s="102"/>
      <c r="UNQ117" s="102"/>
      <c r="UNR117" s="102"/>
      <c r="UNS117" s="102"/>
      <c r="UNT117" s="102"/>
      <c r="UNU117" s="102"/>
      <c r="UNV117" s="102"/>
      <c r="UNW117" s="102"/>
      <c r="UNX117" s="102"/>
      <c r="UNY117" s="102"/>
      <c r="UNZ117" s="102"/>
      <c r="UOA117" s="102"/>
      <c r="UOB117" s="102"/>
      <c r="UOC117" s="102"/>
      <c r="UOD117" s="102"/>
      <c r="UOE117" s="102"/>
      <c r="UOF117" s="102"/>
      <c r="UOG117" s="102"/>
      <c r="UOH117" s="102"/>
      <c r="UOI117" s="102"/>
      <c r="UOJ117" s="102"/>
      <c r="UOK117" s="102"/>
      <c r="UOL117" s="102"/>
      <c r="UOM117" s="102"/>
      <c r="UON117" s="102"/>
      <c r="UOO117" s="102"/>
      <c r="UOP117" s="102"/>
      <c r="UOQ117" s="102"/>
      <c r="UOR117" s="102"/>
      <c r="UOS117" s="102"/>
      <c r="UOT117" s="102"/>
      <c r="UOU117" s="102"/>
      <c r="UOV117" s="102"/>
      <c r="UOW117" s="102"/>
      <c r="UOX117" s="102"/>
      <c r="UOY117" s="102"/>
      <c r="UOZ117" s="102"/>
      <c r="UPA117" s="102"/>
      <c r="UPB117" s="102"/>
      <c r="UPC117" s="102"/>
      <c r="UPD117" s="102"/>
      <c r="UPE117" s="102"/>
      <c r="UPF117" s="102"/>
      <c r="UPG117" s="102"/>
      <c r="UPH117" s="102"/>
      <c r="UPI117" s="102"/>
      <c r="UPJ117" s="102"/>
      <c r="UPK117" s="102"/>
      <c r="UPL117" s="102"/>
      <c r="UPM117" s="102"/>
      <c r="UPN117" s="102"/>
      <c r="UPO117" s="102"/>
      <c r="UPP117" s="102"/>
      <c r="UPQ117" s="102"/>
      <c r="UPR117" s="102"/>
      <c r="UPS117" s="102"/>
      <c r="UPT117" s="102"/>
      <c r="UPU117" s="102"/>
      <c r="UPV117" s="102"/>
      <c r="UPW117" s="102"/>
      <c r="UPX117" s="102"/>
      <c r="UPY117" s="102"/>
      <c r="UPZ117" s="102"/>
      <c r="UQA117" s="102"/>
      <c r="UQB117" s="102"/>
      <c r="UQC117" s="102"/>
      <c r="UQD117" s="102"/>
      <c r="UQE117" s="102"/>
      <c r="UQF117" s="102"/>
      <c r="UQG117" s="102"/>
      <c r="UQH117" s="102"/>
      <c r="UQI117" s="102"/>
      <c r="UQJ117" s="102"/>
      <c r="UQK117" s="102"/>
      <c r="UQL117" s="102"/>
      <c r="UQM117" s="102"/>
      <c r="UQN117" s="102"/>
      <c r="UQO117" s="102"/>
      <c r="UQP117" s="102"/>
      <c r="UQQ117" s="102"/>
      <c r="UQR117" s="102"/>
      <c r="UQS117" s="102"/>
      <c r="UQT117" s="102"/>
      <c r="UQU117" s="102"/>
      <c r="UQV117" s="102"/>
      <c r="UQW117" s="102"/>
      <c r="UQX117" s="102"/>
      <c r="UQY117" s="102"/>
      <c r="UQZ117" s="102"/>
      <c r="URA117" s="102"/>
      <c r="URB117" s="102"/>
      <c r="URC117" s="102"/>
      <c r="URD117" s="102"/>
      <c r="URE117" s="102"/>
      <c r="URF117" s="102"/>
      <c r="URG117" s="102"/>
      <c r="URH117" s="102"/>
      <c r="URI117" s="102"/>
      <c r="URJ117" s="102"/>
      <c r="URK117" s="102"/>
      <c r="URL117" s="102"/>
      <c r="URM117" s="102"/>
      <c r="URN117" s="102"/>
      <c r="URO117" s="102"/>
      <c r="URP117" s="102"/>
      <c r="URQ117" s="102"/>
      <c r="URR117" s="102"/>
      <c r="URS117" s="102"/>
      <c r="URT117" s="102"/>
      <c r="URU117" s="102"/>
      <c r="URV117" s="102"/>
      <c r="URW117" s="102"/>
      <c r="URX117" s="102"/>
      <c r="URY117" s="102"/>
      <c r="URZ117" s="102"/>
      <c r="USA117" s="102"/>
      <c r="USB117" s="102"/>
      <c r="USC117" s="102"/>
      <c r="USD117" s="102"/>
      <c r="USE117" s="102"/>
      <c r="USF117" s="102"/>
      <c r="USG117" s="102"/>
      <c r="USH117" s="102"/>
      <c r="USI117" s="102"/>
      <c r="USJ117" s="102"/>
      <c r="USK117" s="102"/>
      <c r="USL117" s="102"/>
      <c r="USM117" s="102"/>
      <c r="USN117" s="102"/>
      <c r="USO117" s="102"/>
      <c r="USP117" s="102"/>
      <c r="USQ117" s="102"/>
      <c r="USR117" s="102"/>
      <c r="USS117" s="102"/>
      <c r="UST117" s="102"/>
      <c r="USU117" s="102"/>
      <c r="USV117" s="102"/>
      <c r="USW117" s="102"/>
      <c r="USX117" s="102"/>
      <c r="USY117" s="102"/>
      <c r="USZ117" s="102"/>
      <c r="UTA117" s="102"/>
      <c r="UTB117" s="102"/>
      <c r="UTC117" s="102"/>
      <c r="UTD117" s="102"/>
      <c r="UTE117" s="102"/>
      <c r="UTF117" s="102"/>
      <c r="UTG117" s="102"/>
      <c r="UTH117" s="102"/>
      <c r="UTI117" s="102"/>
      <c r="UTJ117" s="102"/>
      <c r="UTK117" s="102"/>
      <c r="UTL117" s="102"/>
      <c r="UTM117" s="102"/>
      <c r="UTN117" s="102"/>
      <c r="UTO117" s="102"/>
      <c r="UTP117" s="102"/>
      <c r="UTQ117" s="102"/>
      <c r="UTR117" s="102"/>
      <c r="UTS117" s="102"/>
      <c r="UTT117" s="102"/>
      <c r="UTU117" s="102"/>
      <c r="UTV117" s="102"/>
      <c r="UTW117" s="102"/>
      <c r="UTX117" s="102"/>
      <c r="UTY117" s="102"/>
      <c r="UTZ117" s="102"/>
      <c r="UUA117" s="102"/>
      <c r="UUB117" s="102"/>
      <c r="UUC117" s="102"/>
      <c r="UUD117" s="102"/>
      <c r="UUE117" s="102"/>
      <c r="UUF117" s="102"/>
      <c r="UUG117" s="102"/>
      <c r="UUH117" s="102"/>
      <c r="UUI117" s="102"/>
      <c r="UUJ117" s="102"/>
      <c r="UUK117" s="102"/>
      <c r="UUL117" s="102"/>
      <c r="UUM117" s="102"/>
      <c r="UUN117" s="102"/>
      <c r="UUO117" s="102"/>
      <c r="UUP117" s="102"/>
      <c r="UUQ117" s="102"/>
      <c r="UUR117" s="102"/>
      <c r="UUS117" s="102"/>
      <c r="UUT117" s="102"/>
      <c r="UUU117" s="102"/>
      <c r="UUV117" s="102"/>
      <c r="UUW117" s="102"/>
      <c r="UUX117" s="102"/>
      <c r="UUY117" s="102"/>
      <c r="UUZ117" s="102"/>
      <c r="UVA117" s="102"/>
      <c r="UVB117" s="102"/>
      <c r="UVC117" s="102"/>
      <c r="UVD117" s="102"/>
      <c r="UVE117" s="102"/>
      <c r="UVF117" s="102"/>
      <c r="UVG117" s="102"/>
      <c r="UVH117" s="102"/>
      <c r="UVI117" s="102"/>
      <c r="UVJ117" s="102"/>
      <c r="UVK117" s="102"/>
      <c r="UVL117" s="102"/>
      <c r="UVM117" s="102"/>
      <c r="UVN117" s="102"/>
      <c r="UVO117" s="102"/>
      <c r="UVP117" s="102"/>
      <c r="UVQ117" s="102"/>
      <c r="UVR117" s="102"/>
      <c r="UVS117" s="102"/>
      <c r="UVT117" s="102"/>
      <c r="UVU117" s="102"/>
      <c r="UVV117" s="102"/>
      <c r="UVW117" s="102"/>
      <c r="UVX117" s="102"/>
      <c r="UVY117" s="102"/>
      <c r="UVZ117" s="102"/>
      <c r="UWA117" s="102"/>
      <c r="UWB117" s="102"/>
      <c r="UWC117" s="102"/>
      <c r="UWD117" s="102"/>
      <c r="UWE117" s="102"/>
      <c r="UWF117" s="102"/>
      <c r="UWG117" s="102"/>
      <c r="UWH117" s="102"/>
      <c r="UWI117" s="102"/>
      <c r="UWJ117" s="102"/>
      <c r="UWK117" s="102"/>
      <c r="UWL117" s="102"/>
      <c r="UWM117" s="102"/>
      <c r="UWN117" s="102"/>
      <c r="UWO117" s="102"/>
      <c r="UWP117" s="102"/>
      <c r="UWQ117" s="102"/>
      <c r="UWR117" s="102"/>
      <c r="UWS117" s="102"/>
      <c r="UWT117" s="102"/>
      <c r="UWU117" s="102"/>
      <c r="UWV117" s="102"/>
      <c r="UWW117" s="102"/>
      <c r="UWX117" s="102"/>
      <c r="UWY117" s="102"/>
      <c r="UWZ117" s="102"/>
      <c r="UXA117" s="102"/>
      <c r="UXB117" s="102"/>
      <c r="UXC117" s="102"/>
      <c r="UXD117" s="102"/>
      <c r="UXE117" s="102"/>
      <c r="UXF117" s="102"/>
      <c r="UXG117" s="102"/>
      <c r="UXH117" s="102"/>
      <c r="UXI117" s="102"/>
      <c r="UXJ117" s="102"/>
      <c r="UXK117" s="102"/>
      <c r="UXL117" s="102"/>
      <c r="UXM117" s="102"/>
      <c r="UXN117" s="102"/>
      <c r="UXO117" s="102"/>
      <c r="UXP117" s="102"/>
      <c r="UXQ117" s="102"/>
      <c r="UXR117" s="102"/>
      <c r="UXS117" s="102"/>
      <c r="UXT117" s="102"/>
      <c r="UXU117" s="102"/>
      <c r="UXV117" s="102"/>
      <c r="UXW117" s="102"/>
      <c r="UXX117" s="102"/>
      <c r="UXY117" s="102"/>
      <c r="UXZ117" s="102"/>
      <c r="UYA117" s="102"/>
      <c r="UYB117" s="102"/>
      <c r="UYC117" s="102"/>
      <c r="UYD117" s="102"/>
      <c r="UYE117" s="102"/>
      <c r="UYF117" s="102"/>
      <c r="UYG117" s="102"/>
      <c r="UYH117" s="102"/>
      <c r="UYI117" s="102"/>
      <c r="UYJ117" s="102"/>
      <c r="UYK117" s="102"/>
      <c r="UYL117" s="102"/>
      <c r="UYM117" s="102"/>
      <c r="UYN117" s="102"/>
      <c r="UYO117" s="102"/>
      <c r="UYP117" s="102"/>
      <c r="UYQ117" s="102"/>
      <c r="UYR117" s="102"/>
      <c r="UYS117" s="102"/>
      <c r="UYT117" s="102"/>
      <c r="UYU117" s="102"/>
      <c r="UYV117" s="102"/>
      <c r="UYW117" s="102"/>
      <c r="UYX117" s="102"/>
      <c r="UYY117" s="102"/>
      <c r="UYZ117" s="102"/>
      <c r="UZA117" s="102"/>
      <c r="UZB117" s="102"/>
      <c r="UZC117" s="102"/>
      <c r="UZD117" s="102"/>
      <c r="UZE117" s="102"/>
      <c r="UZF117" s="102"/>
      <c r="UZG117" s="102"/>
      <c r="UZH117" s="102"/>
      <c r="UZI117" s="102"/>
      <c r="UZJ117" s="102"/>
      <c r="UZK117" s="102"/>
      <c r="UZL117" s="102"/>
      <c r="UZM117" s="102"/>
      <c r="UZN117" s="102"/>
      <c r="UZO117" s="102"/>
      <c r="UZP117" s="102"/>
      <c r="UZQ117" s="102"/>
      <c r="UZR117" s="102"/>
      <c r="UZS117" s="102"/>
      <c r="UZT117" s="102"/>
      <c r="UZU117" s="102"/>
      <c r="UZV117" s="102"/>
      <c r="UZW117" s="102"/>
      <c r="UZX117" s="102"/>
      <c r="UZY117" s="102"/>
      <c r="UZZ117" s="102"/>
      <c r="VAA117" s="102"/>
      <c r="VAB117" s="102"/>
      <c r="VAC117" s="102"/>
      <c r="VAD117" s="102"/>
      <c r="VAE117" s="102"/>
      <c r="VAF117" s="102"/>
      <c r="VAG117" s="102"/>
      <c r="VAH117" s="102"/>
      <c r="VAI117" s="102"/>
      <c r="VAJ117" s="102"/>
      <c r="VAK117" s="102"/>
      <c r="VAL117" s="102"/>
      <c r="VAM117" s="102"/>
      <c r="VAN117" s="102"/>
      <c r="VAO117" s="102"/>
      <c r="VAP117" s="102"/>
      <c r="VAQ117" s="102"/>
      <c r="VAR117" s="102"/>
      <c r="VAS117" s="102"/>
      <c r="VAT117" s="102"/>
      <c r="VAU117" s="102"/>
      <c r="VAV117" s="102"/>
      <c r="VAW117" s="102"/>
      <c r="VAX117" s="102"/>
      <c r="VAY117" s="102"/>
      <c r="VAZ117" s="102"/>
      <c r="VBA117" s="102"/>
      <c r="VBB117" s="102"/>
      <c r="VBC117" s="102"/>
      <c r="VBD117" s="102"/>
      <c r="VBE117" s="102"/>
      <c r="VBF117" s="102"/>
      <c r="VBG117" s="102"/>
      <c r="VBH117" s="102"/>
      <c r="VBI117" s="102"/>
      <c r="VBJ117" s="102"/>
      <c r="VBK117" s="102"/>
      <c r="VBL117" s="102"/>
      <c r="VBM117" s="102"/>
      <c r="VBN117" s="102"/>
      <c r="VBO117" s="102"/>
      <c r="VBP117" s="102"/>
      <c r="VBQ117" s="102"/>
      <c r="VBR117" s="102"/>
      <c r="VBS117" s="102"/>
      <c r="VBT117" s="102"/>
      <c r="VBU117" s="102"/>
      <c r="VBV117" s="102"/>
      <c r="VBW117" s="102"/>
      <c r="VBX117" s="102"/>
      <c r="VBY117" s="102"/>
      <c r="VBZ117" s="102"/>
      <c r="VCA117" s="102"/>
      <c r="VCB117" s="102"/>
      <c r="VCC117" s="102"/>
      <c r="VCD117" s="102"/>
      <c r="VCE117" s="102"/>
      <c r="VCF117" s="102"/>
      <c r="VCG117" s="102"/>
      <c r="VCH117" s="102"/>
      <c r="VCI117" s="102"/>
      <c r="VCJ117" s="102"/>
      <c r="VCK117" s="102"/>
      <c r="VCL117" s="102"/>
      <c r="VCM117" s="102"/>
      <c r="VCN117" s="102"/>
      <c r="VCO117" s="102"/>
      <c r="VCP117" s="102"/>
      <c r="VCQ117" s="102"/>
      <c r="VCR117" s="102"/>
      <c r="VCS117" s="102"/>
      <c r="VCT117" s="102"/>
      <c r="VCU117" s="102"/>
      <c r="VCV117" s="102"/>
      <c r="VCW117" s="102"/>
      <c r="VCX117" s="102"/>
      <c r="VCY117" s="102"/>
      <c r="VCZ117" s="102"/>
      <c r="VDA117" s="102"/>
      <c r="VDB117" s="102"/>
      <c r="VDC117" s="102"/>
      <c r="VDD117" s="102"/>
      <c r="VDE117" s="102"/>
      <c r="VDF117" s="102"/>
      <c r="VDG117" s="102"/>
      <c r="VDH117" s="102"/>
      <c r="VDI117" s="102"/>
      <c r="VDJ117" s="102"/>
      <c r="VDK117" s="102"/>
      <c r="VDL117" s="102"/>
      <c r="VDM117" s="102"/>
      <c r="VDN117" s="102"/>
      <c r="VDO117" s="102"/>
      <c r="VDP117" s="102"/>
      <c r="VDQ117" s="102"/>
      <c r="VDR117" s="102"/>
      <c r="VDS117" s="102"/>
      <c r="VDT117" s="102"/>
      <c r="VDU117" s="102"/>
      <c r="VDV117" s="102"/>
      <c r="VDW117" s="102"/>
      <c r="VDX117" s="102"/>
      <c r="VDY117" s="102"/>
      <c r="VDZ117" s="102"/>
      <c r="VEA117" s="102"/>
      <c r="VEB117" s="102"/>
      <c r="VEC117" s="102"/>
      <c r="VED117" s="102"/>
      <c r="VEE117" s="102"/>
      <c r="VEF117" s="102"/>
      <c r="VEG117" s="102"/>
      <c r="VEH117" s="102"/>
      <c r="VEI117" s="102"/>
      <c r="VEJ117" s="102"/>
      <c r="VEK117" s="102"/>
      <c r="VEL117" s="102"/>
      <c r="VEM117" s="102"/>
      <c r="VEN117" s="102"/>
      <c r="VEO117" s="102"/>
      <c r="VEP117" s="102"/>
      <c r="VEQ117" s="102"/>
      <c r="VER117" s="102"/>
      <c r="VES117" s="102"/>
      <c r="VET117" s="102"/>
      <c r="VEU117" s="102"/>
      <c r="VEV117" s="102"/>
      <c r="VEW117" s="102"/>
      <c r="VEX117" s="102"/>
      <c r="VEY117" s="102"/>
      <c r="VEZ117" s="102"/>
      <c r="VFA117" s="102"/>
      <c r="VFB117" s="102"/>
      <c r="VFC117" s="102"/>
      <c r="VFD117" s="102"/>
      <c r="VFE117" s="102"/>
      <c r="VFF117" s="102"/>
      <c r="VFG117" s="102"/>
      <c r="VFH117" s="102"/>
      <c r="VFI117" s="102"/>
      <c r="VFJ117" s="102"/>
      <c r="VFK117" s="102"/>
      <c r="VFL117" s="102"/>
      <c r="VFM117" s="102"/>
      <c r="VFN117" s="102"/>
      <c r="VFO117" s="102"/>
      <c r="VFP117" s="102"/>
      <c r="VFQ117" s="102"/>
      <c r="VFR117" s="102"/>
      <c r="VFS117" s="102"/>
      <c r="VFT117" s="102"/>
      <c r="VFU117" s="102"/>
      <c r="VFV117" s="102"/>
      <c r="VFW117" s="102"/>
      <c r="VFX117" s="102"/>
      <c r="VFY117" s="102"/>
      <c r="VFZ117" s="102"/>
      <c r="VGA117" s="102"/>
      <c r="VGB117" s="102"/>
      <c r="VGC117" s="102"/>
      <c r="VGD117" s="102"/>
      <c r="VGE117" s="102"/>
      <c r="VGF117" s="102"/>
      <c r="VGG117" s="102"/>
      <c r="VGH117" s="102"/>
      <c r="VGI117" s="102"/>
      <c r="VGJ117" s="102"/>
      <c r="VGK117" s="102"/>
      <c r="VGL117" s="102"/>
      <c r="VGM117" s="102"/>
      <c r="VGN117" s="102"/>
      <c r="VGO117" s="102"/>
      <c r="VGP117" s="102"/>
      <c r="VGQ117" s="102"/>
      <c r="VGR117" s="102"/>
      <c r="VGS117" s="102"/>
      <c r="VGT117" s="102"/>
      <c r="VGU117" s="102"/>
      <c r="VGV117" s="102"/>
      <c r="VGW117" s="102"/>
      <c r="VGX117" s="102"/>
      <c r="VGY117" s="102"/>
      <c r="VGZ117" s="102"/>
      <c r="VHA117" s="102"/>
      <c r="VHB117" s="102"/>
      <c r="VHC117" s="102"/>
      <c r="VHD117" s="102"/>
      <c r="VHE117" s="102"/>
      <c r="VHF117" s="102"/>
      <c r="VHG117" s="102"/>
      <c r="VHH117" s="102"/>
      <c r="VHI117" s="102"/>
      <c r="VHJ117" s="102"/>
      <c r="VHK117" s="102"/>
      <c r="VHL117" s="102"/>
      <c r="VHM117" s="102"/>
      <c r="VHN117" s="102"/>
      <c r="VHO117" s="102"/>
      <c r="VHP117" s="102"/>
      <c r="VHQ117" s="102"/>
      <c r="VHR117" s="102"/>
      <c r="VHS117" s="102"/>
      <c r="VHT117" s="102"/>
      <c r="VHU117" s="102"/>
      <c r="VHV117" s="102"/>
      <c r="VHW117" s="102"/>
      <c r="VHX117" s="102"/>
      <c r="VHY117" s="102"/>
      <c r="VHZ117" s="102"/>
      <c r="VIA117" s="102"/>
      <c r="VIB117" s="102"/>
      <c r="VIC117" s="102"/>
      <c r="VID117" s="102"/>
      <c r="VIE117" s="102"/>
      <c r="VIF117" s="102"/>
      <c r="VIG117" s="102"/>
      <c r="VIH117" s="102"/>
      <c r="VII117" s="102"/>
      <c r="VIJ117" s="102"/>
      <c r="VIK117" s="102"/>
      <c r="VIL117" s="102"/>
      <c r="VIM117" s="102"/>
      <c r="VIN117" s="102"/>
      <c r="VIO117" s="102"/>
      <c r="VIP117" s="102"/>
      <c r="VIQ117" s="102"/>
      <c r="VIR117" s="102"/>
      <c r="VIS117" s="102"/>
      <c r="VIT117" s="102"/>
      <c r="VIU117" s="102"/>
      <c r="VIV117" s="102"/>
      <c r="VIW117" s="102"/>
      <c r="VIX117" s="102"/>
      <c r="VIY117" s="102"/>
      <c r="VIZ117" s="102"/>
      <c r="VJA117" s="102"/>
      <c r="VJB117" s="102"/>
      <c r="VJC117" s="102"/>
      <c r="VJD117" s="102"/>
      <c r="VJE117" s="102"/>
      <c r="VJF117" s="102"/>
      <c r="VJG117" s="102"/>
      <c r="VJH117" s="102"/>
      <c r="VJI117" s="102"/>
      <c r="VJJ117" s="102"/>
      <c r="VJK117" s="102"/>
      <c r="VJL117" s="102"/>
      <c r="VJM117" s="102"/>
      <c r="VJN117" s="102"/>
      <c r="VJO117" s="102"/>
      <c r="VJP117" s="102"/>
      <c r="VJQ117" s="102"/>
      <c r="VJR117" s="102"/>
      <c r="VJS117" s="102"/>
      <c r="VJT117" s="102"/>
      <c r="VJU117" s="102"/>
      <c r="VJV117" s="102"/>
      <c r="VJW117" s="102"/>
      <c r="VJX117" s="102"/>
      <c r="VJY117" s="102"/>
      <c r="VJZ117" s="102"/>
      <c r="VKA117" s="102"/>
      <c r="VKB117" s="102"/>
      <c r="VKC117" s="102"/>
      <c r="VKD117" s="102"/>
      <c r="VKE117" s="102"/>
      <c r="VKF117" s="102"/>
      <c r="VKG117" s="102"/>
      <c r="VKH117" s="102"/>
      <c r="VKI117" s="102"/>
      <c r="VKJ117" s="102"/>
      <c r="VKK117" s="102"/>
      <c r="VKL117" s="102"/>
      <c r="VKM117" s="102"/>
      <c r="VKN117" s="102"/>
      <c r="VKO117" s="102"/>
      <c r="VKP117" s="102"/>
      <c r="VKQ117" s="102"/>
      <c r="VKR117" s="102"/>
      <c r="VKS117" s="102"/>
      <c r="VKT117" s="102"/>
      <c r="VKU117" s="102"/>
      <c r="VKV117" s="102"/>
      <c r="VKW117" s="102"/>
      <c r="VKX117" s="102"/>
      <c r="VKY117" s="102"/>
      <c r="VKZ117" s="102"/>
      <c r="VLA117" s="102"/>
      <c r="VLB117" s="102"/>
      <c r="VLC117" s="102"/>
      <c r="VLD117" s="102"/>
      <c r="VLE117" s="102"/>
      <c r="VLF117" s="102"/>
      <c r="VLG117" s="102"/>
      <c r="VLH117" s="102"/>
      <c r="VLI117" s="102"/>
      <c r="VLJ117" s="102"/>
      <c r="VLK117" s="102"/>
      <c r="VLL117" s="102"/>
      <c r="VLM117" s="102"/>
      <c r="VLN117" s="102"/>
      <c r="VLO117" s="102"/>
      <c r="VLP117" s="102"/>
      <c r="VLQ117" s="102"/>
      <c r="VLR117" s="102"/>
      <c r="VLS117" s="102"/>
      <c r="VLT117" s="102"/>
      <c r="VLU117" s="102"/>
      <c r="VLV117" s="102"/>
      <c r="VLW117" s="102"/>
      <c r="VLX117" s="102"/>
      <c r="VLY117" s="102"/>
      <c r="VLZ117" s="102"/>
      <c r="VMA117" s="102"/>
      <c r="VMB117" s="102"/>
      <c r="VMC117" s="102"/>
      <c r="VMD117" s="102"/>
      <c r="VME117" s="102"/>
      <c r="VMF117" s="102"/>
      <c r="VMG117" s="102"/>
      <c r="VMH117" s="102"/>
      <c r="VMI117" s="102"/>
      <c r="VMJ117" s="102"/>
      <c r="VMK117" s="102"/>
      <c r="VML117" s="102"/>
      <c r="VMM117" s="102"/>
      <c r="VMN117" s="102"/>
      <c r="VMO117" s="102"/>
      <c r="VMP117" s="102"/>
      <c r="VMQ117" s="102"/>
      <c r="VMR117" s="102"/>
      <c r="VMS117" s="102"/>
      <c r="VMT117" s="102"/>
      <c r="VMU117" s="102"/>
      <c r="VMV117" s="102"/>
      <c r="VMW117" s="102"/>
      <c r="VMX117" s="102"/>
      <c r="VMY117" s="102"/>
      <c r="VMZ117" s="102"/>
      <c r="VNA117" s="102"/>
      <c r="VNB117" s="102"/>
      <c r="VNC117" s="102"/>
      <c r="VND117" s="102"/>
      <c r="VNE117" s="102"/>
      <c r="VNF117" s="102"/>
      <c r="VNG117" s="102"/>
      <c r="VNH117" s="102"/>
      <c r="VNI117" s="102"/>
      <c r="VNJ117" s="102"/>
      <c r="VNK117" s="102"/>
      <c r="VNL117" s="102"/>
      <c r="VNM117" s="102"/>
      <c r="VNN117" s="102"/>
      <c r="VNO117" s="102"/>
      <c r="VNP117" s="102"/>
      <c r="VNQ117" s="102"/>
      <c r="VNR117" s="102"/>
      <c r="VNS117" s="102"/>
      <c r="VNT117" s="102"/>
      <c r="VNU117" s="102"/>
      <c r="VNV117" s="102"/>
      <c r="VNW117" s="102"/>
      <c r="VNX117" s="102"/>
      <c r="VNY117" s="102"/>
      <c r="VNZ117" s="102"/>
      <c r="VOA117" s="102"/>
      <c r="VOB117" s="102"/>
      <c r="VOC117" s="102"/>
      <c r="VOD117" s="102"/>
      <c r="VOE117" s="102"/>
      <c r="VOF117" s="102"/>
      <c r="VOG117" s="102"/>
      <c r="VOH117" s="102"/>
      <c r="VOI117" s="102"/>
      <c r="VOJ117" s="102"/>
      <c r="VOK117" s="102"/>
      <c r="VOL117" s="102"/>
      <c r="VOM117" s="102"/>
      <c r="VON117" s="102"/>
      <c r="VOO117" s="102"/>
      <c r="VOP117" s="102"/>
      <c r="VOQ117" s="102"/>
      <c r="VOR117" s="102"/>
      <c r="VOS117" s="102"/>
      <c r="VOT117" s="102"/>
      <c r="VOU117" s="102"/>
      <c r="VOV117" s="102"/>
      <c r="VOW117" s="102"/>
      <c r="VOX117" s="102"/>
      <c r="VOY117" s="102"/>
      <c r="VOZ117" s="102"/>
      <c r="VPA117" s="102"/>
      <c r="VPB117" s="102"/>
      <c r="VPC117" s="102"/>
      <c r="VPD117" s="102"/>
      <c r="VPE117" s="102"/>
      <c r="VPF117" s="102"/>
      <c r="VPG117" s="102"/>
      <c r="VPH117" s="102"/>
      <c r="VPI117" s="102"/>
      <c r="VPJ117" s="102"/>
      <c r="VPK117" s="102"/>
      <c r="VPL117" s="102"/>
      <c r="VPM117" s="102"/>
      <c r="VPN117" s="102"/>
      <c r="VPO117" s="102"/>
      <c r="VPP117" s="102"/>
      <c r="VPQ117" s="102"/>
      <c r="VPR117" s="102"/>
      <c r="VPS117" s="102"/>
      <c r="VPT117" s="102"/>
      <c r="VPU117" s="102"/>
      <c r="VPV117" s="102"/>
      <c r="VPW117" s="102"/>
      <c r="VPX117" s="102"/>
      <c r="VPY117" s="102"/>
      <c r="VPZ117" s="102"/>
      <c r="VQA117" s="102"/>
      <c r="VQB117" s="102"/>
      <c r="VQC117" s="102"/>
      <c r="VQD117" s="102"/>
      <c r="VQE117" s="102"/>
      <c r="VQF117" s="102"/>
      <c r="VQG117" s="102"/>
      <c r="VQH117" s="102"/>
      <c r="VQI117" s="102"/>
      <c r="VQJ117" s="102"/>
      <c r="VQK117" s="102"/>
      <c r="VQL117" s="102"/>
      <c r="VQM117" s="102"/>
      <c r="VQN117" s="102"/>
      <c r="VQO117" s="102"/>
      <c r="VQP117" s="102"/>
      <c r="VQQ117" s="102"/>
      <c r="VQR117" s="102"/>
      <c r="VQS117" s="102"/>
      <c r="VQT117" s="102"/>
      <c r="VQU117" s="102"/>
      <c r="VQV117" s="102"/>
      <c r="VQW117" s="102"/>
      <c r="VQX117" s="102"/>
      <c r="VQY117" s="102"/>
      <c r="VQZ117" s="102"/>
      <c r="VRA117" s="102"/>
      <c r="VRB117" s="102"/>
      <c r="VRC117" s="102"/>
      <c r="VRD117" s="102"/>
      <c r="VRE117" s="102"/>
      <c r="VRF117" s="102"/>
      <c r="VRG117" s="102"/>
      <c r="VRH117" s="102"/>
      <c r="VRI117" s="102"/>
      <c r="VRJ117" s="102"/>
      <c r="VRK117" s="102"/>
      <c r="VRL117" s="102"/>
      <c r="VRM117" s="102"/>
      <c r="VRN117" s="102"/>
      <c r="VRO117" s="102"/>
      <c r="VRP117" s="102"/>
      <c r="VRQ117" s="102"/>
      <c r="VRR117" s="102"/>
      <c r="VRS117" s="102"/>
      <c r="VRT117" s="102"/>
      <c r="VRU117" s="102"/>
      <c r="VRV117" s="102"/>
      <c r="VRW117" s="102"/>
      <c r="VRX117" s="102"/>
      <c r="VRY117" s="102"/>
      <c r="VRZ117" s="102"/>
      <c r="VSA117" s="102"/>
      <c r="VSB117" s="102"/>
      <c r="VSC117" s="102"/>
      <c r="VSD117" s="102"/>
      <c r="VSE117" s="102"/>
      <c r="VSF117" s="102"/>
      <c r="VSG117" s="102"/>
      <c r="VSH117" s="102"/>
      <c r="VSI117" s="102"/>
      <c r="VSJ117" s="102"/>
      <c r="VSK117" s="102"/>
      <c r="VSL117" s="102"/>
      <c r="VSM117" s="102"/>
      <c r="VSN117" s="102"/>
      <c r="VSO117" s="102"/>
      <c r="VSP117" s="102"/>
      <c r="VSQ117" s="102"/>
      <c r="VSR117" s="102"/>
      <c r="VSS117" s="102"/>
      <c r="VST117" s="102"/>
      <c r="VSU117" s="102"/>
      <c r="VSV117" s="102"/>
      <c r="VSW117" s="102"/>
      <c r="VSX117" s="102"/>
      <c r="VSY117" s="102"/>
      <c r="VSZ117" s="102"/>
      <c r="VTA117" s="102"/>
      <c r="VTB117" s="102"/>
      <c r="VTC117" s="102"/>
      <c r="VTD117" s="102"/>
      <c r="VTE117" s="102"/>
      <c r="VTF117" s="102"/>
      <c r="VTG117" s="102"/>
      <c r="VTH117" s="102"/>
      <c r="VTI117" s="102"/>
      <c r="VTJ117" s="102"/>
      <c r="VTK117" s="102"/>
      <c r="VTL117" s="102"/>
      <c r="VTM117" s="102"/>
      <c r="VTN117" s="102"/>
      <c r="VTO117" s="102"/>
      <c r="VTP117" s="102"/>
      <c r="VTQ117" s="102"/>
      <c r="VTR117" s="102"/>
      <c r="VTS117" s="102"/>
      <c r="VTT117" s="102"/>
      <c r="VTU117" s="102"/>
      <c r="VTV117" s="102"/>
      <c r="VTW117" s="102"/>
      <c r="VTX117" s="102"/>
      <c r="VTY117" s="102"/>
      <c r="VTZ117" s="102"/>
      <c r="VUA117" s="102"/>
      <c r="VUB117" s="102"/>
      <c r="VUC117" s="102"/>
      <c r="VUD117" s="102"/>
      <c r="VUE117" s="102"/>
      <c r="VUF117" s="102"/>
      <c r="VUG117" s="102"/>
      <c r="VUH117" s="102"/>
      <c r="VUI117" s="102"/>
      <c r="VUJ117" s="102"/>
      <c r="VUK117" s="102"/>
      <c r="VUL117" s="102"/>
      <c r="VUM117" s="102"/>
      <c r="VUN117" s="102"/>
      <c r="VUO117" s="102"/>
      <c r="VUP117" s="102"/>
      <c r="VUQ117" s="102"/>
      <c r="VUR117" s="102"/>
      <c r="VUS117" s="102"/>
      <c r="VUT117" s="102"/>
      <c r="VUU117" s="102"/>
      <c r="VUV117" s="102"/>
      <c r="VUW117" s="102"/>
      <c r="VUX117" s="102"/>
      <c r="VUY117" s="102"/>
      <c r="VUZ117" s="102"/>
      <c r="VVA117" s="102"/>
      <c r="VVB117" s="102"/>
      <c r="VVC117" s="102"/>
      <c r="VVD117" s="102"/>
      <c r="VVE117" s="102"/>
      <c r="VVF117" s="102"/>
      <c r="VVG117" s="102"/>
      <c r="VVH117" s="102"/>
      <c r="VVI117" s="102"/>
      <c r="VVJ117" s="102"/>
      <c r="VVK117" s="102"/>
      <c r="VVL117" s="102"/>
      <c r="VVM117" s="102"/>
      <c r="VVN117" s="102"/>
      <c r="VVO117" s="102"/>
      <c r="VVP117" s="102"/>
      <c r="VVQ117" s="102"/>
      <c r="VVR117" s="102"/>
      <c r="VVS117" s="102"/>
      <c r="VVT117" s="102"/>
      <c r="VVU117" s="102"/>
      <c r="VVV117" s="102"/>
      <c r="VVW117" s="102"/>
      <c r="VVX117" s="102"/>
      <c r="VVY117" s="102"/>
      <c r="VVZ117" s="102"/>
      <c r="VWA117" s="102"/>
      <c r="VWB117" s="102"/>
      <c r="VWC117" s="102"/>
      <c r="VWD117" s="102"/>
      <c r="VWE117" s="102"/>
      <c r="VWF117" s="102"/>
      <c r="VWG117" s="102"/>
      <c r="VWH117" s="102"/>
      <c r="VWI117" s="102"/>
      <c r="VWJ117" s="102"/>
      <c r="VWK117" s="102"/>
      <c r="VWL117" s="102"/>
      <c r="VWM117" s="102"/>
      <c r="VWN117" s="102"/>
      <c r="VWO117" s="102"/>
      <c r="VWP117" s="102"/>
      <c r="VWQ117" s="102"/>
      <c r="VWR117" s="102"/>
      <c r="VWS117" s="102"/>
      <c r="VWT117" s="102"/>
      <c r="VWU117" s="102"/>
      <c r="VWV117" s="102"/>
      <c r="VWW117" s="102"/>
      <c r="VWX117" s="102"/>
      <c r="VWY117" s="102"/>
      <c r="VWZ117" s="102"/>
      <c r="VXA117" s="102"/>
      <c r="VXB117" s="102"/>
      <c r="VXC117" s="102"/>
      <c r="VXD117" s="102"/>
      <c r="VXE117" s="102"/>
      <c r="VXF117" s="102"/>
      <c r="VXG117" s="102"/>
      <c r="VXH117" s="102"/>
      <c r="VXI117" s="102"/>
      <c r="VXJ117" s="102"/>
      <c r="VXK117" s="102"/>
      <c r="VXL117" s="102"/>
      <c r="VXM117" s="102"/>
      <c r="VXN117" s="102"/>
      <c r="VXO117" s="102"/>
      <c r="VXP117" s="102"/>
      <c r="VXQ117" s="102"/>
      <c r="VXR117" s="102"/>
      <c r="VXS117" s="102"/>
      <c r="VXT117" s="102"/>
      <c r="VXU117" s="102"/>
      <c r="VXV117" s="102"/>
      <c r="VXW117" s="102"/>
      <c r="VXX117" s="102"/>
      <c r="VXY117" s="102"/>
      <c r="VXZ117" s="102"/>
      <c r="VYA117" s="102"/>
      <c r="VYB117" s="102"/>
      <c r="VYC117" s="102"/>
      <c r="VYD117" s="102"/>
      <c r="VYE117" s="102"/>
      <c r="VYF117" s="102"/>
      <c r="VYG117" s="102"/>
      <c r="VYH117" s="102"/>
      <c r="VYI117" s="102"/>
      <c r="VYJ117" s="102"/>
      <c r="VYK117" s="102"/>
      <c r="VYL117" s="102"/>
      <c r="VYM117" s="102"/>
      <c r="VYN117" s="102"/>
      <c r="VYO117" s="102"/>
      <c r="VYP117" s="102"/>
      <c r="VYQ117" s="102"/>
      <c r="VYR117" s="102"/>
      <c r="VYS117" s="102"/>
      <c r="VYT117" s="102"/>
      <c r="VYU117" s="102"/>
      <c r="VYV117" s="102"/>
      <c r="VYW117" s="102"/>
      <c r="VYX117" s="102"/>
      <c r="VYY117" s="102"/>
      <c r="VYZ117" s="102"/>
      <c r="VZA117" s="102"/>
      <c r="VZB117" s="102"/>
      <c r="VZC117" s="102"/>
      <c r="VZD117" s="102"/>
      <c r="VZE117" s="102"/>
      <c r="VZF117" s="102"/>
      <c r="VZG117" s="102"/>
      <c r="VZH117" s="102"/>
      <c r="VZI117" s="102"/>
      <c r="VZJ117" s="102"/>
      <c r="VZK117" s="102"/>
      <c r="VZL117" s="102"/>
      <c r="VZM117" s="102"/>
      <c r="VZN117" s="102"/>
      <c r="VZO117" s="102"/>
      <c r="VZP117" s="102"/>
      <c r="VZQ117" s="102"/>
      <c r="VZR117" s="102"/>
      <c r="VZS117" s="102"/>
      <c r="VZT117" s="102"/>
      <c r="VZU117" s="102"/>
      <c r="VZV117" s="102"/>
      <c r="VZW117" s="102"/>
      <c r="VZX117" s="102"/>
      <c r="VZY117" s="102"/>
      <c r="VZZ117" s="102"/>
      <c r="WAA117" s="102"/>
      <c r="WAB117" s="102"/>
      <c r="WAC117" s="102"/>
      <c r="WAD117" s="102"/>
      <c r="WAE117" s="102"/>
      <c r="WAF117" s="102"/>
      <c r="WAG117" s="102"/>
      <c r="WAH117" s="102"/>
      <c r="WAI117" s="102"/>
      <c r="WAJ117" s="102"/>
      <c r="WAK117" s="102"/>
      <c r="WAL117" s="102"/>
      <c r="WAM117" s="102"/>
      <c r="WAN117" s="102"/>
      <c r="WAO117" s="102"/>
      <c r="WAP117" s="102"/>
      <c r="WAQ117" s="102"/>
      <c r="WAR117" s="102"/>
      <c r="WAS117" s="102"/>
      <c r="WAT117" s="102"/>
      <c r="WAU117" s="102"/>
      <c r="WAV117" s="102"/>
      <c r="WAW117" s="102"/>
      <c r="WAX117" s="102"/>
      <c r="WAY117" s="102"/>
      <c r="WAZ117" s="102"/>
      <c r="WBA117" s="102"/>
      <c r="WBB117" s="102"/>
      <c r="WBC117" s="102"/>
      <c r="WBD117" s="102"/>
      <c r="WBE117" s="102"/>
      <c r="WBF117" s="102"/>
      <c r="WBG117" s="102"/>
      <c r="WBH117" s="102"/>
      <c r="WBI117" s="102"/>
      <c r="WBJ117" s="102"/>
      <c r="WBK117" s="102"/>
      <c r="WBL117" s="102"/>
      <c r="WBM117" s="102"/>
      <c r="WBN117" s="102"/>
      <c r="WBO117" s="102"/>
      <c r="WBP117" s="102"/>
      <c r="WBQ117" s="102"/>
      <c r="WBR117" s="102"/>
      <c r="WBS117" s="102"/>
      <c r="WBT117" s="102"/>
      <c r="WBU117" s="102"/>
      <c r="WBV117" s="102"/>
      <c r="WBW117" s="102"/>
      <c r="WBX117" s="102"/>
      <c r="WBY117" s="102"/>
      <c r="WBZ117" s="102"/>
      <c r="WCA117" s="102"/>
      <c r="WCB117" s="102"/>
      <c r="WCC117" s="102"/>
      <c r="WCD117" s="102"/>
      <c r="WCE117" s="102"/>
      <c r="WCF117" s="102"/>
      <c r="WCG117" s="102"/>
      <c r="WCH117" s="102"/>
      <c r="WCI117" s="102"/>
      <c r="WCJ117" s="102"/>
      <c r="WCK117" s="102"/>
      <c r="WCL117" s="102"/>
      <c r="WCM117" s="102"/>
      <c r="WCN117" s="102"/>
      <c r="WCO117" s="102"/>
      <c r="WCP117" s="102"/>
      <c r="WCQ117" s="102"/>
      <c r="WCR117" s="102"/>
      <c r="WCS117" s="102"/>
      <c r="WCT117" s="102"/>
      <c r="WCU117" s="102"/>
      <c r="WCV117" s="102"/>
      <c r="WCW117" s="102"/>
      <c r="WCX117" s="102"/>
      <c r="WCY117" s="102"/>
      <c r="WCZ117" s="102"/>
      <c r="WDA117" s="102"/>
      <c r="WDB117" s="102"/>
      <c r="WDC117" s="102"/>
      <c r="WDD117" s="102"/>
      <c r="WDE117" s="102"/>
      <c r="WDF117" s="102"/>
      <c r="WDG117" s="102"/>
      <c r="WDH117" s="102"/>
      <c r="WDI117" s="102"/>
      <c r="WDJ117" s="102"/>
      <c r="WDK117" s="102"/>
      <c r="WDL117" s="102"/>
      <c r="WDM117" s="102"/>
      <c r="WDN117" s="102"/>
      <c r="WDO117" s="102"/>
      <c r="WDP117" s="102"/>
      <c r="WDQ117" s="102"/>
      <c r="WDR117" s="102"/>
      <c r="WDS117" s="102"/>
      <c r="WDT117" s="102"/>
      <c r="WDU117" s="102"/>
      <c r="WDV117" s="102"/>
      <c r="WDW117" s="102"/>
      <c r="WDX117" s="102"/>
      <c r="WDY117" s="102"/>
      <c r="WDZ117" s="102"/>
      <c r="WEA117" s="102"/>
      <c r="WEB117" s="102"/>
      <c r="WEC117" s="102"/>
      <c r="WED117" s="102"/>
      <c r="WEE117" s="102"/>
      <c r="WEF117" s="102"/>
      <c r="WEG117" s="102"/>
      <c r="WEH117" s="102"/>
      <c r="WEI117" s="102"/>
      <c r="WEJ117" s="102"/>
      <c r="WEK117" s="102"/>
      <c r="WEL117" s="102"/>
      <c r="WEM117" s="102"/>
      <c r="WEN117" s="102"/>
      <c r="WEO117" s="102"/>
      <c r="WEP117" s="102"/>
      <c r="WEQ117" s="102"/>
      <c r="WER117" s="102"/>
      <c r="WES117" s="102"/>
      <c r="WET117" s="102"/>
      <c r="WEU117" s="102"/>
      <c r="WEV117" s="102"/>
      <c r="WEW117" s="102"/>
      <c r="WEX117" s="102"/>
      <c r="WEY117" s="102"/>
      <c r="WEZ117" s="102"/>
      <c r="WFA117" s="102"/>
      <c r="WFB117" s="102"/>
      <c r="WFC117" s="102"/>
      <c r="WFD117" s="102"/>
      <c r="WFE117" s="102"/>
      <c r="WFF117" s="102"/>
      <c r="WFG117" s="102"/>
      <c r="WFH117" s="102"/>
      <c r="WFI117" s="102"/>
      <c r="WFJ117" s="102"/>
      <c r="WFK117" s="102"/>
      <c r="WFL117" s="102"/>
      <c r="WFM117" s="102"/>
      <c r="WFN117" s="102"/>
      <c r="WFO117" s="102"/>
      <c r="WFP117" s="102"/>
      <c r="WFQ117" s="102"/>
      <c r="WFR117" s="102"/>
      <c r="WFS117" s="102"/>
      <c r="WFT117" s="102"/>
      <c r="WFU117" s="102"/>
      <c r="WFV117" s="102"/>
      <c r="WFW117" s="102"/>
      <c r="WFX117" s="102"/>
      <c r="WFY117" s="102"/>
      <c r="WFZ117" s="102"/>
      <c r="WGA117" s="102"/>
      <c r="WGB117" s="102"/>
      <c r="WGC117" s="102"/>
      <c r="WGD117" s="102"/>
      <c r="WGE117" s="102"/>
      <c r="WGF117" s="102"/>
      <c r="WGG117" s="102"/>
      <c r="WGH117" s="102"/>
      <c r="WGI117" s="102"/>
      <c r="WGJ117" s="102"/>
      <c r="WGK117" s="102"/>
      <c r="WGL117" s="102"/>
      <c r="WGM117" s="102"/>
      <c r="WGN117" s="102"/>
      <c r="WGO117" s="102"/>
      <c r="WGP117" s="102"/>
      <c r="WGQ117" s="102"/>
      <c r="WGR117" s="102"/>
      <c r="WGS117" s="102"/>
      <c r="WGT117" s="102"/>
      <c r="WGU117" s="102"/>
      <c r="WGV117" s="102"/>
      <c r="WGW117" s="102"/>
      <c r="WGX117" s="102"/>
      <c r="WGY117" s="102"/>
      <c r="WGZ117" s="102"/>
      <c r="WHA117" s="102"/>
      <c r="WHB117" s="102"/>
      <c r="WHC117" s="102"/>
      <c r="WHD117" s="102"/>
      <c r="WHE117" s="102"/>
      <c r="WHF117" s="102"/>
      <c r="WHG117" s="102"/>
      <c r="WHH117" s="102"/>
      <c r="WHI117" s="102"/>
      <c r="WHJ117" s="102"/>
      <c r="WHK117" s="102"/>
      <c r="WHL117" s="102"/>
      <c r="WHM117" s="102"/>
      <c r="WHN117" s="102"/>
      <c r="WHO117" s="102"/>
      <c r="WHP117" s="102"/>
      <c r="WHQ117" s="102"/>
      <c r="WHR117" s="102"/>
      <c r="WHS117" s="102"/>
      <c r="WHT117" s="102"/>
      <c r="WHU117" s="102"/>
      <c r="WHV117" s="102"/>
      <c r="WHW117" s="102"/>
      <c r="WHX117" s="102"/>
      <c r="WHY117" s="102"/>
      <c r="WHZ117" s="102"/>
      <c r="WIA117" s="102"/>
      <c r="WIB117" s="102"/>
      <c r="WIC117" s="102"/>
      <c r="WID117" s="102"/>
      <c r="WIE117" s="102"/>
      <c r="WIF117" s="102"/>
      <c r="WIG117" s="102"/>
      <c r="WIH117" s="102"/>
      <c r="WII117" s="102"/>
      <c r="WIJ117" s="102"/>
      <c r="WIK117" s="102"/>
      <c r="WIL117" s="102"/>
      <c r="WIM117" s="102"/>
      <c r="WIN117" s="102"/>
      <c r="WIO117" s="102"/>
      <c r="WIP117" s="102"/>
      <c r="WIQ117" s="102"/>
      <c r="WIR117" s="102"/>
      <c r="WIS117" s="102"/>
      <c r="WIT117" s="102"/>
      <c r="WIU117" s="102"/>
      <c r="WIV117" s="102"/>
      <c r="WIW117" s="102"/>
      <c r="WIX117" s="102"/>
      <c r="WIY117" s="102"/>
      <c r="WIZ117" s="102"/>
      <c r="WJA117" s="102"/>
      <c r="WJB117" s="102"/>
      <c r="WJC117" s="102"/>
      <c r="WJD117" s="102"/>
      <c r="WJE117" s="102"/>
      <c r="WJF117" s="102"/>
      <c r="WJG117" s="102"/>
      <c r="WJH117" s="102"/>
      <c r="WJI117" s="102"/>
      <c r="WJJ117" s="102"/>
      <c r="WJK117" s="102"/>
      <c r="WJL117" s="102"/>
      <c r="WJM117" s="102"/>
      <c r="WJN117" s="102"/>
      <c r="WJO117" s="102"/>
      <c r="WJP117" s="102"/>
      <c r="WJQ117" s="102"/>
      <c r="WJR117" s="102"/>
      <c r="WJS117" s="102"/>
      <c r="WJT117" s="102"/>
      <c r="WJU117" s="102"/>
      <c r="WJV117" s="102"/>
      <c r="WJW117" s="102"/>
      <c r="WJX117" s="102"/>
      <c r="WJY117" s="102"/>
      <c r="WJZ117" s="102"/>
      <c r="WKA117" s="102"/>
      <c r="WKB117" s="102"/>
      <c r="WKC117" s="102"/>
      <c r="WKD117" s="102"/>
      <c r="WKE117" s="102"/>
      <c r="WKF117" s="102"/>
      <c r="WKG117" s="102"/>
      <c r="WKH117" s="102"/>
      <c r="WKI117" s="102"/>
      <c r="WKJ117" s="102"/>
      <c r="WKK117" s="102"/>
      <c r="WKL117" s="102"/>
      <c r="WKM117" s="102"/>
      <c r="WKN117" s="102"/>
      <c r="WKO117" s="102"/>
      <c r="WKP117" s="102"/>
      <c r="WKQ117" s="102"/>
      <c r="WKR117" s="102"/>
      <c r="WKS117" s="102"/>
      <c r="WKT117" s="102"/>
      <c r="WKU117" s="102"/>
      <c r="WKV117" s="102"/>
      <c r="WKW117" s="102"/>
      <c r="WKX117" s="102"/>
      <c r="WKY117" s="102"/>
      <c r="WKZ117" s="102"/>
      <c r="WLA117" s="102"/>
      <c r="WLB117" s="102"/>
      <c r="WLC117" s="102"/>
      <c r="WLD117" s="102"/>
      <c r="WLE117" s="102"/>
      <c r="WLF117" s="102"/>
      <c r="WLG117" s="102"/>
      <c r="WLH117" s="102"/>
      <c r="WLI117" s="102"/>
      <c r="WLJ117" s="102"/>
      <c r="WLK117" s="102"/>
      <c r="WLL117" s="102"/>
      <c r="WLM117" s="102"/>
      <c r="WLN117" s="102"/>
      <c r="WLO117" s="102"/>
      <c r="WLP117" s="102"/>
      <c r="WLQ117" s="102"/>
      <c r="WLR117" s="102"/>
      <c r="WLS117" s="102"/>
      <c r="WLT117" s="102"/>
      <c r="WLU117" s="102"/>
      <c r="WLV117" s="102"/>
      <c r="WLW117" s="102"/>
      <c r="WLX117" s="102"/>
      <c r="WLY117" s="102"/>
      <c r="WLZ117" s="102"/>
      <c r="WMA117" s="102"/>
      <c r="WMB117" s="102"/>
      <c r="WMC117" s="102"/>
      <c r="WMD117" s="102"/>
      <c r="WME117" s="102"/>
      <c r="WMF117" s="102"/>
      <c r="WMG117" s="102"/>
      <c r="WMH117" s="102"/>
      <c r="WMI117" s="102"/>
      <c r="WMJ117" s="102"/>
      <c r="WMK117" s="102"/>
      <c r="WML117" s="102"/>
      <c r="WMM117" s="102"/>
      <c r="WMN117" s="102"/>
      <c r="WMO117" s="102"/>
      <c r="WMP117" s="102"/>
      <c r="WMQ117" s="102"/>
      <c r="WMR117" s="102"/>
      <c r="WMS117" s="102"/>
      <c r="WMT117" s="102"/>
      <c r="WMU117" s="102"/>
      <c r="WMV117" s="102"/>
      <c r="WMW117" s="102"/>
      <c r="WMX117" s="102"/>
      <c r="WMY117" s="102"/>
      <c r="WMZ117" s="102"/>
      <c r="WNA117" s="102"/>
      <c r="WNB117" s="102"/>
      <c r="WNC117" s="102"/>
      <c r="WND117" s="102"/>
      <c r="WNE117" s="102"/>
      <c r="WNF117" s="102"/>
      <c r="WNG117" s="102"/>
      <c r="WNH117" s="102"/>
      <c r="WNI117" s="102"/>
      <c r="WNJ117" s="102"/>
      <c r="WNK117" s="102"/>
      <c r="WNL117" s="102"/>
      <c r="WNM117" s="102"/>
      <c r="WNN117" s="102"/>
      <c r="WNO117" s="102"/>
      <c r="WNP117" s="102"/>
      <c r="WNQ117" s="102"/>
      <c r="WNR117" s="102"/>
      <c r="WNS117" s="102"/>
      <c r="WNT117" s="102"/>
      <c r="WNU117" s="102"/>
      <c r="WNV117" s="102"/>
      <c r="WNW117" s="102"/>
      <c r="WNX117" s="102"/>
      <c r="WNY117" s="102"/>
      <c r="WNZ117" s="102"/>
      <c r="WOA117" s="102"/>
      <c r="WOB117" s="102"/>
      <c r="WOC117" s="102"/>
      <c r="WOD117" s="102"/>
      <c r="WOE117" s="102"/>
      <c r="WOF117" s="102"/>
      <c r="WOG117" s="102"/>
      <c r="WOH117" s="102"/>
      <c r="WOI117" s="102"/>
      <c r="WOJ117" s="102"/>
      <c r="WOK117" s="102"/>
      <c r="WOL117" s="102"/>
      <c r="WOM117" s="102"/>
      <c r="WON117" s="102"/>
      <c r="WOO117" s="102"/>
      <c r="WOP117" s="102"/>
      <c r="WOQ117" s="102"/>
      <c r="WOR117" s="102"/>
      <c r="WOS117" s="102"/>
      <c r="WOT117" s="102"/>
      <c r="WOU117" s="102"/>
      <c r="WOV117" s="102"/>
      <c r="WOW117" s="102"/>
      <c r="WOX117" s="102"/>
      <c r="WOY117" s="102"/>
      <c r="WOZ117" s="102"/>
      <c r="WPA117" s="102"/>
      <c r="WPB117" s="102"/>
      <c r="WPC117" s="102"/>
      <c r="WPD117" s="102"/>
      <c r="WPE117" s="102"/>
      <c r="WPF117" s="102"/>
      <c r="WPG117" s="102"/>
      <c r="WPH117" s="102"/>
      <c r="WPI117" s="102"/>
      <c r="WPJ117" s="102"/>
      <c r="WPK117" s="102"/>
      <c r="WPL117" s="102"/>
      <c r="WPM117" s="102"/>
      <c r="WPN117" s="102"/>
      <c r="WPO117" s="102"/>
      <c r="WPP117" s="102"/>
      <c r="WPQ117" s="102"/>
      <c r="WPR117" s="102"/>
      <c r="WPS117" s="102"/>
      <c r="WPT117" s="102"/>
      <c r="WPU117" s="102"/>
      <c r="WPV117" s="102"/>
      <c r="WPW117" s="102"/>
      <c r="WPX117" s="102"/>
      <c r="WPY117" s="102"/>
      <c r="WPZ117" s="102"/>
      <c r="WQA117" s="102"/>
      <c r="WQB117" s="102"/>
      <c r="WQC117" s="102"/>
      <c r="WQD117" s="102"/>
      <c r="WQE117" s="102"/>
      <c r="WQF117" s="102"/>
      <c r="WQG117" s="102"/>
      <c r="WQH117" s="102"/>
      <c r="WQI117" s="102"/>
      <c r="WQJ117" s="102"/>
      <c r="WQK117" s="102"/>
      <c r="WQL117" s="102"/>
      <c r="WQM117" s="102"/>
      <c r="WQN117" s="102"/>
      <c r="WQO117" s="102"/>
      <c r="WQP117" s="102"/>
      <c r="WQQ117" s="102"/>
      <c r="WQR117" s="102"/>
      <c r="WQS117" s="102"/>
      <c r="WQT117" s="102"/>
      <c r="WQU117" s="102"/>
      <c r="WQV117" s="102"/>
      <c r="WQW117" s="102"/>
      <c r="WQX117" s="102"/>
      <c r="WQY117" s="102"/>
      <c r="WQZ117" s="102"/>
      <c r="WRA117" s="102"/>
      <c r="WRB117" s="102"/>
      <c r="WRC117" s="102"/>
      <c r="WRD117" s="102"/>
      <c r="WRE117" s="102"/>
      <c r="WRF117" s="102"/>
      <c r="WRG117" s="102"/>
      <c r="WRH117" s="102"/>
      <c r="WRI117" s="102"/>
      <c r="WRJ117" s="102"/>
      <c r="WRK117" s="102"/>
      <c r="WRL117" s="102"/>
      <c r="WRM117" s="102"/>
      <c r="WRN117" s="102"/>
      <c r="WRO117" s="102"/>
      <c r="WRP117" s="102"/>
      <c r="WRQ117" s="102"/>
      <c r="WRR117" s="102"/>
      <c r="WRS117" s="102"/>
      <c r="WRT117" s="102"/>
      <c r="WRU117" s="102"/>
      <c r="WRV117" s="102"/>
      <c r="WRW117" s="102"/>
      <c r="WRX117" s="102"/>
      <c r="WRY117" s="102"/>
      <c r="WRZ117" s="102"/>
      <c r="WSA117" s="102"/>
      <c r="WSB117" s="102"/>
      <c r="WSC117" s="102"/>
      <c r="WSD117" s="102"/>
      <c r="WSE117" s="102"/>
      <c r="WSF117" s="102"/>
      <c r="WSG117" s="102"/>
      <c r="WSH117" s="102"/>
      <c r="WSI117" s="102"/>
      <c r="WSJ117" s="102"/>
      <c r="WSK117" s="102"/>
      <c r="WSL117" s="102"/>
      <c r="WSM117" s="102"/>
      <c r="WSN117" s="102"/>
      <c r="WSO117" s="102"/>
      <c r="WSP117" s="102"/>
      <c r="WSQ117" s="102"/>
      <c r="WSR117" s="102"/>
      <c r="WSS117" s="102"/>
      <c r="WST117" s="102"/>
      <c r="WSU117" s="102"/>
      <c r="WSV117" s="102"/>
      <c r="WSW117" s="102"/>
      <c r="WSX117" s="102"/>
      <c r="WSY117" s="102"/>
      <c r="WSZ117" s="102"/>
      <c r="WTA117" s="102"/>
      <c r="WTB117" s="102"/>
      <c r="WTC117" s="102"/>
      <c r="WTD117" s="102"/>
      <c r="WTE117" s="102"/>
      <c r="WTF117" s="102"/>
      <c r="WTG117" s="102"/>
      <c r="WTH117" s="102"/>
      <c r="WTI117" s="102"/>
      <c r="WTJ117" s="102"/>
      <c r="WTK117" s="102"/>
      <c r="WTL117" s="102"/>
      <c r="WTM117" s="102"/>
      <c r="WTN117" s="102"/>
      <c r="WTO117" s="102"/>
      <c r="WTP117" s="102"/>
      <c r="WTQ117" s="102"/>
      <c r="WTR117" s="102"/>
      <c r="WTS117" s="102"/>
      <c r="WTT117" s="102"/>
      <c r="WTU117" s="102"/>
      <c r="WTV117" s="102"/>
      <c r="WTW117" s="102"/>
      <c r="WTX117" s="102"/>
      <c r="WTY117" s="102"/>
      <c r="WTZ117" s="102"/>
      <c r="WUA117" s="102"/>
      <c r="WUB117" s="102"/>
      <c r="WUC117" s="102"/>
      <c r="WUD117" s="102"/>
      <c r="WUE117" s="102"/>
      <c r="WUF117" s="102"/>
      <c r="WUG117" s="102"/>
      <c r="WUH117" s="102"/>
      <c r="WUI117" s="102"/>
      <c r="WUJ117" s="102"/>
      <c r="WUK117" s="102"/>
      <c r="WUL117" s="102"/>
      <c r="WUM117" s="102"/>
      <c r="WUN117" s="102"/>
      <c r="WUO117" s="102"/>
      <c r="WUP117" s="102"/>
      <c r="WUQ117" s="102"/>
      <c r="WUR117" s="102"/>
      <c r="WUS117" s="102"/>
      <c r="WUT117" s="102"/>
      <c r="WUU117" s="102"/>
      <c r="WUV117" s="102"/>
      <c r="WUW117" s="102"/>
      <c r="WUX117" s="102"/>
      <c r="WUY117" s="102"/>
      <c r="WUZ117" s="102"/>
      <c r="WVA117" s="102"/>
      <c r="WVB117" s="102"/>
      <c r="WVC117" s="102"/>
      <c r="WVD117" s="102"/>
      <c r="WVE117" s="102"/>
      <c r="WVF117" s="102"/>
      <c r="WVG117" s="102"/>
      <c r="WVH117" s="102"/>
      <c r="WVI117" s="102"/>
      <c r="WVJ117" s="102"/>
      <c r="WVK117" s="102"/>
      <c r="WVL117" s="102"/>
      <c r="WVM117" s="102"/>
      <c r="WVN117" s="102"/>
      <c r="WVO117" s="102"/>
      <c r="WVP117" s="102"/>
      <c r="WVQ117" s="102"/>
      <c r="WVR117" s="102"/>
      <c r="WVS117" s="102"/>
      <c r="WVT117" s="102"/>
      <c r="WVU117" s="102"/>
      <c r="WVV117" s="102"/>
      <c r="WVW117" s="102"/>
      <c r="WVX117" s="102"/>
      <c r="WVY117" s="102"/>
      <c r="WVZ117" s="102"/>
      <c r="WWA117" s="102"/>
      <c r="WWB117" s="102"/>
      <c r="WWC117" s="102"/>
      <c r="WWD117" s="102"/>
      <c r="WWE117" s="102"/>
      <c r="WWF117" s="102"/>
      <c r="WWG117" s="102"/>
      <c r="WWH117" s="102"/>
      <c r="WWI117" s="102"/>
      <c r="WWJ117" s="102"/>
      <c r="WWK117" s="102"/>
      <c r="WWL117" s="102"/>
      <c r="WWM117" s="102"/>
      <c r="WWN117" s="102"/>
      <c r="WWO117" s="102"/>
      <c r="WWP117" s="102"/>
      <c r="WWQ117" s="102"/>
      <c r="WWR117" s="102"/>
      <c r="WWS117" s="102"/>
      <c r="WWT117" s="102"/>
      <c r="WWU117" s="102"/>
      <c r="WWV117" s="102"/>
      <c r="WWW117" s="102"/>
      <c r="WWX117" s="102"/>
      <c r="WWY117" s="102"/>
      <c r="WWZ117" s="102"/>
      <c r="WXA117" s="102"/>
      <c r="WXB117" s="102"/>
      <c r="WXC117" s="102"/>
      <c r="WXD117" s="102"/>
      <c r="WXE117" s="102"/>
      <c r="WXF117" s="102"/>
      <c r="WXG117" s="102"/>
      <c r="WXH117" s="102"/>
      <c r="WXI117" s="102"/>
      <c r="WXJ117" s="102"/>
      <c r="WXK117" s="102"/>
      <c r="WXL117" s="102"/>
      <c r="WXM117" s="102"/>
      <c r="WXN117" s="102"/>
      <c r="WXO117" s="102"/>
      <c r="WXP117" s="102"/>
      <c r="WXQ117" s="102"/>
      <c r="WXR117" s="102"/>
      <c r="WXS117" s="102"/>
      <c r="WXT117" s="102"/>
      <c r="WXU117" s="102"/>
      <c r="WXV117" s="102"/>
      <c r="WXW117" s="102"/>
      <c r="WXX117" s="102"/>
      <c r="WXY117" s="102"/>
      <c r="WXZ117" s="102"/>
      <c r="WYA117" s="102"/>
      <c r="WYB117" s="102"/>
      <c r="WYC117" s="102"/>
      <c r="WYD117" s="102"/>
      <c r="WYE117" s="102"/>
      <c r="WYF117" s="102"/>
      <c r="WYG117" s="102"/>
      <c r="WYH117" s="102"/>
      <c r="WYI117" s="102"/>
      <c r="WYJ117" s="102"/>
      <c r="WYK117" s="102"/>
      <c r="WYL117" s="102"/>
      <c r="WYM117" s="102"/>
      <c r="WYN117" s="102"/>
      <c r="WYO117" s="102"/>
      <c r="WYP117" s="102"/>
      <c r="WYQ117" s="102"/>
      <c r="WYR117" s="102"/>
      <c r="WYS117" s="102"/>
      <c r="WYT117" s="102"/>
      <c r="WYU117" s="102"/>
      <c r="WYV117" s="102"/>
      <c r="WYW117" s="102"/>
      <c r="WYX117" s="102"/>
      <c r="WYY117" s="102"/>
      <c r="WYZ117" s="102"/>
      <c r="WZA117" s="102"/>
      <c r="WZB117" s="102"/>
      <c r="WZC117" s="102"/>
      <c r="WZD117" s="102"/>
      <c r="WZE117" s="102"/>
      <c r="WZF117" s="102"/>
      <c r="WZG117" s="102"/>
      <c r="WZH117" s="102"/>
      <c r="WZI117" s="102"/>
      <c r="WZJ117" s="102"/>
      <c r="WZK117" s="102"/>
      <c r="WZL117" s="102"/>
      <c r="WZM117" s="102"/>
      <c r="WZN117" s="102"/>
      <c r="WZO117" s="102"/>
      <c r="WZP117" s="102"/>
      <c r="WZQ117" s="102"/>
      <c r="WZR117" s="102"/>
      <c r="WZS117" s="102"/>
      <c r="WZT117" s="102"/>
      <c r="WZU117" s="102"/>
      <c r="WZV117" s="102"/>
      <c r="WZW117" s="102"/>
      <c r="WZX117" s="102"/>
      <c r="WZY117" s="102"/>
      <c r="WZZ117" s="102"/>
      <c r="XAA117" s="102"/>
      <c r="XAB117" s="102"/>
      <c r="XAC117" s="102"/>
      <c r="XAD117" s="102"/>
      <c r="XAE117" s="102"/>
      <c r="XAF117" s="102"/>
      <c r="XAG117" s="102"/>
      <c r="XAH117" s="102"/>
      <c r="XAI117" s="102"/>
      <c r="XAJ117" s="102"/>
      <c r="XAK117" s="102"/>
      <c r="XAL117" s="102"/>
      <c r="XAM117" s="102"/>
      <c r="XAN117" s="102"/>
      <c r="XAO117" s="102"/>
      <c r="XAP117" s="102"/>
      <c r="XAQ117" s="102"/>
      <c r="XAR117" s="102"/>
      <c r="XAS117" s="102"/>
      <c r="XAT117" s="102"/>
      <c r="XAU117" s="102"/>
      <c r="XAV117" s="102"/>
      <c r="XAW117" s="102"/>
      <c r="XAX117" s="102"/>
      <c r="XAY117" s="102"/>
      <c r="XAZ117" s="102"/>
      <c r="XBA117" s="102"/>
      <c r="XBB117" s="102"/>
      <c r="XBC117" s="102"/>
      <c r="XBD117" s="102"/>
      <c r="XBE117" s="102"/>
      <c r="XBF117" s="102"/>
      <c r="XBG117" s="102"/>
      <c r="XBH117" s="102"/>
      <c r="XBI117" s="102"/>
      <c r="XBJ117" s="102"/>
      <c r="XBK117" s="102"/>
      <c r="XBL117" s="102"/>
      <c r="XBM117" s="102"/>
      <c r="XBN117" s="102"/>
      <c r="XBO117" s="102"/>
      <c r="XBP117" s="102"/>
      <c r="XBQ117" s="102"/>
      <c r="XBR117" s="102"/>
      <c r="XBS117" s="102"/>
      <c r="XBT117" s="102"/>
      <c r="XBU117" s="102"/>
      <c r="XBV117" s="102"/>
      <c r="XBW117" s="102"/>
      <c r="XBX117" s="102"/>
      <c r="XBY117" s="102"/>
      <c r="XBZ117" s="102"/>
      <c r="XCA117" s="102"/>
      <c r="XCB117" s="102"/>
      <c r="XCC117" s="102"/>
      <c r="XCD117" s="102"/>
      <c r="XCE117" s="102"/>
      <c r="XCF117" s="102"/>
      <c r="XCG117" s="102"/>
      <c r="XCH117" s="102"/>
      <c r="XCI117" s="102"/>
      <c r="XCJ117" s="102"/>
      <c r="XCK117" s="102"/>
      <c r="XCL117" s="102"/>
      <c r="XCM117" s="102"/>
      <c r="XCN117" s="102"/>
      <c r="XCO117" s="102"/>
      <c r="XCP117" s="102"/>
      <c r="XCQ117" s="102"/>
      <c r="XCR117" s="102"/>
      <c r="XCS117" s="102"/>
      <c r="XCT117" s="102"/>
      <c r="XCU117" s="102"/>
      <c r="XCV117" s="102"/>
      <c r="XCW117" s="102"/>
      <c r="XCX117" s="102"/>
      <c r="XCY117" s="102"/>
      <c r="XCZ117" s="102"/>
      <c r="XDA117" s="102"/>
      <c r="XDB117" s="102"/>
      <c r="XDC117" s="102"/>
      <c r="XDD117" s="102"/>
      <c r="XDE117" s="102"/>
      <c r="XDF117" s="102"/>
      <c r="XDG117" s="102"/>
      <c r="XDH117" s="102"/>
      <c r="XDI117" s="102"/>
      <c r="XDJ117" s="102"/>
      <c r="XDK117" s="102"/>
      <c r="XDL117" s="102"/>
      <c r="XDM117" s="102"/>
      <c r="XDN117" s="102"/>
      <c r="XDO117" s="102"/>
      <c r="XDP117" s="102"/>
      <c r="XDQ117" s="102"/>
      <c r="XDR117" s="102"/>
      <c r="XDS117" s="102"/>
      <c r="XDT117" s="102"/>
      <c r="XDU117" s="102"/>
      <c r="XDV117" s="102"/>
      <c r="XDW117" s="102"/>
      <c r="XDX117" s="102"/>
      <c r="XDY117" s="102"/>
      <c r="XDZ117" s="102"/>
      <c r="XEA117" s="102"/>
      <c r="XEB117" s="102"/>
      <c r="XEC117" s="102"/>
      <c r="XED117" s="102"/>
      <c r="XEE117" s="102"/>
      <c r="XEF117" s="102"/>
      <c r="XEG117" s="102"/>
      <c r="XEH117" s="102"/>
      <c r="XEI117" s="102"/>
      <c r="XEJ117" s="102"/>
      <c r="XEK117" s="102"/>
      <c r="XEL117" s="102"/>
      <c r="XEM117" s="102"/>
      <c r="XEN117" s="102"/>
      <c r="XEO117" s="102"/>
      <c r="XEP117" s="102"/>
      <c r="XEQ117" s="102"/>
      <c r="XER117" s="102"/>
      <c r="XES117" s="102"/>
      <c r="XET117" s="102"/>
      <c r="XEU117" s="102"/>
      <c r="XEV117" s="102"/>
      <c r="XEW117" s="102"/>
      <c r="XEX117" s="102"/>
      <c r="XEY117" s="102"/>
      <c r="XEZ117" s="102"/>
      <c r="XFA117" s="102"/>
      <c r="XFB117" s="102"/>
    </row>
    <row r="118" spans="1:16382" s="66" customFormat="1" ht="12" customHeight="1" x14ac:dyDescent="0.25">
      <c r="A118" s="76" t="s">
        <v>282</v>
      </c>
      <c r="B118" s="101" t="s">
        <v>283</v>
      </c>
      <c r="C118" s="77">
        <v>4.6399999999999997</v>
      </c>
      <c r="D118" s="77">
        <f>C118</f>
        <v>4.6399999999999997</v>
      </c>
      <c r="E118" s="49">
        <v>18.559999999999999</v>
      </c>
      <c r="F118" s="49">
        <v>18.559999999999999</v>
      </c>
      <c r="G118" s="49">
        <v>18.559999999999999</v>
      </c>
      <c r="H118" s="49">
        <v>18.559999999999999</v>
      </c>
      <c r="I118" s="49">
        <v>23.2</v>
      </c>
      <c r="J118" s="49">
        <v>23.2</v>
      </c>
      <c r="K118" s="49">
        <v>23.2</v>
      </c>
      <c r="L118" s="49">
        <v>23.2</v>
      </c>
      <c r="M118" s="49">
        <v>23.2</v>
      </c>
      <c r="N118" s="49">
        <v>23.2</v>
      </c>
      <c r="O118" s="49">
        <v>23.2</v>
      </c>
      <c r="P118" s="49">
        <v>23.2</v>
      </c>
      <c r="Q118" s="49">
        <f t="shared" si="12"/>
        <v>259.83999999999997</v>
      </c>
      <c r="R118" s="111"/>
      <c r="S118" s="78">
        <f t="shared" si="19"/>
        <v>4</v>
      </c>
      <c r="T118" s="78">
        <f t="shared" si="19"/>
        <v>4</v>
      </c>
      <c r="U118" s="78">
        <f t="shared" si="19"/>
        <v>4</v>
      </c>
      <c r="V118" s="78">
        <f t="shared" si="19"/>
        <v>4</v>
      </c>
      <c r="W118" s="78">
        <f t="shared" si="19"/>
        <v>5</v>
      </c>
      <c r="X118" s="78">
        <f t="shared" si="19"/>
        <v>5</v>
      </c>
      <c r="Y118" s="78">
        <f t="shared" si="19"/>
        <v>5</v>
      </c>
      <c r="Z118" s="78">
        <f t="shared" si="19"/>
        <v>5</v>
      </c>
      <c r="AA118" s="78">
        <f t="shared" si="20"/>
        <v>5</v>
      </c>
      <c r="AB118" s="78">
        <f t="shared" si="20"/>
        <v>5</v>
      </c>
      <c r="AC118" s="78">
        <f t="shared" si="20"/>
        <v>5</v>
      </c>
      <c r="AD118" s="78">
        <f t="shared" si="20"/>
        <v>5</v>
      </c>
      <c r="AE118" s="68">
        <f t="shared" si="15"/>
        <v>4.666666666666667</v>
      </c>
      <c r="AF118" s="102"/>
      <c r="AH118" s="102"/>
      <c r="AI118" s="102"/>
      <c r="AJ118" s="102"/>
      <c r="AK118" s="112"/>
      <c r="AL118" s="102"/>
      <c r="AM118" s="102"/>
      <c r="AN118" s="102"/>
      <c r="AO118" s="102"/>
      <c r="AP118" s="102"/>
      <c r="AQ118" s="102"/>
      <c r="AR118" s="102"/>
      <c r="AS118" s="102"/>
      <c r="AT118" s="102"/>
      <c r="AU118" s="102"/>
      <c r="AV118" s="102"/>
      <c r="AW118" s="102"/>
      <c r="AX118" s="102"/>
      <c r="AY118" s="102"/>
      <c r="AZ118" s="102"/>
      <c r="BA118" s="102"/>
      <c r="BB118" s="102"/>
      <c r="BC118" s="102"/>
      <c r="BD118" s="102"/>
      <c r="BE118" s="102"/>
      <c r="BF118" s="102"/>
      <c r="BG118" s="102"/>
      <c r="BH118" s="102"/>
      <c r="BI118" s="102"/>
      <c r="BJ118" s="102"/>
      <c r="BK118" s="102"/>
      <c r="BL118" s="102"/>
      <c r="BM118" s="102"/>
      <c r="BN118" s="102"/>
      <c r="BO118" s="102"/>
      <c r="BP118" s="102"/>
      <c r="BQ118" s="102"/>
      <c r="BR118" s="102"/>
      <c r="BS118" s="102"/>
      <c r="BT118" s="102"/>
      <c r="BU118" s="102"/>
      <c r="BV118" s="102"/>
      <c r="BW118" s="102"/>
      <c r="BX118" s="102"/>
      <c r="BY118" s="102"/>
      <c r="BZ118" s="102"/>
      <c r="CA118" s="102"/>
      <c r="CB118" s="102"/>
      <c r="CC118" s="102"/>
      <c r="CD118" s="102"/>
      <c r="CE118" s="102"/>
      <c r="CF118" s="102"/>
      <c r="CG118" s="102"/>
      <c r="CH118" s="102"/>
      <c r="CI118" s="102"/>
      <c r="CJ118" s="102"/>
      <c r="CK118" s="102"/>
      <c r="CL118" s="102"/>
      <c r="CM118" s="102"/>
      <c r="CN118" s="102"/>
      <c r="CO118" s="102"/>
      <c r="CP118" s="102"/>
      <c r="CQ118" s="102"/>
      <c r="CR118" s="102"/>
      <c r="CS118" s="102"/>
      <c r="CT118" s="102"/>
      <c r="CU118" s="102"/>
      <c r="CV118" s="102"/>
      <c r="CW118" s="102"/>
      <c r="CX118" s="102"/>
      <c r="CY118" s="102"/>
      <c r="CZ118" s="102"/>
      <c r="DA118" s="102"/>
      <c r="DB118" s="102"/>
      <c r="DC118" s="102"/>
      <c r="DD118" s="102"/>
      <c r="DE118" s="102"/>
      <c r="DF118" s="102"/>
      <c r="DG118" s="102"/>
      <c r="DH118" s="102"/>
      <c r="DI118" s="102"/>
      <c r="DJ118" s="102"/>
      <c r="DK118" s="102"/>
      <c r="DL118" s="102"/>
      <c r="DM118" s="102"/>
      <c r="DN118" s="102"/>
      <c r="DO118" s="102"/>
      <c r="DP118" s="102"/>
      <c r="DQ118" s="102"/>
      <c r="DR118" s="102"/>
      <c r="DS118" s="102"/>
      <c r="DT118" s="102"/>
      <c r="DU118" s="102"/>
      <c r="DV118" s="102"/>
      <c r="DW118" s="102"/>
      <c r="DX118" s="102"/>
      <c r="DY118" s="102"/>
      <c r="DZ118" s="102"/>
      <c r="EA118" s="102"/>
      <c r="EB118" s="102"/>
      <c r="EC118" s="102"/>
      <c r="ED118" s="102"/>
      <c r="EE118" s="102"/>
      <c r="EF118" s="102"/>
      <c r="EG118" s="102"/>
      <c r="EH118" s="102"/>
      <c r="EI118" s="102"/>
      <c r="EJ118" s="102"/>
      <c r="EK118" s="102"/>
      <c r="EL118" s="102"/>
      <c r="EM118" s="102"/>
      <c r="EN118" s="102"/>
      <c r="EO118" s="102"/>
      <c r="EP118" s="102"/>
      <c r="EQ118" s="102"/>
      <c r="ER118" s="102"/>
      <c r="ES118" s="102"/>
      <c r="ET118" s="102"/>
      <c r="EU118" s="102"/>
      <c r="EV118" s="102"/>
      <c r="EW118" s="102"/>
      <c r="EX118" s="102"/>
      <c r="EY118" s="102"/>
      <c r="EZ118" s="102"/>
      <c r="FA118" s="102"/>
      <c r="FB118" s="102"/>
      <c r="FC118" s="102"/>
      <c r="FD118" s="102"/>
      <c r="FE118" s="102"/>
      <c r="FF118" s="102"/>
      <c r="FG118" s="102"/>
      <c r="FH118" s="102"/>
      <c r="FI118" s="102"/>
      <c r="FJ118" s="102"/>
      <c r="FK118" s="102"/>
      <c r="FL118" s="102"/>
      <c r="FM118" s="102"/>
      <c r="FN118" s="102"/>
      <c r="FO118" s="102"/>
      <c r="FP118" s="102"/>
      <c r="FQ118" s="102"/>
      <c r="FR118" s="102"/>
      <c r="FS118" s="102"/>
      <c r="FT118" s="102"/>
      <c r="FU118" s="102"/>
      <c r="FV118" s="102"/>
      <c r="FW118" s="102"/>
      <c r="FX118" s="102"/>
      <c r="FY118" s="102"/>
      <c r="FZ118" s="102"/>
      <c r="GA118" s="102"/>
      <c r="GB118" s="102"/>
      <c r="GC118" s="102"/>
      <c r="GD118" s="102"/>
      <c r="GE118" s="102"/>
      <c r="GF118" s="102"/>
      <c r="GG118" s="102"/>
      <c r="GH118" s="102"/>
      <c r="GI118" s="102"/>
      <c r="GJ118" s="102"/>
      <c r="GK118" s="102"/>
      <c r="GL118" s="102"/>
      <c r="GM118" s="102"/>
      <c r="GN118" s="102"/>
      <c r="GO118" s="102"/>
      <c r="GP118" s="102"/>
      <c r="GQ118" s="102"/>
      <c r="GR118" s="102"/>
      <c r="GS118" s="102"/>
      <c r="GT118" s="102"/>
      <c r="GU118" s="102"/>
      <c r="GV118" s="102"/>
      <c r="GW118" s="102"/>
      <c r="GX118" s="102"/>
      <c r="GY118" s="102"/>
      <c r="GZ118" s="102"/>
      <c r="HA118" s="102"/>
      <c r="HB118" s="102"/>
      <c r="HC118" s="102"/>
      <c r="HD118" s="102"/>
      <c r="HE118" s="102"/>
      <c r="HF118" s="102"/>
      <c r="HG118" s="102"/>
      <c r="HH118" s="102"/>
      <c r="HI118" s="102"/>
      <c r="HJ118" s="102"/>
      <c r="HK118" s="102"/>
      <c r="HL118" s="102"/>
      <c r="HM118" s="102"/>
      <c r="HN118" s="102"/>
      <c r="HO118" s="102"/>
      <c r="HP118" s="102"/>
      <c r="HQ118" s="102"/>
      <c r="HR118" s="102"/>
      <c r="HS118" s="102"/>
      <c r="HT118" s="102"/>
      <c r="HU118" s="102"/>
      <c r="HV118" s="102"/>
      <c r="HW118" s="102"/>
      <c r="HX118" s="102"/>
      <c r="HY118" s="102"/>
      <c r="HZ118" s="102"/>
      <c r="IA118" s="102"/>
      <c r="IB118" s="102"/>
      <c r="IC118" s="102"/>
      <c r="ID118" s="102"/>
      <c r="IE118" s="102"/>
      <c r="IF118" s="102"/>
      <c r="IG118" s="102"/>
      <c r="IH118" s="102"/>
      <c r="II118" s="102"/>
      <c r="IJ118" s="102"/>
      <c r="IK118" s="102"/>
      <c r="IL118" s="102"/>
      <c r="IM118" s="102"/>
      <c r="IN118" s="102"/>
      <c r="IO118" s="102"/>
      <c r="IP118" s="102"/>
      <c r="IQ118" s="102"/>
      <c r="IR118" s="102"/>
      <c r="IS118" s="102"/>
      <c r="IT118" s="102"/>
      <c r="IU118" s="102"/>
      <c r="IV118" s="102"/>
      <c r="IW118" s="102"/>
      <c r="IX118" s="102"/>
      <c r="IY118" s="102"/>
      <c r="IZ118" s="102"/>
      <c r="JA118" s="102"/>
      <c r="JB118" s="102"/>
      <c r="JC118" s="102"/>
      <c r="JD118" s="102"/>
      <c r="JE118" s="102"/>
      <c r="JF118" s="102"/>
      <c r="JG118" s="102"/>
      <c r="JH118" s="102"/>
      <c r="JI118" s="102"/>
      <c r="JJ118" s="102"/>
      <c r="JK118" s="102"/>
      <c r="JL118" s="102"/>
      <c r="JM118" s="102"/>
      <c r="JN118" s="102"/>
      <c r="JO118" s="102"/>
      <c r="JP118" s="102"/>
      <c r="JQ118" s="102"/>
      <c r="JR118" s="102"/>
      <c r="JS118" s="102"/>
      <c r="JT118" s="102"/>
      <c r="JU118" s="102"/>
      <c r="JV118" s="102"/>
      <c r="JW118" s="102"/>
      <c r="JX118" s="102"/>
      <c r="JY118" s="102"/>
      <c r="JZ118" s="102"/>
      <c r="KA118" s="102"/>
      <c r="KB118" s="102"/>
      <c r="KC118" s="102"/>
      <c r="KD118" s="102"/>
      <c r="KE118" s="102"/>
      <c r="KF118" s="102"/>
      <c r="KG118" s="102"/>
      <c r="KH118" s="102"/>
      <c r="KI118" s="102"/>
      <c r="KJ118" s="102"/>
      <c r="KK118" s="102"/>
      <c r="KL118" s="102"/>
      <c r="KM118" s="102"/>
      <c r="KN118" s="102"/>
      <c r="KO118" s="102"/>
      <c r="KP118" s="102"/>
      <c r="KQ118" s="102"/>
      <c r="KR118" s="102"/>
      <c r="KS118" s="102"/>
      <c r="KT118" s="102"/>
      <c r="KU118" s="102"/>
      <c r="KV118" s="102"/>
      <c r="KW118" s="102"/>
      <c r="KX118" s="102"/>
      <c r="KY118" s="102"/>
      <c r="KZ118" s="102"/>
      <c r="LA118" s="102"/>
      <c r="LB118" s="102"/>
      <c r="LC118" s="102"/>
      <c r="LD118" s="102"/>
      <c r="LE118" s="102"/>
      <c r="LF118" s="102"/>
      <c r="LG118" s="102"/>
      <c r="LH118" s="102"/>
      <c r="LI118" s="102"/>
      <c r="LJ118" s="102"/>
      <c r="LK118" s="102"/>
      <c r="LL118" s="102"/>
      <c r="LM118" s="102"/>
      <c r="LN118" s="102"/>
      <c r="LO118" s="102"/>
      <c r="LP118" s="102"/>
      <c r="LQ118" s="102"/>
      <c r="LR118" s="102"/>
      <c r="LS118" s="102"/>
      <c r="LT118" s="102"/>
      <c r="LU118" s="102"/>
      <c r="LV118" s="102"/>
      <c r="LW118" s="102"/>
      <c r="LX118" s="102"/>
      <c r="LY118" s="102"/>
      <c r="LZ118" s="102"/>
      <c r="MA118" s="102"/>
      <c r="MB118" s="102"/>
      <c r="MC118" s="102"/>
      <c r="MD118" s="102"/>
      <c r="ME118" s="102"/>
      <c r="MF118" s="102"/>
      <c r="MG118" s="102"/>
      <c r="MH118" s="102"/>
      <c r="MI118" s="102"/>
      <c r="MJ118" s="102"/>
      <c r="MK118" s="102"/>
      <c r="ML118" s="102"/>
      <c r="MM118" s="102"/>
      <c r="MN118" s="102"/>
      <c r="MO118" s="102"/>
      <c r="MP118" s="102"/>
      <c r="MQ118" s="102"/>
      <c r="MR118" s="102"/>
      <c r="MS118" s="102"/>
      <c r="MT118" s="102"/>
      <c r="MU118" s="102"/>
      <c r="MV118" s="102"/>
      <c r="MW118" s="102"/>
      <c r="MX118" s="102"/>
      <c r="MY118" s="102"/>
      <c r="MZ118" s="102"/>
      <c r="NA118" s="102"/>
      <c r="NB118" s="102"/>
      <c r="NC118" s="102"/>
      <c r="ND118" s="102"/>
      <c r="NE118" s="102"/>
      <c r="NF118" s="102"/>
      <c r="NG118" s="102"/>
      <c r="NH118" s="102"/>
      <c r="NI118" s="102"/>
      <c r="NJ118" s="102"/>
      <c r="NK118" s="102"/>
      <c r="NL118" s="102"/>
      <c r="NM118" s="102"/>
      <c r="NN118" s="102"/>
      <c r="NO118" s="102"/>
      <c r="NP118" s="102"/>
      <c r="NQ118" s="102"/>
      <c r="NR118" s="102"/>
      <c r="NS118" s="102"/>
      <c r="NT118" s="102"/>
      <c r="NU118" s="102"/>
      <c r="NV118" s="102"/>
      <c r="NW118" s="102"/>
      <c r="NX118" s="102"/>
      <c r="NY118" s="102"/>
      <c r="NZ118" s="102"/>
      <c r="OA118" s="102"/>
      <c r="OB118" s="102"/>
      <c r="OC118" s="102"/>
      <c r="OD118" s="102"/>
      <c r="OE118" s="102"/>
      <c r="OF118" s="102"/>
      <c r="OG118" s="102"/>
      <c r="OH118" s="102"/>
      <c r="OI118" s="102"/>
      <c r="OJ118" s="102"/>
      <c r="OK118" s="102"/>
      <c r="OL118" s="102"/>
      <c r="OM118" s="102"/>
      <c r="ON118" s="102"/>
      <c r="OO118" s="102"/>
      <c r="OP118" s="102"/>
      <c r="OQ118" s="102"/>
      <c r="OR118" s="102"/>
      <c r="OS118" s="102"/>
      <c r="OT118" s="102"/>
      <c r="OU118" s="102"/>
      <c r="OV118" s="102"/>
      <c r="OW118" s="102"/>
      <c r="OX118" s="102"/>
      <c r="OY118" s="102"/>
      <c r="OZ118" s="102"/>
      <c r="PA118" s="102"/>
      <c r="PB118" s="102"/>
      <c r="PC118" s="102"/>
      <c r="PD118" s="102"/>
      <c r="PE118" s="102"/>
      <c r="PF118" s="102"/>
      <c r="PG118" s="102"/>
      <c r="PH118" s="102"/>
      <c r="PI118" s="102"/>
      <c r="PJ118" s="102"/>
      <c r="PK118" s="102"/>
      <c r="PL118" s="102"/>
      <c r="PM118" s="102"/>
      <c r="PN118" s="102"/>
      <c r="PO118" s="102"/>
      <c r="PP118" s="102"/>
      <c r="PQ118" s="102"/>
      <c r="PR118" s="102"/>
      <c r="PS118" s="102"/>
      <c r="PT118" s="102"/>
      <c r="PU118" s="102"/>
      <c r="PV118" s="102"/>
      <c r="PW118" s="102"/>
      <c r="PX118" s="102"/>
      <c r="PY118" s="102"/>
      <c r="PZ118" s="102"/>
      <c r="QA118" s="102"/>
      <c r="QB118" s="102"/>
      <c r="QC118" s="102"/>
      <c r="QD118" s="102"/>
      <c r="QE118" s="102"/>
      <c r="QF118" s="102"/>
      <c r="QG118" s="102"/>
      <c r="QH118" s="102"/>
      <c r="QI118" s="102"/>
      <c r="QJ118" s="102"/>
      <c r="QK118" s="102"/>
      <c r="QL118" s="102"/>
      <c r="QM118" s="102"/>
      <c r="QN118" s="102"/>
      <c r="QO118" s="102"/>
      <c r="QP118" s="102"/>
      <c r="QQ118" s="102"/>
      <c r="QR118" s="102"/>
      <c r="QS118" s="102"/>
      <c r="QT118" s="102"/>
      <c r="QU118" s="102"/>
      <c r="QV118" s="102"/>
      <c r="QW118" s="102"/>
      <c r="QX118" s="102"/>
      <c r="QY118" s="102"/>
      <c r="QZ118" s="102"/>
      <c r="RA118" s="102"/>
      <c r="RB118" s="102"/>
      <c r="RC118" s="102"/>
      <c r="RD118" s="102"/>
      <c r="RE118" s="102"/>
      <c r="RF118" s="102"/>
      <c r="RG118" s="102"/>
      <c r="RH118" s="102"/>
      <c r="RI118" s="102"/>
      <c r="RJ118" s="102"/>
      <c r="RK118" s="102"/>
      <c r="RL118" s="102"/>
      <c r="RM118" s="102"/>
      <c r="RN118" s="102"/>
      <c r="RO118" s="102"/>
      <c r="RP118" s="102"/>
      <c r="RQ118" s="102"/>
      <c r="RR118" s="102"/>
      <c r="RS118" s="102"/>
      <c r="RT118" s="102"/>
      <c r="RU118" s="102"/>
      <c r="RV118" s="102"/>
      <c r="RW118" s="102"/>
      <c r="RX118" s="102"/>
      <c r="RY118" s="102"/>
      <c r="RZ118" s="102"/>
      <c r="SA118" s="102"/>
      <c r="SB118" s="102"/>
      <c r="SC118" s="102"/>
      <c r="SD118" s="102"/>
      <c r="SE118" s="102"/>
      <c r="SF118" s="102"/>
      <c r="SG118" s="102"/>
      <c r="SH118" s="102"/>
      <c r="SI118" s="102"/>
      <c r="SJ118" s="102"/>
      <c r="SK118" s="102"/>
      <c r="SL118" s="102"/>
      <c r="SM118" s="102"/>
      <c r="SN118" s="102"/>
      <c r="SO118" s="102"/>
      <c r="SP118" s="102"/>
      <c r="SQ118" s="102"/>
      <c r="SR118" s="102"/>
      <c r="SS118" s="102"/>
      <c r="ST118" s="102"/>
      <c r="SU118" s="102"/>
      <c r="SV118" s="102"/>
      <c r="SW118" s="102"/>
      <c r="SX118" s="102"/>
      <c r="SY118" s="102"/>
      <c r="SZ118" s="102"/>
      <c r="TA118" s="102"/>
      <c r="TB118" s="102"/>
      <c r="TC118" s="102"/>
      <c r="TD118" s="102"/>
      <c r="TE118" s="102"/>
      <c r="TF118" s="102"/>
      <c r="TG118" s="102"/>
      <c r="TH118" s="102"/>
      <c r="TI118" s="102"/>
      <c r="TJ118" s="102"/>
      <c r="TK118" s="102"/>
      <c r="TL118" s="102"/>
      <c r="TM118" s="102"/>
      <c r="TN118" s="102"/>
      <c r="TO118" s="102"/>
      <c r="TP118" s="102"/>
      <c r="TQ118" s="102"/>
      <c r="TR118" s="102"/>
      <c r="TS118" s="102"/>
      <c r="TT118" s="102"/>
      <c r="TU118" s="102"/>
      <c r="TV118" s="102"/>
      <c r="TW118" s="102"/>
      <c r="TX118" s="102"/>
      <c r="TY118" s="102"/>
      <c r="TZ118" s="102"/>
      <c r="UA118" s="102"/>
      <c r="UB118" s="102"/>
      <c r="UC118" s="102"/>
      <c r="UD118" s="102"/>
      <c r="UE118" s="102"/>
      <c r="UF118" s="102"/>
      <c r="UG118" s="102"/>
      <c r="UH118" s="102"/>
      <c r="UI118" s="102"/>
      <c r="UJ118" s="102"/>
      <c r="UK118" s="102"/>
      <c r="UL118" s="102"/>
      <c r="UM118" s="102"/>
      <c r="UN118" s="102"/>
      <c r="UO118" s="102"/>
      <c r="UP118" s="102"/>
      <c r="UQ118" s="102"/>
      <c r="UR118" s="102"/>
      <c r="US118" s="102"/>
      <c r="UT118" s="102"/>
      <c r="UU118" s="102"/>
      <c r="UV118" s="102"/>
      <c r="UW118" s="102"/>
      <c r="UX118" s="102"/>
      <c r="UY118" s="102"/>
      <c r="UZ118" s="102"/>
      <c r="VA118" s="102"/>
      <c r="VB118" s="102"/>
      <c r="VC118" s="102"/>
      <c r="VD118" s="102"/>
      <c r="VE118" s="102"/>
      <c r="VF118" s="102"/>
      <c r="VG118" s="102"/>
      <c r="VH118" s="102"/>
      <c r="VI118" s="102"/>
      <c r="VJ118" s="102"/>
      <c r="VK118" s="102"/>
      <c r="VL118" s="102"/>
      <c r="VM118" s="102"/>
      <c r="VN118" s="102"/>
      <c r="VO118" s="102"/>
      <c r="VP118" s="102"/>
      <c r="VQ118" s="102"/>
      <c r="VR118" s="102"/>
      <c r="VS118" s="102"/>
      <c r="VT118" s="102"/>
      <c r="VU118" s="102"/>
      <c r="VV118" s="102"/>
      <c r="VW118" s="102"/>
      <c r="VX118" s="102"/>
      <c r="VY118" s="102"/>
      <c r="VZ118" s="102"/>
      <c r="WA118" s="102"/>
      <c r="WB118" s="102"/>
      <c r="WC118" s="102"/>
      <c r="WD118" s="102"/>
      <c r="WE118" s="102"/>
      <c r="WF118" s="102"/>
      <c r="WG118" s="102"/>
      <c r="WH118" s="102"/>
      <c r="WI118" s="102"/>
      <c r="WJ118" s="102"/>
      <c r="WK118" s="102"/>
      <c r="WL118" s="102"/>
      <c r="WM118" s="102"/>
      <c r="WN118" s="102"/>
      <c r="WO118" s="102"/>
      <c r="WP118" s="102"/>
      <c r="WQ118" s="102"/>
      <c r="WR118" s="102"/>
      <c r="WS118" s="102"/>
      <c r="WT118" s="102"/>
      <c r="WU118" s="102"/>
      <c r="WV118" s="102"/>
      <c r="WW118" s="102"/>
      <c r="WX118" s="102"/>
      <c r="WY118" s="102"/>
      <c r="WZ118" s="102"/>
      <c r="XA118" s="102"/>
      <c r="XB118" s="102"/>
      <c r="XC118" s="102"/>
      <c r="XD118" s="102"/>
      <c r="XE118" s="102"/>
      <c r="XF118" s="102"/>
      <c r="XG118" s="102"/>
      <c r="XH118" s="102"/>
      <c r="XI118" s="102"/>
      <c r="XJ118" s="102"/>
      <c r="XK118" s="102"/>
      <c r="XL118" s="102"/>
      <c r="XM118" s="102"/>
      <c r="XN118" s="102"/>
      <c r="XO118" s="102"/>
      <c r="XP118" s="102"/>
      <c r="XQ118" s="102"/>
      <c r="XR118" s="102"/>
      <c r="XS118" s="102"/>
      <c r="XT118" s="102"/>
      <c r="XU118" s="102"/>
      <c r="XV118" s="102"/>
      <c r="XW118" s="102"/>
      <c r="XX118" s="102"/>
      <c r="XY118" s="102"/>
      <c r="XZ118" s="102"/>
      <c r="YA118" s="102"/>
      <c r="YB118" s="102"/>
      <c r="YC118" s="102"/>
      <c r="YD118" s="102"/>
      <c r="YE118" s="102"/>
      <c r="YF118" s="102"/>
      <c r="YG118" s="102"/>
      <c r="YH118" s="102"/>
      <c r="YI118" s="102"/>
      <c r="YJ118" s="102"/>
      <c r="YK118" s="102"/>
      <c r="YL118" s="102"/>
      <c r="YM118" s="102"/>
      <c r="YN118" s="102"/>
      <c r="YO118" s="102"/>
      <c r="YP118" s="102"/>
      <c r="YQ118" s="102"/>
      <c r="YR118" s="102"/>
      <c r="YS118" s="102"/>
      <c r="YT118" s="102"/>
      <c r="YU118" s="102"/>
      <c r="YV118" s="102"/>
      <c r="YW118" s="102"/>
      <c r="YX118" s="102"/>
      <c r="YY118" s="102"/>
      <c r="YZ118" s="102"/>
      <c r="ZA118" s="102"/>
      <c r="ZB118" s="102"/>
      <c r="ZC118" s="102"/>
      <c r="ZD118" s="102"/>
      <c r="ZE118" s="102"/>
      <c r="ZF118" s="102"/>
      <c r="ZG118" s="102"/>
      <c r="ZH118" s="102"/>
      <c r="ZI118" s="102"/>
      <c r="ZJ118" s="102"/>
      <c r="ZK118" s="102"/>
      <c r="ZL118" s="102"/>
      <c r="ZM118" s="102"/>
      <c r="ZN118" s="102"/>
      <c r="ZO118" s="102"/>
      <c r="ZP118" s="102"/>
      <c r="ZQ118" s="102"/>
      <c r="ZR118" s="102"/>
      <c r="ZS118" s="102"/>
      <c r="ZT118" s="102"/>
      <c r="ZU118" s="102"/>
      <c r="ZV118" s="102"/>
      <c r="ZW118" s="102"/>
      <c r="ZX118" s="102"/>
      <c r="ZY118" s="102"/>
      <c r="ZZ118" s="102"/>
      <c r="AAA118" s="102"/>
      <c r="AAB118" s="102"/>
      <c r="AAC118" s="102"/>
      <c r="AAD118" s="102"/>
      <c r="AAE118" s="102"/>
      <c r="AAF118" s="102"/>
      <c r="AAG118" s="102"/>
      <c r="AAH118" s="102"/>
      <c r="AAI118" s="102"/>
      <c r="AAJ118" s="102"/>
      <c r="AAK118" s="102"/>
      <c r="AAL118" s="102"/>
      <c r="AAM118" s="102"/>
      <c r="AAN118" s="102"/>
      <c r="AAO118" s="102"/>
      <c r="AAP118" s="102"/>
      <c r="AAQ118" s="102"/>
      <c r="AAR118" s="102"/>
      <c r="AAS118" s="102"/>
      <c r="AAT118" s="102"/>
      <c r="AAU118" s="102"/>
      <c r="AAV118" s="102"/>
      <c r="AAW118" s="102"/>
      <c r="AAX118" s="102"/>
      <c r="AAY118" s="102"/>
      <c r="AAZ118" s="102"/>
      <c r="ABA118" s="102"/>
      <c r="ABB118" s="102"/>
      <c r="ABC118" s="102"/>
      <c r="ABD118" s="102"/>
      <c r="ABE118" s="102"/>
      <c r="ABF118" s="102"/>
      <c r="ABG118" s="102"/>
      <c r="ABH118" s="102"/>
      <c r="ABI118" s="102"/>
      <c r="ABJ118" s="102"/>
      <c r="ABK118" s="102"/>
      <c r="ABL118" s="102"/>
      <c r="ABM118" s="102"/>
      <c r="ABN118" s="102"/>
      <c r="ABO118" s="102"/>
      <c r="ABP118" s="102"/>
      <c r="ABQ118" s="102"/>
      <c r="ABR118" s="102"/>
      <c r="ABS118" s="102"/>
      <c r="ABT118" s="102"/>
      <c r="ABU118" s="102"/>
      <c r="ABV118" s="102"/>
      <c r="ABW118" s="102"/>
      <c r="ABX118" s="102"/>
      <c r="ABY118" s="102"/>
      <c r="ABZ118" s="102"/>
      <c r="ACA118" s="102"/>
      <c r="ACB118" s="102"/>
      <c r="ACC118" s="102"/>
      <c r="ACD118" s="102"/>
      <c r="ACE118" s="102"/>
      <c r="ACF118" s="102"/>
      <c r="ACG118" s="102"/>
      <c r="ACH118" s="102"/>
      <c r="ACI118" s="102"/>
      <c r="ACJ118" s="102"/>
      <c r="ACK118" s="102"/>
      <c r="ACL118" s="102"/>
      <c r="ACM118" s="102"/>
      <c r="ACN118" s="102"/>
      <c r="ACO118" s="102"/>
      <c r="ACP118" s="102"/>
      <c r="ACQ118" s="102"/>
      <c r="ACR118" s="102"/>
      <c r="ACS118" s="102"/>
      <c r="ACT118" s="102"/>
      <c r="ACU118" s="102"/>
      <c r="ACV118" s="102"/>
      <c r="ACW118" s="102"/>
      <c r="ACX118" s="102"/>
      <c r="ACY118" s="102"/>
      <c r="ACZ118" s="102"/>
      <c r="ADA118" s="102"/>
      <c r="ADB118" s="102"/>
      <c r="ADC118" s="102"/>
      <c r="ADD118" s="102"/>
      <c r="ADE118" s="102"/>
      <c r="ADF118" s="102"/>
      <c r="ADG118" s="102"/>
      <c r="ADH118" s="102"/>
      <c r="ADI118" s="102"/>
      <c r="ADJ118" s="102"/>
      <c r="ADK118" s="102"/>
      <c r="ADL118" s="102"/>
      <c r="ADM118" s="102"/>
      <c r="ADN118" s="102"/>
      <c r="ADO118" s="102"/>
      <c r="ADP118" s="102"/>
      <c r="ADQ118" s="102"/>
      <c r="ADR118" s="102"/>
      <c r="ADS118" s="102"/>
      <c r="ADT118" s="102"/>
      <c r="ADU118" s="102"/>
      <c r="ADV118" s="102"/>
      <c r="ADW118" s="102"/>
      <c r="ADX118" s="102"/>
      <c r="ADY118" s="102"/>
      <c r="ADZ118" s="102"/>
      <c r="AEA118" s="102"/>
      <c r="AEB118" s="102"/>
      <c r="AEC118" s="102"/>
      <c r="AED118" s="102"/>
      <c r="AEE118" s="102"/>
      <c r="AEF118" s="102"/>
      <c r="AEG118" s="102"/>
      <c r="AEH118" s="102"/>
      <c r="AEI118" s="102"/>
      <c r="AEJ118" s="102"/>
      <c r="AEK118" s="102"/>
      <c r="AEL118" s="102"/>
      <c r="AEM118" s="102"/>
      <c r="AEN118" s="102"/>
      <c r="AEO118" s="102"/>
      <c r="AEP118" s="102"/>
      <c r="AEQ118" s="102"/>
      <c r="AER118" s="102"/>
      <c r="AES118" s="102"/>
      <c r="AET118" s="102"/>
      <c r="AEU118" s="102"/>
      <c r="AEV118" s="102"/>
      <c r="AEW118" s="102"/>
      <c r="AEX118" s="102"/>
      <c r="AEY118" s="102"/>
      <c r="AEZ118" s="102"/>
      <c r="AFA118" s="102"/>
      <c r="AFB118" s="102"/>
      <c r="AFC118" s="102"/>
      <c r="AFD118" s="102"/>
      <c r="AFE118" s="102"/>
      <c r="AFF118" s="102"/>
      <c r="AFG118" s="102"/>
      <c r="AFH118" s="102"/>
      <c r="AFI118" s="102"/>
      <c r="AFJ118" s="102"/>
      <c r="AFK118" s="102"/>
      <c r="AFL118" s="102"/>
      <c r="AFM118" s="102"/>
      <c r="AFN118" s="102"/>
      <c r="AFO118" s="102"/>
      <c r="AFP118" s="102"/>
      <c r="AFQ118" s="102"/>
      <c r="AFR118" s="102"/>
      <c r="AFS118" s="102"/>
      <c r="AFT118" s="102"/>
      <c r="AFU118" s="102"/>
      <c r="AFV118" s="102"/>
      <c r="AFW118" s="102"/>
      <c r="AFX118" s="102"/>
      <c r="AFY118" s="102"/>
      <c r="AFZ118" s="102"/>
      <c r="AGA118" s="102"/>
      <c r="AGB118" s="102"/>
      <c r="AGC118" s="102"/>
      <c r="AGD118" s="102"/>
      <c r="AGE118" s="102"/>
      <c r="AGF118" s="102"/>
      <c r="AGG118" s="102"/>
      <c r="AGH118" s="102"/>
      <c r="AGI118" s="102"/>
      <c r="AGJ118" s="102"/>
      <c r="AGK118" s="102"/>
      <c r="AGL118" s="102"/>
      <c r="AGM118" s="102"/>
      <c r="AGN118" s="102"/>
      <c r="AGO118" s="102"/>
      <c r="AGP118" s="102"/>
      <c r="AGQ118" s="102"/>
      <c r="AGR118" s="102"/>
      <c r="AGS118" s="102"/>
      <c r="AGT118" s="102"/>
      <c r="AGU118" s="102"/>
      <c r="AGV118" s="102"/>
      <c r="AGW118" s="102"/>
      <c r="AGX118" s="102"/>
      <c r="AGY118" s="102"/>
      <c r="AGZ118" s="102"/>
      <c r="AHA118" s="102"/>
      <c r="AHB118" s="102"/>
      <c r="AHC118" s="102"/>
      <c r="AHD118" s="102"/>
      <c r="AHE118" s="102"/>
      <c r="AHF118" s="102"/>
      <c r="AHG118" s="102"/>
      <c r="AHH118" s="102"/>
      <c r="AHI118" s="102"/>
      <c r="AHJ118" s="102"/>
      <c r="AHK118" s="102"/>
      <c r="AHL118" s="102"/>
      <c r="AHM118" s="102"/>
      <c r="AHN118" s="102"/>
      <c r="AHO118" s="102"/>
      <c r="AHP118" s="102"/>
      <c r="AHQ118" s="102"/>
      <c r="AHR118" s="102"/>
      <c r="AHS118" s="102"/>
      <c r="AHT118" s="102"/>
      <c r="AHU118" s="102"/>
      <c r="AHV118" s="102"/>
      <c r="AHW118" s="102"/>
      <c r="AHX118" s="102"/>
      <c r="AHY118" s="102"/>
      <c r="AHZ118" s="102"/>
      <c r="AIA118" s="102"/>
      <c r="AIB118" s="102"/>
      <c r="AIC118" s="102"/>
      <c r="AID118" s="102"/>
      <c r="AIE118" s="102"/>
      <c r="AIF118" s="102"/>
      <c r="AIG118" s="102"/>
      <c r="AIH118" s="102"/>
      <c r="AII118" s="102"/>
      <c r="AIJ118" s="102"/>
      <c r="AIK118" s="102"/>
      <c r="AIL118" s="102"/>
      <c r="AIM118" s="102"/>
      <c r="AIN118" s="102"/>
      <c r="AIO118" s="102"/>
      <c r="AIP118" s="102"/>
      <c r="AIQ118" s="102"/>
      <c r="AIR118" s="102"/>
      <c r="AIS118" s="102"/>
      <c r="AIT118" s="102"/>
      <c r="AIU118" s="102"/>
      <c r="AIV118" s="102"/>
      <c r="AIW118" s="102"/>
      <c r="AIX118" s="102"/>
      <c r="AIY118" s="102"/>
      <c r="AIZ118" s="102"/>
      <c r="AJA118" s="102"/>
      <c r="AJB118" s="102"/>
      <c r="AJC118" s="102"/>
      <c r="AJD118" s="102"/>
      <c r="AJE118" s="102"/>
      <c r="AJF118" s="102"/>
      <c r="AJG118" s="102"/>
      <c r="AJH118" s="102"/>
      <c r="AJI118" s="102"/>
      <c r="AJJ118" s="102"/>
      <c r="AJK118" s="102"/>
      <c r="AJL118" s="102"/>
      <c r="AJM118" s="102"/>
      <c r="AJN118" s="102"/>
      <c r="AJO118" s="102"/>
      <c r="AJP118" s="102"/>
      <c r="AJQ118" s="102"/>
      <c r="AJR118" s="102"/>
      <c r="AJS118" s="102"/>
      <c r="AJT118" s="102"/>
      <c r="AJU118" s="102"/>
      <c r="AJV118" s="102"/>
      <c r="AJW118" s="102"/>
      <c r="AJX118" s="102"/>
      <c r="AJY118" s="102"/>
      <c r="AJZ118" s="102"/>
      <c r="AKA118" s="102"/>
      <c r="AKB118" s="102"/>
      <c r="AKC118" s="102"/>
      <c r="AKD118" s="102"/>
      <c r="AKE118" s="102"/>
      <c r="AKF118" s="102"/>
      <c r="AKG118" s="102"/>
      <c r="AKH118" s="102"/>
      <c r="AKI118" s="102"/>
      <c r="AKJ118" s="102"/>
      <c r="AKK118" s="102"/>
      <c r="AKL118" s="102"/>
      <c r="AKM118" s="102"/>
      <c r="AKN118" s="102"/>
      <c r="AKO118" s="102"/>
      <c r="AKP118" s="102"/>
      <c r="AKQ118" s="102"/>
      <c r="AKR118" s="102"/>
      <c r="AKS118" s="102"/>
      <c r="AKT118" s="102"/>
      <c r="AKU118" s="102"/>
      <c r="AKV118" s="102"/>
      <c r="AKW118" s="102"/>
      <c r="AKX118" s="102"/>
      <c r="AKY118" s="102"/>
      <c r="AKZ118" s="102"/>
      <c r="ALA118" s="102"/>
      <c r="ALB118" s="102"/>
      <c r="ALC118" s="102"/>
      <c r="ALD118" s="102"/>
      <c r="ALE118" s="102"/>
      <c r="ALF118" s="102"/>
      <c r="ALG118" s="102"/>
      <c r="ALH118" s="102"/>
      <c r="ALI118" s="102"/>
      <c r="ALJ118" s="102"/>
      <c r="ALK118" s="102"/>
      <c r="ALL118" s="102"/>
      <c r="ALM118" s="102"/>
      <c r="ALN118" s="102"/>
      <c r="ALO118" s="102"/>
      <c r="ALP118" s="102"/>
      <c r="ALQ118" s="102"/>
      <c r="ALR118" s="102"/>
      <c r="ALS118" s="102"/>
      <c r="ALT118" s="102"/>
      <c r="ALU118" s="102"/>
      <c r="ALV118" s="102"/>
      <c r="ALW118" s="102"/>
      <c r="ALX118" s="102"/>
      <c r="ALY118" s="102"/>
      <c r="ALZ118" s="102"/>
      <c r="AMA118" s="102"/>
      <c r="AMB118" s="102"/>
      <c r="AMC118" s="102"/>
      <c r="AMD118" s="102"/>
      <c r="AME118" s="102"/>
      <c r="AMF118" s="102"/>
      <c r="AMG118" s="102"/>
      <c r="AMH118" s="102"/>
      <c r="AMI118" s="102"/>
      <c r="AMJ118" s="102"/>
      <c r="AMK118" s="102"/>
      <c r="AML118" s="102"/>
      <c r="AMM118" s="102"/>
      <c r="AMN118" s="102"/>
      <c r="AMO118" s="102"/>
      <c r="AMP118" s="102"/>
      <c r="AMQ118" s="102"/>
      <c r="AMR118" s="102"/>
      <c r="AMS118" s="102"/>
      <c r="AMT118" s="102"/>
      <c r="AMU118" s="102"/>
      <c r="AMV118" s="102"/>
      <c r="AMW118" s="102"/>
      <c r="AMX118" s="102"/>
      <c r="AMY118" s="102"/>
      <c r="AMZ118" s="102"/>
      <c r="ANA118" s="102"/>
      <c r="ANB118" s="102"/>
      <c r="ANC118" s="102"/>
      <c r="AND118" s="102"/>
      <c r="ANE118" s="102"/>
      <c r="ANF118" s="102"/>
      <c r="ANG118" s="102"/>
      <c r="ANH118" s="102"/>
      <c r="ANI118" s="102"/>
      <c r="ANJ118" s="102"/>
      <c r="ANK118" s="102"/>
      <c r="ANL118" s="102"/>
      <c r="ANM118" s="102"/>
      <c r="ANN118" s="102"/>
      <c r="ANO118" s="102"/>
      <c r="ANP118" s="102"/>
      <c r="ANQ118" s="102"/>
      <c r="ANR118" s="102"/>
      <c r="ANS118" s="102"/>
      <c r="ANT118" s="102"/>
      <c r="ANU118" s="102"/>
      <c r="ANV118" s="102"/>
      <c r="ANW118" s="102"/>
      <c r="ANX118" s="102"/>
      <c r="ANY118" s="102"/>
      <c r="ANZ118" s="102"/>
      <c r="AOA118" s="102"/>
      <c r="AOB118" s="102"/>
      <c r="AOC118" s="102"/>
      <c r="AOD118" s="102"/>
      <c r="AOE118" s="102"/>
      <c r="AOF118" s="102"/>
      <c r="AOG118" s="102"/>
      <c r="AOH118" s="102"/>
      <c r="AOI118" s="102"/>
      <c r="AOJ118" s="102"/>
      <c r="AOK118" s="102"/>
      <c r="AOL118" s="102"/>
      <c r="AOM118" s="102"/>
      <c r="AON118" s="102"/>
      <c r="AOO118" s="102"/>
      <c r="AOP118" s="102"/>
      <c r="AOQ118" s="102"/>
      <c r="AOR118" s="102"/>
      <c r="AOS118" s="102"/>
      <c r="AOT118" s="102"/>
      <c r="AOU118" s="102"/>
      <c r="AOV118" s="102"/>
      <c r="AOW118" s="102"/>
      <c r="AOX118" s="102"/>
      <c r="AOY118" s="102"/>
      <c r="AOZ118" s="102"/>
      <c r="APA118" s="102"/>
      <c r="APB118" s="102"/>
      <c r="APC118" s="102"/>
      <c r="APD118" s="102"/>
      <c r="APE118" s="102"/>
      <c r="APF118" s="102"/>
      <c r="APG118" s="102"/>
      <c r="APH118" s="102"/>
      <c r="API118" s="102"/>
      <c r="APJ118" s="102"/>
      <c r="APK118" s="102"/>
      <c r="APL118" s="102"/>
      <c r="APM118" s="102"/>
      <c r="APN118" s="102"/>
      <c r="APO118" s="102"/>
      <c r="APP118" s="102"/>
      <c r="APQ118" s="102"/>
      <c r="APR118" s="102"/>
      <c r="APS118" s="102"/>
      <c r="APT118" s="102"/>
      <c r="APU118" s="102"/>
      <c r="APV118" s="102"/>
      <c r="APW118" s="102"/>
      <c r="APX118" s="102"/>
      <c r="APY118" s="102"/>
      <c r="APZ118" s="102"/>
      <c r="AQA118" s="102"/>
      <c r="AQB118" s="102"/>
      <c r="AQC118" s="102"/>
      <c r="AQD118" s="102"/>
      <c r="AQE118" s="102"/>
      <c r="AQF118" s="102"/>
      <c r="AQG118" s="102"/>
      <c r="AQH118" s="102"/>
      <c r="AQI118" s="102"/>
      <c r="AQJ118" s="102"/>
      <c r="AQK118" s="102"/>
      <c r="AQL118" s="102"/>
      <c r="AQM118" s="102"/>
      <c r="AQN118" s="102"/>
      <c r="AQO118" s="102"/>
      <c r="AQP118" s="102"/>
      <c r="AQQ118" s="102"/>
      <c r="AQR118" s="102"/>
      <c r="AQS118" s="102"/>
      <c r="AQT118" s="102"/>
      <c r="AQU118" s="102"/>
      <c r="AQV118" s="102"/>
      <c r="AQW118" s="102"/>
      <c r="AQX118" s="102"/>
      <c r="AQY118" s="102"/>
      <c r="AQZ118" s="102"/>
      <c r="ARA118" s="102"/>
      <c r="ARB118" s="102"/>
      <c r="ARC118" s="102"/>
      <c r="ARD118" s="102"/>
      <c r="ARE118" s="102"/>
      <c r="ARF118" s="102"/>
      <c r="ARG118" s="102"/>
      <c r="ARH118" s="102"/>
      <c r="ARI118" s="102"/>
      <c r="ARJ118" s="102"/>
      <c r="ARK118" s="102"/>
      <c r="ARL118" s="102"/>
      <c r="ARM118" s="102"/>
      <c r="ARN118" s="102"/>
      <c r="ARO118" s="102"/>
      <c r="ARP118" s="102"/>
      <c r="ARQ118" s="102"/>
      <c r="ARR118" s="102"/>
      <c r="ARS118" s="102"/>
      <c r="ART118" s="102"/>
      <c r="ARU118" s="102"/>
      <c r="ARV118" s="102"/>
      <c r="ARW118" s="102"/>
      <c r="ARX118" s="102"/>
      <c r="ARY118" s="102"/>
      <c r="ARZ118" s="102"/>
      <c r="ASA118" s="102"/>
      <c r="ASB118" s="102"/>
      <c r="ASC118" s="102"/>
      <c r="ASD118" s="102"/>
      <c r="ASE118" s="102"/>
      <c r="ASF118" s="102"/>
      <c r="ASG118" s="102"/>
      <c r="ASH118" s="102"/>
      <c r="ASI118" s="102"/>
      <c r="ASJ118" s="102"/>
      <c r="ASK118" s="102"/>
      <c r="ASL118" s="102"/>
      <c r="ASM118" s="102"/>
      <c r="ASN118" s="102"/>
      <c r="ASO118" s="102"/>
      <c r="ASP118" s="102"/>
      <c r="ASQ118" s="102"/>
      <c r="ASR118" s="102"/>
      <c r="ASS118" s="102"/>
      <c r="AST118" s="102"/>
      <c r="ASU118" s="102"/>
      <c r="ASV118" s="102"/>
      <c r="ASW118" s="102"/>
      <c r="ASX118" s="102"/>
      <c r="ASY118" s="102"/>
      <c r="ASZ118" s="102"/>
      <c r="ATA118" s="102"/>
      <c r="ATB118" s="102"/>
      <c r="ATC118" s="102"/>
      <c r="ATD118" s="102"/>
      <c r="ATE118" s="102"/>
      <c r="ATF118" s="102"/>
      <c r="ATG118" s="102"/>
      <c r="ATH118" s="102"/>
      <c r="ATI118" s="102"/>
      <c r="ATJ118" s="102"/>
      <c r="ATK118" s="102"/>
      <c r="ATL118" s="102"/>
      <c r="ATM118" s="102"/>
      <c r="ATN118" s="102"/>
      <c r="ATO118" s="102"/>
      <c r="ATP118" s="102"/>
      <c r="ATQ118" s="102"/>
      <c r="ATR118" s="102"/>
      <c r="ATS118" s="102"/>
      <c r="ATT118" s="102"/>
      <c r="ATU118" s="102"/>
      <c r="ATV118" s="102"/>
      <c r="ATW118" s="102"/>
      <c r="ATX118" s="102"/>
      <c r="ATY118" s="102"/>
      <c r="ATZ118" s="102"/>
      <c r="AUA118" s="102"/>
      <c r="AUB118" s="102"/>
      <c r="AUC118" s="102"/>
      <c r="AUD118" s="102"/>
      <c r="AUE118" s="102"/>
      <c r="AUF118" s="102"/>
      <c r="AUG118" s="102"/>
      <c r="AUH118" s="102"/>
      <c r="AUI118" s="102"/>
      <c r="AUJ118" s="102"/>
      <c r="AUK118" s="102"/>
      <c r="AUL118" s="102"/>
      <c r="AUM118" s="102"/>
      <c r="AUN118" s="102"/>
      <c r="AUO118" s="102"/>
      <c r="AUP118" s="102"/>
      <c r="AUQ118" s="102"/>
      <c r="AUR118" s="102"/>
      <c r="AUS118" s="102"/>
      <c r="AUT118" s="102"/>
      <c r="AUU118" s="102"/>
      <c r="AUV118" s="102"/>
      <c r="AUW118" s="102"/>
      <c r="AUX118" s="102"/>
      <c r="AUY118" s="102"/>
      <c r="AUZ118" s="102"/>
      <c r="AVA118" s="102"/>
      <c r="AVB118" s="102"/>
      <c r="AVC118" s="102"/>
      <c r="AVD118" s="102"/>
      <c r="AVE118" s="102"/>
      <c r="AVF118" s="102"/>
      <c r="AVG118" s="102"/>
      <c r="AVH118" s="102"/>
      <c r="AVI118" s="102"/>
      <c r="AVJ118" s="102"/>
      <c r="AVK118" s="102"/>
      <c r="AVL118" s="102"/>
      <c r="AVM118" s="102"/>
      <c r="AVN118" s="102"/>
      <c r="AVO118" s="102"/>
      <c r="AVP118" s="102"/>
      <c r="AVQ118" s="102"/>
      <c r="AVR118" s="102"/>
      <c r="AVS118" s="102"/>
      <c r="AVT118" s="102"/>
      <c r="AVU118" s="102"/>
      <c r="AVV118" s="102"/>
      <c r="AVW118" s="102"/>
      <c r="AVX118" s="102"/>
      <c r="AVY118" s="102"/>
      <c r="AVZ118" s="102"/>
      <c r="AWA118" s="102"/>
      <c r="AWB118" s="102"/>
      <c r="AWC118" s="102"/>
      <c r="AWD118" s="102"/>
      <c r="AWE118" s="102"/>
      <c r="AWF118" s="102"/>
      <c r="AWG118" s="102"/>
      <c r="AWH118" s="102"/>
      <c r="AWI118" s="102"/>
      <c r="AWJ118" s="102"/>
      <c r="AWK118" s="102"/>
      <c r="AWL118" s="102"/>
      <c r="AWM118" s="102"/>
      <c r="AWN118" s="102"/>
      <c r="AWO118" s="102"/>
      <c r="AWP118" s="102"/>
      <c r="AWQ118" s="102"/>
      <c r="AWR118" s="102"/>
      <c r="AWS118" s="102"/>
      <c r="AWT118" s="102"/>
      <c r="AWU118" s="102"/>
      <c r="AWV118" s="102"/>
      <c r="AWW118" s="102"/>
      <c r="AWX118" s="102"/>
      <c r="AWY118" s="102"/>
      <c r="AWZ118" s="102"/>
      <c r="AXA118" s="102"/>
      <c r="AXB118" s="102"/>
      <c r="AXC118" s="102"/>
      <c r="AXD118" s="102"/>
      <c r="AXE118" s="102"/>
      <c r="AXF118" s="102"/>
      <c r="AXG118" s="102"/>
      <c r="AXH118" s="102"/>
      <c r="AXI118" s="102"/>
      <c r="AXJ118" s="102"/>
      <c r="AXK118" s="102"/>
      <c r="AXL118" s="102"/>
      <c r="AXM118" s="102"/>
      <c r="AXN118" s="102"/>
      <c r="AXO118" s="102"/>
      <c r="AXP118" s="102"/>
      <c r="AXQ118" s="102"/>
      <c r="AXR118" s="102"/>
      <c r="AXS118" s="102"/>
      <c r="AXT118" s="102"/>
      <c r="AXU118" s="102"/>
      <c r="AXV118" s="102"/>
      <c r="AXW118" s="102"/>
      <c r="AXX118" s="102"/>
      <c r="AXY118" s="102"/>
      <c r="AXZ118" s="102"/>
      <c r="AYA118" s="102"/>
      <c r="AYB118" s="102"/>
      <c r="AYC118" s="102"/>
      <c r="AYD118" s="102"/>
      <c r="AYE118" s="102"/>
      <c r="AYF118" s="102"/>
      <c r="AYG118" s="102"/>
      <c r="AYH118" s="102"/>
      <c r="AYI118" s="102"/>
      <c r="AYJ118" s="102"/>
      <c r="AYK118" s="102"/>
      <c r="AYL118" s="102"/>
      <c r="AYM118" s="102"/>
      <c r="AYN118" s="102"/>
      <c r="AYO118" s="102"/>
      <c r="AYP118" s="102"/>
      <c r="AYQ118" s="102"/>
      <c r="AYR118" s="102"/>
      <c r="AYS118" s="102"/>
      <c r="AYT118" s="102"/>
      <c r="AYU118" s="102"/>
      <c r="AYV118" s="102"/>
      <c r="AYW118" s="102"/>
      <c r="AYX118" s="102"/>
      <c r="AYY118" s="102"/>
      <c r="AYZ118" s="102"/>
      <c r="AZA118" s="102"/>
      <c r="AZB118" s="102"/>
      <c r="AZC118" s="102"/>
      <c r="AZD118" s="102"/>
      <c r="AZE118" s="102"/>
      <c r="AZF118" s="102"/>
      <c r="AZG118" s="102"/>
      <c r="AZH118" s="102"/>
      <c r="AZI118" s="102"/>
      <c r="AZJ118" s="102"/>
      <c r="AZK118" s="102"/>
      <c r="AZL118" s="102"/>
      <c r="AZM118" s="102"/>
      <c r="AZN118" s="102"/>
      <c r="AZO118" s="102"/>
      <c r="AZP118" s="102"/>
      <c r="AZQ118" s="102"/>
      <c r="AZR118" s="102"/>
      <c r="AZS118" s="102"/>
      <c r="AZT118" s="102"/>
      <c r="AZU118" s="102"/>
      <c r="AZV118" s="102"/>
      <c r="AZW118" s="102"/>
      <c r="AZX118" s="102"/>
      <c r="AZY118" s="102"/>
      <c r="AZZ118" s="102"/>
      <c r="BAA118" s="102"/>
      <c r="BAB118" s="102"/>
      <c r="BAC118" s="102"/>
      <c r="BAD118" s="102"/>
      <c r="BAE118" s="102"/>
      <c r="BAF118" s="102"/>
      <c r="BAG118" s="102"/>
      <c r="BAH118" s="102"/>
      <c r="BAI118" s="102"/>
      <c r="BAJ118" s="102"/>
      <c r="BAK118" s="102"/>
      <c r="BAL118" s="102"/>
      <c r="BAM118" s="102"/>
      <c r="BAN118" s="102"/>
      <c r="BAO118" s="102"/>
      <c r="BAP118" s="102"/>
      <c r="BAQ118" s="102"/>
      <c r="BAR118" s="102"/>
      <c r="BAS118" s="102"/>
      <c r="BAT118" s="102"/>
      <c r="BAU118" s="102"/>
      <c r="BAV118" s="102"/>
      <c r="BAW118" s="102"/>
      <c r="BAX118" s="102"/>
      <c r="BAY118" s="102"/>
      <c r="BAZ118" s="102"/>
      <c r="BBA118" s="102"/>
      <c r="BBB118" s="102"/>
      <c r="BBC118" s="102"/>
      <c r="BBD118" s="102"/>
      <c r="BBE118" s="102"/>
      <c r="BBF118" s="102"/>
      <c r="BBG118" s="102"/>
      <c r="BBH118" s="102"/>
      <c r="BBI118" s="102"/>
      <c r="BBJ118" s="102"/>
      <c r="BBK118" s="102"/>
      <c r="BBL118" s="102"/>
      <c r="BBM118" s="102"/>
      <c r="BBN118" s="102"/>
      <c r="BBO118" s="102"/>
      <c r="BBP118" s="102"/>
      <c r="BBQ118" s="102"/>
      <c r="BBR118" s="102"/>
      <c r="BBS118" s="102"/>
      <c r="BBT118" s="102"/>
      <c r="BBU118" s="102"/>
      <c r="BBV118" s="102"/>
      <c r="BBW118" s="102"/>
      <c r="BBX118" s="102"/>
      <c r="BBY118" s="102"/>
      <c r="BBZ118" s="102"/>
      <c r="BCA118" s="102"/>
      <c r="BCB118" s="102"/>
      <c r="BCC118" s="102"/>
      <c r="BCD118" s="102"/>
      <c r="BCE118" s="102"/>
      <c r="BCF118" s="102"/>
      <c r="BCG118" s="102"/>
      <c r="BCH118" s="102"/>
      <c r="BCI118" s="102"/>
      <c r="BCJ118" s="102"/>
      <c r="BCK118" s="102"/>
      <c r="BCL118" s="102"/>
      <c r="BCM118" s="102"/>
      <c r="BCN118" s="102"/>
      <c r="BCO118" s="102"/>
      <c r="BCP118" s="102"/>
      <c r="BCQ118" s="102"/>
      <c r="BCR118" s="102"/>
      <c r="BCS118" s="102"/>
      <c r="BCT118" s="102"/>
      <c r="BCU118" s="102"/>
      <c r="BCV118" s="102"/>
      <c r="BCW118" s="102"/>
      <c r="BCX118" s="102"/>
      <c r="BCY118" s="102"/>
      <c r="BCZ118" s="102"/>
      <c r="BDA118" s="102"/>
      <c r="BDB118" s="102"/>
      <c r="BDC118" s="102"/>
      <c r="BDD118" s="102"/>
      <c r="BDE118" s="102"/>
      <c r="BDF118" s="102"/>
      <c r="BDG118" s="102"/>
      <c r="BDH118" s="102"/>
      <c r="BDI118" s="102"/>
      <c r="BDJ118" s="102"/>
      <c r="BDK118" s="102"/>
      <c r="BDL118" s="102"/>
      <c r="BDM118" s="102"/>
      <c r="BDN118" s="102"/>
      <c r="BDO118" s="102"/>
      <c r="BDP118" s="102"/>
      <c r="BDQ118" s="102"/>
      <c r="BDR118" s="102"/>
      <c r="BDS118" s="102"/>
      <c r="BDT118" s="102"/>
      <c r="BDU118" s="102"/>
      <c r="BDV118" s="102"/>
      <c r="BDW118" s="102"/>
      <c r="BDX118" s="102"/>
      <c r="BDY118" s="102"/>
      <c r="BDZ118" s="102"/>
      <c r="BEA118" s="102"/>
      <c r="BEB118" s="102"/>
      <c r="BEC118" s="102"/>
      <c r="BED118" s="102"/>
      <c r="BEE118" s="102"/>
      <c r="BEF118" s="102"/>
      <c r="BEG118" s="102"/>
      <c r="BEH118" s="102"/>
      <c r="BEI118" s="102"/>
      <c r="BEJ118" s="102"/>
      <c r="BEK118" s="102"/>
      <c r="BEL118" s="102"/>
      <c r="BEM118" s="102"/>
      <c r="BEN118" s="102"/>
      <c r="BEO118" s="102"/>
      <c r="BEP118" s="102"/>
      <c r="BEQ118" s="102"/>
      <c r="BER118" s="102"/>
      <c r="BES118" s="102"/>
      <c r="BET118" s="102"/>
      <c r="BEU118" s="102"/>
      <c r="BEV118" s="102"/>
      <c r="BEW118" s="102"/>
      <c r="BEX118" s="102"/>
      <c r="BEY118" s="102"/>
      <c r="BEZ118" s="102"/>
      <c r="BFA118" s="102"/>
      <c r="BFB118" s="102"/>
      <c r="BFC118" s="102"/>
      <c r="BFD118" s="102"/>
      <c r="BFE118" s="102"/>
      <c r="BFF118" s="102"/>
      <c r="BFG118" s="102"/>
      <c r="BFH118" s="102"/>
      <c r="BFI118" s="102"/>
      <c r="BFJ118" s="102"/>
      <c r="BFK118" s="102"/>
      <c r="BFL118" s="102"/>
      <c r="BFM118" s="102"/>
      <c r="BFN118" s="102"/>
      <c r="BFO118" s="102"/>
      <c r="BFP118" s="102"/>
      <c r="BFQ118" s="102"/>
      <c r="BFR118" s="102"/>
      <c r="BFS118" s="102"/>
      <c r="BFT118" s="102"/>
      <c r="BFU118" s="102"/>
      <c r="BFV118" s="102"/>
      <c r="BFW118" s="102"/>
      <c r="BFX118" s="102"/>
      <c r="BFY118" s="102"/>
      <c r="BFZ118" s="102"/>
      <c r="BGA118" s="102"/>
      <c r="BGB118" s="102"/>
      <c r="BGC118" s="102"/>
      <c r="BGD118" s="102"/>
      <c r="BGE118" s="102"/>
      <c r="BGF118" s="102"/>
      <c r="BGG118" s="102"/>
      <c r="BGH118" s="102"/>
      <c r="BGI118" s="102"/>
      <c r="BGJ118" s="102"/>
      <c r="BGK118" s="102"/>
      <c r="BGL118" s="102"/>
      <c r="BGM118" s="102"/>
      <c r="BGN118" s="102"/>
      <c r="BGO118" s="102"/>
      <c r="BGP118" s="102"/>
      <c r="BGQ118" s="102"/>
      <c r="BGR118" s="102"/>
      <c r="BGS118" s="102"/>
      <c r="BGT118" s="102"/>
      <c r="BGU118" s="102"/>
      <c r="BGV118" s="102"/>
      <c r="BGW118" s="102"/>
      <c r="BGX118" s="102"/>
      <c r="BGY118" s="102"/>
      <c r="BGZ118" s="102"/>
      <c r="BHA118" s="102"/>
      <c r="BHB118" s="102"/>
      <c r="BHC118" s="102"/>
      <c r="BHD118" s="102"/>
      <c r="BHE118" s="102"/>
      <c r="BHF118" s="102"/>
      <c r="BHG118" s="102"/>
      <c r="BHH118" s="102"/>
      <c r="BHI118" s="102"/>
      <c r="BHJ118" s="102"/>
      <c r="BHK118" s="102"/>
      <c r="BHL118" s="102"/>
      <c r="BHM118" s="102"/>
      <c r="BHN118" s="102"/>
      <c r="BHO118" s="102"/>
      <c r="BHP118" s="102"/>
      <c r="BHQ118" s="102"/>
      <c r="BHR118" s="102"/>
      <c r="BHS118" s="102"/>
      <c r="BHT118" s="102"/>
      <c r="BHU118" s="102"/>
      <c r="BHV118" s="102"/>
      <c r="BHW118" s="102"/>
      <c r="BHX118" s="102"/>
      <c r="BHY118" s="102"/>
      <c r="BHZ118" s="102"/>
      <c r="BIA118" s="102"/>
      <c r="BIB118" s="102"/>
      <c r="BIC118" s="102"/>
      <c r="BID118" s="102"/>
      <c r="BIE118" s="102"/>
      <c r="BIF118" s="102"/>
      <c r="BIG118" s="102"/>
      <c r="BIH118" s="102"/>
      <c r="BII118" s="102"/>
      <c r="BIJ118" s="102"/>
      <c r="BIK118" s="102"/>
      <c r="BIL118" s="102"/>
      <c r="BIM118" s="102"/>
      <c r="BIN118" s="102"/>
      <c r="BIO118" s="102"/>
      <c r="BIP118" s="102"/>
      <c r="BIQ118" s="102"/>
      <c r="BIR118" s="102"/>
      <c r="BIS118" s="102"/>
      <c r="BIT118" s="102"/>
      <c r="BIU118" s="102"/>
      <c r="BIV118" s="102"/>
      <c r="BIW118" s="102"/>
      <c r="BIX118" s="102"/>
      <c r="BIY118" s="102"/>
      <c r="BIZ118" s="102"/>
      <c r="BJA118" s="102"/>
      <c r="BJB118" s="102"/>
      <c r="BJC118" s="102"/>
      <c r="BJD118" s="102"/>
      <c r="BJE118" s="102"/>
      <c r="BJF118" s="102"/>
      <c r="BJG118" s="102"/>
      <c r="BJH118" s="102"/>
      <c r="BJI118" s="102"/>
      <c r="BJJ118" s="102"/>
      <c r="BJK118" s="102"/>
      <c r="BJL118" s="102"/>
      <c r="BJM118" s="102"/>
      <c r="BJN118" s="102"/>
      <c r="BJO118" s="102"/>
      <c r="BJP118" s="102"/>
      <c r="BJQ118" s="102"/>
      <c r="BJR118" s="102"/>
      <c r="BJS118" s="102"/>
      <c r="BJT118" s="102"/>
      <c r="BJU118" s="102"/>
      <c r="BJV118" s="102"/>
      <c r="BJW118" s="102"/>
      <c r="BJX118" s="102"/>
      <c r="BJY118" s="102"/>
      <c r="BJZ118" s="102"/>
      <c r="BKA118" s="102"/>
      <c r="BKB118" s="102"/>
      <c r="BKC118" s="102"/>
      <c r="BKD118" s="102"/>
      <c r="BKE118" s="102"/>
      <c r="BKF118" s="102"/>
      <c r="BKG118" s="102"/>
      <c r="BKH118" s="102"/>
      <c r="BKI118" s="102"/>
      <c r="BKJ118" s="102"/>
      <c r="BKK118" s="102"/>
      <c r="BKL118" s="102"/>
      <c r="BKM118" s="102"/>
      <c r="BKN118" s="102"/>
      <c r="BKO118" s="102"/>
      <c r="BKP118" s="102"/>
      <c r="BKQ118" s="102"/>
      <c r="BKR118" s="102"/>
      <c r="BKS118" s="102"/>
      <c r="BKT118" s="102"/>
      <c r="BKU118" s="102"/>
      <c r="BKV118" s="102"/>
      <c r="BKW118" s="102"/>
      <c r="BKX118" s="102"/>
      <c r="BKY118" s="102"/>
      <c r="BKZ118" s="102"/>
      <c r="BLA118" s="102"/>
      <c r="BLB118" s="102"/>
      <c r="BLC118" s="102"/>
      <c r="BLD118" s="102"/>
      <c r="BLE118" s="102"/>
      <c r="BLF118" s="102"/>
      <c r="BLG118" s="102"/>
      <c r="BLH118" s="102"/>
      <c r="BLI118" s="102"/>
      <c r="BLJ118" s="102"/>
      <c r="BLK118" s="102"/>
      <c r="BLL118" s="102"/>
      <c r="BLM118" s="102"/>
      <c r="BLN118" s="102"/>
      <c r="BLO118" s="102"/>
      <c r="BLP118" s="102"/>
      <c r="BLQ118" s="102"/>
      <c r="BLR118" s="102"/>
      <c r="BLS118" s="102"/>
      <c r="BLT118" s="102"/>
      <c r="BLU118" s="102"/>
      <c r="BLV118" s="102"/>
      <c r="BLW118" s="102"/>
      <c r="BLX118" s="102"/>
      <c r="BLY118" s="102"/>
      <c r="BLZ118" s="102"/>
      <c r="BMA118" s="102"/>
      <c r="BMB118" s="102"/>
      <c r="BMC118" s="102"/>
      <c r="BMD118" s="102"/>
      <c r="BME118" s="102"/>
      <c r="BMF118" s="102"/>
      <c r="BMG118" s="102"/>
      <c r="BMH118" s="102"/>
      <c r="BMI118" s="102"/>
      <c r="BMJ118" s="102"/>
      <c r="BMK118" s="102"/>
      <c r="BML118" s="102"/>
      <c r="BMM118" s="102"/>
      <c r="BMN118" s="102"/>
      <c r="BMO118" s="102"/>
      <c r="BMP118" s="102"/>
      <c r="BMQ118" s="102"/>
      <c r="BMR118" s="102"/>
      <c r="BMS118" s="102"/>
      <c r="BMT118" s="102"/>
      <c r="BMU118" s="102"/>
      <c r="BMV118" s="102"/>
      <c r="BMW118" s="102"/>
      <c r="BMX118" s="102"/>
      <c r="BMY118" s="102"/>
      <c r="BMZ118" s="102"/>
      <c r="BNA118" s="102"/>
      <c r="BNB118" s="102"/>
      <c r="BNC118" s="102"/>
      <c r="BND118" s="102"/>
      <c r="BNE118" s="102"/>
      <c r="BNF118" s="102"/>
      <c r="BNG118" s="102"/>
      <c r="BNH118" s="102"/>
      <c r="BNI118" s="102"/>
      <c r="BNJ118" s="102"/>
      <c r="BNK118" s="102"/>
      <c r="BNL118" s="102"/>
      <c r="BNM118" s="102"/>
      <c r="BNN118" s="102"/>
      <c r="BNO118" s="102"/>
      <c r="BNP118" s="102"/>
      <c r="BNQ118" s="102"/>
      <c r="BNR118" s="102"/>
      <c r="BNS118" s="102"/>
      <c r="BNT118" s="102"/>
      <c r="BNU118" s="102"/>
      <c r="BNV118" s="102"/>
      <c r="BNW118" s="102"/>
      <c r="BNX118" s="102"/>
      <c r="BNY118" s="102"/>
      <c r="BNZ118" s="102"/>
      <c r="BOA118" s="102"/>
      <c r="BOB118" s="102"/>
      <c r="BOC118" s="102"/>
      <c r="BOD118" s="102"/>
      <c r="BOE118" s="102"/>
      <c r="BOF118" s="102"/>
      <c r="BOG118" s="102"/>
      <c r="BOH118" s="102"/>
      <c r="BOI118" s="102"/>
      <c r="BOJ118" s="102"/>
      <c r="BOK118" s="102"/>
      <c r="BOL118" s="102"/>
      <c r="BOM118" s="102"/>
      <c r="BON118" s="102"/>
      <c r="BOO118" s="102"/>
      <c r="BOP118" s="102"/>
      <c r="BOQ118" s="102"/>
      <c r="BOR118" s="102"/>
      <c r="BOS118" s="102"/>
      <c r="BOT118" s="102"/>
      <c r="BOU118" s="102"/>
      <c r="BOV118" s="102"/>
      <c r="BOW118" s="102"/>
      <c r="BOX118" s="102"/>
      <c r="BOY118" s="102"/>
      <c r="BOZ118" s="102"/>
      <c r="BPA118" s="102"/>
      <c r="BPB118" s="102"/>
      <c r="BPC118" s="102"/>
      <c r="BPD118" s="102"/>
      <c r="BPE118" s="102"/>
      <c r="BPF118" s="102"/>
      <c r="BPG118" s="102"/>
      <c r="BPH118" s="102"/>
      <c r="BPI118" s="102"/>
      <c r="BPJ118" s="102"/>
      <c r="BPK118" s="102"/>
      <c r="BPL118" s="102"/>
      <c r="BPM118" s="102"/>
      <c r="BPN118" s="102"/>
      <c r="BPO118" s="102"/>
      <c r="BPP118" s="102"/>
      <c r="BPQ118" s="102"/>
      <c r="BPR118" s="102"/>
      <c r="BPS118" s="102"/>
      <c r="BPT118" s="102"/>
      <c r="BPU118" s="102"/>
      <c r="BPV118" s="102"/>
      <c r="BPW118" s="102"/>
      <c r="BPX118" s="102"/>
      <c r="BPY118" s="102"/>
      <c r="BPZ118" s="102"/>
      <c r="BQA118" s="102"/>
      <c r="BQB118" s="102"/>
      <c r="BQC118" s="102"/>
      <c r="BQD118" s="102"/>
      <c r="BQE118" s="102"/>
      <c r="BQF118" s="102"/>
      <c r="BQG118" s="102"/>
      <c r="BQH118" s="102"/>
      <c r="BQI118" s="102"/>
      <c r="BQJ118" s="102"/>
      <c r="BQK118" s="102"/>
      <c r="BQL118" s="102"/>
      <c r="BQM118" s="102"/>
      <c r="BQN118" s="102"/>
      <c r="BQO118" s="102"/>
      <c r="BQP118" s="102"/>
      <c r="BQQ118" s="102"/>
      <c r="BQR118" s="102"/>
      <c r="BQS118" s="102"/>
      <c r="BQT118" s="102"/>
      <c r="BQU118" s="102"/>
      <c r="BQV118" s="102"/>
      <c r="BQW118" s="102"/>
      <c r="BQX118" s="102"/>
      <c r="BQY118" s="102"/>
      <c r="BQZ118" s="102"/>
      <c r="BRA118" s="102"/>
      <c r="BRB118" s="102"/>
      <c r="BRC118" s="102"/>
      <c r="BRD118" s="102"/>
      <c r="BRE118" s="102"/>
      <c r="BRF118" s="102"/>
      <c r="BRG118" s="102"/>
      <c r="BRH118" s="102"/>
      <c r="BRI118" s="102"/>
      <c r="BRJ118" s="102"/>
      <c r="BRK118" s="102"/>
      <c r="BRL118" s="102"/>
      <c r="BRM118" s="102"/>
      <c r="BRN118" s="102"/>
      <c r="BRO118" s="102"/>
      <c r="BRP118" s="102"/>
      <c r="BRQ118" s="102"/>
      <c r="BRR118" s="102"/>
      <c r="BRS118" s="102"/>
      <c r="BRT118" s="102"/>
      <c r="BRU118" s="102"/>
      <c r="BRV118" s="102"/>
      <c r="BRW118" s="102"/>
      <c r="BRX118" s="102"/>
      <c r="BRY118" s="102"/>
      <c r="BRZ118" s="102"/>
      <c r="BSA118" s="102"/>
      <c r="BSB118" s="102"/>
      <c r="BSC118" s="102"/>
      <c r="BSD118" s="102"/>
      <c r="BSE118" s="102"/>
      <c r="BSF118" s="102"/>
      <c r="BSG118" s="102"/>
      <c r="BSH118" s="102"/>
      <c r="BSI118" s="102"/>
      <c r="BSJ118" s="102"/>
      <c r="BSK118" s="102"/>
      <c r="BSL118" s="102"/>
      <c r="BSM118" s="102"/>
      <c r="BSN118" s="102"/>
      <c r="BSO118" s="102"/>
      <c r="BSP118" s="102"/>
      <c r="BSQ118" s="102"/>
      <c r="BSR118" s="102"/>
      <c r="BSS118" s="102"/>
      <c r="BST118" s="102"/>
      <c r="BSU118" s="102"/>
      <c r="BSV118" s="102"/>
      <c r="BSW118" s="102"/>
      <c r="BSX118" s="102"/>
      <c r="BSY118" s="102"/>
      <c r="BSZ118" s="102"/>
      <c r="BTA118" s="102"/>
      <c r="BTB118" s="102"/>
      <c r="BTC118" s="102"/>
      <c r="BTD118" s="102"/>
      <c r="BTE118" s="102"/>
      <c r="BTF118" s="102"/>
      <c r="BTG118" s="102"/>
      <c r="BTH118" s="102"/>
      <c r="BTI118" s="102"/>
      <c r="BTJ118" s="102"/>
      <c r="BTK118" s="102"/>
      <c r="BTL118" s="102"/>
      <c r="BTM118" s="102"/>
      <c r="BTN118" s="102"/>
      <c r="BTO118" s="102"/>
      <c r="BTP118" s="102"/>
      <c r="BTQ118" s="102"/>
      <c r="BTR118" s="102"/>
      <c r="BTS118" s="102"/>
      <c r="BTT118" s="102"/>
      <c r="BTU118" s="102"/>
      <c r="BTV118" s="102"/>
      <c r="BTW118" s="102"/>
      <c r="BTX118" s="102"/>
      <c r="BTY118" s="102"/>
      <c r="BTZ118" s="102"/>
      <c r="BUA118" s="102"/>
      <c r="BUB118" s="102"/>
      <c r="BUC118" s="102"/>
      <c r="BUD118" s="102"/>
      <c r="BUE118" s="102"/>
      <c r="BUF118" s="102"/>
      <c r="BUG118" s="102"/>
      <c r="BUH118" s="102"/>
      <c r="BUI118" s="102"/>
      <c r="BUJ118" s="102"/>
      <c r="BUK118" s="102"/>
      <c r="BUL118" s="102"/>
      <c r="BUM118" s="102"/>
      <c r="BUN118" s="102"/>
      <c r="BUO118" s="102"/>
      <c r="BUP118" s="102"/>
      <c r="BUQ118" s="102"/>
      <c r="BUR118" s="102"/>
      <c r="BUS118" s="102"/>
      <c r="BUT118" s="102"/>
      <c r="BUU118" s="102"/>
      <c r="BUV118" s="102"/>
      <c r="BUW118" s="102"/>
      <c r="BUX118" s="102"/>
      <c r="BUY118" s="102"/>
      <c r="BUZ118" s="102"/>
      <c r="BVA118" s="102"/>
      <c r="BVB118" s="102"/>
      <c r="BVC118" s="102"/>
      <c r="BVD118" s="102"/>
      <c r="BVE118" s="102"/>
      <c r="BVF118" s="102"/>
      <c r="BVG118" s="102"/>
      <c r="BVH118" s="102"/>
      <c r="BVI118" s="102"/>
      <c r="BVJ118" s="102"/>
      <c r="BVK118" s="102"/>
      <c r="BVL118" s="102"/>
      <c r="BVM118" s="102"/>
      <c r="BVN118" s="102"/>
      <c r="BVO118" s="102"/>
      <c r="BVP118" s="102"/>
      <c r="BVQ118" s="102"/>
      <c r="BVR118" s="102"/>
      <c r="BVS118" s="102"/>
      <c r="BVT118" s="102"/>
      <c r="BVU118" s="102"/>
      <c r="BVV118" s="102"/>
      <c r="BVW118" s="102"/>
      <c r="BVX118" s="102"/>
      <c r="BVY118" s="102"/>
      <c r="BVZ118" s="102"/>
      <c r="BWA118" s="102"/>
      <c r="BWB118" s="102"/>
      <c r="BWC118" s="102"/>
      <c r="BWD118" s="102"/>
      <c r="BWE118" s="102"/>
      <c r="BWF118" s="102"/>
      <c r="BWG118" s="102"/>
      <c r="BWH118" s="102"/>
      <c r="BWI118" s="102"/>
      <c r="BWJ118" s="102"/>
      <c r="BWK118" s="102"/>
      <c r="BWL118" s="102"/>
      <c r="BWM118" s="102"/>
      <c r="BWN118" s="102"/>
      <c r="BWO118" s="102"/>
      <c r="BWP118" s="102"/>
      <c r="BWQ118" s="102"/>
      <c r="BWR118" s="102"/>
      <c r="BWS118" s="102"/>
      <c r="BWT118" s="102"/>
      <c r="BWU118" s="102"/>
      <c r="BWV118" s="102"/>
      <c r="BWW118" s="102"/>
      <c r="BWX118" s="102"/>
      <c r="BWY118" s="102"/>
      <c r="BWZ118" s="102"/>
      <c r="BXA118" s="102"/>
      <c r="BXB118" s="102"/>
      <c r="BXC118" s="102"/>
      <c r="BXD118" s="102"/>
      <c r="BXE118" s="102"/>
      <c r="BXF118" s="102"/>
      <c r="BXG118" s="102"/>
      <c r="BXH118" s="102"/>
      <c r="BXI118" s="102"/>
      <c r="BXJ118" s="102"/>
      <c r="BXK118" s="102"/>
      <c r="BXL118" s="102"/>
      <c r="BXM118" s="102"/>
      <c r="BXN118" s="102"/>
      <c r="BXO118" s="102"/>
      <c r="BXP118" s="102"/>
      <c r="BXQ118" s="102"/>
      <c r="BXR118" s="102"/>
      <c r="BXS118" s="102"/>
      <c r="BXT118" s="102"/>
      <c r="BXU118" s="102"/>
      <c r="BXV118" s="102"/>
      <c r="BXW118" s="102"/>
      <c r="BXX118" s="102"/>
      <c r="BXY118" s="102"/>
      <c r="BXZ118" s="102"/>
      <c r="BYA118" s="102"/>
      <c r="BYB118" s="102"/>
      <c r="BYC118" s="102"/>
      <c r="BYD118" s="102"/>
      <c r="BYE118" s="102"/>
      <c r="BYF118" s="102"/>
      <c r="BYG118" s="102"/>
      <c r="BYH118" s="102"/>
      <c r="BYI118" s="102"/>
      <c r="BYJ118" s="102"/>
      <c r="BYK118" s="102"/>
      <c r="BYL118" s="102"/>
      <c r="BYM118" s="102"/>
      <c r="BYN118" s="102"/>
      <c r="BYO118" s="102"/>
      <c r="BYP118" s="102"/>
      <c r="BYQ118" s="102"/>
      <c r="BYR118" s="102"/>
      <c r="BYS118" s="102"/>
      <c r="BYT118" s="102"/>
      <c r="BYU118" s="102"/>
      <c r="BYV118" s="102"/>
      <c r="BYW118" s="102"/>
      <c r="BYX118" s="102"/>
      <c r="BYY118" s="102"/>
      <c r="BYZ118" s="102"/>
      <c r="BZA118" s="102"/>
      <c r="BZB118" s="102"/>
      <c r="BZC118" s="102"/>
      <c r="BZD118" s="102"/>
      <c r="BZE118" s="102"/>
      <c r="BZF118" s="102"/>
      <c r="BZG118" s="102"/>
      <c r="BZH118" s="102"/>
      <c r="BZI118" s="102"/>
      <c r="BZJ118" s="102"/>
      <c r="BZK118" s="102"/>
      <c r="BZL118" s="102"/>
      <c r="BZM118" s="102"/>
      <c r="BZN118" s="102"/>
      <c r="BZO118" s="102"/>
      <c r="BZP118" s="102"/>
      <c r="BZQ118" s="102"/>
      <c r="BZR118" s="102"/>
      <c r="BZS118" s="102"/>
      <c r="BZT118" s="102"/>
      <c r="BZU118" s="102"/>
      <c r="BZV118" s="102"/>
      <c r="BZW118" s="102"/>
      <c r="BZX118" s="102"/>
      <c r="BZY118" s="102"/>
      <c r="BZZ118" s="102"/>
      <c r="CAA118" s="102"/>
      <c r="CAB118" s="102"/>
      <c r="CAC118" s="102"/>
      <c r="CAD118" s="102"/>
      <c r="CAE118" s="102"/>
      <c r="CAF118" s="102"/>
      <c r="CAG118" s="102"/>
      <c r="CAH118" s="102"/>
      <c r="CAI118" s="102"/>
      <c r="CAJ118" s="102"/>
      <c r="CAK118" s="102"/>
      <c r="CAL118" s="102"/>
      <c r="CAM118" s="102"/>
      <c r="CAN118" s="102"/>
      <c r="CAO118" s="102"/>
      <c r="CAP118" s="102"/>
      <c r="CAQ118" s="102"/>
      <c r="CAR118" s="102"/>
      <c r="CAS118" s="102"/>
      <c r="CAT118" s="102"/>
      <c r="CAU118" s="102"/>
      <c r="CAV118" s="102"/>
      <c r="CAW118" s="102"/>
      <c r="CAX118" s="102"/>
      <c r="CAY118" s="102"/>
      <c r="CAZ118" s="102"/>
      <c r="CBA118" s="102"/>
      <c r="CBB118" s="102"/>
      <c r="CBC118" s="102"/>
      <c r="CBD118" s="102"/>
      <c r="CBE118" s="102"/>
      <c r="CBF118" s="102"/>
      <c r="CBG118" s="102"/>
      <c r="CBH118" s="102"/>
      <c r="CBI118" s="102"/>
      <c r="CBJ118" s="102"/>
      <c r="CBK118" s="102"/>
      <c r="CBL118" s="102"/>
      <c r="CBM118" s="102"/>
      <c r="CBN118" s="102"/>
      <c r="CBO118" s="102"/>
      <c r="CBP118" s="102"/>
      <c r="CBQ118" s="102"/>
      <c r="CBR118" s="102"/>
      <c r="CBS118" s="102"/>
      <c r="CBT118" s="102"/>
      <c r="CBU118" s="102"/>
      <c r="CBV118" s="102"/>
      <c r="CBW118" s="102"/>
      <c r="CBX118" s="102"/>
      <c r="CBY118" s="102"/>
      <c r="CBZ118" s="102"/>
      <c r="CCA118" s="102"/>
      <c r="CCB118" s="102"/>
      <c r="CCC118" s="102"/>
      <c r="CCD118" s="102"/>
      <c r="CCE118" s="102"/>
      <c r="CCF118" s="102"/>
      <c r="CCG118" s="102"/>
      <c r="CCH118" s="102"/>
      <c r="CCI118" s="102"/>
      <c r="CCJ118" s="102"/>
      <c r="CCK118" s="102"/>
      <c r="CCL118" s="102"/>
      <c r="CCM118" s="102"/>
      <c r="CCN118" s="102"/>
      <c r="CCO118" s="102"/>
      <c r="CCP118" s="102"/>
      <c r="CCQ118" s="102"/>
      <c r="CCR118" s="102"/>
      <c r="CCS118" s="102"/>
      <c r="CCT118" s="102"/>
      <c r="CCU118" s="102"/>
      <c r="CCV118" s="102"/>
      <c r="CCW118" s="102"/>
      <c r="CCX118" s="102"/>
      <c r="CCY118" s="102"/>
      <c r="CCZ118" s="102"/>
      <c r="CDA118" s="102"/>
      <c r="CDB118" s="102"/>
      <c r="CDC118" s="102"/>
      <c r="CDD118" s="102"/>
      <c r="CDE118" s="102"/>
      <c r="CDF118" s="102"/>
      <c r="CDG118" s="102"/>
      <c r="CDH118" s="102"/>
      <c r="CDI118" s="102"/>
      <c r="CDJ118" s="102"/>
      <c r="CDK118" s="102"/>
      <c r="CDL118" s="102"/>
      <c r="CDM118" s="102"/>
      <c r="CDN118" s="102"/>
      <c r="CDO118" s="102"/>
      <c r="CDP118" s="102"/>
      <c r="CDQ118" s="102"/>
      <c r="CDR118" s="102"/>
      <c r="CDS118" s="102"/>
      <c r="CDT118" s="102"/>
      <c r="CDU118" s="102"/>
      <c r="CDV118" s="102"/>
      <c r="CDW118" s="102"/>
      <c r="CDX118" s="102"/>
      <c r="CDY118" s="102"/>
      <c r="CDZ118" s="102"/>
      <c r="CEA118" s="102"/>
      <c r="CEB118" s="102"/>
      <c r="CEC118" s="102"/>
      <c r="CED118" s="102"/>
      <c r="CEE118" s="102"/>
      <c r="CEF118" s="102"/>
      <c r="CEG118" s="102"/>
      <c r="CEH118" s="102"/>
      <c r="CEI118" s="102"/>
      <c r="CEJ118" s="102"/>
      <c r="CEK118" s="102"/>
      <c r="CEL118" s="102"/>
      <c r="CEM118" s="102"/>
      <c r="CEN118" s="102"/>
      <c r="CEO118" s="102"/>
      <c r="CEP118" s="102"/>
      <c r="CEQ118" s="102"/>
      <c r="CER118" s="102"/>
      <c r="CES118" s="102"/>
      <c r="CET118" s="102"/>
      <c r="CEU118" s="102"/>
      <c r="CEV118" s="102"/>
      <c r="CEW118" s="102"/>
      <c r="CEX118" s="102"/>
      <c r="CEY118" s="102"/>
      <c r="CEZ118" s="102"/>
      <c r="CFA118" s="102"/>
      <c r="CFB118" s="102"/>
      <c r="CFC118" s="102"/>
      <c r="CFD118" s="102"/>
      <c r="CFE118" s="102"/>
      <c r="CFF118" s="102"/>
      <c r="CFG118" s="102"/>
      <c r="CFH118" s="102"/>
      <c r="CFI118" s="102"/>
      <c r="CFJ118" s="102"/>
      <c r="CFK118" s="102"/>
      <c r="CFL118" s="102"/>
      <c r="CFM118" s="102"/>
      <c r="CFN118" s="102"/>
      <c r="CFO118" s="102"/>
      <c r="CFP118" s="102"/>
      <c r="CFQ118" s="102"/>
      <c r="CFR118" s="102"/>
      <c r="CFS118" s="102"/>
      <c r="CFT118" s="102"/>
      <c r="CFU118" s="102"/>
      <c r="CFV118" s="102"/>
      <c r="CFW118" s="102"/>
      <c r="CFX118" s="102"/>
      <c r="CFY118" s="102"/>
      <c r="CFZ118" s="102"/>
      <c r="CGA118" s="102"/>
      <c r="CGB118" s="102"/>
      <c r="CGC118" s="102"/>
      <c r="CGD118" s="102"/>
      <c r="CGE118" s="102"/>
      <c r="CGF118" s="102"/>
      <c r="CGG118" s="102"/>
      <c r="CGH118" s="102"/>
      <c r="CGI118" s="102"/>
      <c r="CGJ118" s="102"/>
      <c r="CGK118" s="102"/>
      <c r="CGL118" s="102"/>
      <c r="CGM118" s="102"/>
      <c r="CGN118" s="102"/>
      <c r="CGO118" s="102"/>
      <c r="CGP118" s="102"/>
      <c r="CGQ118" s="102"/>
      <c r="CGR118" s="102"/>
      <c r="CGS118" s="102"/>
      <c r="CGT118" s="102"/>
      <c r="CGU118" s="102"/>
      <c r="CGV118" s="102"/>
      <c r="CGW118" s="102"/>
      <c r="CGX118" s="102"/>
      <c r="CGY118" s="102"/>
      <c r="CGZ118" s="102"/>
      <c r="CHA118" s="102"/>
      <c r="CHB118" s="102"/>
      <c r="CHC118" s="102"/>
      <c r="CHD118" s="102"/>
      <c r="CHE118" s="102"/>
      <c r="CHF118" s="102"/>
      <c r="CHG118" s="102"/>
      <c r="CHH118" s="102"/>
      <c r="CHI118" s="102"/>
      <c r="CHJ118" s="102"/>
      <c r="CHK118" s="102"/>
      <c r="CHL118" s="102"/>
      <c r="CHM118" s="102"/>
      <c r="CHN118" s="102"/>
      <c r="CHO118" s="102"/>
      <c r="CHP118" s="102"/>
      <c r="CHQ118" s="102"/>
      <c r="CHR118" s="102"/>
      <c r="CHS118" s="102"/>
      <c r="CHT118" s="102"/>
      <c r="CHU118" s="102"/>
      <c r="CHV118" s="102"/>
      <c r="CHW118" s="102"/>
      <c r="CHX118" s="102"/>
      <c r="CHY118" s="102"/>
      <c r="CHZ118" s="102"/>
      <c r="CIA118" s="102"/>
      <c r="CIB118" s="102"/>
      <c r="CIC118" s="102"/>
      <c r="CID118" s="102"/>
      <c r="CIE118" s="102"/>
      <c r="CIF118" s="102"/>
      <c r="CIG118" s="102"/>
      <c r="CIH118" s="102"/>
      <c r="CII118" s="102"/>
      <c r="CIJ118" s="102"/>
      <c r="CIK118" s="102"/>
      <c r="CIL118" s="102"/>
      <c r="CIM118" s="102"/>
      <c r="CIN118" s="102"/>
      <c r="CIO118" s="102"/>
      <c r="CIP118" s="102"/>
      <c r="CIQ118" s="102"/>
      <c r="CIR118" s="102"/>
      <c r="CIS118" s="102"/>
      <c r="CIT118" s="102"/>
      <c r="CIU118" s="102"/>
      <c r="CIV118" s="102"/>
      <c r="CIW118" s="102"/>
      <c r="CIX118" s="102"/>
      <c r="CIY118" s="102"/>
      <c r="CIZ118" s="102"/>
      <c r="CJA118" s="102"/>
      <c r="CJB118" s="102"/>
      <c r="CJC118" s="102"/>
      <c r="CJD118" s="102"/>
      <c r="CJE118" s="102"/>
      <c r="CJF118" s="102"/>
      <c r="CJG118" s="102"/>
      <c r="CJH118" s="102"/>
      <c r="CJI118" s="102"/>
      <c r="CJJ118" s="102"/>
      <c r="CJK118" s="102"/>
      <c r="CJL118" s="102"/>
      <c r="CJM118" s="102"/>
      <c r="CJN118" s="102"/>
      <c r="CJO118" s="102"/>
      <c r="CJP118" s="102"/>
      <c r="CJQ118" s="102"/>
      <c r="CJR118" s="102"/>
      <c r="CJS118" s="102"/>
      <c r="CJT118" s="102"/>
      <c r="CJU118" s="102"/>
      <c r="CJV118" s="102"/>
      <c r="CJW118" s="102"/>
      <c r="CJX118" s="102"/>
      <c r="CJY118" s="102"/>
      <c r="CJZ118" s="102"/>
      <c r="CKA118" s="102"/>
      <c r="CKB118" s="102"/>
      <c r="CKC118" s="102"/>
      <c r="CKD118" s="102"/>
      <c r="CKE118" s="102"/>
      <c r="CKF118" s="102"/>
      <c r="CKG118" s="102"/>
      <c r="CKH118" s="102"/>
      <c r="CKI118" s="102"/>
      <c r="CKJ118" s="102"/>
      <c r="CKK118" s="102"/>
      <c r="CKL118" s="102"/>
      <c r="CKM118" s="102"/>
      <c r="CKN118" s="102"/>
      <c r="CKO118" s="102"/>
      <c r="CKP118" s="102"/>
      <c r="CKQ118" s="102"/>
      <c r="CKR118" s="102"/>
      <c r="CKS118" s="102"/>
      <c r="CKT118" s="102"/>
      <c r="CKU118" s="102"/>
      <c r="CKV118" s="102"/>
      <c r="CKW118" s="102"/>
      <c r="CKX118" s="102"/>
      <c r="CKY118" s="102"/>
      <c r="CKZ118" s="102"/>
      <c r="CLA118" s="102"/>
      <c r="CLB118" s="102"/>
      <c r="CLC118" s="102"/>
      <c r="CLD118" s="102"/>
      <c r="CLE118" s="102"/>
      <c r="CLF118" s="102"/>
      <c r="CLG118" s="102"/>
      <c r="CLH118" s="102"/>
      <c r="CLI118" s="102"/>
      <c r="CLJ118" s="102"/>
      <c r="CLK118" s="102"/>
      <c r="CLL118" s="102"/>
      <c r="CLM118" s="102"/>
      <c r="CLN118" s="102"/>
      <c r="CLO118" s="102"/>
      <c r="CLP118" s="102"/>
      <c r="CLQ118" s="102"/>
      <c r="CLR118" s="102"/>
      <c r="CLS118" s="102"/>
      <c r="CLT118" s="102"/>
      <c r="CLU118" s="102"/>
      <c r="CLV118" s="102"/>
      <c r="CLW118" s="102"/>
      <c r="CLX118" s="102"/>
      <c r="CLY118" s="102"/>
      <c r="CLZ118" s="102"/>
      <c r="CMA118" s="102"/>
      <c r="CMB118" s="102"/>
      <c r="CMC118" s="102"/>
      <c r="CMD118" s="102"/>
      <c r="CME118" s="102"/>
      <c r="CMF118" s="102"/>
      <c r="CMG118" s="102"/>
      <c r="CMH118" s="102"/>
      <c r="CMI118" s="102"/>
      <c r="CMJ118" s="102"/>
      <c r="CMK118" s="102"/>
      <c r="CML118" s="102"/>
      <c r="CMM118" s="102"/>
      <c r="CMN118" s="102"/>
      <c r="CMO118" s="102"/>
      <c r="CMP118" s="102"/>
      <c r="CMQ118" s="102"/>
      <c r="CMR118" s="102"/>
      <c r="CMS118" s="102"/>
      <c r="CMT118" s="102"/>
      <c r="CMU118" s="102"/>
      <c r="CMV118" s="102"/>
      <c r="CMW118" s="102"/>
      <c r="CMX118" s="102"/>
      <c r="CMY118" s="102"/>
      <c r="CMZ118" s="102"/>
      <c r="CNA118" s="102"/>
      <c r="CNB118" s="102"/>
      <c r="CNC118" s="102"/>
      <c r="CND118" s="102"/>
      <c r="CNE118" s="102"/>
      <c r="CNF118" s="102"/>
      <c r="CNG118" s="102"/>
      <c r="CNH118" s="102"/>
      <c r="CNI118" s="102"/>
      <c r="CNJ118" s="102"/>
      <c r="CNK118" s="102"/>
      <c r="CNL118" s="102"/>
      <c r="CNM118" s="102"/>
      <c r="CNN118" s="102"/>
      <c r="CNO118" s="102"/>
      <c r="CNP118" s="102"/>
      <c r="CNQ118" s="102"/>
      <c r="CNR118" s="102"/>
      <c r="CNS118" s="102"/>
      <c r="CNT118" s="102"/>
      <c r="CNU118" s="102"/>
      <c r="CNV118" s="102"/>
      <c r="CNW118" s="102"/>
      <c r="CNX118" s="102"/>
      <c r="CNY118" s="102"/>
      <c r="CNZ118" s="102"/>
      <c r="COA118" s="102"/>
      <c r="COB118" s="102"/>
      <c r="COC118" s="102"/>
      <c r="COD118" s="102"/>
      <c r="COE118" s="102"/>
      <c r="COF118" s="102"/>
      <c r="COG118" s="102"/>
      <c r="COH118" s="102"/>
      <c r="COI118" s="102"/>
      <c r="COJ118" s="102"/>
      <c r="COK118" s="102"/>
      <c r="COL118" s="102"/>
      <c r="COM118" s="102"/>
      <c r="CON118" s="102"/>
      <c r="COO118" s="102"/>
      <c r="COP118" s="102"/>
      <c r="COQ118" s="102"/>
      <c r="COR118" s="102"/>
      <c r="COS118" s="102"/>
      <c r="COT118" s="102"/>
      <c r="COU118" s="102"/>
      <c r="COV118" s="102"/>
      <c r="COW118" s="102"/>
      <c r="COX118" s="102"/>
      <c r="COY118" s="102"/>
      <c r="COZ118" s="102"/>
      <c r="CPA118" s="102"/>
      <c r="CPB118" s="102"/>
      <c r="CPC118" s="102"/>
      <c r="CPD118" s="102"/>
      <c r="CPE118" s="102"/>
      <c r="CPF118" s="102"/>
      <c r="CPG118" s="102"/>
      <c r="CPH118" s="102"/>
      <c r="CPI118" s="102"/>
      <c r="CPJ118" s="102"/>
      <c r="CPK118" s="102"/>
      <c r="CPL118" s="102"/>
      <c r="CPM118" s="102"/>
      <c r="CPN118" s="102"/>
      <c r="CPO118" s="102"/>
      <c r="CPP118" s="102"/>
      <c r="CPQ118" s="102"/>
      <c r="CPR118" s="102"/>
      <c r="CPS118" s="102"/>
      <c r="CPT118" s="102"/>
      <c r="CPU118" s="102"/>
      <c r="CPV118" s="102"/>
      <c r="CPW118" s="102"/>
      <c r="CPX118" s="102"/>
      <c r="CPY118" s="102"/>
      <c r="CPZ118" s="102"/>
      <c r="CQA118" s="102"/>
      <c r="CQB118" s="102"/>
      <c r="CQC118" s="102"/>
      <c r="CQD118" s="102"/>
      <c r="CQE118" s="102"/>
      <c r="CQF118" s="102"/>
      <c r="CQG118" s="102"/>
      <c r="CQH118" s="102"/>
      <c r="CQI118" s="102"/>
      <c r="CQJ118" s="102"/>
      <c r="CQK118" s="102"/>
      <c r="CQL118" s="102"/>
      <c r="CQM118" s="102"/>
      <c r="CQN118" s="102"/>
      <c r="CQO118" s="102"/>
      <c r="CQP118" s="102"/>
      <c r="CQQ118" s="102"/>
      <c r="CQR118" s="102"/>
      <c r="CQS118" s="102"/>
      <c r="CQT118" s="102"/>
      <c r="CQU118" s="102"/>
      <c r="CQV118" s="102"/>
      <c r="CQW118" s="102"/>
      <c r="CQX118" s="102"/>
      <c r="CQY118" s="102"/>
      <c r="CQZ118" s="102"/>
      <c r="CRA118" s="102"/>
      <c r="CRB118" s="102"/>
      <c r="CRC118" s="102"/>
      <c r="CRD118" s="102"/>
      <c r="CRE118" s="102"/>
      <c r="CRF118" s="102"/>
      <c r="CRG118" s="102"/>
      <c r="CRH118" s="102"/>
      <c r="CRI118" s="102"/>
      <c r="CRJ118" s="102"/>
      <c r="CRK118" s="102"/>
      <c r="CRL118" s="102"/>
      <c r="CRM118" s="102"/>
      <c r="CRN118" s="102"/>
      <c r="CRO118" s="102"/>
      <c r="CRP118" s="102"/>
      <c r="CRQ118" s="102"/>
      <c r="CRR118" s="102"/>
      <c r="CRS118" s="102"/>
      <c r="CRT118" s="102"/>
      <c r="CRU118" s="102"/>
      <c r="CRV118" s="102"/>
      <c r="CRW118" s="102"/>
      <c r="CRX118" s="102"/>
      <c r="CRY118" s="102"/>
      <c r="CRZ118" s="102"/>
      <c r="CSA118" s="102"/>
      <c r="CSB118" s="102"/>
      <c r="CSC118" s="102"/>
      <c r="CSD118" s="102"/>
      <c r="CSE118" s="102"/>
      <c r="CSF118" s="102"/>
      <c r="CSG118" s="102"/>
      <c r="CSH118" s="102"/>
      <c r="CSI118" s="102"/>
      <c r="CSJ118" s="102"/>
      <c r="CSK118" s="102"/>
      <c r="CSL118" s="102"/>
      <c r="CSM118" s="102"/>
      <c r="CSN118" s="102"/>
      <c r="CSO118" s="102"/>
      <c r="CSP118" s="102"/>
      <c r="CSQ118" s="102"/>
      <c r="CSR118" s="102"/>
      <c r="CSS118" s="102"/>
      <c r="CST118" s="102"/>
      <c r="CSU118" s="102"/>
      <c r="CSV118" s="102"/>
      <c r="CSW118" s="102"/>
      <c r="CSX118" s="102"/>
      <c r="CSY118" s="102"/>
      <c r="CSZ118" s="102"/>
      <c r="CTA118" s="102"/>
      <c r="CTB118" s="102"/>
      <c r="CTC118" s="102"/>
      <c r="CTD118" s="102"/>
      <c r="CTE118" s="102"/>
      <c r="CTF118" s="102"/>
      <c r="CTG118" s="102"/>
      <c r="CTH118" s="102"/>
      <c r="CTI118" s="102"/>
      <c r="CTJ118" s="102"/>
      <c r="CTK118" s="102"/>
      <c r="CTL118" s="102"/>
      <c r="CTM118" s="102"/>
      <c r="CTN118" s="102"/>
      <c r="CTO118" s="102"/>
      <c r="CTP118" s="102"/>
      <c r="CTQ118" s="102"/>
      <c r="CTR118" s="102"/>
      <c r="CTS118" s="102"/>
      <c r="CTT118" s="102"/>
      <c r="CTU118" s="102"/>
      <c r="CTV118" s="102"/>
      <c r="CTW118" s="102"/>
      <c r="CTX118" s="102"/>
      <c r="CTY118" s="102"/>
      <c r="CTZ118" s="102"/>
      <c r="CUA118" s="102"/>
      <c r="CUB118" s="102"/>
      <c r="CUC118" s="102"/>
      <c r="CUD118" s="102"/>
      <c r="CUE118" s="102"/>
      <c r="CUF118" s="102"/>
      <c r="CUG118" s="102"/>
      <c r="CUH118" s="102"/>
      <c r="CUI118" s="102"/>
      <c r="CUJ118" s="102"/>
      <c r="CUK118" s="102"/>
      <c r="CUL118" s="102"/>
      <c r="CUM118" s="102"/>
      <c r="CUN118" s="102"/>
      <c r="CUO118" s="102"/>
      <c r="CUP118" s="102"/>
      <c r="CUQ118" s="102"/>
      <c r="CUR118" s="102"/>
      <c r="CUS118" s="102"/>
      <c r="CUT118" s="102"/>
      <c r="CUU118" s="102"/>
      <c r="CUV118" s="102"/>
      <c r="CUW118" s="102"/>
      <c r="CUX118" s="102"/>
      <c r="CUY118" s="102"/>
      <c r="CUZ118" s="102"/>
      <c r="CVA118" s="102"/>
      <c r="CVB118" s="102"/>
      <c r="CVC118" s="102"/>
      <c r="CVD118" s="102"/>
      <c r="CVE118" s="102"/>
      <c r="CVF118" s="102"/>
      <c r="CVG118" s="102"/>
      <c r="CVH118" s="102"/>
      <c r="CVI118" s="102"/>
      <c r="CVJ118" s="102"/>
      <c r="CVK118" s="102"/>
      <c r="CVL118" s="102"/>
      <c r="CVM118" s="102"/>
      <c r="CVN118" s="102"/>
      <c r="CVO118" s="102"/>
      <c r="CVP118" s="102"/>
      <c r="CVQ118" s="102"/>
      <c r="CVR118" s="102"/>
      <c r="CVS118" s="102"/>
      <c r="CVT118" s="102"/>
      <c r="CVU118" s="102"/>
      <c r="CVV118" s="102"/>
      <c r="CVW118" s="102"/>
      <c r="CVX118" s="102"/>
      <c r="CVY118" s="102"/>
      <c r="CVZ118" s="102"/>
      <c r="CWA118" s="102"/>
      <c r="CWB118" s="102"/>
      <c r="CWC118" s="102"/>
      <c r="CWD118" s="102"/>
      <c r="CWE118" s="102"/>
      <c r="CWF118" s="102"/>
      <c r="CWG118" s="102"/>
      <c r="CWH118" s="102"/>
      <c r="CWI118" s="102"/>
      <c r="CWJ118" s="102"/>
      <c r="CWK118" s="102"/>
      <c r="CWL118" s="102"/>
      <c r="CWM118" s="102"/>
      <c r="CWN118" s="102"/>
      <c r="CWO118" s="102"/>
      <c r="CWP118" s="102"/>
      <c r="CWQ118" s="102"/>
      <c r="CWR118" s="102"/>
      <c r="CWS118" s="102"/>
      <c r="CWT118" s="102"/>
      <c r="CWU118" s="102"/>
      <c r="CWV118" s="102"/>
      <c r="CWW118" s="102"/>
      <c r="CWX118" s="102"/>
      <c r="CWY118" s="102"/>
      <c r="CWZ118" s="102"/>
      <c r="CXA118" s="102"/>
      <c r="CXB118" s="102"/>
      <c r="CXC118" s="102"/>
      <c r="CXD118" s="102"/>
      <c r="CXE118" s="102"/>
      <c r="CXF118" s="102"/>
      <c r="CXG118" s="102"/>
      <c r="CXH118" s="102"/>
      <c r="CXI118" s="102"/>
      <c r="CXJ118" s="102"/>
      <c r="CXK118" s="102"/>
      <c r="CXL118" s="102"/>
      <c r="CXM118" s="102"/>
      <c r="CXN118" s="102"/>
      <c r="CXO118" s="102"/>
      <c r="CXP118" s="102"/>
      <c r="CXQ118" s="102"/>
      <c r="CXR118" s="102"/>
      <c r="CXS118" s="102"/>
      <c r="CXT118" s="102"/>
      <c r="CXU118" s="102"/>
      <c r="CXV118" s="102"/>
      <c r="CXW118" s="102"/>
      <c r="CXX118" s="102"/>
      <c r="CXY118" s="102"/>
      <c r="CXZ118" s="102"/>
      <c r="CYA118" s="102"/>
      <c r="CYB118" s="102"/>
      <c r="CYC118" s="102"/>
      <c r="CYD118" s="102"/>
      <c r="CYE118" s="102"/>
      <c r="CYF118" s="102"/>
      <c r="CYG118" s="102"/>
      <c r="CYH118" s="102"/>
      <c r="CYI118" s="102"/>
      <c r="CYJ118" s="102"/>
      <c r="CYK118" s="102"/>
      <c r="CYL118" s="102"/>
      <c r="CYM118" s="102"/>
      <c r="CYN118" s="102"/>
      <c r="CYO118" s="102"/>
      <c r="CYP118" s="102"/>
      <c r="CYQ118" s="102"/>
      <c r="CYR118" s="102"/>
      <c r="CYS118" s="102"/>
      <c r="CYT118" s="102"/>
      <c r="CYU118" s="102"/>
      <c r="CYV118" s="102"/>
      <c r="CYW118" s="102"/>
      <c r="CYX118" s="102"/>
      <c r="CYY118" s="102"/>
      <c r="CYZ118" s="102"/>
      <c r="CZA118" s="102"/>
      <c r="CZB118" s="102"/>
      <c r="CZC118" s="102"/>
      <c r="CZD118" s="102"/>
      <c r="CZE118" s="102"/>
      <c r="CZF118" s="102"/>
      <c r="CZG118" s="102"/>
      <c r="CZH118" s="102"/>
      <c r="CZI118" s="102"/>
      <c r="CZJ118" s="102"/>
      <c r="CZK118" s="102"/>
      <c r="CZL118" s="102"/>
      <c r="CZM118" s="102"/>
      <c r="CZN118" s="102"/>
      <c r="CZO118" s="102"/>
      <c r="CZP118" s="102"/>
      <c r="CZQ118" s="102"/>
      <c r="CZR118" s="102"/>
      <c r="CZS118" s="102"/>
      <c r="CZT118" s="102"/>
      <c r="CZU118" s="102"/>
      <c r="CZV118" s="102"/>
      <c r="CZW118" s="102"/>
      <c r="CZX118" s="102"/>
      <c r="CZY118" s="102"/>
      <c r="CZZ118" s="102"/>
      <c r="DAA118" s="102"/>
      <c r="DAB118" s="102"/>
      <c r="DAC118" s="102"/>
      <c r="DAD118" s="102"/>
      <c r="DAE118" s="102"/>
      <c r="DAF118" s="102"/>
      <c r="DAG118" s="102"/>
      <c r="DAH118" s="102"/>
      <c r="DAI118" s="102"/>
      <c r="DAJ118" s="102"/>
      <c r="DAK118" s="102"/>
      <c r="DAL118" s="102"/>
      <c r="DAM118" s="102"/>
      <c r="DAN118" s="102"/>
      <c r="DAO118" s="102"/>
      <c r="DAP118" s="102"/>
      <c r="DAQ118" s="102"/>
      <c r="DAR118" s="102"/>
      <c r="DAS118" s="102"/>
      <c r="DAT118" s="102"/>
      <c r="DAU118" s="102"/>
      <c r="DAV118" s="102"/>
      <c r="DAW118" s="102"/>
      <c r="DAX118" s="102"/>
      <c r="DAY118" s="102"/>
      <c r="DAZ118" s="102"/>
      <c r="DBA118" s="102"/>
      <c r="DBB118" s="102"/>
      <c r="DBC118" s="102"/>
      <c r="DBD118" s="102"/>
      <c r="DBE118" s="102"/>
      <c r="DBF118" s="102"/>
      <c r="DBG118" s="102"/>
      <c r="DBH118" s="102"/>
      <c r="DBI118" s="102"/>
      <c r="DBJ118" s="102"/>
      <c r="DBK118" s="102"/>
      <c r="DBL118" s="102"/>
      <c r="DBM118" s="102"/>
      <c r="DBN118" s="102"/>
      <c r="DBO118" s="102"/>
      <c r="DBP118" s="102"/>
      <c r="DBQ118" s="102"/>
      <c r="DBR118" s="102"/>
      <c r="DBS118" s="102"/>
      <c r="DBT118" s="102"/>
      <c r="DBU118" s="102"/>
      <c r="DBV118" s="102"/>
      <c r="DBW118" s="102"/>
      <c r="DBX118" s="102"/>
      <c r="DBY118" s="102"/>
      <c r="DBZ118" s="102"/>
      <c r="DCA118" s="102"/>
      <c r="DCB118" s="102"/>
      <c r="DCC118" s="102"/>
      <c r="DCD118" s="102"/>
      <c r="DCE118" s="102"/>
      <c r="DCF118" s="102"/>
      <c r="DCG118" s="102"/>
      <c r="DCH118" s="102"/>
      <c r="DCI118" s="102"/>
      <c r="DCJ118" s="102"/>
      <c r="DCK118" s="102"/>
      <c r="DCL118" s="102"/>
      <c r="DCM118" s="102"/>
      <c r="DCN118" s="102"/>
      <c r="DCO118" s="102"/>
      <c r="DCP118" s="102"/>
      <c r="DCQ118" s="102"/>
      <c r="DCR118" s="102"/>
      <c r="DCS118" s="102"/>
      <c r="DCT118" s="102"/>
      <c r="DCU118" s="102"/>
      <c r="DCV118" s="102"/>
      <c r="DCW118" s="102"/>
      <c r="DCX118" s="102"/>
      <c r="DCY118" s="102"/>
      <c r="DCZ118" s="102"/>
      <c r="DDA118" s="102"/>
      <c r="DDB118" s="102"/>
      <c r="DDC118" s="102"/>
      <c r="DDD118" s="102"/>
      <c r="DDE118" s="102"/>
      <c r="DDF118" s="102"/>
      <c r="DDG118" s="102"/>
      <c r="DDH118" s="102"/>
      <c r="DDI118" s="102"/>
      <c r="DDJ118" s="102"/>
      <c r="DDK118" s="102"/>
      <c r="DDL118" s="102"/>
      <c r="DDM118" s="102"/>
      <c r="DDN118" s="102"/>
      <c r="DDO118" s="102"/>
      <c r="DDP118" s="102"/>
      <c r="DDQ118" s="102"/>
      <c r="DDR118" s="102"/>
      <c r="DDS118" s="102"/>
      <c r="DDT118" s="102"/>
      <c r="DDU118" s="102"/>
      <c r="DDV118" s="102"/>
      <c r="DDW118" s="102"/>
      <c r="DDX118" s="102"/>
      <c r="DDY118" s="102"/>
      <c r="DDZ118" s="102"/>
      <c r="DEA118" s="102"/>
      <c r="DEB118" s="102"/>
      <c r="DEC118" s="102"/>
      <c r="DED118" s="102"/>
      <c r="DEE118" s="102"/>
      <c r="DEF118" s="102"/>
      <c r="DEG118" s="102"/>
      <c r="DEH118" s="102"/>
      <c r="DEI118" s="102"/>
      <c r="DEJ118" s="102"/>
      <c r="DEK118" s="102"/>
      <c r="DEL118" s="102"/>
      <c r="DEM118" s="102"/>
      <c r="DEN118" s="102"/>
      <c r="DEO118" s="102"/>
      <c r="DEP118" s="102"/>
      <c r="DEQ118" s="102"/>
      <c r="DER118" s="102"/>
      <c r="DES118" s="102"/>
      <c r="DET118" s="102"/>
      <c r="DEU118" s="102"/>
      <c r="DEV118" s="102"/>
      <c r="DEW118" s="102"/>
      <c r="DEX118" s="102"/>
      <c r="DEY118" s="102"/>
      <c r="DEZ118" s="102"/>
      <c r="DFA118" s="102"/>
      <c r="DFB118" s="102"/>
      <c r="DFC118" s="102"/>
      <c r="DFD118" s="102"/>
      <c r="DFE118" s="102"/>
      <c r="DFF118" s="102"/>
      <c r="DFG118" s="102"/>
      <c r="DFH118" s="102"/>
      <c r="DFI118" s="102"/>
      <c r="DFJ118" s="102"/>
      <c r="DFK118" s="102"/>
      <c r="DFL118" s="102"/>
      <c r="DFM118" s="102"/>
      <c r="DFN118" s="102"/>
      <c r="DFO118" s="102"/>
      <c r="DFP118" s="102"/>
      <c r="DFQ118" s="102"/>
      <c r="DFR118" s="102"/>
      <c r="DFS118" s="102"/>
      <c r="DFT118" s="102"/>
      <c r="DFU118" s="102"/>
      <c r="DFV118" s="102"/>
      <c r="DFW118" s="102"/>
      <c r="DFX118" s="102"/>
      <c r="DFY118" s="102"/>
      <c r="DFZ118" s="102"/>
      <c r="DGA118" s="102"/>
      <c r="DGB118" s="102"/>
      <c r="DGC118" s="102"/>
      <c r="DGD118" s="102"/>
      <c r="DGE118" s="102"/>
      <c r="DGF118" s="102"/>
      <c r="DGG118" s="102"/>
      <c r="DGH118" s="102"/>
      <c r="DGI118" s="102"/>
      <c r="DGJ118" s="102"/>
      <c r="DGK118" s="102"/>
      <c r="DGL118" s="102"/>
      <c r="DGM118" s="102"/>
      <c r="DGN118" s="102"/>
      <c r="DGO118" s="102"/>
      <c r="DGP118" s="102"/>
      <c r="DGQ118" s="102"/>
      <c r="DGR118" s="102"/>
      <c r="DGS118" s="102"/>
      <c r="DGT118" s="102"/>
      <c r="DGU118" s="102"/>
      <c r="DGV118" s="102"/>
      <c r="DGW118" s="102"/>
      <c r="DGX118" s="102"/>
      <c r="DGY118" s="102"/>
      <c r="DGZ118" s="102"/>
      <c r="DHA118" s="102"/>
      <c r="DHB118" s="102"/>
      <c r="DHC118" s="102"/>
      <c r="DHD118" s="102"/>
      <c r="DHE118" s="102"/>
      <c r="DHF118" s="102"/>
      <c r="DHG118" s="102"/>
      <c r="DHH118" s="102"/>
      <c r="DHI118" s="102"/>
      <c r="DHJ118" s="102"/>
      <c r="DHK118" s="102"/>
      <c r="DHL118" s="102"/>
      <c r="DHM118" s="102"/>
      <c r="DHN118" s="102"/>
      <c r="DHO118" s="102"/>
      <c r="DHP118" s="102"/>
      <c r="DHQ118" s="102"/>
      <c r="DHR118" s="102"/>
      <c r="DHS118" s="102"/>
      <c r="DHT118" s="102"/>
      <c r="DHU118" s="102"/>
      <c r="DHV118" s="102"/>
      <c r="DHW118" s="102"/>
      <c r="DHX118" s="102"/>
      <c r="DHY118" s="102"/>
      <c r="DHZ118" s="102"/>
      <c r="DIA118" s="102"/>
      <c r="DIB118" s="102"/>
      <c r="DIC118" s="102"/>
      <c r="DID118" s="102"/>
      <c r="DIE118" s="102"/>
      <c r="DIF118" s="102"/>
      <c r="DIG118" s="102"/>
      <c r="DIH118" s="102"/>
      <c r="DII118" s="102"/>
      <c r="DIJ118" s="102"/>
      <c r="DIK118" s="102"/>
      <c r="DIL118" s="102"/>
      <c r="DIM118" s="102"/>
      <c r="DIN118" s="102"/>
      <c r="DIO118" s="102"/>
      <c r="DIP118" s="102"/>
      <c r="DIQ118" s="102"/>
      <c r="DIR118" s="102"/>
      <c r="DIS118" s="102"/>
      <c r="DIT118" s="102"/>
      <c r="DIU118" s="102"/>
      <c r="DIV118" s="102"/>
      <c r="DIW118" s="102"/>
      <c r="DIX118" s="102"/>
      <c r="DIY118" s="102"/>
      <c r="DIZ118" s="102"/>
      <c r="DJA118" s="102"/>
      <c r="DJB118" s="102"/>
      <c r="DJC118" s="102"/>
      <c r="DJD118" s="102"/>
      <c r="DJE118" s="102"/>
      <c r="DJF118" s="102"/>
      <c r="DJG118" s="102"/>
      <c r="DJH118" s="102"/>
      <c r="DJI118" s="102"/>
      <c r="DJJ118" s="102"/>
      <c r="DJK118" s="102"/>
      <c r="DJL118" s="102"/>
      <c r="DJM118" s="102"/>
      <c r="DJN118" s="102"/>
      <c r="DJO118" s="102"/>
      <c r="DJP118" s="102"/>
      <c r="DJQ118" s="102"/>
      <c r="DJR118" s="102"/>
      <c r="DJS118" s="102"/>
      <c r="DJT118" s="102"/>
      <c r="DJU118" s="102"/>
      <c r="DJV118" s="102"/>
      <c r="DJW118" s="102"/>
      <c r="DJX118" s="102"/>
      <c r="DJY118" s="102"/>
      <c r="DJZ118" s="102"/>
      <c r="DKA118" s="102"/>
      <c r="DKB118" s="102"/>
      <c r="DKC118" s="102"/>
      <c r="DKD118" s="102"/>
      <c r="DKE118" s="102"/>
      <c r="DKF118" s="102"/>
      <c r="DKG118" s="102"/>
      <c r="DKH118" s="102"/>
      <c r="DKI118" s="102"/>
      <c r="DKJ118" s="102"/>
      <c r="DKK118" s="102"/>
      <c r="DKL118" s="102"/>
      <c r="DKM118" s="102"/>
      <c r="DKN118" s="102"/>
      <c r="DKO118" s="102"/>
      <c r="DKP118" s="102"/>
      <c r="DKQ118" s="102"/>
      <c r="DKR118" s="102"/>
      <c r="DKS118" s="102"/>
      <c r="DKT118" s="102"/>
      <c r="DKU118" s="102"/>
      <c r="DKV118" s="102"/>
      <c r="DKW118" s="102"/>
      <c r="DKX118" s="102"/>
      <c r="DKY118" s="102"/>
      <c r="DKZ118" s="102"/>
      <c r="DLA118" s="102"/>
      <c r="DLB118" s="102"/>
      <c r="DLC118" s="102"/>
      <c r="DLD118" s="102"/>
      <c r="DLE118" s="102"/>
      <c r="DLF118" s="102"/>
      <c r="DLG118" s="102"/>
      <c r="DLH118" s="102"/>
      <c r="DLI118" s="102"/>
      <c r="DLJ118" s="102"/>
      <c r="DLK118" s="102"/>
      <c r="DLL118" s="102"/>
      <c r="DLM118" s="102"/>
      <c r="DLN118" s="102"/>
      <c r="DLO118" s="102"/>
      <c r="DLP118" s="102"/>
      <c r="DLQ118" s="102"/>
      <c r="DLR118" s="102"/>
      <c r="DLS118" s="102"/>
      <c r="DLT118" s="102"/>
      <c r="DLU118" s="102"/>
      <c r="DLV118" s="102"/>
      <c r="DLW118" s="102"/>
      <c r="DLX118" s="102"/>
      <c r="DLY118" s="102"/>
      <c r="DLZ118" s="102"/>
      <c r="DMA118" s="102"/>
      <c r="DMB118" s="102"/>
      <c r="DMC118" s="102"/>
      <c r="DMD118" s="102"/>
      <c r="DME118" s="102"/>
      <c r="DMF118" s="102"/>
      <c r="DMG118" s="102"/>
      <c r="DMH118" s="102"/>
      <c r="DMI118" s="102"/>
      <c r="DMJ118" s="102"/>
      <c r="DMK118" s="102"/>
      <c r="DML118" s="102"/>
      <c r="DMM118" s="102"/>
      <c r="DMN118" s="102"/>
      <c r="DMO118" s="102"/>
      <c r="DMP118" s="102"/>
      <c r="DMQ118" s="102"/>
      <c r="DMR118" s="102"/>
      <c r="DMS118" s="102"/>
      <c r="DMT118" s="102"/>
      <c r="DMU118" s="102"/>
      <c r="DMV118" s="102"/>
      <c r="DMW118" s="102"/>
      <c r="DMX118" s="102"/>
      <c r="DMY118" s="102"/>
      <c r="DMZ118" s="102"/>
      <c r="DNA118" s="102"/>
      <c r="DNB118" s="102"/>
      <c r="DNC118" s="102"/>
      <c r="DND118" s="102"/>
      <c r="DNE118" s="102"/>
      <c r="DNF118" s="102"/>
      <c r="DNG118" s="102"/>
      <c r="DNH118" s="102"/>
      <c r="DNI118" s="102"/>
      <c r="DNJ118" s="102"/>
      <c r="DNK118" s="102"/>
      <c r="DNL118" s="102"/>
      <c r="DNM118" s="102"/>
      <c r="DNN118" s="102"/>
      <c r="DNO118" s="102"/>
      <c r="DNP118" s="102"/>
      <c r="DNQ118" s="102"/>
      <c r="DNR118" s="102"/>
      <c r="DNS118" s="102"/>
      <c r="DNT118" s="102"/>
      <c r="DNU118" s="102"/>
      <c r="DNV118" s="102"/>
      <c r="DNW118" s="102"/>
      <c r="DNX118" s="102"/>
      <c r="DNY118" s="102"/>
      <c r="DNZ118" s="102"/>
      <c r="DOA118" s="102"/>
      <c r="DOB118" s="102"/>
      <c r="DOC118" s="102"/>
      <c r="DOD118" s="102"/>
      <c r="DOE118" s="102"/>
      <c r="DOF118" s="102"/>
      <c r="DOG118" s="102"/>
      <c r="DOH118" s="102"/>
      <c r="DOI118" s="102"/>
      <c r="DOJ118" s="102"/>
      <c r="DOK118" s="102"/>
      <c r="DOL118" s="102"/>
      <c r="DOM118" s="102"/>
      <c r="DON118" s="102"/>
      <c r="DOO118" s="102"/>
      <c r="DOP118" s="102"/>
      <c r="DOQ118" s="102"/>
      <c r="DOR118" s="102"/>
      <c r="DOS118" s="102"/>
      <c r="DOT118" s="102"/>
      <c r="DOU118" s="102"/>
      <c r="DOV118" s="102"/>
      <c r="DOW118" s="102"/>
      <c r="DOX118" s="102"/>
      <c r="DOY118" s="102"/>
      <c r="DOZ118" s="102"/>
      <c r="DPA118" s="102"/>
      <c r="DPB118" s="102"/>
      <c r="DPC118" s="102"/>
      <c r="DPD118" s="102"/>
      <c r="DPE118" s="102"/>
      <c r="DPF118" s="102"/>
      <c r="DPG118" s="102"/>
      <c r="DPH118" s="102"/>
      <c r="DPI118" s="102"/>
      <c r="DPJ118" s="102"/>
      <c r="DPK118" s="102"/>
      <c r="DPL118" s="102"/>
      <c r="DPM118" s="102"/>
      <c r="DPN118" s="102"/>
      <c r="DPO118" s="102"/>
      <c r="DPP118" s="102"/>
      <c r="DPQ118" s="102"/>
      <c r="DPR118" s="102"/>
      <c r="DPS118" s="102"/>
      <c r="DPT118" s="102"/>
      <c r="DPU118" s="102"/>
      <c r="DPV118" s="102"/>
      <c r="DPW118" s="102"/>
      <c r="DPX118" s="102"/>
      <c r="DPY118" s="102"/>
      <c r="DPZ118" s="102"/>
      <c r="DQA118" s="102"/>
      <c r="DQB118" s="102"/>
      <c r="DQC118" s="102"/>
      <c r="DQD118" s="102"/>
      <c r="DQE118" s="102"/>
      <c r="DQF118" s="102"/>
      <c r="DQG118" s="102"/>
      <c r="DQH118" s="102"/>
      <c r="DQI118" s="102"/>
      <c r="DQJ118" s="102"/>
      <c r="DQK118" s="102"/>
      <c r="DQL118" s="102"/>
      <c r="DQM118" s="102"/>
      <c r="DQN118" s="102"/>
      <c r="DQO118" s="102"/>
      <c r="DQP118" s="102"/>
      <c r="DQQ118" s="102"/>
      <c r="DQR118" s="102"/>
      <c r="DQS118" s="102"/>
      <c r="DQT118" s="102"/>
      <c r="DQU118" s="102"/>
      <c r="DQV118" s="102"/>
      <c r="DQW118" s="102"/>
      <c r="DQX118" s="102"/>
      <c r="DQY118" s="102"/>
      <c r="DQZ118" s="102"/>
      <c r="DRA118" s="102"/>
      <c r="DRB118" s="102"/>
      <c r="DRC118" s="102"/>
      <c r="DRD118" s="102"/>
      <c r="DRE118" s="102"/>
      <c r="DRF118" s="102"/>
      <c r="DRG118" s="102"/>
      <c r="DRH118" s="102"/>
      <c r="DRI118" s="102"/>
      <c r="DRJ118" s="102"/>
      <c r="DRK118" s="102"/>
      <c r="DRL118" s="102"/>
      <c r="DRM118" s="102"/>
      <c r="DRN118" s="102"/>
      <c r="DRO118" s="102"/>
      <c r="DRP118" s="102"/>
      <c r="DRQ118" s="102"/>
      <c r="DRR118" s="102"/>
      <c r="DRS118" s="102"/>
      <c r="DRT118" s="102"/>
      <c r="DRU118" s="102"/>
      <c r="DRV118" s="102"/>
      <c r="DRW118" s="102"/>
      <c r="DRX118" s="102"/>
      <c r="DRY118" s="102"/>
      <c r="DRZ118" s="102"/>
      <c r="DSA118" s="102"/>
      <c r="DSB118" s="102"/>
      <c r="DSC118" s="102"/>
      <c r="DSD118" s="102"/>
      <c r="DSE118" s="102"/>
      <c r="DSF118" s="102"/>
      <c r="DSG118" s="102"/>
      <c r="DSH118" s="102"/>
      <c r="DSI118" s="102"/>
      <c r="DSJ118" s="102"/>
      <c r="DSK118" s="102"/>
      <c r="DSL118" s="102"/>
      <c r="DSM118" s="102"/>
      <c r="DSN118" s="102"/>
      <c r="DSO118" s="102"/>
      <c r="DSP118" s="102"/>
      <c r="DSQ118" s="102"/>
      <c r="DSR118" s="102"/>
      <c r="DSS118" s="102"/>
      <c r="DST118" s="102"/>
      <c r="DSU118" s="102"/>
      <c r="DSV118" s="102"/>
      <c r="DSW118" s="102"/>
      <c r="DSX118" s="102"/>
      <c r="DSY118" s="102"/>
      <c r="DSZ118" s="102"/>
      <c r="DTA118" s="102"/>
      <c r="DTB118" s="102"/>
      <c r="DTC118" s="102"/>
      <c r="DTD118" s="102"/>
      <c r="DTE118" s="102"/>
      <c r="DTF118" s="102"/>
      <c r="DTG118" s="102"/>
      <c r="DTH118" s="102"/>
      <c r="DTI118" s="102"/>
      <c r="DTJ118" s="102"/>
      <c r="DTK118" s="102"/>
      <c r="DTL118" s="102"/>
      <c r="DTM118" s="102"/>
      <c r="DTN118" s="102"/>
      <c r="DTO118" s="102"/>
      <c r="DTP118" s="102"/>
      <c r="DTQ118" s="102"/>
      <c r="DTR118" s="102"/>
      <c r="DTS118" s="102"/>
      <c r="DTT118" s="102"/>
      <c r="DTU118" s="102"/>
      <c r="DTV118" s="102"/>
      <c r="DTW118" s="102"/>
      <c r="DTX118" s="102"/>
      <c r="DTY118" s="102"/>
      <c r="DTZ118" s="102"/>
      <c r="DUA118" s="102"/>
      <c r="DUB118" s="102"/>
      <c r="DUC118" s="102"/>
      <c r="DUD118" s="102"/>
      <c r="DUE118" s="102"/>
      <c r="DUF118" s="102"/>
      <c r="DUG118" s="102"/>
      <c r="DUH118" s="102"/>
      <c r="DUI118" s="102"/>
      <c r="DUJ118" s="102"/>
      <c r="DUK118" s="102"/>
      <c r="DUL118" s="102"/>
      <c r="DUM118" s="102"/>
      <c r="DUN118" s="102"/>
      <c r="DUO118" s="102"/>
      <c r="DUP118" s="102"/>
      <c r="DUQ118" s="102"/>
      <c r="DUR118" s="102"/>
      <c r="DUS118" s="102"/>
      <c r="DUT118" s="102"/>
      <c r="DUU118" s="102"/>
      <c r="DUV118" s="102"/>
      <c r="DUW118" s="102"/>
      <c r="DUX118" s="102"/>
      <c r="DUY118" s="102"/>
      <c r="DUZ118" s="102"/>
      <c r="DVA118" s="102"/>
      <c r="DVB118" s="102"/>
      <c r="DVC118" s="102"/>
      <c r="DVD118" s="102"/>
      <c r="DVE118" s="102"/>
      <c r="DVF118" s="102"/>
      <c r="DVG118" s="102"/>
      <c r="DVH118" s="102"/>
      <c r="DVI118" s="102"/>
      <c r="DVJ118" s="102"/>
      <c r="DVK118" s="102"/>
      <c r="DVL118" s="102"/>
      <c r="DVM118" s="102"/>
      <c r="DVN118" s="102"/>
      <c r="DVO118" s="102"/>
      <c r="DVP118" s="102"/>
      <c r="DVQ118" s="102"/>
      <c r="DVR118" s="102"/>
      <c r="DVS118" s="102"/>
      <c r="DVT118" s="102"/>
      <c r="DVU118" s="102"/>
      <c r="DVV118" s="102"/>
      <c r="DVW118" s="102"/>
      <c r="DVX118" s="102"/>
      <c r="DVY118" s="102"/>
      <c r="DVZ118" s="102"/>
      <c r="DWA118" s="102"/>
      <c r="DWB118" s="102"/>
      <c r="DWC118" s="102"/>
      <c r="DWD118" s="102"/>
      <c r="DWE118" s="102"/>
      <c r="DWF118" s="102"/>
      <c r="DWG118" s="102"/>
      <c r="DWH118" s="102"/>
      <c r="DWI118" s="102"/>
      <c r="DWJ118" s="102"/>
      <c r="DWK118" s="102"/>
      <c r="DWL118" s="102"/>
      <c r="DWM118" s="102"/>
      <c r="DWN118" s="102"/>
      <c r="DWO118" s="102"/>
      <c r="DWP118" s="102"/>
      <c r="DWQ118" s="102"/>
      <c r="DWR118" s="102"/>
      <c r="DWS118" s="102"/>
      <c r="DWT118" s="102"/>
      <c r="DWU118" s="102"/>
      <c r="DWV118" s="102"/>
      <c r="DWW118" s="102"/>
      <c r="DWX118" s="102"/>
      <c r="DWY118" s="102"/>
      <c r="DWZ118" s="102"/>
      <c r="DXA118" s="102"/>
      <c r="DXB118" s="102"/>
      <c r="DXC118" s="102"/>
      <c r="DXD118" s="102"/>
      <c r="DXE118" s="102"/>
      <c r="DXF118" s="102"/>
      <c r="DXG118" s="102"/>
      <c r="DXH118" s="102"/>
      <c r="DXI118" s="102"/>
      <c r="DXJ118" s="102"/>
      <c r="DXK118" s="102"/>
      <c r="DXL118" s="102"/>
      <c r="DXM118" s="102"/>
      <c r="DXN118" s="102"/>
      <c r="DXO118" s="102"/>
      <c r="DXP118" s="102"/>
      <c r="DXQ118" s="102"/>
      <c r="DXR118" s="102"/>
      <c r="DXS118" s="102"/>
      <c r="DXT118" s="102"/>
      <c r="DXU118" s="102"/>
      <c r="DXV118" s="102"/>
      <c r="DXW118" s="102"/>
      <c r="DXX118" s="102"/>
      <c r="DXY118" s="102"/>
      <c r="DXZ118" s="102"/>
      <c r="DYA118" s="102"/>
      <c r="DYB118" s="102"/>
      <c r="DYC118" s="102"/>
      <c r="DYD118" s="102"/>
      <c r="DYE118" s="102"/>
      <c r="DYF118" s="102"/>
      <c r="DYG118" s="102"/>
      <c r="DYH118" s="102"/>
      <c r="DYI118" s="102"/>
      <c r="DYJ118" s="102"/>
      <c r="DYK118" s="102"/>
      <c r="DYL118" s="102"/>
      <c r="DYM118" s="102"/>
      <c r="DYN118" s="102"/>
      <c r="DYO118" s="102"/>
      <c r="DYP118" s="102"/>
      <c r="DYQ118" s="102"/>
      <c r="DYR118" s="102"/>
      <c r="DYS118" s="102"/>
      <c r="DYT118" s="102"/>
      <c r="DYU118" s="102"/>
      <c r="DYV118" s="102"/>
      <c r="DYW118" s="102"/>
      <c r="DYX118" s="102"/>
      <c r="DYY118" s="102"/>
      <c r="DYZ118" s="102"/>
      <c r="DZA118" s="102"/>
      <c r="DZB118" s="102"/>
      <c r="DZC118" s="102"/>
      <c r="DZD118" s="102"/>
      <c r="DZE118" s="102"/>
      <c r="DZF118" s="102"/>
      <c r="DZG118" s="102"/>
      <c r="DZH118" s="102"/>
      <c r="DZI118" s="102"/>
      <c r="DZJ118" s="102"/>
      <c r="DZK118" s="102"/>
      <c r="DZL118" s="102"/>
      <c r="DZM118" s="102"/>
      <c r="DZN118" s="102"/>
      <c r="DZO118" s="102"/>
      <c r="DZP118" s="102"/>
      <c r="DZQ118" s="102"/>
      <c r="DZR118" s="102"/>
      <c r="DZS118" s="102"/>
      <c r="DZT118" s="102"/>
      <c r="DZU118" s="102"/>
      <c r="DZV118" s="102"/>
      <c r="DZW118" s="102"/>
      <c r="DZX118" s="102"/>
      <c r="DZY118" s="102"/>
      <c r="DZZ118" s="102"/>
      <c r="EAA118" s="102"/>
      <c r="EAB118" s="102"/>
      <c r="EAC118" s="102"/>
      <c r="EAD118" s="102"/>
      <c r="EAE118" s="102"/>
      <c r="EAF118" s="102"/>
      <c r="EAG118" s="102"/>
      <c r="EAH118" s="102"/>
      <c r="EAI118" s="102"/>
      <c r="EAJ118" s="102"/>
      <c r="EAK118" s="102"/>
      <c r="EAL118" s="102"/>
      <c r="EAM118" s="102"/>
      <c r="EAN118" s="102"/>
      <c r="EAO118" s="102"/>
      <c r="EAP118" s="102"/>
      <c r="EAQ118" s="102"/>
      <c r="EAR118" s="102"/>
      <c r="EAS118" s="102"/>
      <c r="EAT118" s="102"/>
      <c r="EAU118" s="102"/>
      <c r="EAV118" s="102"/>
      <c r="EAW118" s="102"/>
      <c r="EAX118" s="102"/>
      <c r="EAY118" s="102"/>
      <c r="EAZ118" s="102"/>
      <c r="EBA118" s="102"/>
      <c r="EBB118" s="102"/>
      <c r="EBC118" s="102"/>
      <c r="EBD118" s="102"/>
      <c r="EBE118" s="102"/>
      <c r="EBF118" s="102"/>
      <c r="EBG118" s="102"/>
      <c r="EBH118" s="102"/>
      <c r="EBI118" s="102"/>
      <c r="EBJ118" s="102"/>
      <c r="EBK118" s="102"/>
      <c r="EBL118" s="102"/>
      <c r="EBM118" s="102"/>
      <c r="EBN118" s="102"/>
      <c r="EBO118" s="102"/>
      <c r="EBP118" s="102"/>
      <c r="EBQ118" s="102"/>
      <c r="EBR118" s="102"/>
      <c r="EBS118" s="102"/>
      <c r="EBT118" s="102"/>
      <c r="EBU118" s="102"/>
      <c r="EBV118" s="102"/>
      <c r="EBW118" s="102"/>
      <c r="EBX118" s="102"/>
      <c r="EBY118" s="102"/>
      <c r="EBZ118" s="102"/>
      <c r="ECA118" s="102"/>
      <c r="ECB118" s="102"/>
      <c r="ECC118" s="102"/>
      <c r="ECD118" s="102"/>
      <c r="ECE118" s="102"/>
      <c r="ECF118" s="102"/>
      <c r="ECG118" s="102"/>
      <c r="ECH118" s="102"/>
      <c r="ECI118" s="102"/>
      <c r="ECJ118" s="102"/>
      <c r="ECK118" s="102"/>
      <c r="ECL118" s="102"/>
      <c r="ECM118" s="102"/>
      <c r="ECN118" s="102"/>
      <c r="ECO118" s="102"/>
      <c r="ECP118" s="102"/>
      <c r="ECQ118" s="102"/>
      <c r="ECR118" s="102"/>
      <c r="ECS118" s="102"/>
      <c r="ECT118" s="102"/>
      <c r="ECU118" s="102"/>
      <c r="ECV118" s="102"/>
      <c r="ECW118" s="102"/>
      <c r="ECX118" s="102"/>
      <c r="ECY118" s="102"/>
      <c r="ECZ118" s="102"/>
      <c r="EDA118" s="102"/>
      <c r="EDB118" s="102"/>
      <c r="EDC118" s="102"/>
      <c r="EDD118" s="102"/>
      <c r="EDE118" s="102"/>
      <c r="EDF118" s="102"/>
      <c r="EDG118" s="102"/>
      <c r="EDH118" s="102"/>
      <c r="EDI118" s="102"/>
      <c r="EDJ118" s="102"/>
      <c r="EDK118" s="102"/>
      <c r="EDL118" s="102"/>
      <c r="EDM118" s="102"/>
      <c r="EDN118" s="102"/>
      <c r="EDO118" s="102"/>
      <c r="EDP118" s="102"/>
      <c r="EDQ118" s="102"/>
      <c r="EDR118" s="102"/>
      <c r="EDS118" s="102"/>
      <c r="EDT118" s="102"/>
      <c r="EDU118" s="102"/>
      <c r="EDV118" s="102"/>
      <c r="EDW118" s="102"/>
      <c r="EDX118" s="102"/>
      <c r="EDY118" s="102"/>
      <c r="EDZ118" s="102"/>
      <c r="EEA118" s="102"/>
      <c r="EEB118" s="102"/>
      <c r="EEC118" s="102"/>
      <c r="EED118" s="102"/>
      <c r="EEE118" s="102"/>
      <c r="EEF118" s="102"/>
      <c r="EEG118" s="102"/>
      <c r="EEH118" s="102"/>
      <c r="EEI118" s="102"/>
      <c r="EEJ118" s="102"/>
      <c r="EEK118" s="102"/>
      <c r="EEL118" s="102"/>
      <c r="EEM118" s="102"/>
      <c r="EEN118" s="102"/>
      <c r="EEO118" s="102"/>
      <c r="EEP118" s="102"/>
      <c r="EEQ118" s="102"/>
      <c r="EER118" s="102"/>
      <c r="EES118" s="102"/>
      <c r="EET118" s="102"/>
      <c r="EEU118" s="102"/>
      <c r="EEV118" s="102"/>
      <c r="EEW118" s="102"/>
      <c r="EEX118" s="102"/>
      <c r="EEY118" s="102"/>
      <c r="EEZ118" s="102"/>
      <c r="EFA118" s="102"/>
      <c r="EFB118" s="102"/>
      <c r="EFC118" s="102"/>
      <c r="EFD118" s="102"/>
      <c r="EFE118" s="102"/>
      <c r="EFF118" s="102"/>
      <c r="EFG118" s="102"/>
      <c r="EFH118" s="102"/>
      <c r="EFI118" s="102"/>
      <c r="EFJ118" s="102"/>
      <c r="EFK118" s="102"/>
      <c r="EFL118" s="102"/>
      <c r="EFM118" s="102"/>
      <c r="EFN118" s="102"/>
      <c r="EFO118" s="102"/>
      <c r="EFP118" s="102"/>
      <c r="EFQ118" s="102"/>
      <c r="EFR118" s="102"/>
      <c r="EFS118" s="102"/>
      <c r="EFT118" s="102"/>
      <c r="EFU118" s="102"/>
      <c r="EFV118" s="102"/>
      <c r="EFW118" s="102"/>
      <c r="EFX118" s="102"/>
      <c r="EFY118" s="102"/>
      <c r="EFZ118" s="102"/>
      <c r="EGA118" s="102"/>
      <c r="EGB118" s="102"/>
      <c r="EGC118" s="102"/>
      <c r="EGD118" s="102"/>
      <c r="EGE118" s="102"/>
      <c r="EGF118" s="102"/>
      <c r="EGG118" s="102"/>
      <c r="EGH118" s="102"/>
      <c r="EGI118" s="102"/>
      <c r="EGJ118" s="102"/>
      <c r="EGK118" s="102"/>
      <c r="EGL118" s="102"/>
      <c r="EGM118" s="102"/>
      <c r="EGN118" s="102"/>
      <c r="EGO118" s="102"/>
      <c r="EGP118" s="102"/>
      <c r="EGQ118" s="102"/>
      <c r="EGR118" s="102"/>
      <c r="EGS118" s="102"/>
      <c r="EGT118" s="102"/>
      <c r="EGU118" s="102"/>
      <c r="EGV118" s="102"/>
      <c r="EGW118" s="102"/>
      <c r="EGX118" s="102"/>
      <c r="EGY118" s="102"/>
      <c r="EGZ118" s="102"/>
      <c r="EHA118" s="102"/>
      <c r="EHB118" s="102"/>
      <c r="EHC118" s="102"/>
      <c r="EHD118" s="102"/>
      <c r="EHE118" s="102"/>
      <c r="EHF118" s="102"/>
      <c r="EHG118" s="102"/>
      <c r="EHH118" s="102"/>
      <c r="EHI118" s="102"/>
      <c r="EHJ118" s="102"/>
      <c r="EHK118" s="102"/>
      <c r="EHL118" s="102"/>
      <c r="EHM118" s="102"/>
      <c r="EHN118" s="102"/>
      <c r="EHO118" s="102"/>
      <c r="EHP118" s="102"/>
      <c r="EHQ118" s="102"/>
      <c r="EHR118" s="102"/>
      <c r="EHS118" s="102"/>
      <c r="EHT118" s="102"/>
      <c r="EHU118" s="102"/>
      <c r="EHV118" s="102"/>
      <c r="EHW118" s="102"/>
      <c r="EHX118" s="102"/>
      <c r="EHY118" s="102"/>
      <c r="EHZ118" s="102"/>
      <c r="EIA118" s="102"/>
      <c r="EIB118" s="102"/>
      <c r="EIC118" s="102"/>
      <c r="EID118" s="102"/>
      <c r="EIE118" s="102"/>
      <c r="EIF118" s="102"/>
      <c r="EIG118" s="102"/>
      <c r="EIH118" s="102"/>
      <c r="EII118" s="102"/>
      <c r="EIJ118" s="102"/>
      <c r="EIK118" s="102"/>
      <c r="EIL118" s="102"/>
      <c r="EIM118" s="102"/>
      <c r="EIN118" s="102"/>
      <c r="EIO118" s="102"/>
      <c r="EIP118" s="102"/>
      <c r="EIQ118" s="102"/>
      <c r="EIR118" s="102"/>
      <c r="EIS118" s="102"/>
      <c r="EIT118" s="102"/>
      <c r="EIU118" s="102"/>
      <c r="EIV118" s="102"/>
      <c r="EIW118" s="102"/>
      <c r="EIX118" s="102"/>
      <c r="EIY118" s="102"/>
      <c r="EIZ118" s="102"/>
      <c r="EJA118" s="102"/>
      <c r="EJB118" s="102"/>
      <c r="EJC118" s="102"/>
      <c r="EJD118" s="102"/>
      <c r="EJE118" s="102"/>
      <c r="EJF118" s="102"/>
      <c r="EJG118" s="102"/>
      <c r="EJH118" s="102"/>
      <c r="EJI118" s="102"/>
      <c r="EJJ118" s="102"/>
      <c r="EJK118" s="102"/>
      <c r="EJL118" s="102"/>
      <c r="EJM118" s="102"/>
      <c r="EJN118" s="102"/>
      <c r="EJO118" s="102"/>
      <c r="EJP118" s="102"/>
      <c r="EJQ118" s="102"/>
      <c r="EJR118" s="102"/>
      <c r="EJS118" s="102"/>
      <c r="EJT118" s="102"/>
      <c r="EJU118" s="102"/>
      <c r="EJV118" s="102"/>
      <c r="EJW118" s="102"/>
      <c r="EJX118" s="102"/>
      <c r="EJY118" s="102"/>
      <c r="EJZ118" s="102"/>
      <c r="EKA118" s="102"/>
      <c r="EKB118" s="102"/>
      <c r="EKC118" s="102"/>
      <c r="EKD118" s="102"/>
      <c r="EKE118" s="102"/>
      <c r="EKF118" s="102"/>
      <c r="EKG118" s="102"/>
      <c r="EKH118" s="102"/>
      <c r="EKI118" s="102"/>
      <c r="EKJ118" s="102"/>
      <c r="EKK118" s="102"/>
      <c r="EKL118" s="102"/>
      <c r="EKM118" s="102"/>
      <c r="EKN118" s="102"/>
      <c r="EKO118" s="102"/>
      <c r="EKP118" s="102"/>
      <c r="EKQ118" s="102"/>
      <c r="EKR118" s="102"/>
      <c r="EKS118" s="102"/>
      <c r="EKT118" s="102"/>
      <c r="EKU118" s="102"/>
      <c r="EKV118" s="102"/>
      <c r="EKW118" s="102"/>
      <c r="EKX118" s="102"/>
      <c r="EKY118" s="102"/>
      <c r="EKZ118" s="102"/>
      <c r="ELA118" s="102"/>
      <c r="ELB118" s="102"/>
      <c r="ELC118" s="102"/>
      <c r="ELD118" s="102"/>
      <c r="ELE118" s="102"/>
      <c r="ELF118" s="102"/>
      <c r="ELG118" s="102"/>
      <c r="ELH118" s="102"/>
      <c r="ELI118" s="102"/>
      <c r="ELJ118" s="102"/>
      <c r="ELK118" s="102"/>
      <c r="ELL118" s="102"/>
      <c r="ELM118" s="102"/>
      <c r="ELN118" s="102"/>
      <c r="ELO118" s="102"/>
      <c r="ELP118" s="102"/>
      <c r="ELQ118" s="102"/>
      <c r="ELR118" s="102"/>
      <c r="ELS118" s="102"/>
      <c r="ELT118" s="102"/>
      <c r="ELU118" s="102"/>
      <c r="ELV118" s="102"/>
      <c r="ELW118" s="102"/>
      <c r="ELX118" s="102"/>
      <c r="ELY118" s="102"/>
      <c r="ELZ118" s="102"/>
      <c r="EMA118" s="102"/>
      <c r="EMB118" s="102"/>
      <c r="EMC118" s="102"/>
      <c r="EMD118" s="102"/>
      <c r="EME118" s="102"/>
      <c r="EMF118" s="102"/>
      <c r="EMG118" s="102"/>
      <c r="EMH118" s="102"/>
      <c r="EMI118" s="102"/>
      <c r="EMJ118" s="102"/>
      <c r="EMK118" s="102"/>
      <c r="EML118" s="102"/>
      <c r="EMM118" s="102"/>
      <c r="EMN118" s="102"/>
      <c r="EMO118" s="102"/>
      <c r="EMP118" s="102"/>
      <c r="EMQ118" s="102"/>
      <c r="EMR118" s="102"/>
      <c r="EMS118" s="102"/>
      <c r="EMT118" s="102"/>
      <c r="EMU118" s="102"/>
      <c r="EMV118" s="102"/>
      <c r="EMW118" s="102"/>
      <c r="EMX118" s="102"/>
      <c r="EMY118" s="102"/>
      <c r="EMZ118" s="102"/>
      <c r="ENA118" s="102"/>
      <c r="ENB118" s="102"/>
      <c r="ENC118" s="102"/>
      <c r="END118" s="102"/>
      <c r="ENE118" s="102"/>
      <c r="ENF118" s="102"/>
      <c r="ENG118" s="102"/>
      <c r="ENH118" s="102"/>
      <c r="ENI118" s="102"/>
      <c r="ENJ118" s="102"/>
      <c r="ENK118" s="102"/>
      <c r="ENL118" s="102"/>
      <c r="ENM118" s="102"/>
      <c r="ENN118" s="102"/>
      <c r="ENO118" s="102"/>
      <c r="ENP118" s="102"/>
      <c r="ENQ118" s="102"/>
      <c r="ENR118" s="102"/>
      <c r="ENS118" s="102"/>
      <c r="ENT118" s="102"/>
      <c r="ENU118" s="102"/>
      <c r="ENV118" s="102"/>
      <c r="ENW118" s="102"/>
      <c r="ENX118" s="102"/>
      <c r="ENY118" s="102"/>
      <c r="ENZ118" s="102"/>
      <c r="EOA118" s="102"/>
      <c r="EOB118" s="102"/>
      <c r="EOC118" s="102"/>
      <c r="EOD118" s="102"/>
      <c r="EOE118" s="102"/>
      <c r="EOF118" s="102"/>
      <c r="EOG118" s="102"/>
      <c r="EOH118" s="102"/>
      <c r="EOI118" s="102"/>
      <c r="EOJ118" s="102"/>
      <c r="EOK118" s="102"/>
      <c r="EOL118" s="102"/>
      <c r="EOM118" s="102"/>
      <c r="EON118" s="102"/>
      <c r="EOO118" s="102"/>
      <c r="EOP118" s="102"/>
      <c r="EOQ118" s="102"/>
      <c r="EOR118" s="102"/>
      <c r="EOS118" s="102"/>
      <c r="EOT118" s="102"/>
      <c r="EOU118" s="102"/>
      <c r="EOV118" s="102"/>
      <c r="EOW118" s="102"/>
      <c r="EOX118" s="102"/>
      <c r="EOY118" s="102"/>
      <c r="EOZ118" s="102"/>
      <c r="EPA118" s="102"/>
      <c r="EPB118" s="102"/>
      <c r="EPC118" s="102"/>
      <c r="EPD118" s="102"/>
      <c r="EPE118" s="102"/>
      <c r="EPF118" s="102"/>
      <c r="EPG118" s="102"/>
      <c r="EPH118" s="102"/>
      <c r="EPI118" s="102"/>
      <c r="EPJ118" s="102"/>
      <c r="EPK118" s="102"/>
      <c r="EPL118" s="102"/>
      <c r="EPM118" s="102"/>
      <c r="EPN118" s="102"/>
      <c r="EPO118" s="102"/>
      <c r="EPP118" s="102"/>
      <c r="EPQ118" s="102"/>
      <c r="EPR118" s="102"/>
      <c r="EPS118" s="102"/>
      <c r="EPT118" s="102"/>
      <c r="EPU118" s="102"/>
      <c r="EPV118" s="102"/>
      <c r="EPW118" s="102"/>
      <c r="EPX118" s="102"/>
      <c r="EPY118" s="102"/>
      <c r="EPZ118" s="102"/>
      <c r="EQA118" s="102"/>
      <c r="EQB118" s="102"/>
      <c r="EQC118" s="102"/>
      <c r="EQD118" s="102"/>
      <c r="EQE118" s="102"/>
      <c r="EQF118" s="102"/>
      <c r="EQG118" s="102"/>
      <c r="EQH118" s="102"/>
      <c r="EQI118" s="102"/>
      <c r="EQJ118" s="102"/>
      <c r="EQK118" s="102"/>
      <c r="EQL118" s="102"/>
      <c r="EQM118" s="102"/>
      <c r="EQN118" s="102"/>
      <c r="EQO118" s="102"/>
      <c r="EQP118" s="102"/>
      <c r="EQQ118" s="102"/>
      <c r="EQR118" s="102"/>
      <c r="EQS118" s="102"/>
      <c r="EQT118" s="102"/>
      <c r="EQU118" s="102"/>
      <c r="EQV118" s="102"/>
      <c r="EQW118" s="102"/>
      <c r="EQX118" s="102"/>
      <c r="EQY118" s="102"/>
      <c r="EQZ118" s="102"/>
      <c r="ERA118" s="102"/>
      <c r="ERB118" s="102"/>
      <c r="ERC118" s="102"/>
      <c r="ERD118" s="102"/>
      <c r="ERE118" s="102"/>
      <c r="ERF118" s="102"/>
      <c r="ERG118" s="102"/>
      <c r="ERH118" s="102"/>
      <c r="ERI118" s="102"/>
      <c r="ERJ118" s="102"/>
      <c r="ERK118" s="102"/>
      <c r="ERL118" s="102"/>
      <c r="ERM118" s="102"/>
      <c r="ERN118" s="102"/>
      <c r="ERO118" s="102"/>
      <c r="ERP118" s="102"/>
      <c r="ERQ118" s="102"/>
      <c r="ERR118" s="102"/>
      <c r="ERS118" s="102"/>
      <c r="ERT118" s="102"/>
      <c r="ERU118" s="102"/>
      <c r="ERV118" s="102"/>
      <c r="ERW118" s="102"/>
      <c r="ERX118" s="102"/>
      <c r="ERY118" s="102"/>
      <c r="ERZ118" s="102"/>
      <c r="ESA118" s="102"/>
      <c r="ESB118" s="102"/>
      <c r="ESC118" s="102"/>
      <c r="ESD118" s="102"/>
      <c r="ESE118" s="102"/>
      <c r="ESF118" s="102"/>
      <c r="ESG118" s="102"/>
      <c r="ESH118" s="102"/>
      <c r="ESI118" s="102"/>
      <c r="ESJ118" s="102"/>
      <c r="ESK118" s="102"/>
      <c r="ESL118" s="102"/>
      <c r="ESM118" s="102"/>
      <c r="ESN118" s="102"/>
      <c r="ESO118" s="102"/>
      <c r="ESP118" s="102"/>
      <c r="ESQ118" s="102"/>
      <c r="ESR118" s="102"/>
      <c r="ESS118" s="102"/>
      <c r="EST118" s="102"/>
      <c r="ESU118" s="102"/>
      <c r="ESV118" s="102"/>
      <c r="ESW118" s="102"/>
      <c r="ESX118" s="102"/>
      <c r="ESY118" s="102"/>
      <c r="ESZ118" s="102"/>
      <c r="ETA118" s="102"/>
      <c r="ETB118" s="102"/>
      <c r="ETC118" s="102"/>
      <c r="ETD118" s="102"/>
      <c r="ETE118" s="102"/>
      <c r="ETF118" s="102"/>
      <c r="ETG118" s="102"/>
      <c r="ETH118" s="102"/>
      <c r="ETI118" s="102"/>
      <c r="ETJ118" s="102"/>
      <c r="ETK118" s="102"/>
      <c r="ETL118" s="102"/>
      <c r="ETM118" s="102"/>
      <c r="ETN118" s="102"/>
      <c r="ETO118" s="102"/>
      <c r="ETP118" s="102"/>
      <c r="ETQ118" s="102"/>
      <c r="ETR118" s="102"/>
      <c r="ETS118" s="102"/>
      <c r="ETT118" s="102"/>
      <c r="ETU118" s="102"/>
      <c r="ETV118" s="102"/>
      <c r="ETW118" s="102"/>
      <c r="ETX118" s="102"/>
      <c r="ETY118" s="102"/>
      <c r="ETZ118" s="102"/>
      <c r="EUA118" s="102"/>
      <c r="EUB118" s="102"/>
      <c r="EUC118" s="102"/>
      <c r="EUD118" s="102"/>
      <c r="EUE118" s="102"/>
      <c r="EUF118" s="102"/>
      <c r="EUG118" s="102"/>
      <c r="EUH118" s="102"/>
      <c r="EUI118" s="102"/>
      <c r="EUJ118" s="102"/>
      <c r="EUK118" s="102"/>
      <c r="EUL118" s="102"/>
      <c r="EUM118" s="102"/>
      <c r="EUN118" s="102"/>
      <c r="EUO118" s="102"/>
      <c r="EUP118" s="102"/>
      <c r="EUQ118" s="102"/>
      <c r="EUR118" s="102"/>
      <c r="EUS118" s="102"/>
      <c r="EUT118" s="102"/>
      <c r="EUU118" s="102"/>
      <c r="EUV118" s="102"/>
      <c r="EUW118" s="102"/>
      <c r="EUX118" s="102"/>
      <c r="EUY118" s="102"/>
      <c r="EUZ118" s="102"/>
      <c r="EVA118" s="102"/>
      <c r="EVB118" s="102"/>
      <c r="EVC118" s="102"/>
      <c r="EVD118" s="102"/>
      <c r="EVE118" s="102"/>
      <c r="EVF118" s="102"/>
      <c r="EVG118" s="102"/>
      <c r="EVH118" s="102"/>
      <c r="EVI118" s="102"/>
      <c r="EVJ118" s="102"/>
      <c r="EVK118" s="102"/>
      <c r="EVL118" s="102"/>
      <c r="EVM118" s="102"/>
      <c r="EVN118" s="102"/>
      <c r="EVO118" s="102"/>
      <c r="EVP118" s="102"/>
      <c r="EVQ118" s="102"/>
      <c r="EVR118" s="102"/>
      <c r="EVS118" s="102"/>
      <c r="EVT118" s="102"/>
      <c r="EVU118" s="102"/>
      <c r="EVV118" s="102"/>
      <c r="EVW118" s="102"/>
      <c r="EVX118" s="102"/>
      <c r="EVY118" s="102"/>
      <c r="EVZ118" s="102"/>
      <c r="EWA118" s="102"/>
      <c r="EWB118" s="102"/>
      <c r="EWC118" s="102"/>
      <c r="EWD118" s="102"/>
      <c r="EWE118" s="102"/>
      <c r="EWF118" s="102"/>
      <c r="EWG118" s="102"/>
      <c r="EWH118" s="102"/>
      <c r="EWI118" s="102"/>
      <c r="EWJ118" s="102"/>
      <c r="EWK118" s="102"/>
      <c r="EWL118" s="102"/>
      <c r="EWM118" s="102"/>
      <c r="EWN118" s="102"/>
      <c r="EWO118" s="102"/>
      <c r="EWP118" s="102"/>
      <c r="EWQ118" s="102"/>
      <c r="EWR118" s="102"/>
      <c r="EWS118" s="102"/>
      <c r="EWT118" s="102"/>
      <c r="EWU118" s="102"/>
      <c r="EWV118" s="102"/>
      <c r="EWW118" s="102"/>
      <c r="EWX118" s="102"/>
      <c r="EWY118" s="102"/>
      <c r="EWZ118" s="102"/>
      <c r="EXA118" s="102"/>
      <c r="EXB118" s="102"/>
      <c r="EXC118" s="102"/>
      <c r="EXD118" s="102"/>
      <c r="EXE118" s="102"/>
      <c r="EXF118" s="102"/>
      <c r="EXG118" s="102"/>
      <c r="EXH118" s="102"/>
      <c r="EXI118" s="102"/>
      <c r="EXJ118" s="102"/>
      <c r="EXK118" s="102"/>
      <c r="EXL118" s="102"/>
      <c r="EXM118" s="102"/>
      <c r="EXN118" s="102"/>
      <c r="EXO118" s="102"/>
      <c r="EXP118" s="102"/>
      <c r="EXQ118" s="102"/>
      <c r="EXR118" s="102"/>
      <c r="EXS118" s="102"/>
      <c r="EXT118" s="102"/>
      <c r="EXU118" s="102"/>
      <c r="EXV118" s="102"/>
      <c r="EXW118" s="102"/>
      <c r="EXX118" s="102"/>
      <c r="EXY118" s="102"/>
      <c r="EXZ118" s="102"/>
      <c r="EYA118" s="102"/>
      <c r="EYB118" s="102"/>
      <c r="EYC118" s="102"/>
      <c r="EYD118" s="102"/>
      <c r="EYE118" s="102"/>
      <c r="EYF118" s="102"/>
      <c r="EYG118" s="102"/>
      <c r="EYH118" s="102"/>
      <c r="EYI118" s="102"/>
      <c r="EYJ118" s="102"/>
      <c r="EYK118" s="102"/>
      <c r="EYL118" s="102"/>
      <c r="EYM118" s="102"/>
      <c r="EYN118" s="102"/>
      <c r="EYO118" s="102"/>
      <c r="EYP118" s="102"/>
      <c r="EYQ118" s="102"/>
      <c r="EYR118" s="102"/>
      <c r="EYS118" s="102"/>
      <c r="EYT118" s="102"/>
      <c r="EYU118" s="102"/>
      <c r="EYV118" s="102"/>
      <c r="EYW118" s="102"/>
      <c r="EYX118" s="102"/>
      <c r="EYY118" s="102"/>
      <c r="EYZ118" s="102"/>
      <c r="EZA118" s="102"/>
      <c r="EZB118" s="102"/>
      <c r="EZC118" s="102"/>
      <c r="EZD118" s="102"/>
      <c r="EZE118" s="102"/>
      <c r="EZF118" s="102"/>
      <c r="EZG118" s="102"/>
      <c r="EZH118" s="102"/>
      <c r="EZI118" s="102"/>
      <c r="EZJ118" s="102"/>
      <c r="EZK118" s="102"/>
      <c r="EZL118" s="102"/>
      <c r="EZM118" s="102"/>
      <c r="EZN118" s="102"/>
      <c r="EZO118" s="102"/>
      <c r="EZP118" s="102"/>
      <c r="EZQ118" s="102"/>
      <c r="EZR118" s="102"/>
      <c r="EZS118" s="102"/>
      <c r="EZT118" s="102"/>
      <c r="EZU118" s="102"/>
      <c r="EZV118" s="102"/>
      <c r="EZW118" s="102"/>
      <c r="EZX118" s="102"/>
      <c r="EZY118" s="102"/>
      <c r="EZZ118" s="102"/>
      <c r="FAA118" s="102"/>
      <c r="FAB118" s="102"/>
      <c r="FAC118" s="102"/>
      <c r="FAD118" s="102"/>
      <c r="FAE118" s="102"/>
      <c r="FAF118" s="102"/>
      <c r="FAG118" s="102"/>
      <c r="FAH118" s="102"/>
      <c r="FAI118" s="102"/>
      <c r="FAJ118" s="102"/>
      <c r="FAK118" s="102"/>
      <c r="FAL118" s="102"/>
      <c r="FAM118" s="102"/>
      <c r="FAN118" s="102"/>
      <c r="FAO118" s="102"/>
      <c r="FAP118" s="102"/>
      <c r="FAQ118" s="102"/>
      <c r="FAR118" s="102"/>
      <c r="FAS118" s="102"/>
      <c r="FAT118" s="102"/>
      <c r="FAU118" s="102"/>
      <c r="FAV118" s="102"/>
      <c r="FAW118" s="102"/>
      <c r="FAX118" s="102"/>
      <c r="FAY118" s="102"/>
      <c r="FAZ118" s="102"/>
      <c r="FBA118" s="102"/>
      <c r="FBB118" s="102"/>
      <c r="FBC118" s="102"/>
      <c r="FBD118" s="102"/>
      <c r="FBE118" s="102"/>
      <c r="FBF118" s="102"/>
      <c r="FBG118" s="102"/>
      <c r="FBH118" s="102"/>
      <c r="FBI118" s="102"/>
      <c r="FBJ118" s="102"/>
      <c r="FBK118" s="102"/>
      <c r="FBL118" s="102"/>
      <c r="FBM118" s="102"/>
      <c r="FBN118" s="102"/>
      <c r="FBO118" s="102"/>
      <c r="FBP118" s="102"/>
      <c r="FBQ118" s="102"/>
      <c r="FBR118" s="102"/>
      <c r="FBS118" s="102"/>
      <c r="FBT118" s="102"/>
      <c r="FBU118" s="102"/>
      <c r="FBV118" s="102"/>
      <c r="FBW118" s="102"/>
      <c r="FBX118" s="102"/>
      <c r="FBY118" s="102"/>
      <c r="FBZ118" s="102"/>
      <c r="FCA118" s="102"/>
      <c r="FCB118" s="102"/>
      <c r="FCC118" s="102"/>
      <c r="FCD118" s="102"/>
      <c r="FCE118" s="102"/>
      <c r="FCF118" s="102"/>
      <c r="FCG118" s="102"/>
      <c r="FCH118" s="102"/>
      <c r="FCI118" s="102"/>
      <c r="FCJ118" s="102"/>
      <c r="FCK118" s="102"/>
      <c r="FCL118" s="102"/>
      <c r="FCM118" s="102"/>
      <c r="FCN118" s="102"/>
      <c r="FCO118" s="102"/>
      <c r="FCP118" s="102"/>
      <c r="FCQ118" s="102"/>
      <c r="FCR118" s="102"/>
      <c r="FCS118" s="102"/>
      <c r="FCT118" s="102"/>
      <c r="FCU118" s="102"/>
      <c r="FCV118" s="102"/>
      <c r="FCW118" s="102"/>
      <c r="FCX118" s="102"/>
      <c r="FCY118" s="102"/>
      <c r="FCZ118" s="102"/>
      <c r="FDA118" s="102"/>
      <c r="FDB118" s="102"/>
      <c r="FDC118" s="102"/>
      <c r="FDD118" s="102"/>
      <c r="FDE118" s="102"/>
      <c r="FDF118" s="102"/>
      <c r="FDG118" s="102"/>
      <c r="FDH118" s="102"/>
      <c r="FDI118" s="102"/>
      <c r="FDJ118" s="102"/>
      <c r="FDK118" s="102"/>
      <c r="FDL118" s="102"/>
      <c r="FDM118" s="102"/>
      <c r="FDN118" s="102"/>
      <c r="FDO118" s="102"/>
      <c r="FDP118" s="102"/>
      <c r="FDQ118" s="102"/>
      <c r="FDR118" s="102"/>
      <c r="FDS118" s="102"/>
      <c r="FDT118" s="102"/>
      <c r="FDU118" s="102"/>
      <c r="FDV118" s="102"/>
      <c r="FDW118" s="102"/>
      <c r="FDX118" s="102"/>
      <c r="FDY118" s="102"/>
      <c r="FDZ118" s="102"/>
      <c r="FEA118" s="102"/>
      <c r="FEB118" s="102"/>
      <c r="FEC118" s="102"/>
      <c r="FED118" s="102"/>
      <c r="FEE118" s="102"/>
      <c r="FEF118" s="102"/>
      <c r="FEG118" s="102"/>
      <c r="FEH118" s="102"/>
      <c r="FEI118" s="102"/>
      <c r="FEJ118" s="102"/>
      <c r="FEK118" s="102"/>
      <c r="FEL118" s="102"/>
      <c r="FEM118" s="102"/>
      <c r="FEN118" s="102"/>
      <c r="FEO118" s="102"/>
      <c r="FEP118" s="102"/>
      <c r="FEQ118" s="102"/>
      <c r="FER118" s="102"/>
      <c r="FES118" s="102"/>
      <c r="FET118" s="102"/>
      <c r="FEU118" s="102"/>
      <c r="FEV118" s="102"/>
      <c r="FEW118" s="102"/>
      <c r="FEX118" s="102"/>
      <c r="FEY118" s="102"/>
      <c r="FEZ118" s="102"/>
      <c r="FFA118" s="102"/>
      <c r="FFB118" s="102"/>
      <c r="FFC118" s="102"/>
      <c r="FFD118" s="102"/>
      <c r="FFE118" s="102"/>
      <c r="FFF118" s="102"/>
      <c r="FFG118" s="102"/>
      <c r="FFH118" s="102"/>
      <c r="FFI118" s="102"/>
      <c r="FFJ118" s="102"/>
      <c r="FFK118" s="102"/>
      <c r="FFL118" s="102"/>
      <c r="FFM118" s="102"/>
      <c r="FFN118" s="102"/>
      <c r="FFO118" s="102"/>
      <c r="FFP118" s="102"/>
      <c r="FFQ118" s="102"/>
      <c r="FFR118" s="102"/>
      <c r="FFS118" s="102"/>
      <c r="FFT118" s="102"/>
      <c r="FFU118" s="102"/>
      <c r="FFV118" s="102"/>
      <c r="FFW118" s="102"/>
      <c r="FFX118" s="102"/>
      <c r="FFY118" s="102"/>
      <c r="FFZ118" s="102"/>
      <c r="FGA118" s="102"/>
      <c r="FGB118" s="102"/>
      <c r="FGC118" s="102"/>
      <c r="FGD118" s="102"/>
      <c r="FGE118" s="102"/>
      <c r="FGF118" s="102"/>
      <c r="FGG118" s="102"/>
      <c r="FGH118" s="102"/>
      <c r="FGI118" s="102"/>
      <c r="FGJ118" s="102"/>
      <c r="FGK118" s="102"/>
      <c r="FGL118" s="102"/>
      <c r="FGM118" s="102"/>
      <c r="FGN118" s="102"/>
      <c r="FGO118" s="102"/>
      <c r="FGP118" s="102"/>
      <c r="FGQ118" s="102"/>
      <c r="FGR118" s="102"/>
      <c r="FGS118" s="102"/>
      <c r="FGT118" s="102"/>
      <c r="FGU118" s="102"/>
      <c r="FGV118" s="102"/>
      <c r="FGW118" s="102"/>
      <c r="FGX118" s="102"/>
      <c r="FGY118" s="102"/>
      <c r="FGZ118" s="102"/>
      <c r="FHA118" s="102"/>
      <c r="FHB118" s="102"/>
      <c r="FHC118" s="102"/>
      <c r="FHD118" s="102"/>
      <c r="FHE118" s="102"/>
      <c r="FHF118" s="102"/>
      <c r="FHG118" s="102"/>
      <c r="FHH118" s="102"/>
      <c r="FHI118" s="102"/>
      <c r="FHJ118" s="102"/>
      <c r="FHK118" s="102"/>
      <c r="FHL118" s="102"/>
      <c r="FHM118" s="102"/>
      <c r="FHN118" s="102"/>
      <c r="FHO118" s="102"/>
      <c r="FHP118" s="102"/>
      <c r="FHQ118" s="102"/>
      <c r="FHR118" s="102"/>
      <c r="FHS118" s="102"/>
      <c r="FHT118" s="102"/>
      <c r="FHU118" s="102"/>
      <c r="FHV118" s="102"/>
      <c r="FHW118" s="102"/>
      <c r="FHX118" s="102"/>
      <c r="FHY118" s="102"/>
      <c r="FHZ118" s="102"/>
      <c r="FIA118" s="102"/>
      <c r="FIB118" s="102"/>
      <c r="FIC118" s="102"/>
      <c r="FID118" s="102"/>
      <c r="FIE118" s="102"/>
      <c r="FIF118" s="102"/>
      <c r="FIG118" s="102"/>
      <c r="FIH118" s="102"/>
      <c r="FII118" s="102"/>
      <c r="FIJ118" s="102"/>
      <c r="FIK118" s="102"/>
      <c r="FIL118" s="102"/>
      <c r="FIM118" s="102"/>
      <c r="FIN118" s="102"/>
      <c r="FIO118" s="102"/>
      <c r="FIP118" s="102"/>
      <c r="FIQ118" s="102"/>
      <c r="FIR118" s="102"/>
      <c r="FIS118" s="102"/>
      <c r="FIT118" s="102"/>
      <c r="FIU118" s="102"/>
      <c r="FIV118" s="102"/>
      <c r="FIW118" s="102"/>
      <c r="FIX118" s="102"/>
      <c r="FIY118" s="102"/>
      <c r="FIZ118" s="102"/>
      <c r="FJA118" s="102"/>
      <c r="FJB118" s="102"/>
      <c r="FJC118" s="102"/>
      <c r="FJD118" s="102"/>
      <c r="FJE118" s="102"/>
      <c r="FJF118" s="102"/>
      <c r="FJG118" s="102"/>
      <c r="FJH118" s="102"/>
      <c r="FJI118" s="102"/>
      <c r="FJJ118" s="102"/>
      <c r="FJK118" s="102"/>
      <c r="FJL118" s="102"/>
      <c r="FJM118" s="102"/>
      <c r="FJN118" s="102"/>
      <c r="FJO118" s="102"/>
      <c r="FJP118" s="102"/>
      <c r="FJQ118" s="102"/>
      <c r="FJR118" s="102"/>
      <c r="FJS118" s="102"/>
      <c r="FJT118" s="102"/>
      <c r="FJU118" s="102"/>
      <c r="FJV118" s="102"/>
      <c r="FJW118" s="102"/>
      <c r="FJX118" s="102"/>
      <c r="FJY118" s="102"/>
      <c r="FJZ118" s="102"/>
      <c r="FKA118" s="102"/>
      <c r="FKB118" s="102"/>
      <c r="FKC118" s="102"/>
      <c r="FKD118" s="102"/>
      <c r="FKE118" s="102"/>
      <c r="FKF118" s="102"/>
      <c r="FKG118" s="102"/>
      <c r="FKH118" s="102"/>
      <c r="FKI118" s="102"/>
      <c r="FKJ118" s="102"/>
      <c r="FKK118" s="102"/>
      <c r="FKL118" s="102"/>
      <c r="FKM118" s="102"/>
      <c r="FKN118" s="102"/>
      <c r="FKO118" s="102"/>
      <c r="FKP118" s="102"/>
      <c r="FKQ118" s="102"/>
      <c r="FKR118" s="102"/>
      <c r="FKS118" s="102"/>
      <c r="FKT118" s="102"/>
      <c r="FKU118" s="102"/>
      <c r="FKV118" s="102"/>
      <c r="FKW118" s="102"/>
      <c r="FKX118" s="102"/>
      <c r="FKY118" s="102"/>
      <c r="FKZ118" s="102"/>
      <c r="FLA118" s="102"/>
      <c r="FLB118" s="102"/>
      <c r="FLC118" s="102"/>
      <c r="FLD118" s="102"/>
      <c r="FLE118" s="102"/>
      <c r="FLF118" s="102"/>
      <c r="FLG118" s="102"/>
      <c r="FLH118" s="102"/>
      <c r="FLI118" s="102"/>
      <c r="FLJ118" s="102"/>
      <c r="FLK118" s="102"/>
      <c r="FLL118" s="102"/>
      <c r="FLM118" s="102"/>
      <c r="FLN118" s="102"/>
      <c r="FLO118" s="102"/>
      <c r="FLP118" s="102"/>
      <c r="FLQ118" s="102"/>
      <c r="FLR118" s="102"/>
      <c r="FLS118" s="102"/>
      <c r="FLT118" s="102"/>
      <c r="FLU118" s="102"/>
      <c r="FLV118" s="102"/>
      <c r="FLW118" s="102"/>
      <c r="FLX118" s="102"/>
      <c r="FLY118" s="102"/>
      <c r="FLZ118" s="102"/>
      <c r="FMA118" s="102"/>
      <c r="FMB118" s="102"/>
      <c r="FMC118" s="102"/>
      <c r="FMD118" s="102"/>
      <c r="FME118" s="102"/>
      <c r="FMF118" s="102"/>
      <c r="FMG118" s="102"/>
      <c r="FMH118" s="102"/>
      <c r="FMI118" s="102"/>
      <c r="FMJ118" s="102"/>
      <c r="FMK118" s="102"/>
      <c r="FML118" s="102"/>
      <c r="FMM118" s="102"/>
      <c r="FMN118" s="102"/>
      <c r="FMO118" s="102"/>
      <c r="FMP118" s="102"/>
      <c r="FMQ118" s="102"/>
      <c r="FMR118" s="102"/>
      <c r="FMS118" s="102"/>
      <c r="FMT118" s="102"/>
      <c r="FMU118" s="102"/>
      <c r="FMV118" s="102"/>
      <c r="FMW118" s="102"/>
      <c r="FMX118" s="102"/>
      <c r="FMY118" s="102"/>
      <c r="FMZ118" s="102"/>
      <c r="FNA118" s="102"/>
      <c r="FNB118" s="102"/>
      <c r="FNC118" s="102"/>
      <c r="FND118" s="102"/>
      <c r="FNE118" s="102"/>
      <c r="FNF118" s="102"/>
      <c r="FNG118" s="102"/>
      <c r="FNH118" s="102"/>
      <c r="FNI118" s="102"/>
      <c r="FNJ118" s="102"/>
      <c r="FNK118" s="102"/>
      <c r="FNL118" s="102"/>
      <c r="FNM118" s="102"/>
      <c r="FNN118" s="102"/>
      <c r="FNO118" s="102"/>
      <c r="FNP118" s="102"/>
      <c r="FNQ118" s="102"/>
      <c r="FNR118" s="102"/>
      <c r="FNS118" s="102"/>
      <c r="FNT118" s="102"/>
      <c r="FNU118" s="102"/>
      <c r="FNV118" s="102"/>
      <c r="FNW118" s="102"/>
      <c r="FNX118" s="102"/>
      <c r="FNY118" s="102"/>
      <c r="FNZ118" s="102"/>
      <c r="FOA118" s="102"/>
      <c r="FOB118" s="102"/>
      <c r="FOC118" s="102"/>
      <c r="FOD118" s="102"/>
      <c r="FOE118" s="102"/>
      <c r="FOF118" s="102"/>
      <c r="FOG118" s="102"/>
      <c r="FOH118" s="102"/>
      <c r="FOI118" s="102"/>
      <c r="FOJ118" s="102"/>
      <c r="FOK118" s="102"/>
      <c r="FOL118" s="102"/>
      <c r="FOM118" s="102"/>
      <c r="FON118" s="102"/>
      <c r="FOO118" s="102"/>
      <c r="FOP118" s="102"/>
      <c r="FOQ118" s="102"/>
      <c r="FOR118" s="102"/>
      <c r="FOS118" s="102"/>
      <c r="FOT118" s="102"/>
      <c r="FOU118" s="102"/>
      <c r="FOV118" s="102"/>
      <c r="FOW118" s="102"/>
      <c r="FOX118" s="102"/>
      <c r="FOY118" s="102"/>
      <c r="FOZ118" s="102"/>
      <c r="FPA118" s="102"/>
      <c r="FPB118" s="102"/>
      <c r="FPC118" s="102"/>
      <c r="FPD118" s="102"/>
      <c r="FPE118" s="102"/>
      <c r="FPF118" s="102"/>
      <c r="FPG118" s="102"/>
      <c r="FPH118" s="102"/>
      <c r="FPI118" s="102"/>
      <c r="FPJ118" s="102"/>
      <c r="FPK118" s="102"/>
      <c r="FPL118" s="102"/>
      <c r="FPM118" s="102"/>
      <c r="FPN118" s="102"/>
      <c r="FPO118" s="102"/>
      <c r="FPP118" s="102"/>
      <c r="FPQ118" s="102"/>
      <c r="FPR118" s="102"/>
      <c r="FPS118" s="102"/>
      <c r="FPT118" s="102"/>
      <c r="FPU118" s="102"/>
      <c r="FPV118" s="102"/>
      <c r="FPW118" s="102"/>
      <c r="FPX118" s="102"/>
      <c r="FPY118" s="102"/>
      <c r="FPZ118" s="102"/>
      <c r="FQA118" s="102"/>
      <c r="FQB118" s="102"/>
      <c r="FQC118" s="102"/>
      <c r="FQD118" s="102"/>
      <c r="FQE118" s="102"/>
      <c r="FQF118" s="102"/>
      <c r="FQG118" s="102"/>
      <c r="FQH118" s="102"/>
      <c r="FQI118" s="102"/>
      <c r="FQJ118" s="102"/>
      <c r="FQK118" s="102"/>
      <c r="FQL118" s="102"/>
      <c r="FQM118" s="102"/>
      <c r="FQN118" s="102"/>
      <c r="FQO118" s="102"/>
      <c r="FQP118" s="102"/>
      <c r="FQQ118" s="102"/>
      <c r="FQR118" s="102"/>
      <c r="FQS118" s="102"/>
      <c r="FQT118" s="102"/>
      <c r="FQU118" s="102"/>
      <c r="FQV118" s="102"/>
      <c r="FQW118" s="102"/>
      <c r="FQX118" s="102"/>
      <c r="FQY118" s="102"/>
      <c r="FQZ118" s="102"/>
      <c r="FRA118" s="102"/>
      <c r="FRB118" s="102"/>
      <c r="FRC118" s="102"/>
      <c r="FRD118" s="102"/>
      <c r="FRE118" s="102"/>
      <c r="FRF118" s="102"/>
      <c r="FRG118" s="102"/>
      <c r="FRH118" s="102"/>
      <c r="FRI118" s="102"/>
      <c r="FRJ118" s="102"/>
      <c r="FRK118" s="102"/>
      <c r="FRL118" s="102"/>
      <c r="FRM118" s="102"/>
      <c r="FRN118" s="102"/>
      <c r="FRO118" s="102"/>
      <c r="FRP118" s="102"/>
      <c r="FRQ118" s="102"/>
      <c r="FRR118" s="102"/>
      <c r="FRS118" s="102"/>
      <c r="FRT118" s="102"/>
      <c r="FRU118" s="102"/>
      <c r="FRV118" s="102"/>
      <c r="FRW118" s="102"/>
      <c r="FRX118" s="102"/>
      <c r="FRY118" s="102"/>
      <c r="FRZ118" s="102"/>
      <c r="FSA118" s="102"/>
      <c r="FSB118" s="102"/>
      <c r="FSC118" s="102"/>
      <c r="FSD118" s="102"/>
      <c r="FSE118" s="102"/>
      <c r="FSF118" s="102"/>
      <c r="FSG118" s="102"/>
      <c r="FSH118" s="102"/>
      <c r="FSI118" s="102"/>
      <c r="FSJ118" s="102"/>
      <c r="FSK118" s="102"/>
      <c r="FSL118" s="102"/>
      <c r="FSM118" s="102"/>
      <c r="FSN118" s="102"/>
      <c r="FSO118" s="102"/>
      <c r="FSP118" s="102"/>
      <c r="FSQ118" s="102"/>
      <c r="FSR118" s="102"/>
      <c r="FSS118" s="102"/>
      <c r="FST118" s="102"/>
      <c r="FSU118" s="102"/>
      <c r="FSV118" s="102"/>
      <c r="FSW118" s="102"/>
      <c r="FSX118" s="102"/>
      <c r="FSY118" s="102"/>
      <c r="FSZ118" s="102"/>
      <c r="FTA118" s="102"/>
      <c r="FTB118" s="102"/>
      <c r="FTC118" s="102"/>
      <c r="FTD118" s="102"/>
      <c r="FTE118" s="102"/>
      <c r="FTF118" s="102"/>
      <c r="FTG118" s="102"/>
      <c r="FTH118" s="102"/>
      <c r="FTI118" s="102"/>
      <c r="FTJ118" s="102"/>
      <c r="FTK118" s="102"/>
      <c r="FTL118" s="102"/>
      <c r="FTM118" s="102"/>
      <c r="FTN118" s="102"/>
      <c r="FTO118" s="102"/>
      <c r="FTP118" s="102"/>
      <c r="FTQ118" s="102"/>
      <c r="FTR118" s="102"/>
      <c r="FTS118" s="102"/>
      <c r="FTT118" s="102"/>
      <c r="FTU118" s="102"/>
      <c r="FTV118" s="102"/>
      <c r="FTW118" s="102"/>
      <c r="FTX118" s="102"/>
      <c r="FTY118" s="102"/>
      <c r="FTZ118" s="102"/>
      <c r="FUA118" s="102"/>
      <c r="FUB118" s="102"/>
      <c r="FUC118" s="102"/>
      <c r="FUD118" s="102"/>
      <c r="FUE118" s="102"/>
      <c r="FUF118" s="102"/>
      <c r="FUG118" s="102"/>
      <c r="FUH118" s="102"/>
      <c r="FUI118" s="102"/>
      <c r="FUJ118" s="102"/>
      <c r="FUK118" s="102"/>
      <c r="FUL118" s="102"/>
      <c r="FUM118" s="102"/>
      <c r="FUN118" s="102"/>
      <c r="FUO118" s="102"/>
      <c r="FUP118" s="102"/>
      <c r="FUQ118" s="102"/>
      <c r="FUR118" s="102"/>
      <c r="FUS118" s="102"/>
      <c r="FUT118" s="102"/>
      <c r="FUU118" s="102"/>
      <c r="FUV118" s="102"/>
      <c r="FUW118" s="102"/>
      <c r="FUX118" s="102"/>
      <c r="FUY118" s="102"/>
      <c r="FUZ118" s="102"/>
      <c r="FVA118" s="102"/>
      <c r="FVB118" s="102"/>
      <c r="FVC118" s="102"/>
      <c r="FVD118" s="102"/>
      <c r="FVE118" s="102"/>
      <c r="FVF118" s="102"/>
      <c r="FVG118" s="102"/>
      <c r="FVH118" s="102"/>
      <c r="FVI118" s="102"/>
      <c r="FVJ118" s="102"/>
      <c r="FVK118" s="102"/>
      <c r="FVL118" s="102"/>
      <c r="FVM118" s="102"/>
      <c r="FVN118" s="102"/>
      <c r="FVO118" s="102"/>
      <c r="FVP118" s="102"/>
      <c r="FVQ118" s="102"/>
      <c r="FVR118" s="102"/>
      <c r="FVS118" s="102"/>
      <c r="FVT118" s="102"/>
      <c r="FVU118" s="102"/>
      <c r="FVV118" s="102"/>
      <c r="FVW118" s="102"/>
      <c r="FVX118" s="102"/>
      <c r="FVY118" s="102"/>
      <c r="FVZ118" s="102"/>
      <c r="FWA118" s="102"/>
      <c r="FWB118" s="102"/>
      <c r="FWC118" s="102"/>
      <c r="FWD118" s="102"/>
      <c r="FWE118" s="102"/>
      <c r="FWF118" s="102"/>
      <c r="FWG118" s="102"/>
      <c r="FWH118" s="102"/>
      <c r="FWI118" s="102"/>
      <c r="FWJ118" s="102"/>
      <c r="FWK118" s="102"/>
      <c r="FWL118" s="102"/>
      <c r="FWM118" s="102"/>
      <c r="FWN118" s="102"/>
      <c r="FWO118" s="102"/>
      <c r="FWP118" s="102"/>
      <c r="FWQ118" s="102"/>
      <c r="FWR118" s="102"/>
      <c r="FWS118" s="102"/>
      <c r="FWT118" s="102"/>
      <c r="FWU118" s="102"/>
      <c r="FWV118" s="102"/>
      <c r="FWW118" s="102"/>
      <c r="FWX118" s="102"/>
      <c r="FWY118" s="102"/>
      <c r="FWZ118" s="102"/>
      <c r="FXA118" s="102"/>
      <c r="FXB118" s="102"/>
      <c r="FXC118" s="102"/>
      <c r="FXD118" s="102"/>
      <c r="FXE118" s="102"/>
      <c r="FXF118" s="102"/>
      <c r="FXG118" s="102"/>
      <c r="FXH118" s="102"/>
      <c r="FXI118" s="102"/>
      <c r="FXJ118" s="102"/>
      <c r="FXK118" s="102"/>
      <c r="FXL118" s="102"/>
      <c r="FXM118" s="102"/>
      <c r="FXN118" s="102"/>
      <c r="FXO118" s="102"/>
      <c r="FXP118" s="102"/>
      <c r="FXQ118" s="102"/>
      <c r="FXR118" s="102"/>
      <c r="FXS118" s="102"/>
      <c r="FXT118" s="102"/>
      <c r="FXU118" s="102"/>
      <c r="FXV118" s="102"/>
      <c r="FXW118" s="102"/>
      <c r="FXX118" s="102"/>
      <c r="FXY118" s="102"/>
      <c r="FXZ118" s="102"/>
      <c r="FYA118" s="102"/>
      <c r="FYB118" s="102"/>
      <c r="FYC118" s="102"/>
      <c r="FYD118" s="102"/>
      <c r="FYE118" s="102"/>
      <c r="FYF118" s="102"/>
      <c r="FYG118" s="102"/>
      <c r="FYH118" s="102"/>
      <c r="FYI118" s="102"/>
      <c r="FYJ118" s="102"/>
      <c r="FYK118" s="102"/>
      <c r="FYL118" s="102"/>
      <c r="FYM118" s="102"/>
      <c r="FYN118" s="102"/>
      <c r="FYO118" s="102"/>
      <c r="FYP118" s="102"/>
      <c r="FYQ118" s="102"/>
      <c r="FYR118" s="102"/>
      <c r="FYS118" s="102"/>
      <c r="FYT118" s="102"/>
      <c r="FYU118" s="102"/>
      <c r="FYV118" s="102"/>
      <c r="FYW118" s="102"/>
      <c r="FYX118" s="102"/>
      <c r="FYY118" s="102"/>
      <c r="FYZ118" s="102"/>
      <c r="FZA118" s="102"/>
      <c r="FZB118" s="102"/>
      <c r="FZC118" s="102"/>
      <c r="FZD118" s="102"/>
      <c r="FZE118" s="102"/>
      <c r="FZF118" s="102"/>
      <c r="FZG118" s="102"/>
      <c r="FZH118" s="102"/>
      <c r="FZI118" s="102"/>
      <c r="FZJ118" s="102"/>
      <c r="FZK118" s="102"/>
      <c r="FZL118" s="102"/>
      <c r="FZM118" s="102"/>
      <c r="FZN118" s="102"/>
      <c r="FZO118" s="102"/>
      <c r="FZP118" s="102"/>
      <c r="FZQ118" s="102"/>
      <c r="FZR118" s="102"/>
      <c r="FZS118" s="102"/>
      <c r="FZT118" s="102"/>
      <c r="FZU118" s="102"/>
      <c r="FZV118" s="102"/>
      <c r="FZW118" s="102"/>
      <c r="FZX118" s="102"/>
      <c r="FZY118" s="102"/>
      <c r="FZZ118" s="102"/>
      <c r="GAA118" s="102"/>
      <c r="GAB118" s="102"/>
      <c r="GAC118" s="102"/>
      <c r="GAD118" s="102"/>
      <c r="GAE118" s="102"/>
      <c r="GAF118" s="102"/>
      <c r="GAG118" s="102"/>
      <c r="GAH118" s="102"/>
      <c r="GAI118" s="102"/>
      <c r="GAJ118" s="102"/>
      <c r="GAK118" s="102"/>
      <c r="GAL118" s="102"/>
      <c r="GAM118" s="102"/>
      <c r="GAN118" s="102"/>
      <c r="GAO118" s="102"/>
      <c r="GAP118" s="102"/>
      <c r="GAQ118" s="102"/>
      <c r="GAR118" s="102"/>
      <c r="GAS118" s="102"/>
      <c r="GAT118" s="102"/>
      <c r="GAU118" s="102"/>
      <c r="GAV118" s="102"/>
      <c r="GAW118" s="102"/>
      <c r="GAX118" s="102"/>
      <c r="GAY118" s="102"/>
      <c r="GAZ118" s="102"/>
      <c r="GBA118" s="102"/>
      <c r="GBB118" s="102"/>
      <c r="GBC118" s="102"/>
      <c r="GBD118" s="102"/>
      <c r="GBE118" s="102"/>
      <c r="GBF118" s="102"/>
      <c r="GBG118" s="102"/>
      <c r="GBH118" s="102"/>
      <c r="GBI118" s="102"/>
      <c r="GBJ118" s="102"/>
      <c r="GBK118" s="102"/>
      <c r="GBL118" s="102"/>
      <c r="GBM118" s="102"/>
      <c r="GBN118" s="102"/>
      <c r="GBO118" s="102"/>
      <c r="GBP118" s="102"/>
      <c r="GBQ118" s="102"/>
      <c r="GBR118" s="102"/>
      <c r="GBS118" s="102"/>
      <c r="GBT118" s="102"/>
      <c r="GBU118" s="102"/>
      <c r="GBV118" s="102"/>
      <c r="GBW118" s="102"/>
      <c r="GBX118" s="102"/>
      <c r="GBY118" s="102"/>
      <c r="GBZ118" s="102"/>
      <c r="GCA118" s="102"/>
      <c r="GCB118" s="102"/>
      <c r="GCC118" s="102"/>
      <c r="GCD118" s="102"/>
      <c r="GCE118" s="102"/>
      <c r="GCF118" s="102"/>
      <c r="GCG118" s="102"/>
      <c r="GCH118" s="102"/>
      <c r="GCI118" s="102"/>
      <c r="GCJ118" s="102"/>
      <c r="GCK118" s="102"/>
      <c r="GCL118" s="102"/>
      <c r="GCM118" s="102"/>
      <c r="GCN118" s="102"/>
      <c r="GCO118" s="102"/>
      <c r="GCP118" s="102"/>
      <c r="GCQ118" s="102"/>
      <c r="GCR118" s="102"/>
      <c r="GCS118" s="102"/>
      <c r="GCT118" s="102"/>
      <c r="GCU118" s="102"/>
      <c r="GCV118" s="102"/>
      <c r="GCW118" s="102"/>
      <c r="GCX118" s="102"/>
      <c r="GCY118" s="102"/>
      <c r="GCZ118" s="102"/>
      <c r="GDA118" s="102"/>
      <c r="GDB118" s="102"/>
      <c r="GDC118" s="102"/>
      <c r="GDD118" s="102"/>
      <c r="GDE118" s="102"/>
      <c r="GDF118" s="102"/>
      <c r="GDG118" s="102"/>
      <c r="GDH118" s="102"/>
      <c r="GDI118" s="102"/>
      <c r="GDJ118" s="102"/>
      <c r="GDK118" s="102"/>
      <c r="GDL118" s="102"/>
      <c r="GDM118" s="102"/>
      <c r="GDN118" s="102"/>
      <c r="GDO118" s="102"/>
      <c r="GDP118" s="102"/>
      <c r="GDQ118" s="102"/>
      <c r="GDR118" s="102"/>
      <c r="GDS118" s="102"/>
      <c r="GDT118" s="102"/>
      <c r="GDU118" s="102"/>
      <c r="GDV118" s="102"/>
      <c r="GDW118" s="102"/>
      <c r="GDX118" s="102"/>
      <c r="GDY118" s="102"/>
      <c r="GDZ118" s="102"/>
      <c r="GEA118" s="102"/>
      <c r="GEB118" s="102"/>
      <c r="GEC118" s="102"/>
      <c r="GED118" s="102"/>
      <c r="GEE118" s="102"/>
      <c r="GEF118" s="102"/>
      <c r="GEG118" s="102"/>
      <c r="GEH118" s="102"/>
      <c r="GEI118" s="102"/>
      <c r="GEJ118" s="102"/>
      <c r="GEK118" s="102"/>
      <c r="GEL118" s="102"/>
      <c r="GEM118" s="102"/>
      <c r="GEN118" s="102"/>
      <c r="GEO118" s="102"/>
      <c r="GEP118" s="102"/>
      <c r="GEQ118" s="102"/>
      <c r="GER118" s="102"/>
      <c r="GES118" s="102"/>
      <c r="GET118" s="102"/>
      <c r="GEU118" s="102"/>
      <c r="GEV118" s="102"/>
      <c r="GEW118" s="102"/>
      <c r="GEX118" s="102"/>
      <c r="GEY118" s="102"/>
      <c r="GEZ118" s="102"/>
      <c r="GFA118" s="102"/>
      <c r="GFB118" s="102"/>
      <c r="GFC118" s="102"/>
      <c r="GFD118" s="102"/>
      <c r="GFE118" s="102"/>
      <c r="GFF118" s="102"/>
      <c r="GFG118" s="102"/>
      <c r="GFH118" s="102"/>
      <c r="GFI118" s="102"/>
      <c r="GFJ118" s="102"/>
      <c r="GFK118" s="102"/>
      <c r="GFL118" s="102"/>
      <c r="GFM118" s="102"/>
      <c r="GFN118" s="102"/>
      <c r="GFO118" s="102"/>
      <c r="GFP118" s="102"/>
      <c r="GFQ118" s="102"/>
      <c r="GFR118" s="102"/>
      <c r="GFS118" s="102"/>
      <c r="GFT118" s="102"/>
      <c r="GFU118" s="102"/>
      <c r="GFV118" s="102"/>
      <c r="GFW118" s="102"/>
      <c r="GFX118" s="102"/>
      <c r="GFY118" s="102"/>
      <c r="GFZ118" s="102"/>
      <c r="GGA118" s="102"/>
      <c r="GGB118" s="102"/>
      <c r="GGC118" s="102"/>
      <c r="GGD118" s="102"/>
      <c r="GGE118" s="102"/>
      <c r="GGF118" s="102"/>
      <c r="GGG118" s="102"/>
      <c r="GGH118" s="102"/>
      <c r="GGI118" s="102"/>
      <c r="GGJ118" s="102"/>
      <c r="GGK118" s="102"/>
      <c r="GGL118" s="102"/>
      <c r="GGM118" s="102"/>
      <c r="GGN118" s="102"/>
      <c r="GGO118" s="102"/>
      <c r="GGP118" s="102"/>
      <c r="GGQ118" s="102"/>
      <c r="GGR118" s="102"/>
      <c r="GGS118" s="102"/>
      <c r="GGT118" s="102"/>
      <c r="GGU118" s="102"/>
      <c r="GGV118" s="102"/>
      <c r="GGW118" s="102"/>
      <c r="GGX118" s="102"/>
      <c r="GGY118" s="102"/>
      <c r="GGZ118" s="102"/>
      <c r="GHA118" s="102"/>
      <c r="GHB118" s="102"/>
      <c r="GHC118" s="102"/>
      <c r="GHD118" s="102"/>
      <c r="GHE118" s="102"/>
      <c r="GHF118" s="102"/>
      <c r="GHG118" s="102"/>
      <c r="GHH118" s="102"/>
      <c r="GHI118" s="102"/>
      <c r="GHJ118" s="102"/>
      <c r="GHK118" s="102"/>
      <c r="GHL118" s="102"/>
      <c r="GHM118" s="102"/>
      <c r="GHN118" s="102"/>
      <c r="GHO118" s="102"/>
      <c r="GHP118" s="102"/>
      <c r="GHQ118" s="102"/>
      <c r="GHR118" s="102"/>
      <c r="GHS118" s="102"/>
      <c r="GHT118" s="102"/>
      <c r="GHU118" s="102"/>
      <c r="GHV118" s="102"/>
      <c r="GHW118" s="102"/>
      <c r="GHX118" s="102"/>
      <c r="GHY118" s="102"/>
      <c r="GHZ118" s="102"/>
      <c r="GIA118" s="102"/>
      <c r="GIB118" s="102"/>
      <c r="GIC118" s="102"/>
      <c r="GID118" s="102"/>
      <c r="GIE118" s="102"/>
      <c r="GIF118" s="102"/>
      <c r="GIG118" s="102"/>
      <c r="GIH118" s="102"/>
      <c r="GII118" s="102"/>
      <c r="GIJ118" s="102"/>
      <c r="GIK118" s="102"/>
      <c r="GIL118" s="102"/>
      <c r="GIM118" s="102"/>
      <c r="GIN118" s="102"/>
      <c r="GIO118" s="102"/>
      <c r="GIP118" s="102"/>
      <c r="GIQ118" s="102"/>
      <c r="GIR118" s="102"/>
      <c r="GIS118" s="102"/>
      <c r="GIT118" s="102"/>
      <c r="GIU118" s="102"/>
      <c r="GIV118" s="102"/>
      <c r="GIW118" s="102"/>
      <c r="GIX118" s="102"/>
      <c r="GIY118" s="102"/>
      <c r="GIZ118" s="102"/>
      <c r="GJA118" s="102"/>
      <c r="GJB118" s="102"/>
      <c r="GJC118" s="102"/>
      <c r="GJD118" s="102"/>
      <c r="GJE118" s="102"/>
      <c r="GJF118" s="102"/>
      <c r="GJG118" s="102"/>
      <c r="GJH118" s="102"/>
      <c r="GJI118" s="102"/>
      <c r="GJJ118" s="102"/>
      <c r="GJK118" s="102"/>
      <c r="GJL118" s="102"/>
      <c r="GJM118" s="102"/>
      <c r="GJN118" s="102"/>
      <c r="GJO118" s="102"/>
      <c r="GJP118" s="102"/>
      <c r="GJQ118" s="102"/>
      <c r="GJR118" s="102"/>
      <c r="GJS118" s="102"/>
      <c r="GJT118" s="102"/>
      <c r="GJU118" s="102"/>
      <c r="GJV118" s="102"/>
      <c r="GJW118" s="102"/>
      <c r="GJX118" s="102"/>
      <c r="GJY118" s="102"/>
      <c r="GJZ118" s="102"/>
      <c r="GKA118" s="102"/>
      <c r="GKB118" s="102"/>
      <c r="GKC118" s="102"/>
      <c r="GKD118" s="102"/>
      <c r="GKE118" s="102"/>
      <c r="GKF118" s="102"/>
      <c r="GKG118" s="102"/>
      <c r="GKH118" s="102"/>
      <c r="GKI118" s="102"/>
      <c r="GKJ118" s="102"/>
      <c r="GKK118" s="102"/>
      <c r="GKL118" s="102"/>
      <c r="GKM118" s="102"/>
      <c r="GKN118" s="102"/>
      <c r="GKO118" s="102"/>
      <c r="GKP118" s="102"/>
      <c r="GKQ118" s="102"/>
      <c r="GKR118" s="102"/>
      <c r="GKS118" s="102"/>
      <c r="GKT118" s="102"/>
      <c r="GKU118" s="102"/>
      <c r="GKV118" s="102"/>
      <c r="GKW118" s="102"/>
      <c r="GKX118" s="102"/>
      <c r="GKY118" s="102"/>
      <c r="GKZ118" s="102"/>
      <c r="GLA118" s="102"/>
      <c r="GLB118" s="102"/>
      <c r="GLC118" s="102"/>
      <c r="GLD118" s="102"/>
      <c r="GLE118" s="102"/>
      <c r="GLF118" s="102"/>
      <c r="GLG118" s="102"/>
      <c r="GLH118" s="102"/>
      <c r="GLI118" s="102"/>
      <c r="GLJ118" s="102"/>
      <c r="GLK118" s="102"/>
      <c r="GLL118" s="102"/>
      <c r="GLM118" s="102"/>
      <c r="GLN118" s="102"/>
      <c r="GLO118" s="102"/>
      <c r="GLP118" s="102"/>
      <c r="GLQ118" s="102"/>
      <c r="GLR118" s="102"/>
      <c r="GLS118" s="102"/>
      <c r="GLT118" s="102"/>
      <c r="GLU118" s="102"/>
      <c r="GLV118" s="102"/>
      <c r="GLW118" s="102"/>
      <c r="GLX118" s="102"/>
      <c r="GLY118" s="102"/>
      <c r="GLZ118" s="102"/>
      <c r="GMA118" s="102"/>
      <c r="GMB118" s="102"/>
      <c r="GMC118" s="102"/>
      <c r="GMD118" s="102"/>
      <c r="GME118" s="102"/>
      <c r="GMF118" s="102"/>
      <c r="GMG118" s="102"/>
      <c r="GMH118" s="102"/>
      <c r="GMI118" s="102"/>
      <c r="GMJ118" s="102"/>
      <c r="GMK118" s="102"/>
      <c r="GML118" s="102"/>
      <c r="GMM118" s="102"/>
      <c r="GMN118" s="102"/>
      <c r="GMO118" s="102"/>
      <c r="GMP118" s="102"/>
      <c r="GMQ118" s="102"/>
      <c r="GMR118" s="102"/>
      <c r="GMS118" s="102"/>
      <c r="GMT118" s="102"/>
      <c r="GMU118" s="102"/>
      <c r="GMV118" s="102"/>
      <c r="GMW118" s="102"/>
      <c r="GMX118" s="102"/>
      <c r="GMY118" s="102"/>
      <c r="GMZ118" s="102"/>
      <c r="GNA118" s="102"/>
      <c r="GNB118" s="102"/>
      <c r="GNC118" s="102"/>
      <c r="GND118" s="102"/>
      <c r="GNE118" s="102"/>
      <c r="GNF118" s="102"/>
      <c r="GNG118" s="102"/>
      <c r="GNH118" s="102"/>
      <c r="GNI118" s="102"/>
      <c r="GNJ118" s="102"/>
      <c r="GNK118" s="102"/>
      <c r="GNL118" s="102"/>
      <c r="GNM118" s="102"/>
      <c r="GNN118" s="102"/>
      <c r="GNO118" s="102"/>
      <c r="GNP118" s="102"/>
      <c r="GNQ118" s="102"/>
      <c r="GNR118" s="102"/>
      <c r="GNS118" s="102"/>
      <c r="GNT118" s="102"/>
      <c r="GNU118" s="102"/>
      <c r="GNV118" s="102"/>
      <c r="GNW118" s="102"/>
      <c r="GNX118" s="102"/>
      <c r="GNY118" s="102"/>
      <c r="GNZ118" s="102"/>
      <c r="GOA118" s="102"/>
      <c r="GOB118" s="102"/>
      <c r="GOC118" s="102"/>
      <c r="GOD118" s="102"/>
      <c r="GOE118" s="102"/>
      <c r="GOF118" s="102"/>
      <c r="GOG118" s="102"/>
      <c r="GOH118" s="102"/>
      <c r="GOI118" s="102"/>
      <c r="GOJ118" s="102"/>
      <c r="GOK118" s="102"/>
      <c r="GOL118" s="102"/>
      <c r="GOM118" s="102"/>
      <c r="GON118" s="102"/>
      <c r="GOO118" s="102"/>
      <c r="GOP118" s="102"/>
      <c r="GOQ118" s="102"/>
      <c r="GOR118" s="102"/>
      <c r="GOS118" s="102"/>
      <c r="GOT118" s="102"/>
      <c r="GOU118" s="102"/>
      <c r="GOV118" s="102"/>
      <c r="GOW118" s="102"/>
      <c r="GOX118" s="102"/>
      <c r="GOY118" s="102"/>
      <c r="GOZ118" s="102"/>
      <c r="GPA118" s="102"/>
      <c r="GPB118" s="102"/>
      <c r="GPC118" s="102"/>
      <c r="GPD118" s="102"/>
      <c r="GPE118" s="102"/>
      <c r="GPF118" s="102"/>
      <c r="GPG118" s="102"/>
      <c r="GPH118" s="102"/>
      <c r="GPI118" s="102"/>
      <c r="GPJ118" s="102"/>
      <c r="GPK118" s="102"/>
      <c r="GPL118" s="102"/>
      <c r="GPM118" s="102"/>
      <c r="GPN118" s="102"/>
      <c r="GPO118" s="102"/>
      <c r="GPP118" s="102"/>
      <c r="GPQ118" s="102"/>
      <c r="GPR118" s="102"/>
      <c r="GPS118" s="102"/>
      <c r="GPT118" s="102"/>
      <c r="GPU118" s="102"/>
      <c r="GPV118" s="102"/>
      <c r="GPW118" s="102"/>
      <c r="GPX118" s="102"/>
      <c r="GPY118" s="102"/>
      <c r="GPZ118" s="102"/>
      <c r="GQA118" s="102"/>
      <c r="GQB118" s="102"/>
      <c r="GQC118" s="102"/>
      <c r="GQD118" s="102"/>
      <c r="GQE118" s="102"/>
      <c r="GQF118" s="102"/>
      <c r="GQG118" s="102"/>
      <c r="GQH118" s="102"/>
      <c r="GQI118" s="102"/>
      <c r="GQJ118" s="102"/>
      <c r="GQK118" s="102"/>
      <c r="GQL118" s="102"/>
      <c r="GQM118" s="102"/>
      <c r="GQN118" s="102"/>
      <c r="GQO118" s="102"/>
      <c r="GQP118" s="102"/>
      <c r="GQQ118" s="102"/>
      <c r="GQR118" s="102"/>
      <c r="GQS118" s="102"/>
      <c r="GQT118" s="102"/>
      <c r="GQU118" s="102"/>
      <c r="GQV118" s="102"/>
      <c r="GQW118" s="102"/>
      <c r="GQX118" s="102"/>
      <c r="GQY118" s="102"/>
      <c r="GQZ118" s="102"/>
      <c r="GRA118" s="102"/>
      <c r="GRB118" s="102"/>
      <c r="GRC118" s="102"/>
      <c r="GRD118" s="102"/>
      <c r="GRE118" s="102"/>
      <c r="GRF118" s="102"/>
      <c r="GRG118" s="102"/>
      <c r="GRH118" s="102"/>
      <c r="GRI118" s="102"/>
      <c r="GRJ118" s="102"/>
      <c r="GRK118" s="102"/>
      <c r="GRL118" s="102"/>
      <c r="GRM118" s="102"/>
      <c r="GRN118" s="102"/>
      <c r="GRO118" s="102"/>
      <c r="GRP118" s="102"/>
      <c r="GRQ118" s="102"/>
      <c r="GRR118" s="102"/>
      <c r="GRS118" s="102"/>
      <c r="GRT118" s="102"/>
      <c r="GRU118" s="102"/>
      <c r="GRV118" s="102"/>
      <c r="GRW118" s="102"/>
      <c r="GRX118" s="102"/>
      <c r="GRY118" s="102"/>
      <c r="GRZ118" s="102"/>
      <c r="GSA118" s="102"/>
      <c r="GSB118" s="102"/>
      <c r="GSC118" s="102"/>
      <c r="GSD118" s="102"/>
      <c r="GSE118" s="102"/>
      <c r="GSF118" s="102"/>
      <c r="GSG118" s="102"/>
      <c r="GSH118" s="102"/>
      <c r="GSI118" s="102"/>
      <c r="GSJ118" s="102"/>
      <c r="GSK118" s="102"/>
      <c r="GSL118" s="102"/>
      <c r="GSM118" s="102"/>
      <c r="GSN118" s="102"/>
      <c r="GSO118" s="102"/>
      <c r="GSP118" s="102"/>
      <c r="GSQ118" s="102"/>
      <c r="GSR118" s="102"/>
      <c r="GSS118" s="102"/>
      <c r="GST118" s="102"/>
      <c r="GSU118" s="102"/>
      <c r="GSV118" s="102"/>
      <c r="GSW118" s="102"/>
      <c r="GSX118" s="102"/>
      <c r="GSY118" s="102"/>
      <c r="GSZ118" s="102"/>
      <c r="GTA118" s="102"/>
      <c r="GTB118" s="102"/>
      <c r="GTC118" s="102"/>
      <c r="GTD118" s="102"/>
      <c r="GTE118" s="102"/>
      <c r="GTF118" s="102"/>
      <c r="GTG118" s="102"/>
      <c r="GTH118" s="102"/>
      <c r="GTI118" s="102"/>
      <c r="GTJ118" s="102"/>
      <c r="GTK118" s="102"/>
      <c r="GTL118" s="102"/>
      <c r="GTM118" s="102"/>
      <c r="GTN118" s="102"/>
      <c r="GTO118" s="102"/>
      <c r="GTP118" s="102"/>
      <c r="GTQ118" s="102"/>
      <c r="GTR118" s="102"/>
      <c r="GTS118" s="102"/>
      <c r="GTT118" s="102"/>
      <c r="GTU118" s="102"/>
      <c r="GTV118" s="102"/>
      <c r="GTW118" s="102"/>
      <c r="GTX118" s="102"/>
      <c r="GTY118" s="102"/>
      <c r="GTZ118" s="102"/>
      <c r="GUA118" s="102"/>
      <c r="GUB118" s="102"/>
      <c r="GUC118" s="102"/>
      <c r="GUD118" s="102"/>
      <c r="GUE118" s="102"/>
      <c r="GUF118" s="102"/>
      <c r="GUG118" s="102"/>
      <c r="GUH118" s="102"/>
      <c r="GUI118" s="102"/>
      <c r="GUJ118" s="102"/>
      <c r="GUK118" s="102"/>
      <c r="GUL118" s="102"/>
      <c r="GUM118" s="102"/>
      <c r="GUN118" s="102"/>
      <c r="GUO118" s="102"/>
      <c r="GUP118" s="102"/>
      <c r="GUQ118" s="102"/>
      <c r="GUR118" s="102"/>
      <c r="GUS118" s="102"/>
      <c r="GUT118" s="102"/>
      <c r="GUU118" s="102"/>
      <c r="GUV118" s="102"/>
      <c r="GUW118" s="102"/>
      <c r="GUX118" s="102"/>
      <c r="GUY118" s="102"/>
      <c r="GUZ118" s="102"/>
      <c r="GVA118" s="102"/>
      <c r="GVB118" s="102"/>
      <c r="GVC118" s="102"/>
      <c r="GVD118" s="102"/>
      <c r="GVE118" s="102"/>
      <c r="GVF118" s="102"/>
      <c r="GVG118" s="102"/>
      <c r="GVH118" s="102"/>
      <c r="GVI118" s="102"/>
      <c r="GVJ118" s="102"/>
      <c r="GVK118" s="102"/>
      <c r="GVL118" s="102"/>
      <c r="GVM118" s="102"/>
      <c r="GVN118" s="102"/>
      <c r="GVO118" s="102"/>
      <c r="GVP118" s="102"/>
      <c r="GVQ118" s="102"/>
      <c r="GVR118" s="102"/>
      <c r="GVS118" s="102"/>
      <c r="GVT118" s="102"/>
      <c r="GVU118" s="102"/>
      <c r="GVV118" s="102"/>
      <c r="GVW118" s="102"/>
      <c r="GVX118" s="102"/>
      <c r="GVY118" s="102"/>
      <c r="GVZ118" s="102"/>
      <c r="GWA118" s="102"/>
      <c r="GWB118" s="102"/>
      <c r="GWC118" s="102"/>
      <c r="GWD118" s="102"/>
      <c r="GWE118" s="102"/>
      <c r="GWF118" s="102"/>
      <c r="GWG118" s="102"/>
      <c r="GWH118" s="102"/>
      <c r="GWI118" s="102"/>
      <c r="GWJ118" s="102"/>
      <c r="GWK118" s="102"/>
      <c r="GWL118" s="102"/>
      <c r="GWM118" s="102"/>
      <c r="GWN118" s="102"/>
      <c r="GWO118" s="102"/>
      <c r="GWP118" s="102"/>
      <c r="GWQ118" s="102"/>
      <c r="GWR118" s="102"/>
      <c r="GWS118" s="102"/>
      <c r="GWT118" s="102"/>
      <c r="GWU118" s="102"/>
      <c r="GWV118" s="102"/>
      <c r="GWW118" s="102"/>
      <c r="GWX118" s="102"/>
      <c r="GWY118" s="102"/>
      <c r="GWZ118" s="102"/>
      <c r="GXA118" s="102"/>
      <c r="GXB118" s="102"/>
      <c r="GXC118" s="102"/>
      <c r="GXD118" s="102"/>
      <c r="GXE118" s="102"/>
      <c r="GXF118" s="102"/>
      <c r="GXG118" s="102"/>
      <c r="GXH118" s="102"/>
      <c r="GXI118" s="102"/>
      <c r="GXJ118" s="102"/>
      <c r="GXK118" s="102"/>
      <c r="GXL118" s="102"/>
      <c r="GXM118" s="102"/>
      <c r="GXN118" s="102"/>
      <c r="GXO118" s="102"/>
      <c r="GXP118" s="102"/>
      <c r="GXQ118" s="102"/>
      <c r="GXR118" s="102"/>
      <c r="GXS118" s="102"/>
      <c r="GXT118" s="102"/>
      <c r="GXU118" s="102"/>
      <c r="GXV118" s="102"/>
      <c r="GXW118" s="102"/>
      <c r="GXX118" s="102"/>
      <c r="GXY118" s="102"/>
      <c r="GXZ118" s="102"/>
      <c r="GYA118" s="102"/>
      <c r="GYB118" s="102"/>
      <c r="GYC118" s="102"/>
      <c r="GYD118" s="102"/>
      <c r="GYE118" s="102"/>
      <c r="GYF118" s="102"/>
      <c r="GYG118" s="102"/>
      <c r="GYH118" s="102"/>
      <c r="GYI118" s="102"/>
      <c r="GYJ118" s="102"/>
      <c r="GYK118" s="102"/>
      <c r="GYL118" s="102"/>
      <c r="GYM118" s="102"/>
      <c r="GYN118" s="102"/>
      <c r="GYO118" s="102"/>
      <c r="GYP118" s="102"/>
      <c r="GYQ118" s="102"/>
      <c r="GYR118" s="102"/>
      <c r="GYS118" s="102"/>
      <c r="GYT118" s="102"/>
      <c r="GYU118" s="102"/>
      <c r="GYV118" s="102"/>
      <c r="GYW118" s="102"/>
      <c r="GYX118" s="102"/>
      <c r="GYY118" s="102"/>
      <c r="GYZ118" s="102"/>
      <c r="GZA118" s="102"/>
      <c r="GZB118" s="102"/>
      <c r="GZC118" s="102"/>
      <c r="GZD118" s="102"/>
      <c r="GZE118" s="102"/>
      <c r="GZF118" s="102"/>
      <c r="GZG118" s="102"/>
      <c r="GZH118" s="102"/>
      <c r="GZI118" s="102"/>
      <c r="GZJ118" s="102"/>
      <c r="GZK118" s="102"/>
      <c r="GZL118" s="102"/>
      <c r="GZM118" s="102"/>
      <c r="GZN118" s="102"/>
      <c r="GZO118" s="102"/>
      <c r="GZP118" s="102"/>
      <c r="GZQ118" s="102"/>
      <c r="GZR118" s="102"/>
      <c r="GZS118" s="102"/>
      <c r="GZT118" s="102"/>
      <c r="GZU118" s="102"/>
      <c r="GZV118" s="102"/>
      <c r="GZW118" s="102"/>
      <c r="GZX118" s="102"/>
      <c r="GZY118" s="102"/>
      <c r="GZZ118" s="102"/>
      <c r="HAA118" s="102"/>
      <c r="HAB118" s="102"/>
      <c r="HAC118" s="102"/>
      <c r="HAD118" s="102"/>
      <c r="HAE118" s="102"/>
      <c r="HAF118" s="102"/>
      <c r="HAG118" s="102"/>
      <c r="HAH118" s="102"/>
      <c r="HAI118" s="102"/>
      <c r="HAJ118" s="102"/>
      <c r="HAK118" s="102"/>
      <c r="HAL118" s="102"/>
      <c r="HAM118" s="102"/>
      <c r="HAN118" s="102"/>
      <c r="HAO118" s="102"/>
      <c r="HAP118" s="102"/>
      <c r="HAQ118" s="102"/>
      <c r="HAR118" s="102"/>
      <c r="HAS118" s="102"/>
      <c r="HAT118" s="102"/>
      <c r="HAU118" s="102"/>
      <c r="HAV118" s="102"/>
      <c r="HAW118" s="102"/>
      <c r="HAX118" s="102"/>
      <c r="HAY118" s="102"/>
      <c r="HAZ118" s="102"/>
      <c r="HBA118" s="102"/>
      <c r="HBB118" s="102"/>
      <c r="HBC118" s="102"/>
      <c r="HBD118" s="102"/>
      <c r="HBE118" s="102"/>
      <c r="HBF118" s="102"/>
      <c r="HBG118" s="102"/>
      <c r="HBH118" s="102"/>
      <c r="HBI118" s="102"/>
      <c r="HBJ118" s="102"/>
      <c r="HBK118" s="102"/>
      <c r="HBL118" s="102"/>
      <c r="HBM118" s="102"/>
      <c r="HBN118" s="102"/>
      <c r="HBO118" s="102"/>
      <c r="HBP118" s="102"/>
      <c r="HBQ118" s="102"/>
      <c r="HBR118" s="102"/>
      <c r="HBS118" s="102"/>
      <c r="HBT118" s="102"/>
      <c r="HBU118" s="102"/>
      <c r="HBV118" s="102"/>
      <c r="HBW118" s="102"/>
      <c r="HBX118" s="102"/>
      <c r="HBY118" s="102"/>
      <c r="HBZ118" s="102"/>
      <c r="HCA118" s="102"/>
      <c r="HCB118" s="102"/>
      <c r="HCC118" s="102"/>
      <c r="HCD118" s="102"/>
      <c r="HCE118" s="102"/>
      <c r="HCF118" s="102"/>
      <c r="HCG118" s="102"/>
      <c r="HCH118" s="102"/>
      <c r="HCI118" s="102"/>
      <c r="HCJ118" s="102"/>
      <c r="HCK118" s="102"/>
      <c r="HCL118" s="102"/>
      <c r="HCM118" s="102"/>
      <c r="HCN118" s="102"/>
      <c r="HCO118" s="102"/>
      <c r="HCP118" s="102"/>
      <c r="HCQ118" s="102"/>
      <c r="HCR118" s="102"/>
      <c r="HCS118" s="102"/>
      <c r="HCT118" s="102"/>
      <c r="HCU118" s="102"/>
      <c r="HCV118" s="102"/>
      <c r="HCW118" s="102"/>
      <c r="HCX118" s="102"/>
      <c r="HCY118" s="102"/>
      <c r="HCZ118" s="102"/>
      <c r="HDA118" s="102"/>
      <c r="HDB118" s="102"/>
      <c r="HDC118" s="102"/>
      <c r="HDD118" s="102"/>
      <c r="HDE118" s="102"/>
      <c r="HDF118" s="102"/>
      <c r="HDG118" s="102"/>
      <c r="HDH118" s="102"/>
      <c r="HDI118" s="102"/>
      <c r="HDJ118" s="102"/>
      <c r="HDK118" s="102"/>
      <c r="HDL118" s="102"/>
      <c r="HDM118" s="102"/>
      <c r="HDN118" s="102"/>
      <c r="HDO118" s="102"/>
      <c r="HDP118" s="102"/>
      <c r="HDQ118" s="102"/>
      <c r="HDR118" s="102"/>
      <c r="HDS118" s="102"/>
      <c r="HDT118" s="102"/>
      <c r="HDU118" s="102"/>
      <c r="HDV118" s="102"/>
      <c r="HDW118" s="102"/>
      <c r="HDX118" s="102"/>
      <c r="HDY118" s="102"/>
      <c r="HDZ118" s="102"/>
      <c r="HEA118" s="102"/>
      <c r="HEB118" s="102"/>
      <c r="HEC118" s="102"/>
      <c r="HED118" s="102"/>
      <c r="HEE118" s="102"/>
      <c r="HEF118" s="102"/>
      <c r="HEG118" s="102"/>
      <c r="HEH118" s="102"/>
      <c r="HEI118" s="102"/>
      <c r="HEJ118" s="102"/>
      <c r="HEK118" s="102"/>
      <c r="HEL118" s="102"/>
      <c r="HEM118" s="102"/>
      <c r="HEN118" s="102"/>
      <c r="HEO118" s="102"/>
      <c r="HEP118" s="102"/>
      <c r="HEQ118" s="102"/>
      <c r="HER118" s="102"/>
      <c r="HES118" s="102"/>
      <c r="HET118" s="102"/>
      <c r="HEU118" s="102"/>
      <c r="HEV118" s="102"/>
      <c r="HEW118" s="102"/>
      <c r="HEX118" s="102"/>
      <c r="HEY118" s="102"/>
      <c r="HEZ118" s="102"/>
      <c r="HFA118" s="102"/>
      <c r="HFB118" s="102"/>
      <c r="HFC118" s="102"/>
      <c r="HFD118" s="102"/>
      <c r="HFE118" s="102"/>
      <c r="HFF118" s="102"/>
      <c r="HFG118" s="102"/>
      <c r="HFH118" s="102"/>
      <c r="HFI118" s="102"/>
      <c r="HFJ118" s="102"/>
      <c r="HFK118" s="102"/>
      <c r="HFL118" s="102"/>
      <c r="HFM118" s="102"/>
      <c r="HFN118" s="102"/>
      <c r="HFO118" s="102"/>
      <c r="HFP118" s="102"/>
      <c r="HFQ118" s="102"/>
      <c r="HFR118" s="102"/>
      <c r="HFS118" s="102"/>
      <c r="HFT118" s="102"/>
      <c r="HFU118" s="102"/>
      <c r="HFV118" s="102"/>
      <c r="HFW118" s="102"/>
      <c r="HFX118" s="102"/>
      <c r="HFY118" s="102"/>
      <c r="HFZ118" s="102"/>
      <c r="HGA118" s="102"/>
      <c r="HGB118" s="102"/>
      <c r="HGC118" s="102"/>
      <c r="HGD118" s="102"/>
      <c r="HGE118" s="102"/>
      <c r="HGF118" s="102"/>
      <c r="HGG118" s="102"/>
      <c r="HGH118" s="102"/>
      <c r="HGI118" s="102"/>
      <c r="HGJ118" s="102"/>
      <c r="HGK118" s="102"/>
      <c r="HGL118" s="102"/>
      <c r="HGM118" s="102"/>
      <c r="HGN118" s="102"/>
      <c r="HGO118" s="102"/>
      <c r="HGP118" s="102"/>
      <c r="HGQ118" s="102"/>
      <c r="HGR118" s="102"/>
      <c r="HGS118" s="102"/>
      <c r="HGT118" s="102"/>
      <c r="HGU118" s="102"/>
      <c r="HGV118" s="102"/>
      <c r="HGW118" s="102"/>
      <c r="HGX118" s="102"/>
      <c r="HGY118" s="102"/>
      <c r="HGZ118" s="102"/>
      <c r="HHA118" s="102"/>
      <c r="HHB118" s="102"/>
      <c r="HHC118" s="102"/>
      <c r="HHD118" s="102"/>
      <c r="HHE118" s="102"/>
      <c r="HHF118" s="102"/>
      <c r="HHG118" s="102"/>
      <c r="HHH118" s="102"/>
      <c r="HHI118" s="102"/>
      <c r="HHJ118" s="102"/>
      <c r="HHK118" s="102"/>
      <c r="HHL118" s="102"/>
      <c r="HHM118" s="102"/>
      <c r="HHN118" s="102"/>
      <c r="HHO118" s="102"/>
      <c r="HHP118" s="102"/>
      <c r="HHQ118" s="102"/>
      <c r="HHR118" s="102"/>
      <c r="HHS118" s="102"/>
      <c r="HHT118" s="102"/>
      <c r="HHU118" s="102"/>
      <c r="HHV118" s="102"/>
      <c r="HHW118" s="102"/>
      <c r="HHX118" s="102"/>
      <c r="HHY118" s="102"/>
      <c r="HHZ118" s="102"/>
      <c r="HIA118" s="102"/>
      <c r="HIB118" s="102"/>
      <c r="HIC118" s="102"/>
      <c r="HID118" s="102"/>
      <c r="HIE118" s="102"/>
      <c r="HIF118" s="102"/>
      <c r="HIG118" s="102"/>
      <c r="HIH118" s="102"/>
      <c r="HII118" s="102"/>
      <c r="HIJ118" s="102"/>
      <c r="HIK118" s="102"/>
      <c r="HIL118" s="102"/>
      <c r="HIM118" s="102"/>
      <c r="HIN118" s="102"/>
      <c r="HIO118" s="102"/>
      <c r="HIP118" s="102"/>
      <c r="HIQ118" s="102"/>
      <c r="HIR118" s="102"/>
      <c r="HIS118" s="102"/>
      <c r="HIT118" s="102"/>
      <c r="HIU118" s="102"/>
      <c r="HIV118" s="102"/>
      <c r="HIW118" s="102"/>
      <c r="HIX118" s="102"/>
      <c r="HIY118" s="102"/>
      <c r="HIZ118" s="102"/>
      <c r="HJA118" s="102"/>
      <c r="HJB118" s="102"/>
      <c r="HJC118" s="102"/>
      <c r="HJD118" s="102"/>
      <c r="HJE118" s="102"/>
      <c r="HJF118" s="102"/>
      <c r="HJG118" s="102"/>
      <c r="HJH118" s="102"/>
      <c r="HJI118" s="102"/>
      <c r="HJJ118" s="102"/>
      <c r="HJK118" s="102"/>
      <c r="HJL118" s="102"/>
      <c r="HJM118" s="102"/>
      <c r="HJN118" s="102"/>
      <c r="HJO118" s="102"/>
      <c r="HJP118" s="102"/>
      <c r="HJQ118" s="102"/>
      <c r="HJR118" s="102"/>
      <c r="HJS118" s="102"/>
      <c r="HJT118" s="102"/>
      <c r="HJU118" s="102"/>
      <c r="HJV118" s="102"/>
      <c r="HJW118" s="102"/>
      <c r="HJX118" s="102"/>
      <c r="HJY118" s="102"/>
      <c r="HJZ118" s="102"/>
      <c r="HKA118" s="102"/>
      <c r="HKB118" s="102"/>
      <c r="HKC118" s="102"/>
      <c r="HKD118" s="102"/>
      <c r="HKE118" s="102"/>
      <c r="HKF118" s="102"/>
      <c r="HKG118" s="102"/>
      <c r="HKH118" s="102"/>
      <c r="HKI118" s="102"/>
      <c r="HKJ118" s="102"/>
      <c r="HKK118" s="102"/>
      <c r="HKL118" s="102"/>
      <c r="HKM118" s="102"/>
      <c r="HKN118" s="102"/>
      <c r="HKO118" s="102"/>
      <c r="HKP118" s="102"/>
      <c r="HKQ118" s="102"/>
      <c r="HKR118" s="102"/>
      <c r="HKS118" s="102"/>
      <c r="HKT118" s="102"/>
      <c r="HKU118" s="102"/>
      <c r="HKV118" s="102"/>
      <c r="HKW118" s="102"/>
      <c r="HKX118" s="102"/>
      <c r="HKY118" s="102"/>
      <c r="HKZ118" s="102"/>
      <c r="HLA118" s="102"/>
      <c r="HLB118" s="102"/>
      <c r="HLC118" s="102"/>
      <c r="HLD118" s="102"/>
      <c r="HLE118" s="102"/>
      <c r="HLF118" s="102"/>
      <c r="HLG118" s="102"/>
      <c r="HLH118" s="102"/>
      <c r="HLI118" s="102"/>
      <c r="HLJ118" s="102"/>
      <c r="HLK118" s="102"/>
      <c r="HLL118" s="102"/>
      <c r="HLM118" s="102"/>
      <c r="HLN118" s="102"/>
      <c r="HLO118" s="102"/>
      <c r="HLP118" s="102"/>
      <c r="HLQ118" s="102"/>
      <c r="HLR118" s="102"/>
      <c r="HLS118" s="102"/>
      <c r="HLT118" s="102"/>
      <c r="HLU118" s="102"/>
      <c r="HLV118" s="102"/>
      <c r="HLW118" s="102"/>
      <c r="HLX118" s="102"/>
      <c r="HLY118" s="102"/>
      <c r="HLZ118" s="102"/>
      <c r="HMA118" s="102"/>
      <c r="HMB118" s="102"/>
      <c r="HMC118" s="102"/>
      <c r="HMD118" s="102"/>
      <c r="HME118" s="102"/>
      <c r="HMF118" s="102"/>
      <c r="HMG118" s="102"/>
      <c r="HMH118" s="102"/>
      <c r="HMI118" s="102"/>
      <c r="HMJ118" s="102"/>
      <c r="HMK118" s="102"/>
      <c r="HML118" s="102"/>
      <c r="HMM118" s="102"/>
      <c r="HMN118" s="102"/>
      <c r="HMO118" s="102"/>
      <c r="HMP118" s="102"/>
      <c r="HMQ118" s="102"/>
      <c r="HMR118" s="102"/>
      <c r="HMS118" s="102"/>
      <c r="HMT118" s="102"/>
      <c r="HMU118" s="102"/>
      <c r="HMV118" s="102"/>
      <c r="HMW118" s="102"/>
      <c r="HMX118" s="102"/>
      <c r="HMY118" s="102"/>
      <c r="HMZ118" s="102"/>
      <c r="HNA118" s="102"/>
      <c r="HNB118" s="102"/>
      <c r="HNC118" s="102"/>
      <c r="HND118" s="102"/>
      <c r="HNE118" s="102"/>
      <c r="HNF118" s="102"/>
      <c r="HNG118" s="102"/>
      <c r="HNH118" s="102"/>
      <c r="HNI118" s="102"/>
      <c r="HNJ118" s="102"/>
      <c r="HNK118" s="102"/>
      <c r="HNL118" s="102"/>
      <c r="HNM118" s="102"/>
      <c r="HNN118" s="102"/>
      <c r="HNO118" s="102"/>
      <c r="HNP118" s="102"/>
      <c r="HNQ118" s="102"/>
      <c r="HNR118" s="102"/>
      <c r="HNS118" s="102"/>
      <c r="HNT118" s="102"/>
      <c r="HNU118" s="102"/>
      <c r="HNV118" s="102"/>
      <c r="HNW118" s="102"/>
      <c r="HNX118" s="102"/>
      <c r="HNY118" s="102"/>
      <c r="HNZ118" s="102"/>
      <c r="HOA118" s="102"/>
      <c r="HOB118" s="102"/>
      <c r="HOC118" s="102"/>
      <c r="HOD118" s="102"/>
      <c r="HOE118" s="102"/>
      <c r="HOF118" s="102"/>
      <c r="HOG118" s="102"/>
      <c r="HOH118" s="102"/>
      <c r="HOI118" s="102"/>
      <c r="HOJ118" s="102"/>
      <c r="HOK118" s="102"/>
      <c r="HOL118" s="102"/>
      <c r="HOM118" s="102"/>
      <c r="HON118" s="102"/>
      <c r="HOO118" s="102"/>
      <c r="HOP118" s="102"/>
      <c r="HOQ118" s="102"/>
      <c r="HOR118" s="102"/>
      <c r="HOS118" s="102"/>
      <c r="HOT118" s="102"/>
      <c r="HOU118" s="102"/>
      <c r="HOV118" s="102"/>
      <c r="HOW118" s="102"/>
      <c r="HOX118" s="102"/>
      <c r="HOY118" s="102"/>
      <c r="HOZ118" s="102"/>
      <c r="HPA118" s="102"/>
      <c r="HPB118" s="102"/>
      <c r="HPC118" s="102"/>
      <c r="HPD118" s="102"/>
      <c r="HPE118" s="102"/>
      <c r="HPF118" s="102"/>
      <c r="HPG118" s="102"/>
      <c r="HPH118" s="102"/>
      <c r="HPI118" s="102"/>
      <c r="HPJ118" s="102"/>
      <c r="HPK118" s="102"/>
      <c r="HPL118" s="102"/>
      <c r="HPM118" s="102"/>
      <c r="HPN118" s="102"/>
      <c r="HPO118" s="102"/>
      <c r="HPP118" s="102"/>
      <c r="HPQ118" s="102"/>
      <c r="HPR118" s="102"/>
      <c r="HPS118" s="102"/>
      <c r="HPT118" s="102"/>
      <c r="HPU118" s="102"/>
      <c r="HPV118" s="102"/>
      <c r="HPW118" s="102"/>
      <c r="HPX118" s="102"/>
      <c r="HPY118" s="102"/>
      <c r="HPZ118" s="102"/>
      <c r="HQA118" s="102"/>
      <c r="HQB118" s="102"/>
      <c r="HQC118" s="102"/>
      <c r="HQD118" s="102"/>
      <c r="HQE118" s="102"/>
      <c r="HQF118" s="102"/>
      <c r="HQG118" s="102"/>
      <c r="HQH118" s="102"/>
      <c r="HQI118" s="102"/>
      <c r="HQJ118" s="102"/>
      <c r="HQK118" s="102"/>
      <c r="HQL118" s="102"/>
      <c r="HQM118" s="102"/>
      <c r="HQN118" s="102"/>
      <c r="HQO118" s="102"/>
      <c r="HQP118" s="102"/>
      <c r="HQQ118" s="102"/>
      <c r="HQR118" s="102"/>
      <c r="HQS118" s="102"/>
      <c r="HQT118" s="102"/>
      <c r="HQU118" s="102"/>
      <c r="HQV118" s="102"/>
      <c r="HQW118" s="102"/>
      <c r="HQX118" s="102"/>
      <c r="HQY118" s="102"/>
      <c r="HQZ118" s="102"/>
      <c r="HRA118" s="102"/>
      <c r="HRB118" s="102"/>
      <c r="HRC118" s="102"/>
      <c r="HRD118" s="102"/>
      <c r="HRE118" s="102"/>
      <c r="HRF118" s="102"/>
      <c r="HRG118" s="102"/>
      <c r="HRH118" s="102"/>
      <c r="HRI118" s="102"/>
      <c r="HRJ118" s="102"/>
      <c r="HRK118" s="102"/>
      <c r="HRL118" s="102"/>
      <c r="HRM118" s="102"/>
      <c r="HRN118" s="102"/>
      <c r="HRO118" s="102"/>
      <c r="HRP118" s="102"/>
      <c r="HRQ118" s="102"/>
      <c r="HRR118" s="102"/>
      <c r="HRS118" s="102"/>
      <c r="HRT118" s="102"/>
      <c r="HRU118" s="102"/>
      <c r="HRV118" s="102"/>
      <c r="HRW118" s="102"/>
      <c r="HRX118" s="102"/>
      <c r="HRY118" s="102"/>
      <c r="HRZ118" s="102"/>
      <c r="HSA118" s="102"/>
      <c r="HSB118" s="102"/>
      <c r="HSC118" s="102"/>
      <c r="HSD118" s="102"/>
      <c r="HSE118" s="102"/>
      <c r="HSF118" s="102"/>
      <c r="HSG118" s="102"/>
      <c r="HSH118" s="102"/>
      <c r="HSI118" s="102"/>
      <c r="HSJ118" s="102"/>
      <c r="HSK118" s="102"/>
      <c r="HSL118" s="102"/>
      <c r="HSM118" s="102"/>
      <c r="HSN118" s="102"/>
      <c r="HSO118" s="102"/>
      <c r="HSP118" s="102"/>
      <c r="HSQ118" s="102"/>
      <c r="HSR118" s="102"/>
      <c r="HSS118" s="102"/>
      <c r="HST118" s="102"/>
      <c r="HSU118" s="102"/>
      <c r="HSV118" s="102"/>
      <c r="HSW118" s="102"/>
      <c r="HSX118" s="102"/>
      <c r="HSY118" s="102"/>
      <c r="HSZ118" s="102"/>
      <c r="HTA118" s="102"/>
      <c r="HTB118" s="102"/>
      <c r="HTC118" s="102"/>
      <c r="HTD118" s="102"/>
      <c r="HTE118" s="102"/>
      <c r="HTF118" s="102"/>
      <c r="HTG118" s="102"/>
      <c r="HTH118" s="102"/>
      <c r="HTI118" s="102"/>
      <c r="HTJ118" s="102"/>
      <c r="HTK118" s="102"/>
      <c r="HTL118" s="102"/>
      <c r="HTM118" s="102"/>
      <c r="HTN118" s="102"/>
      <c r="HTO118" s="102"/>
      <c r="HTP118" s="102"/>
      <c r="HTQ118" s="102"/>
      <c r="HTR118" s="102"/>
      <c r="HTS118" s="102"/>
      <c r="HTT118" s="102"/>
      <c r="HTU118" s="102"/>
      <c r="HTV118" s="102"/>
      <c r="HTW118" s="102"/>
      <c r="HTX118" s="102"/>
      <c r="HTY118" s="102"/>
      <c r="HTZ118" s="102"/>
      <c r="HUA118" s="102"/>
      <c r="HUB118" s="102"/>
      <c r="HUC118" s="102"/>
      <c r="HUD118" s="102"/>
      <c r="HUE118" s="102"/>
      <c r="HUF118" s="102"/>
      <c r="HUG118" s="102"/>
      <c r="HUH118" s="102"/>
      <c r="HUI118" s="102"/>
      <c r="HUJ118" s="102"/>
      <c r="HUK118" s="102"/>
      <c r="HUL118" s="102"/>
      <c r="HUM118" s="102"/>
      <c r="HUN118" s="102"/>
      <c r="HUO118" s="102"/>
      <c r="HUP118" s="102"/>
      <c r="HUQ118" s="102"/>
      <c r="HUR118" s="102"/>
      <c r="HUS118" s="102"/>
      <c r="HUT118" s="102"/>
      <c r="HUU118" s="102"/>
      <c r="HUV118" s="102"/>
      <c r="HUW118" s="102"/>
      <c r="HUX118" s="102"/>
      <c r="HUY118" s="102"/>
      <c r="HUZ118" s="102"/>
      <c r="HVA118" s="102"/>
      <c r="HVB118" s="102"/>
      <c r="HVC118" s="102"/>
      <c r="HVD118" s="102"/>
      <c r="HVE118" s="102"/>
      <c r="HVF118" s="102"/>
      <c r="HVG118" s="102"/>
      <c r="HVH118" s="102"/>
      <c r="HVI118" s="102"/>
      <c r="HVJ118" s="102"/>
      <c r="HVK118" s="102"/>
      <c r="HVL118" s="102"/>
      <c r="HVM118" s="102"/>
      <c r="HVN118" s="102"/>
      <c r="HVO118" s="102"/>
      <c r="HVP118" s="102"/>
      <c r="HVQ118" s="102"/>
      <c r="HVR118" s="102"/>
      <c r="HVS118" s="102"/>
      <c r="HVT118" s="102"/>
      <c r="HVU118" s="102"/>
      <c r="HVV118" s="102"/>
      <c r="HVW118" s="102"/>
      <c r="HVX118" s="102"/>
      <c r="HVY118" s="102"/>
      <c r="HVZ118" s="102"/>
      <c r="HWA118" s="102"/>
      <c r="HWB118" s="102"/>
      <c r="HWC118" s="102"/>
      <c r="HWD118" s="102"/>
      <c r="HWE118" s="102"/>
      <c r="HWF118" s="102"/>
      <c r="HWG118" s="102"/>
      <c r="HWH118" s="102"/>
      <c r="HWI118" s="102"/>
      <c r="HWJ118" s="102"/>
      <c r="HWK118" s="102"/>
      <c r="HWL118" s="102"/>
      <c r="HWM118" s="102"/>
      <c r="HWN118" s="102"/>
      <c r="HWO118" s="102"/>
      <c r="HWP118" s="102"/>
      <c r="HWQ118" s="102"/>
      <c r="HWR118" s="102"/>
      <c r="HWS118" s="102"/>
      <c r="HWT118" s="102"/>
      <c r="HWU118" s="102"/>
      <c r="HWV118" s="102"/>
      <c r="HWW118" s="102"/>
      <c r="HWX118" s="102"/>
      <c r="HWY118" s="102"/>
      <c r="HWZ118" s="102"/>
      <c r="HXA118" s="102"/>
      <c r="HXB118" s="102"/>
      <c r="HXC118" s="102"/>
      <c r="HXD118" s="102"/>
      <c r="HXE118" s="102"/>
      <c r="HXF118" s="102"/>
      <c r="HXG118" s="102"/>
      <c r="HXH118" s="102"/>
      <c r="HXI118" s="102"/>
      <c r="HXJ118" s="102"/>
      <c r="HXK118" s="102"/>
      <c r="HXL118" s="102"/>
      <c r="HXM118" s="102"/>
      <c r="HXN118" s="102"/>
      <c r="HXO118" s="102"/>
      <c r="HXP118" s="102"/>
      <c r="HXQ118" s="102"/>
      <c r="HXR118" s="102"/>
      <c r="HXS118" s="102"/>
      <c r="HXT118" s="102"/>
      <c r="HXU118" s="102"/>
      <c r="HXV118" s="102"/>
      <c r="HXW118" s="102"/>
      <c r="HXX118" s="102"/>
      <c r="HXY118" s="102"/>
      <c r="HXZ118" s="102"/>
      <c r="HYA118" s="102"/>
      <c r="HYB118" s="102"/>
      <c r="HYC118" s="102"/>
      <c r="HYD118" s="102"/>
      <c r="HYE118" s="102"/>
      <c r="HYF118" s="102"/>
      <c r="HYG118" s="102"/>
      <c r="HYH118" s="102"/>
      <c r="HYI118" s="102"/>
      <c r="HYJ118" s="102"/>
      <c r="HYK118" s="102"/>
      <c r="HYL118" s="102"/>
      <c r="HYM118" s="102"/>
      <c r="HYN118" s="102"/>
      <c r="HYO118" s="102"/>
      <c r="HYP118" s="102"/>
      <c r="HYQ118" s="102"/>
      <c r="HYR118" s="102"/>
      <c r="HYS118" s="102"/>
      <c r="HYT118" s="102"/>
      <c r="HYU118" s="102"/>
      <c r="HYV118" s="102"/>
      <c r="HYW118" s="102"/>
      <c r="HYX118" s="102"/>
      <c r="HYY118" s="102"/>
      <c r="HYZ118" s="102"/>
      <c r="HZA118" s="102"/>
      <c r="HZB118" s="102"/>
      <c r="HZC118" s="102"/>
      <c r="HZD118" s="102"/>
      <c r="HZE118" s="102"/>
      <c r="HZF118" s="102"/>
      <c r="HZG118" s="102"/>
      <c r="HZH118" s="102"/>
      <c r="HZI118" s="102"/>
      <c r="HZJ118" s="102"/>
      <c r="HZK118" s="102"/>
      <c r="HZL118" s="102"/>
      <c r="HZM118" s="102"/>
      <c r="HZN118" s="102"/>
      <c r="HZO118" s="102"/>
      <c r="HZP118" s="102"/>
      <c r="HZQ118" s="102"/>
      <c r="HZR118" s="102"/>
      <c r="HZS118" s="102"/>
      <c r="HZT118" s="102"/>
      <c r="HZU118" s="102"/>
      <c r="HZV118" s="102"/>
      <c r="HZW118" s="102"/>
      <c r="HZX118" s="102"/>
      <c r="HZY118" s="102"/>
      <c r="HZZ118" s="102"/>
      <c r="IAA118" s="102"/>
      <c r="IAB118" s="102"/>
      <c r="IAC118" s="102"/>
      <c r="IAD118" s="102"/>
      <c r="IAE118" s="102"/>
      <c r="IAF118" s="102"/>
      <c r="IAG118" s="102"/>
      <c r="IAH118" s="102"/>
      <c r="IAI118" s="102"/>
      <c r="IAJ118" s="102"/>
      <c r="IAK118" s="102"/>
      <c r="IAL118" s="102"/>
      <c r="IAM118" s="102"/>
      <c r="IAN118" s="102"/>
      <c r="IAO118" s="102"/>
      <c r="IAP118" s="102"/>
      <c r="IAQ118" s="102"/>
      <c r="IAR118" s="102"/>
      <c r="IAS118" s="102"/>
      <c r="IAT118" s="102"/>
      <c r="IAU118" s="102"/>
      <c r="IAV118" s="102"/>
      <c r="IAW118" s="102"/>
      <c r="IAX118" s="102"/>
      <c r="IAY118" s="102"/>
      <c r="IAZ118" s="102"/>
      <c r="IBA118" s="102"/>
      <c r="IBB118" s="102"/>
      <c r="IBC118" s="102"/>
      <c r="IBD118" s="102"/>
      <c r="IBE118" s="102"/>
      <c r="IBF118" s="102"/>
      <c r="IBG118" s="102"/>
      <c r="IBH118" s="102"/>
      <c r="IBI118" s="102"/>
      <c r="IBJ118" s="102"/>
      <c r="IBK118" s="102"/>
      <c r="IBL118" s="102"/>
      <c r="IBM118" s="102"/>
      <c r="IBN118" s="102"/>
      <c r="IBO118" s="102"/>
      <c r="IBP118" s="102"/>
      <c r="IBQ118" s="102"/>
      <c r="IBR118" s="102"/>
      <c r="IBS118" s="102"/>
      <c r="IBT118" s="102"/>
      <c r="IBU118" s="102"/>
      <c r="IBV118" s="102"/>
      <c r="IBW118" s="102"/>
      <c r="IBX118" s="102"/>
      <c r="IBY118" s="102"/>
      <c r="IBZ118" s="102"/>
      <c r="ICA118" s="102"/>
      <c r="ICB118" s="102"/>
      <c r="ICC118" s="102"/>
      <c r="ICD118" s="102"/>
      <c r="ICE118" s="102"/>
      <c r="ICF118" s="102"/>
      <c r="ICG118" s="102"/>
      <c r="ICH118" s="102"/>
      <c r="ICI118" s="102"/>
      <c r="ICJ118" s="102"/>
      <c r="ICK118" s="102"/>
      <c r="ICL118" s="102"/>
      <c r="ICM118" s="102"/>
      <c r="ICN118" s="102"/>
      <c r="ICO118" s="102"/>
      <c r="ICP118" s="102"/>
      <c r="ICQ118" s="102"/>
      <c r="ICR118" s="102"/>
      <c r="ICS118" s="102"/>
      <c r="ICT118" s="102"/>
      <c r="ICU118" s="102"/>
      <c r="ICV118" s="102"/>
      <c r="ICW118" s="102"/>
      <c r="ICX118" s="102"/>
      <c r="ICY118" s="102"/>
      <c r="ICZ118" s="102"/>
      <c r="IDA118" s="102"/>
      <c r="IDB118" s="102"/>
      <c r="IDC118" s="102"/>
      <c r="IDD118" s="102"/>
      <c r="IDE118" s="102"/>
      <c r="IDF118" s="102"/>
      <c r="IDG118" s="102"/>
      <c r="IDH118" s="102"/>
      <c r="IDI118" s="102"/>
      <c r="IDJ118" s="102"/>
      <c r="IDK118" s="102"/>
      <c r="IDL118" s="102"/>
      <c r="IDM118" s="102"/>
      <c r="IDN118" s="102"/>
      <c r="IDO118" s="102"/>
      <c r="IDP118" s="102"/>
      <c r="IDQ118" s="102"/>
      <c r="IDR118" s="102"/>
      <c r="IDS118" s="102"/>
      <c r="IDT118" s="102"/>
      <c r="IDU118" s="102"/>
      <c r="IDV118" s="102"/>
      <c r="IDW118" s="102"/>
      <c r="IDX118" s="102"/>
      <c r="IDY118" s="102"/>
      <c r="IDZ118" s="102"/>
      <c r="IEA118" s="102"/>
      <c r="IEB118" s="102"/>
      <c r="IEC118" s="102"/>
      <c r="IED118" s="102"/>
      <c r="IEE118" s="102"/>
      <c r="IEF118" s="102"/>
      <c r="IEG118" s="102"/>
      <c r="IEH118" s="102"/>
      <c r="IEI118" s="102"/>
      <c r="IEJ118" s="102"/>
      <c r="IEK118" s="102"/>
      <c r="IEL118" s="102"/>
      <c r="IEM118" s="102"/>
      <c r="IEN118" s="102"/>
      <c r="IEO118" s="102"/>
      <c r="IEP118" s="102"/>
      <c r="IEQ118" s="102"/>
      <c r="IER118" s="102"/>
      <c r="IES118" s="102"/>
      <c r="IET118" s="102"/>
      <c r="IEU118" s="102"/>
      <c r="IEV118" s="102"/>
      <c r="IEW118" s="102"/>
      <c r="IEX118" s="102"/>
      <c r="IEY118" s="102"/>
      <c r="IEZ118" s="102"/>
      <c r="IFA118" s="102"/>
      <c r="IFB118" s="102"/>
      <c r="IFC118" s="102"/>
      <c r="IFD118" s="102"/>
      <c r="IFE118" s="102"/>
      <c r="IFF118" s="102"/>
      <c r="IFG118" s="102"/>
      <c r="IFH118" s="102"/>
      <c r="IFI118" s="102"/>
      <c r="IFJ118" s="102"/>
      <c r="IFK118" s="102"/>
      <c r="IFL118" s="102"/>
      <c r="IFM118" s="102"/>
      <c r="IFN118" s="102"/>
      <c r="IFO118" s="102"/>
      <c r="IFP118" s="102"/>
      <c r="IFQ118" s="102"/>
      <c r="IFR118" s="102"/>
      <c r="IFS118" s="102"/>
      <c r="IFT118" s="102"/>
      <c r="IFU118" s="102"/>
      <c r="IFV118" s="102"/>
      <c r="IFW118" s="102"/>
      <c r="IFX118" s="102"/>
      <c r="IFY118" s="102"/>
      <c r="IFZ118" s="102"/>
      <c r="IGA118" s="102"/>
      <c r="IGB118" s="102"/>
      <c r="IGC118" s="102"/>
      <c r="IGD118" s="102"/>
      <c r="IGE118" s="102"/>
      <c r="IGF118" s="102"/>
      <c r="IGG118" s="102"/>
      <c r="IGH118" s="102"/>
      <c r="IGI118" s="102"/>
      <c r="IGJ118" s="102"/>
      <c r="IGK118" s="102"/>
      <c r="IGL118" s="102"/>
      <c r="IGM118" s="102"/>
      <c r="IGN118" s="102"/>
      <c r="IGO118" s="102"/>
      <c r="IGP118" s="102"/>
      <c r="IGQ118" s="102"/>
      <c r="IGR118" s="102"/>
      <c r="IGS118" s="102"/>
      <c r="IGT118" s="102"/>
      <c r="IGU118" s="102"/>
      <c r="IGV118" s="102"/>
      <c r="IGW118" s="102"/>
      <c r="IGX118" s="102"/>
      <c r="IGY118" s="102"/>
      <c r="IGZ118" s="102"/>
      <c r="IHA118" s="102"/>
      <c r="IHB118" s="102"/>
      <c r="IHC118" s="102"/>
      <c r="IHD118" s="102"/>
      <c r="IHE118" s="102"/>
      <c r="IHF118" s="102"/>
      <c r="IHG118" s="102"/>
      <c r="IHH118" s="102"/>
      <c r="IHI118" s="102"/>
      <c r="IHJ118" s="102"/>
      <c r="IHK118" s="102"/>
      <c r="IHL118" s="102"/>
      <c r="IHM118" s="102"/>
      <c r="IHN118" s="102"/>
      <c r="IHO118" s="102"/>
      <c r="IHP118" s="102"/>
      <c r="IHQ118" s="102"/>
      <c r="IHR118" s="102"/>
      <c r="IHS118" s="102"/>
      <c r="IHT118" s="102"/>
      <c r="IHU118" s="102"/>
      <c r="IHV118" s="102"/>
      <c r="IHW118" s="102"/>
      <c r="IHX118" s="102"/>
      <c r="IHY118" s="102"/>
      <c r="IHZ118" s="102"/>
      <c r="IIA118" s="102"/>
      <c r="IIB118" s="102"/>
      <c r="IIC118" s="102"/>
      <c r="IID118" s="102"/>
      <c r="IIE118" s="102"/>
      <c r="IIF118" s="102"/>
      <c r="IIG118" s="102"/>
      <c r="IIH118" s="102"/>
      <c r="III118" s="102"/>
      <c r="IIJ118" s="102"/>
      <c r="IIK118" s="102"/>
      <c r="IIL118" s="102"/>
      <c r="IIM118" s="102"/>
      <c r="IIN118" s="102"/>
      <c r="IIO118" s="102"/>
      <c r="IIP118" s="102"/>
      <c r="IIQ118" s="102"/>
      <c r="IIR118" s="102"/>
      <c r="IIS118" s="102"/>
      <c r="IIT118" s="102"/>
      <c r="IIU118" s="102"/>
      <c r="IIV118" s="102"/>
      <c r="IIW118" s="102"/>
      <c r="IIX118" s="102"/>
      <c r="IIY118" s="102"/>
      <c r="IIZ118" s="102"/>
      <c r="IJA118" s="102"/>
      <c r="IJB118" s="102"/>
      <c r="IJC118" s="102"/>
      <c r="IJD118" s="102"/>
      <c r="IJE118" s="102"/>
      <c r="IJF118" s="102"/>
      <c r="IJG118" s="102"/>
      <c r="IJH118" s="102"/>
      <c r="IJI118" s="102"/>
      <c r="IJJ118" s="102"/>
      <c r="IJK118" s="102"/>
      <c r="IJL118" s="102"/>
      <c r="IJM118" s="102"/>
      <c r="IJN118" s="102"/>
      <c r="IJO118" s="102"/>
      <c r="IJP118" s="102"/>
      <c r="IJQ118" s="102"/>
      <c r="IJR118" s="102"/>
      <c r="IJS118" s="102"/>
      <c r="IJT118" s="102"/>
      <c r="IJU118" s="102"/>
      <c r="IJV118" s="102"/>
      <c r="IJW118" s="102"/>
      <c r="IJX118" s="102"/>
      <c r="IJY118" s="102"/>
      <c r="IJZ118" s="102"/>
      <c r="IKA118" s="102"/>
      <c r="IKB118" s="102"/>
      <c r="IKC118" s="102"/>
      <c r="IKD118" s="102"/>
      <c r="IKE118" s="102"/>
      <c r="IKF118" s="102"/>
      <c r="IKG118" s="102"/>
      <c r="IKH118" s="102"/>
      <c r="IKI118" s="102"/>
      <c r="IKJ118" s="102"/>
      <c r="IKK118" s="102"/>
      <c r="IKL118" s="102"/>
      <c r="IKM118" s="102"/>
      <c r="IKN118" s="102"/>
      <c r="IKO118" s="102"/>
      <c r="IKP118" s="102"/>
      <c r="IKQ118" s="102"/>
      <c r="IKR118" s="102"/>
      <c r="IKS118" s="102"/>
      <c r="IKT118" s="102"/>
      <c r="IKU118" s="102"/>
      <c r="IKV118" s="102"/>
      <c r="IKW118" s="102"/>
      <c r="IKX118" s="102"/>
      <c r="IKY118" s="102"/>
      <c r="IKZ118" s="102"/>
      <c r="ILA118" s="102"/>
      <c r="ILB118" s="102"/>
      <c r="ILC118" s="102"/>
      <c r="ILD118" s="102"/>
      <c r="ILE118" s="102"/>
      <c r="ILF118" s="102"/>
      <c r="ILG118" s="102"/>
      <c r="ILH118" s="102"/>
      <c r="ILI118" s="102"/>
      <c r="ILJ118" s="102"/>
      <c r="ILK118" s="102"/>
      <c r="ILL118" s="102"/>
      <c r="ILM118" s="102"/>
      <c r="ILN118" s="102"/>
      <c r="ILO118" s="102"/>
      <c r="ILP118" s="102"/>
      <c r="ILQ118" s="102"/>
      <c r="ILR118" s="102"/>
      <c r="ILS118" s="102"/>
      <c r="ILT118" s="102"/>
      <c r="ILU118" s="102"/>
      <c r="ILV118" s="102"/>
      <c r="ILW118" s="102"/>
      <c r="ILX118" s="102"/>
      <c r="ILY118" s="102"/>
      <c r="ILZ118" s="102"/>
      <c r="IMA118" s="102"/>
      <c r="IMB118" s="102"/>
      <c r="IMC118" s="102"/>
      <c r="IMD118" s="102"/>
      <c r="IME118" s="102"/>
      <c r="IMF118" s="102"/>
      <c r="IMG118" s="102"/>
      <c r="IMH118" s="102"/>
      <c r="IMI118" s="102"/>
      <c r="IMJ118" s="102"/>
      <c r="IMK118" s="102"/>
      <c r="IML118" s="102"/>
      <c r="IMM118" s="102"/>
      <c r="IMN118" s="102"/>
      <c r="IMO118" s="102"/>
      <c r="IMP118" s="102"/>
      <c r="IMQ118" s="102"/>
      <c r="IMR118" s="102"/>
      <c r="IMS118" s="102"/>
      <c r="IMT118" s="102"/>
      <c r="IMU118" s="102"/>
      <c r="IMV118" s="102"/>
      <c r="IMW118" s="102"/>
      <c r="IMX118" s="102"/>
      <c r="IMY118" s="102"/>
      <c r="IMZ118" s="102"/>
      <c r="INA118" s="102"/>
      <c r="INB118" s="102"/>
      <c r="INC118" s="102"/>
      <c r="IND118" s="102"/>
      <c r="INE118" s="102"/>
      <c r="INF118" s="102"/>
      <c r="ING118" s="102"/>
      <c r="INH118" s="102"/>
      <c r="INI118" s="102"/>
      <c r="INJ118" s="102"/>
      <c r="INK118" s="102"/>
      <c r="INL118" s="102"/>
      <c r="INM118" s="102"/>
      <c r="INN118" s="102"/>
      <c r="INO118" s="102"/>
      <c r="INP118" s="102"/>
      <c r="INQ118" s="102"/>
      <c r="INR118" s="102"/>
      <c r="INS118" s="102"/>
      <c r="INT118" s="102"/>
      <c r="INU118" s="102"/>
      <c r="INV118" s="102"/>
      <c r="INW118" s="102"/>
      <c r="INX118" s="102"/>
      <c r="INY118" s="102"/>
      <c r="INZ118" s="102"/>
      <c r="IOA118" s="102"/>
      <c r="IOB118" s="102"/>
      <c r="IOC118" s="102"/>
      <c r="IOD118" s="102"/>
      <c r="IOE118" s="102"/>
      <c r="IOF118" s="102"/>
      <c r="IOG118" s="102"/>
      <c r="IOH118" s="102"/>
      <c r="IOI118" s="102"/>
      <c r="IOJ118" s="102"/>
      <c r="IOK118" s="102"/>
      <c r="IOL118" s="102"/>
      <c r="IOM118" s="102"/>
      <c r="ION118" s="102"/>
      <c r="IOO118" s="102"/>
      <c r="IOP118" s="102"/>
      <c r="IOQ118" s="102"/>
      <c r="IOR118" s="102"/>
      <c r="IOS118" s="102"/>
      <c r="IOT118" s="102"/>
      <c r="IOU118" s="102"/>
      <c r="IOV118" s="102"/>
      <c r="IOW118" s="102"/>
      <c r="IOX118" s="102"/>
      <c r="IOY118" s="102"/>
      <c r="IOZ118" s="102"/>
      <c r="IPA118" s="102"/>
      <c r="IPB118" s="102"/>
      <c r="IPC118" s="102"/>
      <c r="IPD118" s="102"/>
      <c r="IPE118" s="102"/>
      <c r="IPF118" s="102"/>
      <c r="IPG118" s="102"/>
      <c r="IPH118" s="102"/>
      <c r="IPI118" s="102"/>
      <c r="IPJ118" s="102"/>
      <c r="IPK118" s="102"/>
      <c r="IPL118" s="102"/>
      <c r="IPM118" s="102"/>
      <c r="IPN118" s="102"/>
      <c r="IPO118" s="102"/>
      <c r="IPP118" s="102"/>
      <c r="IPQ118" s="102"/>
      <c r="IPR118" s="102"/>
      <c r="IPS118" s="102"/>
      <c r="IPT118" s="102"/>
      <c r="IPU118" s="102"/>
      <c r="IPV118" s="102"/>
      <c r="IPW118" s="102"/>
      <c r="IPX118" s="102"/>
      <c r="IPY118" s="102"/>
      <c r="IPZ118" s="102"/>
      <c r="IQA118" s="102"/>
      <c r="IQB118" s="102"/>
      <c r="IQC118" s="102"/>
      <c r="IQD118" s="102"/>
      <c r="IQE118" s="102"/>
      <c r="IQF118" s="102"/>
      <c r="IQG118" s="102"/>
      <c r="IQH118" s="102"/>
      <c r="IQI118" s="102"/>
      <c r="IQJ118" s="102"/>
      <c r="IQK118" s="102"/>
      <c r="IQL118" s="102"/>
      <c r="IQM118" s="102"/>
      <c r="IQN118" s="102"/>
      <c r="IQO118" s="102"/>
      <c r="IQP118" s="102"/>
      <c r="IQQ118" s="102"/>
      <c r="IQR118" s="102"/>
      <c r="IQS118" s="102"/>
      <c r="IQT118" s="102"/>
      <c r="IQU118" s="102"/>
      <c r="IQV118" s="102"/>
      <c r="IQW118" s="102"/>
      <c r="IQX118" s="102"/>
      <c r="IQY118" s="102"/>
      <c r="IQZ118" s="102"/>
      <c r="IRA118" s="102"/>
      <c r="IRB118" s="102"/>
      <c r="IRC118" s="102"/>
      <c r="IRD118" s="102"/>
      <c r="IRE118" s="102"/>
      <c r="IRF118" s="102"/>
      <c r="IRG118" s="102"/>
      <c r="IRH118" s="102"/>
      <c r="IRI118" s="102"/>
      <c r="IRJ118" s="102"/>
      <c r="IRK118" s="102"/>
      <c r="IRL118" s="102"/>
      <c r="IRM118" s="102"/>
      <c r="IRN118" s="102"/>
      <c r="IRO118" s="102"/>
      <c r="IRP118" s="102"/>
      <c r="IRQ118" s="102"/>
      <c r="IRR118" s="102"/>
      <c r="IRS118" s="102"/>
      <c r="IRT118" s="102"/>
      <c r="IRU118" s="102"/>
      <c r="IRV118" s="102"/>
      <c r="IRW118" s="102"/>
      <c r="IRX118" s="102"/>
      <c r="IRY118" s="102"/>
      <c r="IRZ118" s="102"/>
      <c r="ISA118" s="102"/>
      <c r="ISB118" s="102"/>
      <c r="ISC118" s="102"/>
      <c r="ISD118" s="102"/>
      <c r="ISE118" s="102"/>
      <c r="ISF118" s="102"/>
      <c r="ISG118" s="102"/>
      <c r="ISH118" s="102"/>
      <c r="ISI118" s="102"/>
      <c r="ISJ118" s="102"/>
      <c r="ISK118" s="102"/>
      <c r="ISL118" s="102"/>
      <c r="ISM118" s="102"/>
      <c r="ISN118" s="102"/>
      <c r="ISO118" s="102"/>
      <c r="ISP118" s="102"/>
      <c r="ISQ118" s="102"/>
      <c r="ISR118" s="102"/>
      <c r="ISS118" s="102"/>
      <c r="IST118" s="102"/>
      <c r="ISU118" s="102"/>
      <c r="ISV118" s="102"/>
      <c r="ISW118" s="102"/>
      <c r="ISX118" s="102"/>
      <c r="ISY118" s="102"/>
      <c r="ISZ118" s="102"/>
      <c r="ITA118" s="102"/>
      <c r="ITB118" s="102"/>
      <c r="ITC118" s="102"/>
      <c r="ITD118" s="102"/>
      <c r="ITE118" s="102"/>
      <c r="ITF118" s="102"/>
      <c r="ITG118" s="102"/>
      <c r="ITH118" s="102"/>
      <c r="ITI118" s="102"/>
      <c r="ITJ118" s="102"/>
      <c r="ITK118" s="102"/>
      <c r="ITL118" s="102"/>
      <c r="ITM118" s="102"/>
      <c r="ITN118" s="102"/>
      <c r="ITO118" s="102"/>
      <c r="ITP118" s="102"/>
      <c r="ITQ118" s="102"/>
      <c r="ITR118" s="102"/>
      <c r="ITS118" s="102"/>
      <c r="ITT118" s="102"/>
      <c r="ITU118" s="102"/>
      <c r="ITV118" s="102"/>
      <c r="ITW118" s="102"/>
      <c r="ITX118" s="102"/>
      <c r="ITY118" s="102"/>
      <c r="ITZ118" s="102"/>
      <c r="IUA118" s="102"/>
      <c r="IUB118" s="102"/>
      <c r="IUC118" s="102"/>
      <c r="IUD118" s="102"/>
      <c r="IUE118" s="102"/>
      <c r="IUF118" s="102"/>
      <c r="IUG118" s="102"/>
      <c r="IUH118" s="102"/>
      <c r="IUI118" s="102"/>
      <c r="IUJ118" s="102"/>
      <c r="IUK118" s="102"/>
      <c r="IUL118" s="102"/>
      <c r="IUM118" s="102"/>
      <c r="IUN118" s="102"/>
      <c r="IUO118" s="102"/>
      <c r="IUP118" s="102"/>
      <c r="IUQ118" s="102"/>
      <c r="IUR118" s="102"/>
      <c r="IUS118" s="102"/>
      <c r="IUT118" s="102"/>
      <c r="IUU118" s="102"/>
      <c r="IUV118" s="102"/>
      <c r="IUW118" s="102"/>
      <c r="IUX118" s="102"/>
      <c r="IUY118" s="102"/>
      <c r="IUZ118" s="102"/>
      <c r="IVA118" s="102"/>
      <c r="IVB118" s="102"/>
      <c r="IVC118" s="102"/>
      <c r="IVD118" s="102"/>
      <c r="IVE118" s="102"/>
      <c r="IVF118" s="102"/>
      <c r="IVG118" s="102"/>
      <c r="IVH118" s="102"/>
      <c r="IVI118" s="102"/>
      <c r="IVJ118" s="102"/>
      <c r="IVK118" s="102"/>
      <c r="IVL118" s="102"/>
      <c r="IVM118" s="102"/>
      <c r="IVN118" s="102"/>
      <c r="IVO118" s="102"/>
      <c r="IVP118" s="102"/>
      <c r="IVQ118" s="102"/>
      <c r="IVR118" s="102"/>
      <c r="IVS118" s="102"/>
      <c r="IVT118" s="102"/>
      <c r="IVU118" s="102"/>
      <c r="IVV118" s="102"/>
      <c r="IVW118" s="102"/>
      <c r="IVX118" s="102"/>
      <c r="IVY118" s="102"/>
      <c r="IVZ118" s="102"/>
      <c r="IWA118" s="102"/>
      <c r="IWB118" s="102"/>
      <c r="IWC118" s="102"/>
      <c r="IWD118" s="102"/>
      <c r="IWE118" s="102"/>
      <c r="IWF118" s="102"/>
      <c r="IWG118" s="102"/>
      <c r="IWH118" s="102"/>
      <c r="IWI118" s="102"/>
      <c r="IWJ118" s="102"/>
      <c r="IWK118" s="102"/>
      <c r="IWL118" s="102"/>
      <c r="IWM118" s="102"/>
      <c r="IWN118" s="102"/>
      <c r="IWO118" s="102"/>
      <c r="IWP118" s="102"/>
      <c r="IWQ118" s="102"/>
      <c r="IWR118" s="102"/>
      <c r="IWS118" s="102"/>
      <c r="IWT118" s="102"/>
      <c r="IWU118" s="102"/>
      <c r="IWV118" s="102"/>
      <c r="IWW118" s="102"/>
      <c r="IWX118" s="102"/>
      <c r="IWY118" s="102"/>
      <c r="IWZ118" s="102"/>
      <c r="IXA118" s="102"/>
      <c r="IXB118" s="102"/>
      <c r="IXC118" s="102"/>
      <c r="IXD118" s="102"/>
      <c r="IXE118" s="102"/>
      <c r="IXF118" s="102"/>
      <c r="IXG118" s="102"/>
      <c r="IXH118" s="102"/>
      <c r="IXI118" s="102"/>
      <c r="IXJ118" s="102"/>
      <c r="IXK118" s="102"/>
      <c r="IXL118" s="102"/>
      <c r="IXM118" s="102"/>
      <c r="IXN118" s="102"/>
      <c r="IXO118" s="102"/>
      <c r="IXP118" s="102"/>
      <c r="IXQ118" s="102"/>
      <c r="IXR118" s="102"/>
      <c r="IXS118" s="102"/>
      <c r="IXT118" s="102"/>
      <c r="IXU118" s="102"/>
      <c r="IXV118" s="102"/>
      <c r="IXW118" s="102"/>
      <c r="IXX118" s="102"/>
      <c r="IXY118" s="102"/>
      <c r="IXZ118" s="102"/>
      <c r="IYA118" s="102"/>
      <c r="IYB118" s="102"/>
      <c r="IYC118" s="102"/>
      <c r="IYD118" s="102"/>
      <c r="IYE118" s="102"/>
      <c r="IYF118" s="102"/>
      <c r="IYG118" s="102"/>
      <c r="IYH118" s="102"/>
      <c r="IYI118" s="102"/>
      <c r="IYJ118" s="102"/>
      <c r="IYK118" s="102"/>
      <c r="IYL118" s="102"/>
      <c r="IYM118" s="102"/>
      <c r="IYN118" s="102"/>
      <c r="IYO118" s="102"/>
      <c r="IYP118" s="102"/>
      <c r="IYQ118" s="102"/>
      <c r="IYR118" s="102"/>
      <c r="IYS118" s="102"/>
      <c r="IYT118" s="102"/>
      <c r="IYU118" s="102"/>
      <c r="IYV118" s="102"/>
      <c r="IYW118" s="102"/>
      <c r="IYX118" s="102"/>
      <c r="IYY118" s="102"/>
      <c r="IYZ118" s="102"/>
      <c r="IZA118" s="102"/>
      <c r="IZB118" s="102"/>
      <c r="IZC118" s="102"/>
      <c r="IZD118" s="102"/>
      <c r="IZE118" s="102"/>
      <c r="IZF118" s="102"/>
      <c r="IZG118" s="102"/>
      <c r="IZH118" s="102"/>
      <c r="IZI118" s="102"/>
      <c r="IZJ118" s="102"/>
      <c r="IZK118" s="102"/>
      <c r="IZL118" s="102"/>
      <c r="IZM118" s="102"/>
      <c r="IZN118" s="102"/>
      <c r="IZO118" s="102"/>
      <c r="IZP118" s="102"/>
      <c r="IZQ118" s="102"/>
      <c r="IZR118" s="102"/>
      <c r="IZS118" s="102"/>
      <c r="IZT118" s="102"/>
      <c r="IZU118" s="102"/>
      <c r="IZV118" s="102"/>
      <c r="IZW118" s="102"/>
      <c r="IZX118" s="102"/>
      <c r="IZY118" s="102"/>
      <c r="IZZ118" s="102"/>
      <c r="JAA118" s="102"/>
      <c r="JAB118" s="102"/>
      <c r="JAC118" s="102"/>
      <c r="JAD118" s="102"/>
      <c r="JAE118" s="102"/>
      <c r="JAF118" s="102"/>
      <c r="JAG118" s="102"/>
      <c r="JAH118" s="102"/>
      <c r="JAI118" s="102"/>
      <c r="JAJ118" s="102"/>
      <c r="JAK118" s="102"/>
      <c r="JAL118" s="102"/>
      <c r="JAM118" s="102"/>
      <c r="JAN118" s="102"/>
      <c r="JAO118" s="102"/>
      <c r="JAP118" s="102"/>
      <c r="JAQ118" s="102"/>
      <c r="JAR118" s="102"/>
      <c r="JAS118" s="102"/>
      <c r="JAT118" s="102"/>
      <c r="JAU118" s="102"/>
      <c r="JAV118" s="102"/>
      <c r="JAW118" s="102"/>
      <c r="JAX118" s="102"/>
      <c r="JAY118" s="102"/>
      <c r="JAZ118" s="102"/>
      <c r="JBA118" s="102"/>
      <c r="JBB118" s="102"/>
      <c r="JBC118" s="102"/>
      <c r="JBD118" s="102"/>
      <c r="JBE118" s="102"/>
      <c r="JBF118" s="102"/>
      <c r="JBG118" s="102"/>
      <c r="JBH118" s="102"/>
      <c r="JBI118" s="102"/>
      <c r="JBJ118" s="102"/>
      <c r="JBK118" s="102"/>
      <c r="JBL118" s="102"/>
      <c r="JBM118" s="102"/>
      <c r="JBN118" s="102"/>
      <c r="JBO118" s="102"/>
      <c r="JBP118" s="102"/>
      <c r="JBQ118" s="102"/>
      <c r="JBR118" s="102"/>
      <c r="JBS118" s="102"/>
      <c r="JBT118" s="102"/>
      <c r="JBU118" s="102"/>
      <c r="JBV118" s="102"/>
      <c r="JBW118" s="102"/>
      <c r="JBX118" s="102"/>
      <c r="JBY118" s="102"/>
      <c r="JBZ118" s="102"/>
      <c r="JCA118" s="102"/>
      <c r="JCB118" s="102"/>
      <c r="JCC118" s="102"/>
      <c r="JCD118" s="102"/>
      <c r="JCE118" s="102"/>
      <c r="JCF118" s="102"/>
      <c r="JCG118" s="102"/>
      <c r="JCH118" s="102"/>
      <c r="JCI118" s="102"/>
      <c r="JCJ118" s="102"/>
      <c r="JCK118" s="102"/>
      <c r="JCL118" s="102"/>
      <c r="JCM118" s="102"/>
      <c r="JCN118" s="102"/>
      <c r="JCO118" s="102"/>
      <c r="JCP118" s="102"/>
      <c r="JCQ118" s="102"/>
      <c r="JCR118" s="102"/>
      <c r="JCS118" s="102"/>
      <c r="JCT118" s="102"/>
      <c r="JCU118" s="102"/>
      <c r="JCV118" s="102"/>
      <c r="JCW118" s="102"/>
      <c r="JCX118" s="102"/>
      <c r="JCY118" s="102"/>
      <c r="JCZ118" s="102"/>
      <c r="JDA118" s="102"/>
      <c r="JDB118" s="102"/>
      <c r="JDC118" s="102"/>
      <c r="JDD118" s="102"/>
      <c r="JDE118" s="102"/>
      <c r="JDF118" s="102"/>
      <c r="JDG118" s="102"/>
      <c r="JDH118" s="102"/>
      <c r="JDI118" s="102"/>
      <c r="JDJ118" s="102"/>
      <c r="JDK118" s="102"/>
      <c r="JDL118" s="102"/>
      <c r="JDM118" s="102"/>
      <c r="JDN118" s="102"/>
      <c r="JDO118" s="102"/>
      <c r="JDP118" s="102"/>
      <c r="JDQ118" s="102"/>
      <c r="JDR118" s="102"/>
      <c r="JDS118" s="102"/>
      <c r="JDT118" s="102"/>
      <c r="JDU118" s="102"/>
      <c r="JDV118" s="102"/>
      <c r="JDW118" s="102"/>
      <c r="JDX118" s="102"/>
      <c r="JDY118" s="102"/>
      <c r="JDZ118" s="102"/>
      <c r="JEA118" s="102"/>
      <c r="JEB118" s="102"/>
      <c r="JEC118" s="102"/>
      <c r="JED118" s="102"/>
      <c r="JEE118" s="102"/>
      <c r="JEF118" s="102"/>
      <c r="JEG118" s="102"/>
      <c r="JEH118" s="102"/>
      <c r="JEI118" s="102"/>
      <c r="JEJ118" s="102"/>
      <c r="JEK118" s="102"/>
      <c r="JEL118" s="102"/>
      <c r="JEM118" s="102"/>
      <c r="JEN118" s="102"/>
      <c r="JEO118" s="102"/>
      <c r="JEP118" s="102"/>
      <c r="JEQ118" s="102"/>
      <c r="JER118" s="102"/>
      <c r="JES118" s="102"/>
      <c r="JET118" s="102"/>
      <c r="JEU118" s="102"/>
      <c r="JEV118" s="102"/>
      <c r="JEW118" s="102"/>
      <c r="JEX118" s="102"/>
      <c r="JEY118" s="102"/>
      <c r="JEZ118" s="102"/>
      <c r="JFA118" s="102"/>
      <c r="JFB118" s="102"/>
      <c r="JFC118" s="102"/>
      <c r="JFD118" s="102"/>
      <c r="JFE118" s="102"/>
      <c r="JFF118" s="102"/>
      <c r="JFG118" s="102"/>
      <c r="JFH118" s="102"/>
      <c r="JFI118" s="102"/>
      <c r="JFJ118" s="102"/>
      <c r="JFK118" s="102"/>
      <c r="JFL118" s="102"/>
      <c r="JFM118" s="102"/>
      <c r="JFN118" s="102"/>
      <c r="JFO118" s="102"/>
      <c r="JFP118" s="102"/>
      <c r="JFQ118" s="102"/>
      <c r="JFR118" s="102"/>
      <c r="JFS118" s="102"/>
      <c r="JFT118" s="102"/>
      <c r="JFU118" s="102"/>
      <c r="JFV118" s="102"/>
      <c r="JFW118" s="102"/>
      <c r="JFX118" s="102"/>
      <c r="JFY118" s="102"/>
      <c r="JFZ118" s="102"/>
      <c r="JGA118" s="102"/>
      <c r="JGB118" s="102"/>
      <c r="JGC118" s="102"/>
      <c r="JGD118" s="102"/>
      <c r="JGE118" s="102"/>
      <c r="JGF118" s="102"/>
      <c r="JGG118" s="102"/>
      <c r="JGH118" s="102"/>
      <c r="JGI118" s="102"/>
      <c r="JGJ118" s="102"/>
      <c r="JGK118" s="102"/>
      <c r="JGL118" s="102"/>
      <c r="JGM118" s="102"/>
      <c r="JGN118" s="102"/>
      <c r="JGO118" s="102"/>
      <c r="JGP118" s="102"/>
      <c r="JGQ118" s="102"/>
      <c r="JGR118" s="102"/>
      <c r="JGS118" s="102"/>
      <c r="JGT118" s="102"/>
      <c r="JGU118" s="102"/>
      <c r="JGV118" s="102"/>
      <c r="JGW118" s="102"/>
      <c r="JGX118" s="102"/>
      <c r="JGY118" s="102"/>
      <c r="JGZ118" s="102"/>
      <c r="JHA118" s="102"/>
      <c r="JHB118" s="102"/>
      <c r="JHC118" s="102"/>
      <c r="JHD118" s="102"/>
      <c r="JHE118" s="102"/>
      <c r="JHF118" s="102"/>
      <c r="JHG118" s="102"/>
      <c r="JHH118" s="102"/>
      <c r="JHI118" s="102"/>
      <c r="JHJ118" s="102"/>
      <c r="JHK118" s="102"/>
      <c r="JHL118" s="102"/>
      <c r="JHM118" s="102"/>
      <c r="JHN118" s="102"/>
      <c r="JHO118" s="102"/>
      <c r="JHP118" s="102"/>
      <c r="JHQ118" s="102"/>
      <c r="JHR118" s="102"/>
      <c r="JHS118" s="102"/>
      <c r="JHT118" s="102"/>
      <c r="JHU118" s="102"/>
      <c r="JHV118" s="102"/>
      <c r="JHW118" s="102"/>
      <c r="JHX118" s="102"/>
      <c r="JHY118" s="102"/>
      <c r="JHZ118" s="102"/>
      <c r="JIA118" s="102"/>
      <c r="JIB118" s="102"/>
      <c r="JIC118" s="102"/>
      <c r="JID118" s="102"/>
      <c r="JIE118" s="102"/>
      <c r="JIF118" s="102"/>
      <c r="JIG118" s="102"/>
      <c r="JIH118" s="102"/>
      <c r="JII118" s="102"/>
      <c r="JIJ118" s="102"/>
      <c r="JIK118" s="102"/>
      <c r="JIL118" s="102"/>
      <c r="JIM118" s="102"/>
      <c r="JIN118" s="102"/>
      <c r="JIO118" s="102"/>
      <c r="JIP118" s="102"/>
      <c r="JIQ118" s="102"/>
      <c r="JIR118" s="102"/>
      <c r="JIS118" s="102"/>
      <c r="JIT118" s="102"/>
      <c r="JIU118" s="102"/>
      <c r="JIV118" s="102"/>
      <c r="JIW118" s="102"/>
      <c r="JIX118" s="102"/>
      <c r="JIY118" s="102"/>
      <c r="JIZ118" s="102"/>
      <c r="JJA118" s="102"/>
      <c r="JJB118" s="102"/>
      <c r="JJC118" s="102"/>
      <c r="JJD118" s="102"/>
      <c r="JJE118" s="102"/>
      <c r="JJF118" s="102"/>
      <c r="JJG118" s="102"/>
      <c r="JJH118" s="102"/>
      <c r="JJI118" s="102"/>
      <c r="JJJ118" s="102"/>
      <c r="JJK118" s="102"/>
      <c r="JJL118" s="102"/>
      <c r="JJM118" s="102"/>
      <c r="JJN118" s="102"/>
      <c r="JJO118" s="102"/>
      <c r="JJP118" s="102"/>
      <c r="JJQ118" s="102"/>
      <c r="JJR118" s="102"/>
      <c r="JJS118" s="102"/>
      <c r="JJT118" s="102"/>
      <c r="JJU118" s="102"/>
      <c r="JJV118" s="102"/>
      <c r="JJW118" s="102"/>
      <c r="JJX118" s="102"/>
      <c r="JJY118" s="102"/>
      <c r="JJZ118" s="102"/>
      <c r="JKA118" s="102"/>
      <c r="JKB118" s="102"/>
      <c r="JKC118" s="102"/>
      <c r="JKD118" s="102"/>
      <c r="JKE118" s="102"/>
      <c r="JKF118" s="102"/>
      <c r="JKG118" s="102"/>
      <c r="JKH118" s="102"/>
      <c r="JKI118" s="102"/>
      <c r="JKJ118" s="102"/>
      <c r="JKK118" s="102"/>
      <c r="JKL118" s="102"/>
      <c r="JKM118" s="102"/>
      <c r="JKN118" s="102"/>
      <c r="JKO118" s="102"/>
      <c r="JKP118" s="102"/>
      <c r="JKQ118" s="102"/>
      <c r="JKR118" s="102"/>
      <c r="JKS118" s="102"/>
      <c r="JKT118" s="102"/>
      <c r="JKU118" s="102"/>
      <c r="JKV118" s="102"/>
      <c r="JKW118" s="102"/>
      <c r="JKX118" s="102"/>
      <c r="JKY118" s="102"/>
      <c r="JKZ118" s="102"/>
      <c r="JLA118" s="102"/>
      <c r="JLB118" s="102"/>
      <c r="JLC118" s="102"/>
      <c r="JLD118" s="102"/>
      <c r="JLE118" s="102"/>
      <c r="JLF118" s="102"/>
      <c r="JLG118" s="102"/>
      <c r="JLH118" s="102"/>
      <c r="JLI118" s="102"/>
      <c r="JLJ118" s="102"/>
      <c r="JLK118" s="102"/>
      <c r="JLL118" s="102"/>
      <c r="JLM118" s="102"/>
      <c r="JLN118" s="102"/>
      <c r="JLO118" s="102"/>
      <c r="JLP118" s="102"/>
      <c r="JLQ118" s="102"/>
      <c r="JLR118" s="102"/>
      <c r="JLS118" s="102"/>
      <c r="JLT118" s="102"/>
      <c r="JLU118" s="102"/>
      <c r="JLV118" s="102"/>
      <c r="JLW118" s="102"/>
      <c r="JLX118" s="102"/>
      <c r="JLY118" s="102"/>
      <c r="JLZ118" s="102"/>
      <c r="JMA118" s="102"/>
      <c r="JMB118" s="102"/>
      <c r="JMC118" s="102"/>
      <c r="JMD118" s="102"/>
      <c r="JME118" s="102"/>
      <c r="JMF118" s="102"/>
      <c r="JMG118" s="102"/>
      <c r="JMH118" s="102"/>
      <c r="JMI118" s="102"/>
      <c r="JMJ118" s="102"/>
      <c r="JMK118" s="102"/>
      <c r="JML118" s="102"/>
      <c r="JMM118" s="102"/>
      <c r="JMN118" s="102"/>
      <c r="JMO118" s="102"/>
      <c r="JMP118" s="102"/>
      <c r="JMQ118" s="102"/>
      <c r="JMR118" s="102"/>
      <c r="JMS118" s="102"/>
      <c r="JMT118" s="102"/>
      <c r="JMU118" s="102"/>
      <c r="JMV118" s="102"/>
      <c r="JMW118" s="102"/>
      <c r="JMX118" s="102"/>
      <c r="JMY118" s="102"/>
      <c r="JMZ118" s="102"/>
      <c r="JNA118" s="102"/>
      <c r="JNB118" s="102"/>
      <c r="JNC118" s="102"/>
      <c r="JND118" s="102"/>
      <c r="JNE118" s="102"/>
      <c r="JNF118" s="102"/>
      <c r="JNG118" s="102"/>
      <c r="JNH118" s="102"/>
      <c r="JNI118" s="102"/>
      <c r="JNJ118" s="102"/>
      <c r="JNK118" s="102"/>
      <c r="JNL118" s="102"/>
      <c r="JNM118" s="102"/>
      <c r="JNN118" s="102"/>
      <c r="JNO118" s="102"/>
      <c r="JNP118" s="102"/>
      <c r="JNQ118" s="102"/>
      <c r="JNR118" s="102"/>
      <c r="JNS118" s="102"/>
      <c r="JNT118" s="102"/>
      <c r="JNU118" s="102"/>
      <c r="JNV118" s="102"/>
      <c r="JNW118" s="102"/>
      <c r="JNX118" s="102"/>
      <c r="JNY118" s="102"/>
      <c r="JNZ118" s="102"/>
      <c r="JOA118" s="102"/>
      <c r="JOB118" s="102"/>
      <c r="JOC118" s="102"/>
      <c r="JOD118" s="102"/>
      <c r="JOE118" s="102"/>
      <c r="JOF118" s="102"/>
      <c r="JOG118" s="102"/>
      <c r="JOH118" s="102"/>
      <c r="JOI118" s="102"/>
      <c r="JOJ118" s="102"/>
      <c r="JOK118" s="102"/>
      <c r="JOL118" s="102"/>
      <c r="JOM118" s="102"/>
      <c r="JON118" s="102"/>
      <c r="JOO118" s="102"/>
      <c r="JOP118" s="102"/>
      <c r="JOQ118" s="102"/>
      <c r="JOR118" s="102"/>
      <c r="JOS118" s="102"/>
      <c r="JOT118" s="102"/>
      <c r="JOU118" s="102"/>
      <c r="JOV118" s="102"/>
      <c r="JOW118" s="102"/>
      <c r="JOX118" s="102"/>
      <c r="JOY118" s="102"/>
      <c r="JOZ118" s="102"/>
      <c r="JPA118" s="102"/>
      <c r="JPB118" s="102"/>
      <c r="JPC118" s="102"/>
      <c r="JPD118" s="102"/>
      <c r="JPE118" s="102"/>
      <c r="JPF118" s="102"/>
      <c r="JPG118" s="102"/>
      <c r="JPH118" s="102"/>
      <c r="JPI118" s="102"/>
      <c r="JPJ118" s="102"/>
      <c r="JPK118" s="102"/>
      <c r="JPL118" s="102"/>
      <c r="JPM118" s="102"/>
      <c r="JPN118" s="102"/>
      <c r="JPO118" s="102"/>
      <c r="JPP118" s="102"/>
      <c r="JPQ118" s="102"/>
      <c r="JPR118" s="102"/>
      <c r="JPS118" s="102"/>
      <c r="JPT118" s="102"/>
      <c r="JPU118" s="102"/>
      <c r="JPV118" s="102"/>
      <c r="JPW118" s="102"/>
      <c r="JPX118" s="102"/>
      <c r="JPY118" s="102"/>
      <c r="JPZ118" s="102"/>
      <c r="JQA118" s="102"/>
      <c r="JQB118" s="102"/>
      <c r="JQC118" s="102"/>
      <c r="JQD118" s="102"/>
      <c r="JQE118" s="102"/>
      <c r="JQF118" s="102"/>
      <c r="JQG118" s="102"/>
      <c r="JQH118" s="102"/>
      <c r="JQI118" s="102"/>
      <c r="JQJ118" s="102"/>
      <c r="JQK118" s="102"/>
      <c r="JQL118" s="102"/>
      <c r="JQM118" s="102"/>
      <c r="JQN118" s="102"/>
      <c r="JQO118" s="102"/>
      <c r="JQP118" s="102"/>
      <c r="JQQ118" s="102"/>
      <c r="JQR118" s="102"/>
      <c r="JQS118" s="102"/>
      <c r="JQT118" s="102"/>
      <c r="JQU118" s="102"/>
      <c r="JQV118" s="102"/>
      <c r="JQW118" s="102"/>
      <c r="JQX118" s="102"/>
      <c r="JQY118" s="102"/>
      <c r="JQZ118" s="102"/>
      <c r="JRA118" s="102"/>
      <c r="JRB118" s="102"/>
      <c r="JRC118" s="102"/>
      <c r="JRD118" s="102"/>
      <c r="JRE118" s="102"/>
      <c r="JRF118" s="102"/>
      <c r="JRG118" s="102"/>
      <c r="JRH118" s="102"/>
      <c r="JRI118" s="102"/>
      <c r="JRJ118" s="102"/>
      <c r="JRK118" s="102"/>
      <c r="JRL118" s="102"/>
      <c r="JRM118" s="102"/>
      <c r="JRN118" s="102"/>
      <c r="JRO118" s="102"/>
      <c r="JRP118" s="102"/>
      <c r="JRQ118" s="102"/>
      <c r="JRR118" s="102"/>
      <c r="JRS118" s="102"/>
      <c r="JRT118" s="102"/>
      <c r="JRU118" s="102"/>
      <c r="JRV118" s="102"/>
      <c r="JRW118" s="102"/>
      <c r="JRX118" s="102"/>
      <c r="JRY118" s="102"/>
      <c r="JRZ118" s="102"/>
      <c r="JSA118" s="102"/>
      <c r="JSB118" s="102"/>
      <c r="JSC118" s="102"/>
      <c r="JSD118" s="102"/>
      <c r="JSE118" s="102"/>
      <c r="JSF118" s="102"/>
      <c r="JSG118" s="102"/>
      <c r="JSH118" s="102"/>
      <c r="JSI118" s="102"/>
      <c r="JSJ118" s="102"/>
      <c r="JSK118" s="102"/>
      <c r="JSL118" s="102"/>
      <c r="JSM118" s="102"/>
      <c r="JSN118" s="102"/>
      <c r="JSO118" s="102"/>
      <c r="JSP118" s="102"/>
      <c r="JSQ118" s="102"/>
      <c r="JSR118" s="102"/>
      <c r="JSS118" s="102"/>
      <c r="JST118" s="102"/>
      <c r="JSU118" s="102"/>
      <c r="JSV118" s="102"/>
      <c r="JSW118" s="102"/>
      <c r="JSX118" s="102"/>
      <c r="JSY118" s="102"/>
      <c r="JSZ118" s="102"/>
      <c r="JTA118" s="102"/>
      <c r="JTB118" s="102"/>
      <c r="JTC118" s="102"/>
      <c r="JTD118" s="102"/>
      <c r="JTE118" s="102"/>
      <c r="JTF118" s="102"/>
      <c r="JTG118" s="102"/>
      <c r="JTH118" s="102"/>
      <c r="JTI118" s="102"/>
      <c r="JTJ118" s="102"/>
      <c r="JTK118" s="102"/>
      <c r="JTL118" s="102"/>
      <c r="JTM118" s="102"/>
      <c r="JTN118" s="102"/>
      <c r="JTO118" s="102"/>
      <c r="JTP118" s="102"/>
      <c r="JTQ118" s="102"/>
      <c r="JTR118" s="102"/>
      <c r="JTS118" s="102"/>
      <c r="JTT118" s="102"/>
      <c r="JTU118" s="102"/>
      <c r="JTV118" s="102"/>
      <c r="JTW118" s="102"/>
      <c r="JTX118" s="102"/>
      <c r="JTY118" s="102"/>
      <c r="JTZ118" s="102"/>
      <c r="JUA118" s="102"/>
      <c r="JUB118" s="102"/>
      <c r="JUC118" s="102"/>
      <c r="JUD118" s="102"/>
      <c r="JUE118" s="102"/>
      <c r="JUF118" s="102"/>
      <c r="JUG118" s="102"/>
      <c r="JUH118" s="102"/>
      <c r="JUI118" s="102"/>
      <c r="JUJ118" s="102"/>
      <c r="JUK118" s="102"/>
      <c r="JUL118" s="102"/>
      <c r="JUM118" s="102"/>
      <c r="JUN118" s="102"/>
      <c r="JUO118" s="102"/>
      <c r="JUP118" s="102"/>
      <c r="JUQ118" s="102"/>
      <c r="JUR118" s="102"/>
      <c r="JUS118" s="102"/>
      <c r="JUT118" s="102"/>
      <c r="JUU118" s="102"/>
      <c r="JUV118" s="102"/>
      <c r="JUW118" s="102"/>
      <c r="JUX118" s="102"/>
      <c r="JUY118" s="102"/>
      <c r="JUZ118" s="102"/>
      <c r="JVA118" s="102"/>
      <c r="JVB118" s="102"/>
      <c r="JVC118" s="102"/>
      <c r="JVD118" s="102"/>
      <c r="JVE118" s="102"/>
      <c r="JVF118" s="102"/>
      <c r="JVG118" s="102"/>
      <c r="JVH118" s="102"/>
      <c r="JVI118" s="102"/>
      <c r="JVJ118" s="102"/>
      <c r="JVK118" s="102"/>
      <c r="JVL118" s="102"/>
      <c r="JVM118" s="102"/>
      <c r="JVN118" s="102"/>
      <c r="JVO118" s="102"/>
      <c r="JVP118" s="102"/>
      <c r="JVQ118" s="102"/>
      <c r="JVR118" s="102"/>
      <c r="JVS118" s="102"/>
      <c r="JVT118" s="102"/>
      <c r="JVU118" s="102"/>
      <c r="JVV118" s="102"/>
      <c r="JVW118" s="102"/>
      <c r="JVX118" s="102"/>
      <c r="JVY118" s="102"/>
      <c r="JVZ118" s="102"/>
      <c r="JWA118" s="102"/>
      <c r="JWB118" s="102"/>
      <c r="JWC118" s="102"/>
      <c r="JWD118" s="102"/>
      <c r="JWE118" s="102"/>
      <c r="JWF118" s="102"/>
      <c r="JWG118" s="102"/>
      <c r="JWH118" s="102"/>
      <c r="JWI118" s="102"/>
      <c r="JWJ118" s="102"/>
      <c r="JWK118" s="102"/>
      <c r="JWL118" s="102"/>
      <c r="JWM118" s="102"/>
      <c r="JWN118" s="102"/>
      <c r="JWO118" s="102"/>
      <c r="JWP118" s="102"/>
      <c r="JWQ118" s="102"/>
      <c r="JWR118" s="102"/>
      <c r="JWS118" s="102"/>
      <c r="JWT118" s="102"/>
      <c r="JWU118" s="102"/>
      <c r="JWV118" s="102"/>
      <c r="JWW118" s="102"/>
      <c r="JWX118" s="102"/>
      <c r="JWY118" s="102"/>
      <c r="JWZ118" s="102"/>
      <c r="JXA118" s="102"/>
      <c r="JXB118" s="102"/>
      <c r="JXC118" s="102"/>
      <c r="JXD118" s="102"/>
      <c r="JXE118" s="102"/>
      <c r="JXF118" s="102"/>
      <c r="JXG118" s="102"/>
      <c r="JXH118" s="102"/>
      <c r="JXI118" s="102"/>
      <c r="JXJ118" s="102"/>
      <c r="JXK118" s="102"/>
      <c r="JXL118" s="102"/>
      <c r="JXM118" s="102"/>
      <c r="JXN118" s="102"/>
      <c r="JXO118" s="102"/>
      <c r="JXP118" s="102"/>
      <c r="JXQ118" s="102"/>
      <c r="JXR118" s="102"/>
      <c r="JXS118" s="102"/>
      <c r="JXT118" s="102"/>
      <c r="JXU118" s="102"/>
      <c r="JXV118" s="102"/>
      <c r="JXW118" s="102"/>
      <c r="JXX118" s="102"/>
      <c r="JXY118" s="102"/>
      <c r="JXZ118" s="102"/>
      <c r="JYA118" s="102"/>
      <c r="JYB118" s="102"/>
      <c r="JYC118" s="102"/>
      <c r="JYD118" s="102"/>
      <c r="JYE118" s="102"/>
      <c r="JYF118" s="102"/>
      <c r="JYG118" s="102"/>
      <c r="JYH118" s="102"/>
      <c r="JYI118" s="102"/>
      <c r="JYJ118" s="102"/>
      <c r="JYK118" s="102"/>
      <c r="JYL118" s="102"/>
      <c r="JYM118" s="102"/>
      <c r="JYN118" s="102"/>
      <c r="JYO118" s="102"/>
      <c r="JYP118" s="102"/>
      <c r="JYQ118" s="102"/>
      <c r="JYR118" s="102"/>
      <c r="JYS118" s="102"/>
      <c r="JYT118" s="102"/>
      <c r="JYU118" s="102"/>
      <c r="JYV118" s="102"/>
      <c r="JYW118" s="102"/>
      <c r="JYX118" s="102"/>
      <c r="JYY118" s="102"/>
      <c r="JYZ118" s="102"/>
      <c r="JZA118" s="102"/>
      <c r="JZB118" s="102"/>
      <c r="JZC118" s="102"/>
      <c r="JZD118" s="102"/>
      <c r="JZE118" s="102"/>
      <c r="JZF118" s="102"/>
      <c r="JZG118" s="102"/>
      <c r="JZH118" s="102"/>
      <c r="JZI118" s="102"/>
      <c r="JZJ118" s="102"/>
      <c r="JZK118" s="102"/>
      <c r="JZL118" s="102"/>
      <c r="JZM118" s="102"/>
      <c r="JZN118" s="102"/>
      <c r="JZO118" s="102"/>
      <c r="JZP118" s="102"/>
      <c r="JZQ118" s="102"/>
      <c r="JZR118" s="102"/>
      <c r="JZS118" s="102"/>
      <c r="JZT118" s="102"/>
      <c r="JZU118" s="102"/>
      <c r="JZV118" s="102"/>
      <c r="JZW118" s="102"/>
      <c r="JZX118" s="102"/>
      <c r="JZY118" s="102"/>
      <c r="JZZ118" s="102"/>
      <c r="KAA118" s="102"/>
      <c r="KAB118" s="102"/>
      <c r="KAC118" s="102"/>
      <c r="KAD118" s="102"/>
      <c r="KAE118" s="102"/>
      <c r="KAF118" s="102"/>
      <c r="KAG118" s="102"/>
      <c r="KAH118" s="102"/>
      <c r="KAI118" s="102"/>
      <c r="KAJ118" s="102"/>
      <c r="KAK118" s="102"/>
      <c r="KAL118" s="102"/>
      <c r="KAM118" s="102"/>
      <c r="KAN118" s="102"/>
      <c r="KAO118" s="102"/>
      <c r="KAP118" s="102"/>
      <c r="KAQ118" s="102"/>
      <c r="KAR118" s="102"/>
      <c r="KAS118" s="102"/>
      <c r="KAT118" s="102"/>
      <c r="KAU118" s="102"/>
      <c r="KAV118" s="102"/>
      <c r="KAW118" s="102"/>
      <c r="KAX118" s="102"/>
      <c r="KAY118" s="102"/>
      <c r="KAZ118" s="102"/>
      <c r="KBA118" s="102"/>
      <c r="KBB118" s="102"/>
      <c r="KBC118" s="102"/>
      <c r="KBD118" s="102"/>
      <c r="KBE118" s="102"/>
      <c r="KBF118" s="102"/>
      <c r="KBG118" s="102"/>
      <c r="KBH118" s="102"/>
      <c r="KBI118" s="102"/>
      <c r="KBJ118" s="102"/>
      <c r="KBK118" s="102"/>
      <c r="KBL118" s="102"/>
      <c r="KBM118" s="102"/>
      <c r="KBN118" s="102"/>
      <c r="KBO118" s="102"/>
      <c r="KBP118" s="102"/>
      <c r="KBQ118" s="102"/>
      <c r="KBR118" s="102"/>
      <c r="KBS118" s="102"/>
      <c r="KBT118" s="102"/>
      <c r="KBU118" s="102"/>
      <c r="KBV118" s="102"/>
      <c r="KBW118" s="102"/>
      <c r="KBX118" s="102"/>
      <c r="KBY118" s="102"/>
      <c r="KBZ118" s="102"/>
      <c r="KCA118" s="102"/>
      <c r="KCB118" s="102"/>
      <c r="KCC118" s="102"/>
      <c r="KCD118" s="102"/>
      <c r="KCE118" s="102"/>
      <c r="KCF118" s="102"/>
      <c r="KCG118" s="102"/>
      <c r="KCH118" s="102"/>
      <c r="KCI118" s="102"/>
      <c r="KCJ118" s="102"/>
      <c r="KCK118" s="102"/>
      <c r="KCL118" s="102"/>
      <c r="KCM118" s="102"/>
      <c r="KCN118" s="102"/>
      <c r="KCO118" s="102"/>
      <c r="KCP118" s="102"/>
      <c r="KCQ118" s="102"/>
      <c r="KCR118" s="102"/>
      <c r="KCS118" s="102"/>
      <c r="KCT118" s="102"/>
      <c r="KCU118" s="102"/>
      <c r="KCV118" s="102"/>
      <c r="KCW118" s="102"/>
      <c r="KCX118" s="102"/>
      <c r="KCY118" s="102"/>
      <c r="KCZ118" s="102"/>
      <c r="KDA118" s="102"/>
      <c r="KDB118" s="102"/>
      <c r="KDC118" s="102"/>
      <c r="KDD118" s="102"/>
      <c r="KDE118" s="102"/>
      <c r="KDF118" s="102"/>
      <c r="KDG118" s="102"/>
      <c r="KDH118" s="102"/>
      <c r="KDI118" s="102"/>
      <c r="KDJ118" s="102"/>
      <c r="KDK118" s="102"/>
      <c r="KDL118" s="102"/>
      <c r="KDM118" s="102"/>
      <c r="KDN118" s="102"/>
      <c r="KDO118" s="102"/>
      <c r="KDP118" s="102"/>
      <c r="KDQ118" s="102"/>
      <c r="KDR118" s="102"/>
      <c r="KDS118" s="102"/>
      <c r="KDT118" s="102"/>
      <c r="KDU118" s="102"/>
      <c r="KDV118" s="102"/>
      <c r="KDW118" s="102"/>
      <c r="KDX118" s="102"/>
      <c r="KDY118" s="102"/>
      <c r="KDZ118" s="102"/>
      <c r="KEA118" s="102"/>
      <c r="KEB118" s="102"/>
      <c r="KEC118" s="102"/>
      <c r="KED118" s="102"/>
      <c r="KEE118" s="102"/>
      <c r="KEF118" s="102"/>
      <c r="KEG118" s="102"/>
      <c r="KEH118" s="102"/>
      <c r="KEI118" s="102"/>
      <c r="KEJ118" s="102"/>
      <c r="KEK118" s="102"/>
      <c r="KEL118" s="102"/>
      <c r="KEM118" s="102"/>
      <c r="KEN118" s="102"/>
      <c r="KEO118" s="102"/>
      <c r="KEP118" s="102"/>
      <c r="KEQ118" s="102"/>
      <c r="KER118" s="102"/>
      <c r="KES118" s="102"/>
      <c r="KET118" s="102"/>
      <c r="KEU118" s="102"/>
      <c r="KEV118" s="102"/>
      <c r="KEW118" s="102"/>
      <c r="KEX118" s="102"/>
      <c r="KEY118" s="102"/>
      <c r="KEZ118" s="102"/>
      <c r="KFA118" s="102"/>
      <c r="KFB118" s="102"/>
      <c r="KFC118" s="102"/>
      <c r="KFD118" s="102"/>
      <c r="KFE118" s="102"/>
      <c r="KFF118" s="102"/>
      <c r="KFG118" s="102"/>
      <c r="KFH118" s="102"/>
      <c r="KFI118" s="102"/>
      <c r="KFJ118" s="102"/>
      <c r="KFK118" s="102"/>
      <c r="KFL118" s="102"/>
      <c r="KFM118" s="102"/>
      <c r="KFN118" s="102"/>
      <c r="KFO118" s="102"/>
      <c r="KFP118" s="102"/>
      <c r="KFQ118" s="102"/>
      <c r="KFR118" s="102"/>
      <c r="KFS118" s="102"/>
      <c r="KFT118" s="102"/>
      <c r="KFU118" s="102"/>
      <c r="KFV118" s="102"/>
      <c r="KFW118" s="102"/>
      <c r="KFX118" s="102"/>
      <c r="KFY118" s="102"/>
      <c r="KFZ118" s="102"/>
      <c r="KGA118" s="102"/>
      <c r="KGB118" s="102"/>
      <c r="KGC118" s="102"/>
      <c r="KGD118" s="102"/>
      <c r="KGE118" s="102"/>
      <c r="KGF118" s="102"/>
      <c r="KGG118" s="102"/>
      <c r="KGH118" s="102"/>
      <c r="KGI118" s="102"/>
      <c r="KGJ118" s="102"/>
      <c r="KGK118" s="102"/>
      <c r="KGL118" s="102"/>
      <c r="KGM118" s="102"/>
      <c r="KGN118" s="102"/>
      <c r="KGO118" s="102"/>
      <c r="KGP118" s="102"/>
      <c r="KGQ118" s="102"/>
      <c r="KGR118" s="102"/>
      <c r="KGS118" s="102"/>
      <c r="KGT118" s="102"/>
      <c r="KGU118" s="102"/>
      <c r="KGV118" s="102"/>
      <c r="KGW118" s="102"/>
      <c r="KGX118" s="102"/>
      <c r="KGY118" s="102"/>
      <c r="KGZ118" s="102"/>
      <c r="KHA118" s="102"/>
      <c r="KHB118" s="102"/>
      <c r="KHC118" s="102"/>
      <c r="KHD118" s="102"/>
      <c r="KHE118" s="102"/>
      <c r="KHF118" s="102"/>
      <c r="KHG118" s="102"/>
      <c r="KHH118" s="102"/>
      <c r="KHI118" s="102"/>
      <c r="KHJ118" s="102"/>
      <c r="KHK118" s="102"/>
      <c r="KHL118" s="102"/>
      <c r="KHM118" s="102"/>
      <c r="KHN118" s="102"/>
      <c r="KHO118" s="102"/>
      <c r="KHP118" s="102"/>
      <c r="KHQ118" s="102"/>
      <c r="KHR118" s="102"/>
      <c r="KHS118" s="102"/>
      <c r="KHT118" s="102"/>
      <c r="KHU118" s="102"/>
      <c r="KHV118" s="102"/>
      <c r="KHW118" s="102"/>
      <c r="KHX118" s="102"/>
      <c r="KHY118" s="102"/>
      <c r="KHZ118" s="102"/>
      <c r="KIA118" s="102"/>
      <c r="KIB118" s="102"/>
      <c r="KIC118" s="102"/>
      <c r="KID118" s="102"/>
      <c r="KIE118" s="102"/>
      <c r="KIF118" s="102"/>
      <c r="KIG118" s="102"/>
      <c r="KIH118" s="102"/>
      <c r="KII118" s="102"/>
      <c r="KIJ118" s="102"/>
      <c r="KIK118" s="102"/>
      <c r="KIL118" s="102"/>
      <c r="KIM118" s="102"/>
      <c r="KIN118" s="102"/>
      <c r="KIO118" s="102"/>
      <c r="KIP118" s="102"/>
      <c r="KIQ118" s="102"/>
      <c r="KIR118" s="102"/>
      <c r="KIS118" s="102"/>
      <c r="KIT118" s="102"/>
      <c r="KIU118" s="102"/>
      <c r="KIV118" s="102"/>
      <c r="KIW118" s="102"/>
      <c r="KIX118" s="102"/>
      <c r="KIY118" s="102"/>
      <c r="KIZ118" s="102"/>
      <c r="KJA118" s="102"/>
      <c r="KJB118" s="102"/>
      <c r="KJC118" s="102"/>
      <c r="KJD118" s="102"/>
      <c r="KJE118" s="102"/>
      <c r="KJF118" s="102"/>
      <c r="KJG118" s="102"/>
      <c r="KJH118" s="102"/>
      <c r="KJI118" s="102"/>
      <c r="KJJ118" s="102"/>
      <c r="KJK118" s="102"/>
      <c r="KJL118" s="102"/>
      <c r="KJM118" s="102"/>
      <c r="KJN118" s="102"/>
      <c r="KJO118" s="102"/>
      <c r="KJP118" s="102"/>
      <c r="KJQ118" s="102"/>
      <c r="KJR118" s="102"/>
      <c r="KJS118" s="102"/>
      <c r="KJT118" s="102"/>
      <c r="KJU118" s="102"/>
      <c r="KJV118" s="102"/>
      <c r="KJW118" s="102"/>
      <c r="KJX118" s="102"/>
      <c r="KJY118" s="102"/>
      <c r="KJZ118" s="102"/>
      <c r="KKA118" s="102"/>
      <c r="KKB118" s="102"/>
      <c r="KKC118" s="102"/>
      <c r="KKD118" s="102"/>
      <c r="KKE118" s="102"/>
      <c r="KKF118" s="102"/>
      <c r="KKG118" s="102"/>
      <c r="KKH118" s="102"/>
      <c r="KKI118" s="102"/>
      <c r="KKJ118" s="102"/>
      <c r="KKK118" s="102"/>
      <c r="KKL118" s="102"/>
      <c r="KKM118" s="102"/>
      <c r="KKN118" s="102"/>
      <c r="KKO118" s="102"/>
      <c r="KKP118" s="102"/>
      <c r="KKQ118" s="102"/>
      <c r="KKR118" s="102"/>
      <c r="KKS118" s="102"/>
      <c r="KKT118" s="102"/>
      <c r="KKU118" s="102"/>
      <c r="KKV118" s="102"/>
      <c r="KKW118" s="102"/>
      <c r="KKX118" s="102"/>
      <c r="KKY118" s="102"/>
      <c r="KKZ118" s="102"/>
      <c r="KLA118" s="102"/>
      <c r="KLB118" s="102"/>
      <c r="KLC118" s="102"/>
      <c r="KLD118" s="102"/>
      <c r="KLE118" s="102"/>
      <c r="KLF118" s="102"/>
      <c r="KLG118" s="102"/>
      <c r="KLH118" s="102"/>
      <c r="KLI118" s="102"/>
      <c r="KLJ118" s="102"/>
      <c r="KLK118" s="102"/>
      <c r="KLL118" s="102"/>
      <c r="KLM118" s="102"/>
      <c r="KLN118" s="102"/>
      <c r="KLO118" s="102"/>
      <c r="KLP118" s="102"/>
      <c r="KLQ118" s="102"/>
      <c r="KLR118" s="102"/>
      <c r="KLS118" s="102"/>
      <c r="KLT118" s="102"/>
      <c r="KLU118" s="102"/>
      <c r="KLV118" s="102"/>
      <c r="KLW118" s="102"/>
      <c r="KLX118" s="102"/>
      <c r="KLY118" s="102"/>
      <c r="KLZ118" s="102"/>
      <c r="KMA118" s="102"/>
      <c r="KMB118" s="102"/>
      <c r="KMC118" s="102"/>
      <c r="KMD118" s="102"/>
      <c r="KME118" s="102"/>
      <c r="KMF118" s="102"/>
      <c r="KMG118" s="102"/>
      <c r="KMH118" s="102"/>
      <c r="KMI118" s="102"/>
      <c r="KMJ118" s="102"/>
      <c r="KMK118" s="102"/>
      <c r="KML118" s="102"/>
      <c r="KMM118" s="102"/>
      <c r="KMN118" s="102"/>
      <c r="KMO118" s="102"/>
      <c r="KMP118" s="102"/>
      <c r="KMQ118" s="102"/>
      <c r="KMR118" s="102"/>
      <c r="KMS118" s="102"/>
      <c r="KMT118" s="102"/>
      <c r="KMU118" s="102"/>
      <c r="KMV118" s="102"/>
      <c r="KMW118" s="102"/>
      <c r="KMX118" s="102"/>
      <c r="KMY118" s="102"/>
      <c r="KMZ118" s="102"/>
      <c r="KNA118" s="102"/>
      <c r="KNB118" s="102"/>
      <c r="KNC118" s="102"/>
      <c r="KND118" s="102"/>
      <c r="KNE118" s="102"/>
      <c r="KNF118" s="102"/>
      <c r="KNG118" s="102"/>
      <c r="KNH118" s="102"/>
      <c r="KNI118" s="102"/>
      <c r="KNJ118" s="102"/>
      <c r="KNK118" s="102"/>
      <c r="KNL118" s="102"/>
      <c r="KNM118" s="102"/>
      <c r="KNN118" s="102"/>
      <c r="KNO118" s="102"/>
      <c r="KNP118" s="102"/>
      <c r="KNQ118" s="102"/>
      <c r="KNR118" s="102"/>
      <c r="KNS118" s="102"/>
      <c r="KNT118" s="102"/>
      <c r="KNU118" s="102"/>
      <c r="KNV118" s="102"/>
      <c r="KNW118" s="102"/>
      <c r="KNX118" s="102"/>
      <c r="KNY118" s="102"/>
      <c r="KNZ118" s="102"/>
      <c r="KOA118" s="102"/>
      <c r="KOB118" s="102"/>
      <c r="KOC118" s="102"/>
      <c r="KOD118" s="102"/>
      <c r="KOE118" s="102"/>
      <c r="KOF118" s="102"/>
      <c r="KOG118" s="102"/>
      <c r="KOH118" s="102"/>
      <c r="KOI118" s="102"/>
      <c r="KOJ118" s="102"/>
      <c r="KOK118" s="102"/>
      <c r="KOL118" s="102"/>
      <c r="KOM118" s="102"/>
      <c r="KON118" s="102"/>
      <c r="KOO118" s="102"/>
      <c r="KOP118" s="102"/>
      <c r="KOQ118" s="102"/>
      <c r="KOR118" s="102"/>
      <c r="KOS118" s="102"/>
      <c r="KOT118" s="102"/>
      <c r="KOU118" s="102"/>
      <c r="KOV118" s="102"/>
      <c r="KOW118" s="102"/>
      <c r="KOX118" s="102"/>
      <c r="KOY118" s="102"/>
      <c r="KOZ118" s="102"/>
      <c r="KPA118" s="102"/>
      <c r="KPB118" s="102"/>
      <c r="KPC118" s="102"/>
      <c r="KPD118" s="102"/>
      <c r="KPE118" s="102"/>
      <c r="KPF118" s="102"/>
      <c r="KPG118" s="102"/>
      <c r="KPH118" s="102"/>
      <c r="KPI118" s="102"/>
      <c r="KPJ118" s="102"/>
      <c r="KPK118" s="102"/>
      <c r="KPL118" s="102"/>
      <c r="KPM118" s="102"/>
      <c r="KPN118" s="102"/>
      <c r="KPO118" s="102"/>
      <c r="KPP118" s="102"/>
      <c r="KPQ118" s="102"/>
      <c r="KPR118" s="102"/>
      <c r="KPS118" s="102"/>
      <c r="KPT118" s="102"/>
      <c r="KPU118" s="102"/>
      <c r="KPV118" s="102"/>
      <c r="KPW118" s="102"/>
      <c r="KPX118" s="102"/>
      <c r="KPY118" s="102"/>
      <c r="KPZ118" s="102"/>
      <c r="KQA118" s="102"/>
      <c r="KQB118" s="102"/>
      <c r="KQC118" s="102"/>
      <c r="KQD118" s="102"/>
      <c r="KQE118" s="102"/>
      <c r="KQF118" s="102"/>
      <c r="KQG118" s="102"/>
      <c r="KQH118" s="102"/>
      <c r="KQI118" s="102"/>
      <c r="KQJ118" s="102"/>
      <c r="KQK118" s="102"/>
      <c r="KQL118" s="102"/>
      <c r="KQM118" s="102"/>
      <c r="KQN118" s="102"/>
      <c r="KQO118" s="102"/>
      <c r="KQP118" s="102"/>
      <c r="KQQ118" s="102"/>
      <c r="KQR118" s="102"/>
      <c r="KQS118" s="102"/>
      <c r="KQT118" s="102"/>
      <c r="KQU118" s="102"/>
      <c r="KQV118" s="102"/>
      <c r="KQW118" s="102"/>
      <c r="KQX118" s="102"/>
      <c r="KQY118" s="102"/>
      <c r="KQZ118" s="102"/>
      <c r="KRA118" s="102"/>
      <c r="KRB118" s="102"/>
      <c r="KRC118" s="102"/>
      <c r="KRD118" s="102"/>
      <c r="KRE118" s="102"/>
      <c r="KRF118" s="102"/>
      <c r="KRG118" s="102"/>
      <c r="KRH118" s="102"/>
      <c r="KRI118" s="102"/>
      <c r="KRJ118" s="102"/>
      <c r="KRK118" s="102"/>
      <c r="KRL118" s="102"/>
      <c r="KRM118" s="102"/>
      <c r="KRN118" s="102"/>
      <c r="KRO118" s="102"/>
      <c r="KRP118" s="102"/>
      <c r="KRQ118" s="102"/>
      <c r="KRR118" s="102"/>
      <c r="KRS118" s="102"/>
      <c r="KRT118" s="102"/>
      <c r="KRU118" s="102"/>
      <c r="KRV118" s="102"/>
      <c r="KRW118" s="102"/>
      <c r="KRX118" s="102"/>
      <c r="KRY118" s="102"/>
      <c r="KRZ118" s="102"/>
      <c r="KSA118" s="102"/>
      <c r="KSB118" s="102"/>
      <c r="KSC118" s="102"/>
      <c r="KSD118" s="102"/>
      <c r="KSE118" s="102"/>
      <c r="KSF118" s="102"/>
      <c r="KSG118" s="102"/>
      <c r="KSH118" s="102"/>
      <c r="KSI118" s="102"/>
      <c r="KSJ118" s="102"/>
      <c r="KSK118" s="102"/>
      <c r="KSL118" s="102"/>
      <c r="KSM118" s="102"/>
      <c r="KSN118" s="102"/>
      <c r="KSO118" s="102"/>
      <c r="KSP118" s="102"/>
      <c r="KSQ118" s="102"/>
      <c r="KSR118" s="102"/>
      <c r="KSS118" s="102"/>
      <c r="KST118" s="102"/>
      <c r="KSU118" s="102"/>
      <c r="KSV118" s="102"/>
      <c r="KSW118" s="102"/>
      <c r="KSX118" s="102"/>
      <c r="KSY118" s="102"/>
      <c r="KSZ118" s="102"/>
      <c r="KTA118" s="102"/>
      <c r="KTB118" s="102"/>
      <c r="KTC118" s="102"/>
      <c r="KTD118" s="102"/>
      <c r="KTE118" s="102"/>
      <c r="KTF118" s="102"/>
      <c r="KTG118" s="102"/>
      <c r="KTH118" s="102"/>
      <c r="KTI118" s="102"/>
      <c r="KTJ118" s="102"/>
      <c r="KTK118" s="102"/>
      <c r="KTL118" s="102"/>
      <c r="KTM118" s="102"/>
      <c r="KTN118" s="102"/>
      <c r="KTO118" s="102"/>
      <c r="KTP118" s="102"/>
      <c r="KTQ118" s="102"/>
      <c r="KTR118" s="102"/>
      <c r="KTS118" s="102"/>
      <c r="KTT118" s="102"/>
      <c r="KTU118" s="102"/>
      <c r="KTV118" s="102"/>
      <c r="KTW118" s="102"/>
      <c r="KTX118" s="102"/>
      <c r="KTY118" s="102"/>
      <c r="KTZ118" s="102"/>
      <c r="KUA118" s="102"/>
      <c r="KUB118" s="102"/>
      <c r="KUC118" s="102"/>
      <c r="KUD118" s="102"/>
      <c r="KUE118" s="102"/>
      <c r="KUF118" s="102"/>
      <c r="KUG118" s="102"/>
      <c r="KUH118" s="102"/>
      <c r="KUI118" s="102"/>
      <c r="KUJ118" s="102"/>
      <c r="KUK118" s="102"/>
      <c r="KUL118" s="102"/>
      <c r="KUM118" s="102"/>
      <c r="KUN118" s="102"/>
      <c r="KUO118" s="102"/>
      <c r="KUP118" s="102"/>
      <c r="KUQ118" s="102"/>
      <c r="KUR118" s="102"/>
      <c r="KUS118" s="102"/>
      <c r="KUT118" s="102"/>
      <c r="KUU118" s="102"/>
      <c r="KUV118" s="102"/>
      <c r="KUW118" s="102"/>
      <c r="KUX118" s="102"/>
      <c r="KUY118" s="102"/>
      <c r="KUZ118" s="102"/>
      <c r="KVA118" s="102"/>
      <c r="KVB118" s="102"/>
      <c r="KVC118" s="102"/>
      <c r="KVD118" s="102"/>
      <c r="KVE118" s="102"/>
      <c r="KVF118" s="102"/>
      <c r="KVG118" s="102"/>
      <c r="KVH118" s="102"/>
      <c r="KVI118" s="102"/>
      <c r="KVJ118" s="102"/>
      <c r="KVK118" s="102"/>
      <c r="KVL118" s="102"/>
      <c r="KVM118" s="102"/>
      <c r="KVN118" s="102"/>
      <c r="KVO118" s="102"/>
      <c r="KVP118" s="102"/>
      <c r="KVQ118" s="102"/>
      <c r="KVR118" s="102"/>
      <c r="KVS118" s="102"/>
      <c r="KVT118" s="102"/>
      <c r="KVU118" s="102"/>
      <c r="KVV118" s="102"/>
      <c r="KVW118" s="102"/>
      <c r="KVX118" s="102"/>
      <c r="KVY118" s="102"/>
      <c r="KVZ118" s="102"/>
      <c r="KWA118" s="102"/>
      <c r="KWB118" s="102"/>
      <c r="KWC118" s="102"/>
      <c r="KWD118" s="102"/>
      <c r="KWE118" s="102"/>
      <c r="KWF118" s="102"/>
      <c r="KWG118" s="102"/>
      <c r="KWH118" s="102"/>
      <c r="KWI118" s="102"/>
      <c r="KWJ118" s="102"/>
      <c r="KWK118" s="102"/>
      <c r="KWL118" s="102"/>
      <c r="KWM118" s="102"/>
      <c r="KWN118" s="102"/>
      <c r="KWO118" s="102"/>
      <c r="KWP118" s="102"/>
      <c r="KWQ118" s="102"/>
      <c r="KWR118" s="102"/>
      <c r="KWS118" s="102"/>
      <c r="KWT118" s="102"/>
      <c r="KWU118" s="102"/>
      <c r="KWV118" s="102"/>
      <c r="KWW118" s="102"/>
      <c r="KWX118" s="102"/>
      <c r="KWY118" s="102"/>
      <c r="KWZ118" s="102"/>
      <c r="KXA118" s="102"/>
      <c r="KXB118" s="102"/>
      <c r="KXC118" s="102"/>
      <c r="KXD118" s="102"/>
      <c r="KXE118" s="102"/>
      <c r="KXF118" s="102"/>
      <c r="KXG118" s="102"/>
      <c r="KXH118" s="102"/>
      <c r="KXI118" s="102"/>
      <c r="KXJ118" s="102"/>
      <c r="KXK118" s="102"/>
      <c r="KXL118" s="102"/>
      <c r="KXM118" s="102"/>
      <c r="KXN118" s="102"/>
      <c r="KXO118" s="102"/>
      <c r="KXP118" s="102"/>
      <c r="KXQ118" s="102"/>
      <c r="KXR118" s="102"/>
      <c r="KXS118" s="102"/>
      <c r="KXT118" s="102"/>
      <c r="KXU118" s="102"/>
      <c r="KXV118" s="102"/>
      <c r="KXW118" s="102"/>
      <c r="KXX118" s="102"/>
      <c r="KXY118" s="102"/>
      <c r="KXZ118" s="102"/>
      <c r="KYA118" s="102"/>
      <c r="KYB118" s="102"/>
      <c r="KYC118" s="102"/>
      <c r="KYD118" s="102"/>
      <c r="KYE118" s="102"/>
      <c r="KYF118" s="102"/>
      <c r="KYG118" s="102"/>
      <c r="KYH118" s="102"/>
      <c r="KYI118" s="102"/>
      <c r="KYJ118" s="102"/>
      <c r="KYK118" s="102"/>
      <c r="KYL118" s="102"/>
      <c r="KYM118" s="102"/>
      <c r="KYN118" s="102"/>
      <c r="KYO118" s="102"/>
      <c r="KYP118" s="102"/>
      <c r="KYQ118" s="102"/>
      <c r="KYR118" s="102"/>
      <c r="KYS118" s="102"/>
      <c r="KYT118" s="102"/>
      <c r="KYU118" s="102"/>
      <c r="KYV118" s="102"/>
      <c r="KYW118" s="102"/>
      <c r="KYX118" s="102"/>
      <c r="KYY118" s="102"/>
      <c r="KYZ118" s="102"/>
      <c r="KZA118" s="102"/>
      <c r="KZB118" s="102"/>
      <c r="KZC118" s="102"/>
      <c r="KZD118" s="102"/>
      <c r="KZE118" s="102"/>
      <c r="KZF118" s="102"/>
      <c r="KZG118" s="102"/>
      <c r="KZH118" s="102"/>
      <c r="KZI118" s="102"/>
      <c r="KZJ118" s="102"/>
      <c r="KZK118" s="102"/>
      <c r="KZL118" s="102"/>
      <c r="KZM118" s="102"/>
      <c r="KZN118" s="102"/>
      <c r="KZO118" s="102"/>
      <c r="KZP118" s="102"/>
      <c r="KZQ118" s="102"/>
      <c r="KZR118" s="102"/>
      <c r="KZS118" s="102"/>
      <c r="KZT118" s="102"/>
      <c r="KZU118" s="102"/>
      <c r="KZV118" s="102"/>
      <c r="KZW118" s="102"/>
      <c r="KZX118" s="102"/>
      <c r="KZY118" s="102"/>
      <c r="KZZ118" s="102"/>
      <c r="LAA118" s="102"/>
      <c r="LAB118" s="102"/>
      <c r="LAC118" s="102"/>
      <c r="LAD118" s="102"/>
      <c r="LAE118" s="102"/>
      <c r="LAF118" s="102"/>
      <c r="LAG118" s="102"/>
      <c r="LAH118" s="102"/>
      <c r="LAI118" s="102"/>
      <c r="LAJ118" s="102"/>
      <c r="LAK118" s="102"/>
      <c r="LAL118" s="102"/>
      <c r="LAM118" s="102"/>
      <c r="LAN118" s="102"/>
      <c r="LAO118" s="102"/>
      <c r="LAP118" s="102"/>
      <c r="LAQ118" s="102"/>
      <c r="LAR118" s="102"/>
      <c r="LAS118" s="102"/>
      <c r="LAT118" s="102"/>
      <c r="LAU118" s="102"/>
      <c r="LAV118" s="102"/>
      <c r="LAW118" s="102"/>
      <c r="LAX118" s="102"/>
      <c r="LAY118" s="102"/>
      <c r="LAZ118" s="102"/>
      <c r="LBA118" s="102"/>
      <c r="LBB118" s="102"/>
      <c r="LBC118" s="102"/>
      <c r="LBD118" s="102"/>
      <c r="LBE118" s="102"/>
      <c r="LBF118" s="102"/>
      <c r="LBG118" s="102"/>
      <c r="LBH118" s="102"/>
      <c r="LBI118" s="102"/>
      <c r="LBJ118" s="102"/>
      <c r="LBK118" s="102"/>
      <c r="LBL118" s="102"/>
      <c r="LBM118" s="102"/>
      <c r="LBN118" s="102"/>
      <c r="LBO118" s="102"/>
      <c r="LBP118" s="102"/>
      <c r="LBQ118" s="102"/>
      <c r="LBR118" s="102"/>
      <c r="LBS118" s="102"/>
      <c r="LBT118" s="102"/>
      <c r="LBU118" s="102"/>
      <c r="LBV118" s="102"/>
      <c r="LBW118" s="102"/>
      <c r="LBX118" s="102"/>
      <c r="LBY118" s="102"/>
      <c r="LBZ118" s="102"/>
      <c r="LCA118" s="102"/>
      <c r="LCB118" s="102"/>
      <c r="LCC118" s="102"/>
      <c r="LCD118" s="102"/>
      <c r="LCE118" s="102"/>
      <c r="LCF118" s="102"/>
      <c r="LCG118" s="102"/>
      <c r="LCH118" s="102"/>
      <c r="LCI118" s="102"/>
      <c r="LCJ118" s="102"/>
      <c r="LCK118" s="102"/>
      <c r="LCL118" s="102"/>
      <c r="LCM118" s="102"/>
      <c r="LCN118" s="102"/>
      <c r="LCO118" s="102"/>
      <c r="LCP118" s="102"/>
      <c r="LCQ118" s="102"/>
      <c r="LCR118" s="102"/>
      <c r="LCS118" s="102"/>
      <c r="LCT118" s="102"/>
      <c r="LCU118" s="102"/>
      <c r="LCV118" s="102"/>
      <c r="LCW118" s="102"/>
      <c r="LCX118" s="102"/>
      <c r="LCY118" s="102"/>
      <c r="LCZ118" s="102"/>
      <c r="LDA118" s="102"/>
      <c r="LDB118" s="102"/>
      <c r="LDC118" s="102"/>
      <c r="LDD118" s="102"/>
      <c r="LDE118" s="102"/>
      <c r="LDF118" s="102"/>
      <c r="LDG118" s="102"/>
      <c r="LDH118" s="102"/>
      <c r="LDI118" s="102"/>
      <c r="LDJ118" s="102"/>
      <c r="LDK118" s="102"/>
      <c r="LDL118" s="102"/>
      <c r="LDM118" s="102"/>
      <c r="LDN118" s="102"/>
      <c r="LDO118" s="102"/>
      <c r="LDP118" s="102"/>
      <c r="LDQ118" s="102"/>
      <c r="LDR118" s="102"/>
      <c r="LDS118" s="102"/>
      <c r="LDT118" s="102"/>
      <c r="LDU118" s="102"/>
      <c r="LDV118" s="102"/>
      <c r="LDW118" s="102"/>
      <c r="LDX118" s="102"/>
      <c r="LDY118" s="102"/>
      <c r="LDZ118" s="102"/>
      <c r="LEA118" s="102"/>
      <c r="LEB118" s="102"/>
      <c r="LEC118" s="102"/>
      <c r="LED118" s="102"/>
      <c r="LEE118" s="102"/>
      <c r="LEF118" s="102"/>
      <c r="LEG118" s="102"/>
      <c r="LEH118" s="102"/>
      <c r="LEI118" s="102"/>
      <c r="LEJ118" s="102"/>
      <c r="LEK118" s="102"/>
      <c r="LEL118" s="102"/>
      <c r="LEM118" s="102"/>
      <c r="LEN118" s="102"/>
      <c r="LEO118" s="102"/>
      <c r="LEP118" s="102"/>
      <c r="LEQ118" s="102"/>
      <c r="LER118" s="102"/>
      <c r="LES118" s="102"/>
      <c r="LET118" s="102"/>
      <c r="LEU118" s="102"/>
      <c r="LEV118" s="102"/>
      <c r="LEW118" s="102"/>
      <c r="LEX118" s="102"/>
      <c r="LEY118" s="102"/>
      <c r="LEZ118" s="102"/>
      <c r="LFA118" s="102"/>
      <c r="LFB118" s="102"/>
      <c r="LFC118" s="102"/>
      <c r="LFD118" s="102"/>
      <c r="LFE118" s="102"/>
      <c r="LFF118" s="102"/>
      <c r="LFG118" s="102"/>
      <c r="LFH118" s="102"/>
      <c r="LFI118" s="102"/>
      <c r="LFJ118" s="102"/>
      <c r="LFK118" s="102"/>
      <c r="LFL118" s="102"/>
      <c r="LFM118" s="102"/>
      <c r="LFN118" s="102"/>
      <c r="LFO118" s="102"/>
      <c r="LFP118" s="102"/>
      <c r="LFQ118" s="102"/>
      <c r="LFR118" s="102"/>
      <c r="LFS118" s="102"/>
      <c r="LFT118" s="102"/>
      <c r="LFU118" s="102"/>
      <c r="LFV118" s="102"/>
      <c r="LFW118" s="102"/>
      <c r="LFX118" s="102"/>
      <c r="LFY118" s="102"/>
      <c r="LFZ118" s="102"/>
      <c r="LGA118" s="102"/>
      <c r="LGB118" s="102"/>
      <c r="LGC118" s="102"/>
      <c r="LGD118" s="102"/>
      <c r="LGE118" s="102"/>
      <c r="LGF118" s="102"/>
      <c r="LGG118" s="102"/>
      <c r="LGH118" s="102"/>
      <c r="LGI118" s="102"/>
      <c r="LGJ118" s="102"/>
      <c r="LGK118" s="102"/>
      <c r="LGL118" s="102"/>
      <c r="LGM118" s="102"/>
      <c r="LGN118" s="102"/>
      <c r="LGO118" s="102"/>
      <c r="LGP118" s="102"/>
      <c r="LGQ118" s="102"/>
      <c r="LGR118" s="102"/>
      <c r="LGS118" s="102"/>
      <c r="LGT118" s="102"/>
      <c r="LGU118" s="102"/>
      <c r="LGV118" s="102"/>
      <c r="LGW118" s="102"/>
      <c r="LGX118" s="102"/>
      <c r="LGY118" s="102"/>
      <c r="LGZ118" s="102"/>
      <c r="LHA118" s="102"/>
      <c r="LHB118" s="102"/>
      <c r="LHC118" s="102"/>
      <c r="LHD118" s="102"/>
      <c r="LHE118" s="102"/>
      <c r="LHF118" s="102"/>
      <c r="LHG118" s="102"/>
      <c r="LHH118" s="102"/>
      <c r="LHI118" s="102"/>
      <c r="LHJ118" s="102"/>
      <c r="LHK118" s="102"/>
      <c r="LHL118" s="102"/>
      <c r="LHM118" s="102"/>
      <c r="LHN118" s="102"/>
      <c r="LHO118" s="102"/>
      <c r="LHP118" s="102"/>
      <c r="LHQ118" s="102"/>
      <c r="LHR118" s="102"/>
      <c r="LHS118" s="102"/>
      <c r="LHT118" s="102"/>
      <c r="LHU118" s="102"/>
      <c r="LHV118" s="102"/>
      <c r="LHW118" s="102"/>
      <c r="LHX118" s="102"/>
      <c r="LHY118" s="102"/>
      <c r="LHZ118" s="102"/>
      <c r="LIA118" s="102"/>
      <c r="LIB118" s="102"/>
      <c r="LIC118" s="102"/>
      <c r="LID118" s="102"/>
      <c r="LIE118" s="102"/>
      <c r="LIF118" s="102"/>
      <c r="LIG118" s="102"/>
      <c r="LIH118" s="102"/>
      <c r="LII118" s="102"/>
      <c r="LIJ118" s="102"/>
      <c r="LIK118" s="102"/>
      <c r="LIL118" s="102"/>
      <c r="LIM118" s="102"/>
      <c r="LIN118" s="102"/>
      <c r="LIO118" s="102"/>
      <c r="LIP118" s="102"/>
      <c r="LIQ118" s="102"/>
      <c r="LIR118" s="102"/>
      <c r="LIS118" s="102"/>
      <c r="LIT118" s="102"/>
      <c r="LIU118" s="102"/>
      <c r="LIV118" s="102"/>
      <c r="LIW118" s="102"/>
      <c r="LIX118" s="102"/>
      <c r="LIY118" s="102"/>
      <c r="LIZ118" s="102"/>
      <c r="LJA118" s="102"/>
      <c r="LJB118" s="102"/>
      <c r="LJC118" s="102"/>
      <c r="LJD118" s="102"/>
      <c r="LJE118" s="102"/>
      <c r="LJF118" s="102"/>
      <c r="LJG118" s="102"/>
      <c r="LJH118" s="102"/>
      <c r="LJI118" s="102"/>
      <c r="LJJ118" s="102"/>
      <c r="LJK118" s="102"/>
      <c r="LJL118" s="102"/>
      <c r="LJM118" s="102"/>
      <c r="LJN118" s="102"/>
      <c r="LJO118" s="102"/>
      <c r="LJP118" s="102"/>
      <c r="LJQ118" s="102"/>
      <c r="LJR118" s="102"/>
      <c r="LJS118" s="102"/>
      <c r="LJT118" s="102"/>
      <c r="LJU118" s="102"/>
      <c r="LJV118" s="102"/>
      <c r="LJW118" s="102"/>
      <c r="LJX118" s="102"/>
      <c r="LJY118" s="102"/>
      <c r="LJZ118" s="102"/>
      <c r="LKA118" s="102"/>
      <c r="LKB118" s="102"/>
      <c r="LKC118" s="102"/>
      <c r="LKD118" s="102"/>
      <c r="LKE118" s="102"/>
      <c r="LKF118" s="102"/>
      <c r="LKG118" s="102"/>
      <c r="LKH118" s="102"/>
      <c r="LKI118" s="102"/>
      <c r="LKJ118" s="102"/>
      <c r="LKK118" s="102"/>
      <c r="LKL118" s="102"/>
      <c r="LKM118" s="102"/>
      <c r="LKN118" s="102"/>
      <c r="LKO118" s="102"/>
      <c r="LKP118" s="102"/>
      <c r="LKQ118" s="102"/>
      <c r="LKR118" s="102"/>
      <c r="LKS118" s="102"/>
      <c r="LKT118" s="102"/>
      <c r="LKU118" s="102"/>
      <c r="LKV118" s="102"/>
      <c r="LKW118" s="102"/>
      <c r="LKX118" s="102"/>
      <c r="LKY118" s="102"/>
      <c r="LKZ118" s="102"/>
      <c r="LLA118" s="102"/>
      <c r="LLB118" s="102"/>
      <c r="LLC118" s="102"/>
      <c r="LLD118" s="102"/>
      <c r="LLE118" s="102"/>
      <c r="LLF118" s="102"/>
      <c r="LLG118" s="102"/>
      <c r="LLH118" s="102"/>
      <c r="LLI118" s="102"/>
      <c r="LLJ118" s="102"/>
      <c r="LLK118" s="102"/>
      <c r="LLL118" s="102"/>
      <c r="LLM118" s="102"/>
      <c r="LLN118" s="102"/>
      <c r="LLO118" s="102"/>
      <c r="LLP118" s="102"/>
      <c r="LLQ118" s="102"/>
      <c r="LLR118" s="102"/>
      <c r="LLS118" s="102"/>
      <c r="LLT118" s="102"/>
      <c r="LLU118" s="102"/>
      <c r="LLV118" s="102"/>
      <c r="LLW118" s="102"/>
      <c r="LLX118" s="102"/>
      <c r="LLY118" s="102"/>
      <c r="LLZ118" s="102"/>
      <c r="LMA118" s="102"/>
      <c r="LMB118" s="102"/>
      <c r="LMC118" s="102"/>
      <c r="LMD118" s="102"/>
      <c r="LME118" s="102"/>
      <c r="LMF118" s="102"/>
      <c r="LMG118" s="102"/>
      <c r="LMH118" s="102"/>
      <c r="LMI118" s="102"/>
      <c r="LMJ118" s="102"/>
      <c r="LMK118" s="102"/>
      <c r="LML118" s="102"/>
      <c r="LMM118" s="102"/>
      <c r="LMN118" s="102"/>
      <c r="LMO118" s="102"/>
      <c r="LMP118" s="102"/>
      <c r="LMQ118" s="102"/>
      <c r="LMR118" s="102"/>
      <c r="LMS118" s="102"/>
      <c r="LMT118" s="102"/>
      <c r="LMU118" s="102"/>
      <c r="LMV118" s="102"/>
      <c r="LMW118" s="102"/>
      <c r="LMX118" s="102"/>
      <c r="LMY118" s="102"/>
      <c r="LMZ118" s="102"/>
      <c r="LNA118" s="102"/>
      <c r="LNB118" s="102"/>
      <c r="LNC118" s="102"/>
      <c r="LND118" s="102"/>
      <c r="LNE118" s="102"/>
      <c r="LNF118" s="102"/>
      <c r="LNG118" s="102"/>
      <c r="LNH118" s="102"/>
      <c r="LNI118" s="102"/>
      <c r="LNJ118" s="102"/>
      <c r="LNK118" s="102"/>
      <c r="LNL118" s="102"/>
      <c r="LNM118" s="102"/>
      <c r="LNN118" s="102"/>
      <c r="LNO118" s="102"/>
      <c r="LNP118" s="102"/>
      <c r="LNQ118" s="102"/>
      <c r="LNR118" s="102"/>
      <c r="LNS118" s="102"/>
      <c r="LNT118" s="102"/>
      <c r="LNU118" s="102"/>
      <c r="LNV118" s="102"/>
      <c r="LNW118" s="102"/>
      <c r="LNX118" s="102"/>
      <c r="LNY118" s="102"/>
      <c r="LNZ118" s="102"/>
      <c r="LOA118" s="102"/>
      <c r="LOB118" s="102"/>
      <c r="LOC118" s="102"/>
      <c r="LOD118" s="102"/>
      <c r="LOE118" s="102"/>
      <c r="LOF118" s="102"/>
      <c r="LOG118" s="102"/>
      <c r="LOH118" s="102"/>
      <c r="LOI118" s="102"/>
      <c r="LOJ118" s="102"/>
      <c r="LOK118" s="102"/>
      <c r="LOL118" s="102"/>
      <c r="LOM118" s="102"/>
      <c r="LON118" s="102"/>
      <c r="LOO118" s="102"/>
      <c r="LOP118" s="102"/>
      <c r="LOQ118" s="102"/>
      <c r="LOR118" s="102"/>
      <c r="LOS118" s="102"/>
      <c r="LOT118" s="102"/>
      <c r="LOU118" s="102"/>
      <c r="LOV118" s="102"/>
      <c r="LOW118" s="102"/>
      <c r="LOX118" s="102"/>
      <c r="LOY118" s="102"/>
      <c r="LOZ118" s="102"/>
      <c r="LPA118" s="102"/>
      <c r="LPB118" s="102"/>
      <c r="LPC118" s="102"/>
      <c r="LPD118" s="102"/>
      <c r="LPE118" s="102"/>
      <c r="LPF118" s="102"/>
      <c r="LPG118" s="102"/>
      <c r="LPH118" s="102"/>
      <c r="LPI118" s="102"/>
      <c r="LPJ118" s="102"/>
      <c r="LPK118" s="102"/>
      <c r="LPL118" s="102"/>
      <c r="LPM118" s="102"/>
      <c r="LPN118" s="102"/>
      <c r="LPO118" s="102"/>
      <c r="LPP118" s="102"/>
      <c r="LPQ118" s="102"/>
      <c r="LPR118" s="102"/>
      <c r="LPS118" s="102"/>
      <c r="LPT118" s="102"/>
      <c r="LPU118" s="102"/>
      <c r="LPV118" s="102"/>
      <c r="LPW118" s="102"/>
      <c r="LPX118" s="102"/>
      <c r="LPY118" s="102"/>
      <c r="LPZ118" s="102"/>
      <c r="LQA118" s="102"/>
      <c r="LQB118" s="102"/>
      <c r="LQC118" s="102"/>
      <c r="LQD118" s="102"/>
      <c r="LQE118" s="102"/>
      <c r="LQF118" s="102"/>
      <c r="LQG118" s="102"/>
      <c r="LQH118" s="102"/>
      <c r="LQI118" s="102"/>
      <c r="LQJ118" s="102"/>
      <c r="LQK118" s="102"/>
      <c r="LQL118" s="102"/>
      <c r="LQM118" s="102"/>
      <c r="LQN118" s="102"/>
      <c r="LQO118" s="102"/>
      <c r="LQP118" s="102"/>
      <c r="LQQ118" s="102"/>
      <c r="LQR118" s="102"/>
      <c r="LQS118" s="102"/>
      <c r="LQT118" s="102"/>
      <c r="LQU118" s="102"/>
      <c r="LQV118" s="102"/>
      <c r="LQW118" s="102"/>
      <c r="LQX118" s="102"/>
      <c r="LQY118" s="102"/>
      <c r="LQZ118" s="102"/>
      <c r="LRA118" s="102"/>
      <c r="LRB118" s="102"/>
      <c r="LRC118" s="102"/>
      <c r="LRD118" s="102"/>
      <c r="LRE118" s="102"/>
      <c r="LRF118" s="102"/>
      <c r="LRG118" s="102"/>
      <c r="LRH118" s="102"/>
      <c r="LRI118" s="102"/>
      <c r="LRJ118" s="102"/>
      <c r="LRK118" s="102"/>
      <c r="LRL118" s="102"/>
      <c r="LRM118" s="102"/>
      <c r="LRN118" s="102"/>
      <c r="LRO118" s="102"/>
      <c r="LRP118" s="102"/>
      <c r="LRQ118" s="102"/>
      <c r="LRR118" s="102"/>
      <c r="LRS118" s="102"/>
      <c r="LRT118" s="102"/>
      <c r="LRU118" s="102"/>
      <c r="LRV118" s="102"/>
      <c r="LRW118" s="102"/>
      <c r="LRX118" s="102"/>
      <c r="LRY118" s="102"/>
      <c r="LRZ118" s="102"/>
      <c r="LSA118" s="102"/>
      <c r="LSB118" s="102"/>
      <c r="LSC118" s="102"/>
      <c r="LSD118" s="102"/>
      <c r="LSE118" s="102"/>
      <c r="LSF118" s="102"/>
      <c r="LSG118" s="102"/>
      <c r="LSH118" s="102"/>
      <c r="LSI118" s="102"/>
      <c r="LSJ118" s="102"/>
      <c r="LSK118" s="102"/>
      <c r="LSL118" s="102"/>
      <c r="LSM118" s="102"/>
      <c r="LSN118" s="102"/>
      <c r="LSO118" s="102"/>
      <c r="LSP118" s="102"/>
      <c r="LSQ118" s="102"/>
      <c r="LSR118" s="102"/>
      <c r="LSS118" s="102"/>
      <c r="LST118" s="102"/>
      <c r="LSU118" s="102"/>
      <c r="LSV118" s="102"/>
      <c r="LSW118" s="102"/>
      <c r="LSX118" s="102"/>
      <c r="LSY118" s="102"/>
      <c r="LSZ118" s="102"/>
      <c r="LTA118" s="102"/>
      <c r="LTB118" s="102"/>
      <c r="LTC118" s="102"/>
      <c r="LTD118" s="102"/>
      <c r="LTE118" s="102"/>
      <c r="LTF118" s="102"/>
      <c r="LTG118" s="102"/>
      <c r="LTH118" s="102"/>
      <c r="LTI118" s="102"/>
      <c r="LTJ118" s="102"/>
      <c r="LTK118" s="102"/>
      <c r="LTL118" s="102"/>
      <c r="LTM118" s="102"/>
      <c r="LTN118" s="102"/>
      <c r="LTO118" s="102"/>
      <c r="LTP118" s="102"/>
      <c r="LTQ118" s="102"/>
      <c r="LTR118" s="102"/>
      <c r="LTS118" s="102"/>
      <c r="LTT118" s="102"/>
      <c r="LTU118" s="102"/>
      <c r="LTV118" s="102"/>
      <c r="LTW118" s="102"/>
      <c r="LTX118" s="102"/>
      <c r="LTY118" s="102"/>
      <c r="LTZ118" s="102"/>
      <c r="LUA118" s="102"/>
      <c r="LUB118" s="102"/>
      <c r="LUC118" s="102"/>
      <c r="LUD118" s="102"/>
      <c r="LUE118" s="102"/>
      <c r="LUF118" s="102"/>
      <c r="LUG118" s="102"/>
      <c r="LUH118" s="102"/>
      <c r="LUI118" s="102"/>
      <c r="LUJ118" s="102"/>
      <c r="LUK118" s="102"/>
      <c r="LUL118" s="102"/>
      <c r="LUM118" s="102"/>
      <c r="LUN118" s="102"/>
      <c r="LUO118" s="102"/>
      <c r="LUP118" s="102"/>
      <c r="LUQ118" s="102"/>
      <c r="LUR118" s="102"/>
      <c r="LUS118" s="102"/>
      <c r="LUT118" s="102"/>
      <c r="LUU118" s="102"/>
      <c r="LUV118" s="102"/>
      <c r="LUW118" s="102"/>
      <c r="LUX118" s="102"/>
      <c r="LUY118" s="102"/>
      <c r="LUZ118" s="102"/>
      <c r="LVA118" s="102"/>
      <c r="LVB118" s="102"/>
      <c r="LVC118" s="102"/>
      <c r="LVD118" s="102"/>
      <c r="LVE118" s="102"/>
      <c r="LVF118" s="102"/>
      <c r="LVG118" s="102"/>
      <c r="LVH118" s="102"/>
      <c r="LVI118" s="102"/>
      <c r="LVJ118" s="102"/>
      <c r="LVK118" s="102"/>
      <c r="LVL118" s="102"/>
      <c r="LVM118" s="102"/>
      <c r="LVN118" s="102"/>
      <c r="LVO118" s="102"/>
      <c r="LVP118" s="102"/>
      <c r="LVQ118" s="102"/>
      <c r="LVR118" s="102"/>
      <c r="LVS118" s="102"/>
      <c r="LVT118" s="102"/>
      <c r="LVU118" s="102"/>
      <c r="LVV118" s="102"/>
      <c r="LVW118" s="102"/>
      <c r="LVX118" s="102"/>
      <c r="LVY118" s="102"/>
      <c r="LVZ118" s="102"/>
      <c r="LWA118" s="102"/>
      <c r="LWB118" s="102"/>
      <c r="LWC118" s="102"/>
      <c r="LWD118" s="102"/>
      <c r="LWE118" s="102"/>
      <c r="LWF118" s="102"/>
      <c r="LWG118" s="102"/>
      <c r="LWH118" s="102"/>
      <c r="LWI118" s="102"/>
      <c r="LWJ118" s="102"/>
      <c r="LWK118" s="102"/>
      <c r="LWL118" s="102"/>
      <c r="LWM118" s="102"/>
      <c r="LWN118" s="102"/>
      <c r="LWO118" s="102"/>
      <c r="LWP118" s="102"/>
      <c r="LWQ118" s="102"/>
      <c r="LWR118" s="102"/>
      <c r="LWS118" s="102"/>
      <c r="LWT118" s="102"/>
      <c r="LWU118" s="102"/>
      <c r="LWV118" s="102"/>
      <c r="LWW118" s="102"/>
      <c r="LWX118" s="102"/>
      <c r="LWY118" s="102"/>
      <c r="LWZ118" s="102"/>
      <c r="LXA118" s="102"/>
      <c r="LXB118" s="102"/>
      <c r="LXC118" s="102"/>
      <c r="LXD118" s="102"/>
      <c r="LXE118" s="102"/>
      <c r="LXF118" s="102"/>
      <c r="LXG118" s="102"/>
      <c r="LXH118" s="102"/>
      <c r="LXI118" s="102"/>
      <c r="LXJ118" s="102"/>
      <c r="LXK118" s="102"/>
      <c r="LXL118" s="102"/>
      <c r="LXM118" s="102"/>
      <c r="LXN118" s="102"/>
      <c r="LXO118" s="102"/>
      <c r="LXP118" s="102"/>
      <c r="LXQ118" s="102"/>
      <c r="LXR118" s="102"/>
      <c r="LXS118" s="102"/>
      <c r="LXT118" s="102"/>
      <c r="LXU118" s="102"/>
      <c r="LXV118" s="102"/>
      <c r="LXW118" s="102"/>
      <c r="LXX118" s="102"/>
      <c r="LXY118" s="102"/>
      <c r="LXZ118" s="102"/>
      <c r="LYA118" s="102"/>
      <c r="LYB118" s="102"/>
      <c r="LYC118" s="102"/>
      <c r="LYD118" s="102"/>
      <c r="LYE118" s="102"/>
      <c r="LYF118" s="102"/>
      <c r="LYG118" s="102"/>
      <c r="LYH118" s="102"/>
      <c r="LYI118" s="102"/>
      <c r="LYJ118" s="102"/>
      <c r="LYK118" s="102"/>
      <c r="LYL118" s="102"/>
      <c r="LYM118" s="102"/>
      <c r="LYN118" s="102"/>
      <c r="LYO118" s="102"/>
      <c r="LYP118" s="102"/>
      <c r="LYQ118" s="102"/>
      <c r="LYR118" s="102"/>
      <c r="LYS118" s="102"/>
      <c r="LYT118" s="102"/>
      <c r="LYU118" s="102"/>
      <c r="LYV118" s="102"/>
      <c r="LYW118" s="102"/>
      <c r="LYX118" s="102"/>
      <c r="LYY118" s="102"/>
      <c r="LYZ118" s="102"/>
      <c r="LZA118" s="102"/>
      <c r="LZB118" s="102"/>
      <c r="LZC118" s="102"/>
      <c r="LZD118" s="102"/>
      <c r="LZE118" s="102"/>
      <c r="LZF118" s="102"/>
      <c r="LZG118" s="102"/>
      <c r="LZH118" s="102"/>
      <c r="LZI118" s="102"/>
      <c r="LZJ118" s="102"/>
      <c r="LZK118" s="102"/>
      <c r="LZL118" s="102"/>
      <c r="LZM118" s="102"/>
      <c r="LZN118" s="102"/>
      <c r="LZO118" s="102"/>
      <c r="LZP118" s="102"/>
      <c r="LZQ118" s="102"/>
      <c r="LZR118" s="102"/>
      <c r="LZS118" s="102"/>
      <c r="LZT118" s="102"/>
      <c r="LZU118" s="102"/>
      <c r="LZV118" s="102"/>
      <c r="LZW118" s="102"/>
      <c r="LZX118" s="102"/>
      <c r="LZY118" s="102"/>
      <c r="LZZ118" s="102"/>
      <c r="MAA118" s="102"/>
      <c r="MAB118" s="102"/>
      <c r="MAC118" s="102"/>
      <c r="MAD118" s="102"/>
      <c r="MAE118" s="102"/>
      <c r="MAF118" s="102"/>
      <c r="MAG118" s="102"/>
      <c r="MAH118" s="102"/>
      <c r="MAI118" s="102"/>
      <c r="MAJ118" s="102"/>
      <c r="MAK118" s="102"/>
      <c r="MAL118" s="102"/>
      <c r="MAM118" s="102"/>
      <c r="MAN118" s="102"/>
      <c r="MAO118" s="102"/>
      <c r="MAP118" s="102"/>
      <c r="MAQ118" s="102"/>
      <c r="MAR118" s="102"/>
      <c r="MAS118" s="102"/>
      <c r="MAT118" s="102"/>
      <c r="MAU118" s="102"/>
      <c r="MAV118" s="102"/>
      <c r="MAW118" s="102"/>
      <c r="MAX118" s="102"/>
      <c r="MAY118" s="102"/>
      <c r="MAZ118" s="102"/>
      <c r="MBA118" s="102"/>
      <c r="MBB118" s="102"/>
      <c r="MBC118" s="102"/>
      <c r="MBD118" s="102"/>
      <c r="MBE118" s="102"/>
      <c r="MBF118" s="102"/>
      <c r="MBG118" s="102"/>
      <c r="MBH118" s="102"/>
      <c r="MBI118" s="102"/>
      <c r="MBJ118" s="102"/>
      <c r="MBK118" s="102"/>
      <c r="MBL118" s="102"/>
      <c r="MBM118" s="102"/>
      <c r="MBN118" s="102"/>
      <c r="MBO118" s="102"/>
      <c r="MBP118" s="102"/>
      <c r="MBQ118" s="102"/>
      <c r="MBR118" s="102"/>
      <c r="MBS118" s="102"/>
      <c r="MBT118" s="102"/>
      <c r="MBU118" s="102"/>
      <c r="MBV118" s="102"/>
      <c r="MBW118" s="102"/>
      <c r="MBX118" s="102"/>
      <c r="MBY118" s="102"/>
      <c r="MBZ118" s="102"/>
      <c r="MCA118" s="102"/>
      <c r="MCB118" s="102"/>
      <c r="MCC118" s="102"/>
      <c r="MCD118" s="102"/>
      <c r="MCE118" s="102"/>
      <c r="MCF118" s="102"/>
      <c r="MCG118" s="102"/>
      <c r="MCH118" s="102"/>
      <c r="MCI118" s="102"/>
      <c r="MCJ118" s="102"/>
      <c r="MCK118" s="102"/>
      <c r="MCL118" s="102"/>
      <c r="MCM118" s="102"/>
      <c r="MCN118" s="102"/>
      <c r="MCO118" s="102"/>
      <c r="MCP118" s="102"/>
      <c r="MCQ118" s="102"/>
      <c r="MCR118" s="102"/>
      <c r="MCS118" s="102"/>
      <c r="MCT118" s="102"/>
      <c r="MCU118" s="102"/>
      <c r="MCV118" s="102"/>
      <c r="MCW118" s="102"/>
      <c r="MCX118" s="102"/>
      <c r="MCY118" s="102"/>
      <c r="MCZ118" s="102"/>
      <c r="MDA118" s="102"/>
      <c r="MDB118" s="102"/>
      <c r="MDC118" s="102"/>
      <c r="MDD118" s="102"/>
      <c r="MDE118" s="102"/>
      <c r="MDF118" s="102"/>
      <c r="MDG118" s="102"/>
      <c r="MDH118" s="102"/>
      <c r="MDI118" s="102"/>
      <c r="MDJ118" s="102"/>
      <c r="MDK118" s="102"/>
      <c r="MDL118" s="102"/>
      <c r="MDM118" s="102"/>
      <c r="MDN118" s="102"/>
      <c r="MDO118" s="102"/>
      <c r="MDP118" s="102"/>
      <c r="MDQ118" s="102"/>
      <c r="MDR118" s="102"/>
      <c r="MDS118" s="102"/>
      <c r="MDT118" s="102"/>
      <c r="MDU118" s="102"/>
      <c r="MDV118" s="102"/>
      <c r="MDW118" s="102"/>
      <c r="MDX118" s="102"/>
      <c r="MDY118" s="102"/>
      <c r="MDZ118" s="102"/>
      <c r="MEA118" s="102"/>
      <c r="MEB118" s="102"/>
      <c r="MEC118" s="102"/>
      <c r="MED118" s="102"/>
      <c r="MEE118" s="102"/>
      <c r="MEF118" s="102"/>
      <c r="MEG118" s="102"/>
      <c r="MEH118" s="102"/>
      <c r="MEI118" s="102"/>
      <c r="MEJ118" s="102"/>
      <c r="MEK118" s="102"/>
      <c r="MEL118" s="102"/>
      <c r="MEM118" s="102"/>
      <c r="MEN118" s="102"/>
      <c r="MEO118" s="102"/>
      <c r="MEP118" s="102"/>
      <c r="MEQ118" s="102"/>
      <c r="MER118" s="102"/>
      <c r="MES118" s="102"/>
      <c r="MET118" s="102"/>
      <c r="MEU118" s="102"/>
      <c r="MEV118" s="102"/>
      <c r="MEW118" s="102"/>
      <c r="MEX118" s="102"/>
      <c r="MEY118" s="102"/>
      <c r="MEZ118" s="102"/>
      <c r="MFA118" s="102"/>
      <c r="MFB118" s="102"/>
      <c r="MFC118" s="102"/>
      <c r="MFD118" s="102"/>
      <c r="MFE118" s="102"/>
      <c r="MFF118" s="102"/>
      <c r="MFG118" s="102"/>
      <c r="MFH118" s="102"/>
      <c r="MFI118" s="102"/>
      <c r="MFJ118" s="102"/>
      <c r="MFK118" s="102"/>
      <c r="MFL118" s="102"/>
      <c r="MFM118" s="102"/>
      <c r="MFN118" s="102"/>
      <c r="MFO118" s="102"/>
      <c r="MFP118" s="102"/>
      <c r="MFQ118" s="102"/>
      <c r="MFR118" s="102"/>
      <c r="MFS118" s="102"/>
      <c r="MFT118" s="102"/>
      <c r="MFU118" s="102"/>
      <c r="MFV118" s="102"/>
      <c r="MFW118" s="102"/>
      <c r="MFX118" s="102"/>
      <c r="MFY118" s="102"/>
      <c r="MFZ118" s="102"/>
      <c r="MGA118" s="102"/>
      <c r="MGB118" s="102"/>
      <c r="MGC118" s="102"/>
      <c r="MGD118" s="102"/>
      <c r="MGE118" s="102"/>
      <c r="MGF118" s="102"/>
      <c r="MGG118" s="102"/>
      <c r="MGH118" s="102"/>
      <c r="MGI118" s="102"/>
      <c r="MGJ118" s="102"/>
      <c r="MGK118" s="102"/>
      <c r="MGL118" s="102"/>
      <c r="MGM118" s="102"/>
      <c r="MGN118" s="102"/>
      <c r="MGO118" s="102"/>
      <c r="MGP118" s="102"/>
      <c r="MGQ118" s="102"/>
      <c r="MGR118" s="102"/>
      <c r="MGS118" s="102"/>
      <c r="MGT118" s="102"/>
      <c r="MGU118" s="102"/>
      <c r="MGV118" s="102"/>
      <c r="MGW118" s="102"/>
      <c r="MGX118" s="102"/>
      <c r="MGY118" s="102"/>
      <c r="MGZ118" s="102"/>
      <c r="MHA118" s="102"/>
      <c r="MHB118" s="102"/>
      <c r="MHC118" s="102"/>
      <c r="MHD118" s="102"/>
      <c r="MHE118" s="102"/>
      <c r="MHF118" s="102"/>
      <c r="MHG118" s="102"/>
      <c r="MHH118" s="102"/>
      <c r="MHI118" s="102"/>
      <c r="MHJ118" s="102"/>
      <c r="MHK118" s="102"/>
      <c r="MHL118" s="102"/>
      <c r="MHM118" s="102"/>
      <c r="MHN118" s="102"/>
      <c r="MHO118" s="102"/>
      <c r="MHP118" s="102"/>
      <c r="MHQ118" s="102"/>
      <c r="MHR118" s="102"/>
      <c r="MHS118" s="102"/>
      <c r="MHT118" s="102"/>
      <c r="MHU118" s="102"/>
      <c r="MHV118" s="102"/>
      <c r="MHW118" s="102"/>
      <c r="MHX118" s="102"/>
      <c r="MHY118" s="102"/>
      <c r="MHZ118" s="102"/>
      <c r="MIA118" s="102"/>
      <c r="MIB118" s="102"/>
      <c r="MIC118" s="102"/>
      <c r="MID118" s="102"/>
      <c r="MIE118" s="102"/>
      <c r="MIF118" s="102"/>
      <c r="MIG118" s="102"/>
      <c r="MIH118" s="102"/>
      <c r="MII118" s="102"/>
      <c r="MIJ118" s="102"/>
      <c r="MIK118" s="102"/>
      <c r="MIL118" s="102"/>
      <c r="MIM118" s="102"/>
      <c r="MIN118" s="102"/>
      <c r="MIO118" s="102"/>
      <c r="MIP118" s="102"/>
      <c r="MIQ118" s="102"/>
      <c r="MIR118" s="102"/>
      <c r="MIS118" s="102"/>
      <c r="MIT118" s="102"/>
      <c r="MIU118" s="102"/>
      <c r="MIV118" s="102"/>
      <c r="MIW118" s="102"/>
      <c r="MIX118" s="102"/>
      <c r="MIY118" s="102"/>
      <c r="MIZ118" s="102"/>
      <c r="MJA118" s="102"/>
      <c r="MJB118" s="102"/>
      <c r="MJC118" s="102"/>
      <c r="MJD118" s="102"/>
      <c r="MJE118" s="102"/>
      <c r="MJF118" s="102"/>
      <c r="MJG118" s="102"/>
      <c r="MJH118" s="102"/>
      <c r="MJI118" s="102"/>
      <c r="MJJ118" s="102"/>
      <c r="MJK118" s="102"/>
      <c r="MJL118" s="102"/>
      <c r="MJM118" s="102"/>
      <c r="MJN118" s="102"/>
      <c r="MJO118" s="102"/>
      <c r="MJP118" s="102"/>
      <c r="MJQ118" s="102"/>
      <c r="MJR118" s="102"/>
      <c r="MJS118" s="102"/>
      <c r="MJT118" s="102"/>
      <c r="MJU118" s="102"/>
      <c r="MJV118" s="102"/>
      <c r="MJW118" s="102"/>
      <c r="MJX118" s="102"/>
      <c r="MJY118" s="102"/>
      <c r="MJZ118" s="102"/>
      <c r="MKA118" s="102"/>
      <c r="MKB118" s="102"/>
      <c r="MKC118" s="102"/>
      <c r="MKD118" s="102"/>
      <c r="MKE118" s="102"/>
      <c r="MKF118" s="102"/>
      <c r="MKG118" s="102"/>
      <c r="MKH118" s="102"/>
      <c r="MKI118" s="102"/>
      <c r="MKJ118" s="102"/>
      <c r="MKK118" s="102"/>
      <c r="MKL118" s="102"/>
      <c r="MKM118" s="102"/>
      <c r="MKN118" s="102"/>
      <c r="MKO118" s="102"/>
      <c r="MKP118" s="102"/>
      <c r="MKQ118" s="102"/>
      <c r="MKR118" s="102"/>
      <c r="MKS118" s="102"/>
      <c r="MKT118" s="102"/>
      <c r="MKU118" s="102"/>
      <c r="MKV118" s="102"/>
      <c r="MKW118" s="102"/>
      <c r="MKX118" s="102"/>
      <c r="MKY118" s="102"/>
      <c r="MKZ118" s="102"/>
      <c r="MLA118" s="102"/>
      <c r="MLB118" s="102"/>
      <c r="MLC118" s="102"/>
      <c r="MLD118" s="102"/>
      <c r="MLE118" s="102"/>
      <c r="MLF118" s="102"/>
      <c r="MLG118" s="102"/>
      <c r="MLH118" s="102"/>
      <c r="MLI118" s="102"/>
      <c r="MLJ118" s="102"/>
      <c r="MLK118" s="102"/>
      <c r="MLL118" s="102"/>
      <c r="MLM118" s="102"/>
      <c r="MLN118" s="102"/>
      <c r="MLO118" s="102"/>
      <c r="MLP118" s="102"/>
      <c r="MLQ118" s="102"/>
      <c r="MLR118" s="102"/>
      <c r="MLS118" s="102"/>
      <c r="MLT118" s="102"/>
      <c r="MLU118" s="102"/>
      <c r="MLV118" s="102"/>
      <c r="MLW118" s="102"/>
      <c r="MLX118" s="102"/>
      <c r="MLY118" s="102"/>
      <c r="MLZ118" s="102"/>
      <c r="MMA118" s="102"/>
      <c r="MMB118" s="102"/>
      <c r="MMC118" s="102"/>
      <c r="MMD118" s="102"/>
      <c r="MME118" s="102"/>
      <c r="MMF118" s="102"/>
      <c r="MMG118" s="102"/>
      <c r="MMH118" s="102"/>
      <c r="MMI118" s="102"/>
      <c r="MMJ118" s="102"/>
      <c r="MMK118" s="102"/>
      <c r="MML118" s="102"/>
      <c r="MMM118" s="102"/>
      <c r="MMN118" s="102"/>
      <c r="MMO118" s="102"/>
      <c r="MMP118" s="102"/>
      <c r="MMQ118" s="102"/>
      <c r="MMR118" s="102"/>
      <c r="MMS118" s="102"/>
      <c r="MMT118" s="102"/>
      <c r="MMU118" s="102"/>
      <c r="MMV118" s="102"/>
      <c r="MMW118" s="102"/>
      <c r="MMX118" s="102"/>
      <c r="MMY118" s="102"/>
      <c r="MMZ118" s="102"/>
      <c r="MNA118" s="102"/>
      <c r="MNB118" s="102"/>
      <c r="MNC118" s="102"/>
      <c r="MND118" s="102"/>
      <c r="MNE118" s="102"/>
      <c r="MNF118" s="102"/>
      <c r="MNG118" s="102"/>
      <c r="MNH118" s="102"/>
      <c r="MNI118" s="102"/>
      <c r="MNJ118" s="102"/>
      <c r="MNK118" s="102"/>
      <c r="MNL118" s="102"/>
      <c r="MNM118" s="102"/>
      <c r="MNN118" s="102"/>
      <c r="MNO118" s="102"/>
      <c r="MNP118" s="102"/>
      <c r="MNQ118" s="102"/>
      <c r="MNR118" s="102"/>
      <c r="MNS118" s="102"/>
      <c r="MNT118" s="102"/>
      <c r="MNU118" s="102"/>
      <c r="MNV118" s="102"/>
      <c r="MNW118" s="102"/>
      <c r="MNX118" s="102"/>
      <c r="MNY118" s="102"/>
      <c r="MNZ118" s="102"/>
      <c r="MOA118" s="102"/>
      <c r="MOB118" s="102"/>
      <c r="MOC118" s="102"/>
      <c r="MOD118" s="102"/>
      <c r="MOE118" s="102"/>
      <c r="MOF118" s="102"/>
      <c r="MOG118" s="102"/>
      <c r="MOH118" s="102"/>
      <c r="MOI118" s="102"/>
      <c r="MOJ118" s="102"/>
      <c r="MOK118" s="102"/>
      <c r="MOL118" s="102"/>
      <c r="MOM118" s="102"/>
      <c r="MON118" s="102"/>
      <c r="MOO118" s="102"/>
      <c r="MOP118" s="102"/>
      <c r="MOQ118" s="102"/>
      <c r="MOR118" s="102"/>
      <c r="MOS118" s="102"/>
      <c r="MOT118" s="102"/>
      <c r="MOU118" s="102"/>
      <c r="MOV118" s="102"/>
      <c r="MOW118" s="102"/>
      <c r="MOX118" s="102"/>
      <c r="MOY118" s="102"/>
      <c r="MOZ118" s="102"/>
      <c r="MPA118" s="102"/>
      <c r="MPB118" s="102"/>
      <c r="MPC118" s="102"/>
      <c r="MPD118" s="102"/>
      <c r="MPE118" s="102"/>
      <c r="MPF118" s="102"/>
      <c r="MPG118" s="102"/>
      <c r="MPH118" s="102"/>
      <c r="MPI118" s="102"/>
      <c r="MPJ118" s="102"/>
      <c r="MPK118" s="102"/>
      <c r="MPL118" s="102"/>
      <c r="MPM118" s="102"/>
      <c r="MPN118" s="102"/>
      <c r="MPO118" s="102"/>
      <c r="MPP118" s="102"/>
      <c r="MPQ118" s="102"/>
      <c r="MPR118" s="102"/>
      <c r="MPS118" s="102"/>
      <c r="MPT118" s="102"/>
      <c r="MPU118" s="102"/>
      <c r="MPV118" s="102"/>
      <c r="MPW118" s="102"/>
      <c r="MPX118" s="102"/>
      <c r="MPY118" s="102"/>
      <c r="MPZ118" s="102"/>
      <c r="MQA118" s="102"/>
      <c r="MQB118" s="102"/>
      <c r="MQC118" s="102"/>
      <c r="MQD118" s="102"/>
      <c r="MQE118" s="102"/>
      <c r="MQF118" s="102"/>
      <c r="MQG118" s="102"/>
      <c r="MQH118" s="102"/>
      <c r="MQI118" s="102"/>
      <c r="MQJ118" s="102"/>
      <c r="MQK118" s="102"/>
      <c r="MQL118" s="102"/>
      <c r="MQM118" s="102"/>
      <c r="MQN118" s="102"/>
      <c r="MQO118" s="102"/>
      <c r="MQP118" s="102"/>
      <c r="MQQ118" s="102"/>
      <c r="MQR118" s="102"/>
      <c r="MQS118" s="102"/>
      <c r="MQT118" s="102"/>
      <c r="MQU118" s="102"/>
      <c r="MQV118" s="102"/>
      <c r="MQW118" s="102"/>
      <c r="MQX118" s="102"/>
      <c r="MQY118" s="102"/>
      <c r="MQZ118" s="102"/>
      <c r="MRA118" s="102"/>
      <c r="MRB118" s="102"/>
      <c r="MRC118" s="102"/>
      <c r="MRD118" s="102"/>
      <c r="MRE118" s="102"/>
      <c r="MRF118" s="102"/>
      <c r="MRG118" s="102"/>
      <c r="MRH118" s="102"/>
      <c r="MRI118" s="102"/>
      <c r="MRJ118" s="102"/>
      <c r="MRK118" s="102"/>
      <c r="MRL118" s="102"/>
      <c r="MRM118" s="102"/>
      <c r="MRN118" s="102"/>
      <c r="MRO118" s="102"/>
      <c r="MRP118" s="102"/>
      <c r="MRQ118" s="102"/>
      <c r="MRR118" s="102"/>
      <c r="MRS118" s="102"/>
      <c r="MRT118" s="102"/>
      <c r="MRU118" s="102"/>
      <c r="MRV118" s="102"/>
      <c r="MRW118" s="102"/>
      <c r="MRX118" s="102"/>
      <c r="MRY118" s="102"/>
      <c r="MRZ118" s="102"/>
      <c r="MSA118" s="102"/>
      <c r="MSB118" s="102"/>
      <c r="MSC118" s="102"/>
      <c r="MSD118" s="102"/>
      <c r="MSE118" s="102"/>
      <c r="MSF118" s="102"/>
      <c r="MSG118" s="102"/>
      <c r="MSH118" s="102"/>
      <c r="MSI118" s="102"/>
      <c r="MSJ118" s="102"/>
      <c r="MSK118" s="102"/>
      <c r="MSL118" s="102"/>
      <c r="MSM118" s="102"/>
      <c r="MSN118" s="102"/>
      <c r="MSO118" s="102"/>
      <c r="MSP118" s="102"/>
      <c r="MSQ118" s="102"/>
      <c r="MSR118" s="102"/>
      <c r="MSS118" s="102"/>
      <c r="MST118" s="102"/>
      <c r="MSU118" s="102"/>
      <c r="MSV118" s="102"/>
      <c r="MSW118" s="102"/>
      <c r="MSX118" s="102"/>
      <c r="MSY118" s="102"/>
      <c r="MSZ118" s="102"/>
      <c r="MTA118" s="102"/>
      <c r="MTB118" s="102"/>
      <c r="MTC118" s="102"/>
      <c r="MTD118" s="102"/>
      <c r="MTE118" s="102"/>
      <c r="MTF118" s="102"/>
      <c r="MTG118" s="102"/>
      <c r="MTH118" s="102"/>
      <c r="MTI118" s="102"/>
      <c r="MTJ118" s="102"/>
      <c r="MTK118" s="102"/>
      <c r="MTL118" s="102"/>
      <c r="MTM118" s="102"/>
      <c r="MTN118" s="102"/>
      <c r="MTO118" s="102"/>
      <c r="MTP118" s="102"/>
      <c r="MTQ118" s="102"/>
      <c r="MTR118" s="102"/>
      <c r="MTS118" s="102"/>
      <c r="MTT118" s="102"/>
      <c r="MTU118" s="102"/>
      <c r="MTV118" s="102"/>
      <c r="MTW118" s="102"/>
      <c r="MTX118" s="102"/>
      <c r="MTY118" s="102"/>
      <c r="MTZ118" s="102"/>
      <c r="MUA118" s="102"/>
      <c r="MUB118" s="102"/>
      <c r="MUC118" s="102"/>
      <c r="MUD118" s="102"/>
      <c r="MUE118" s="102"/>
      <c r="MUF118" s="102"/>
      <c r="MUG118" s="102"/>
      <c r="MUH118" s="102"/>
      <c r="MUI118" s="102"/>
      <c r="MUJ118" s="102"/>
      <c r="MUK118" s="102"/>
      <c r="MUL118" s="102"/>
      <c r="MUM118" s="102"/>
      <c r="MUN118" s="102"/>
      <c r="MUO118" s="102"/>
      <c r="MUP118" s="102"/>
      <c r="MUQ118" s="102"/>
      <c r="MUR118" s="102"/>
      <c r="MUS118" s="102"/>
      <c r="MUT118" s="102"/>
      <c r="MUU118" s="102"/>
      <c r="MUV118" s="102"/>
      <c r="MUW118" s="102"/>
      <c r="MUX118" s="102"/>
      <c r="MUY118" s="102"/>
      <c r="MUZ118" s="102"/>
      <c r="MVA118" s="102"/>
      <c r="MVB118" s="102"/>
      <c r="MVC118" s="102"/>
      <c r="MVD118" s="102"/>
      <c r="MVE118" s="102"/>
      <c r="MVF118" s="102"/>
      <c r="MVG118" s="102"/>
      <c r="MVH118" s="102"/>
      <c r="MVI118" s="102"/>
      <c r="MVJ118" s="102"/>
      <c r="MVK118" s="102"/>
      <c r="MVL118" s="102"/>
      <c r="MVM118" s="102"/>
      <c r="MVN118" s="102"/>
      <c r="MVO118" s="102"/>
      <c r="MVP118" s="102"/>
      <c r="MVQ118" s="102"/>
      <c r="MVR118" s="102"/>
      <c r="MVS118" s="102"/>
      <c r="MVT118" s="102"/>
      <c r="MVU118" s="102"/>
      <c r="MVV118" s="102"/>
      <c r="MVW118" s="102"/>
      <c r="MVX118" s="102"/>
      <c r="MVY118" s="102"/>
      <c r="MVZ118" s="102"/>
      <c r="MWA118" s="102"/>
      <c r="MWB118" s="102"/>
      <c r="MWC118" s="102"/>
      <c r="MWD118" s="102"/>
      <c r="MWE118" s="102"/>
      <c r="MWF118" s="102"/>
      <c r="MWG118" s="102"/>
      <c r="MWH118" s="102"/>
      <c r="MWI118" s="102"/>
      <c r="MWJ118" s="102"/>
      <c r="MWK118" s="102"/>
      <c r="MWL118" s="102"/>
      <c r="MWM118" s="102"/>
      <c r="MWN118" s="102"/>
      <c r="MWO118" s="102"/>
      <c r="MWP118" s="102"/>
      <c r="MWQ118" s="102"/>
      <c r="MWR118" s="102"/>
      <c r="MWS118" s="102"/>
      <c r="MWT118" s="102"/>
      <c r="MWU118" s="102"/>
      <c r="MWV118" s="102"/>
      <c r="MWW118" s="102"/>
      <c r="MWX118" s="102"/>
      <c r="MWY118" s="102"/>
      <c r="MWZ118" s="102"/>
      <c r="MXA118" s="102"/>
      <c r="MXB118" s="102"/>
      <c r="MXC118" s="102"/>
      <c r="MXD118" s="102"/>
      <c r="MXE118" s="102"/>
      <c r="MXF118" s="102"/>
      <c r="MXG118" s="102"/>
      <c r="MXH118" s="102"/>
      <c r="MXI118" s="102"/>
      <c r="MXJ118" s="102"/>
      <c r="MXK118" s="102"/>
      <c r="MXL118" s="102"/>
      <c r="MXM118" s="102"/>
      <c r="MXN118" s="102"/>
      <c r="MXO118" s="102"/>
      <c r="MXP118" s="102"/>
      <c r="MXQ118" s="102"/>
      <c r="MXR118" s="102"/>
      <c r="MXS118" s="102"/>
      <c r="MXT118" s="102"/>
      <c r="MXU118" s="102"/>
      <c r="MXV118" s="102"/>
      <c r="MXW118" s="102"/>
      <c r="MXX118" s="102"/>
      <c r="MXY118" s="102"/>
      <c r="MXZ118" s="102"/>
      <c r="MYA118" s="102"/>
      <c r="MYB118" s="102"/>
      <c r="MYC118" s="102"/>
      <c r="MYD118" s="102"/>
      <c r="MYE118" s="102"/>
      <c r="MYF118" s="102"/>
      <c r="MYG118" s="102"/>
      <c r="MYH118" s="102"/>
      <c r="MYI118" s="102"/>
      <c r="MYJ118" s="102"/>
      <c r="MYK118" s="102"/>
      <c r="MYL118" s="102"/>
      <c r="MYM118" s="102"/>
      <c r="MYN118" s="102"/>
      <c r="MYO118" s="102"/>
      <c r="MYP118" s="102"/>
      <c r="MYQ118" s="102"/>
      <c r="MYR118" s="102"/>
      <c r="MYS118" s="102"/>
      <c r="MYT118" s="102"/>
      <c r="MYU118" s="102"/>
      <c r="MYV118" s="102"/>
      <c r="MYW118" s="102"/>
      <c r="MYX118" s="102"/>
      <c r="MYY118" s="102"/>
      <c r="MYZ118" s="102"/>
      <c r="MZA118" s="102"/>
      <c r="MZB118" s="102"/>
      <c r="MZC118" s="102"/>
      <c r="MZD118" s="102"/>
      <c r="MZE118" s="102"/>
      <c r="MZF118" s="102"/>
      <c r="MZG118" s="102"/>
      <c r="MZH118" s="102"/>
      <c r="MZI118" s="102"/>
      <c r="MZJ118" s="102"/>
      <c r="MZK118" s="102"/>
      <c r="MZL118" s="102"/>
      <c r="MZM118" s="102"/>
      <c r="MZN118" s="102"/>
      <c r="MZO118" s="102"/>
      <c r="MZP118" s="102"/>
      <c r="MZQ118" s="102"/>
      <c r="MZR118" s="102"/>
      <c r="MZS118" s="102"/>
      <c r="MZT118" s="102"/>
      <c r="MZU118" s="102"/>
      <c r="MZV118" s="102"/>
      <c r="MZW118" s="102"/>
      <c r="MZX118" s="102"/>
      <c r="MZY118" s="102"/>
      <c r="MZZ118" s="102"/>
      <c r="NAA118" s="102"/>
      <c r="NAB118" s="102"/>
      <c r="NAC118" s="102"/>
      <c r="NAD118" s="102"/>
      <c r="NAE118" s="102"/>
      <c r="NAF118" s="102"/>
      <c r="NAG118" s="102"/>
      <c r="NAH118" s="102"/>
      <c r="NAI118" s="102"/>
      <c r="NAJ118" s="102"/>
      <c r="NAK118" s="102"/>
      <c r="NAL118" s="102"/>
      <c r="NAM118" s="102"/>
      <c r="NAN118" s="102"/>
      <c r="NAO118" s="102"/>
      <c r="NAP118" s="102"/>
      <c r="NAQ118" s="102"/>
      <c r="NAR118" s="102"/>
      <c r="NAS118" s="102"/>
      <c r="NAT118" s="102"/>
      <c r="NAU118" s="102"/>
      <c r="NAV118" s="102"/>
      <c r="NAW118" s="102"/>
      <c r="NAX118" s="102"/>
      <c r="NAY118" s="102"/>
      <c r="NAZ118" s="102"/>
      <c r="NBA118" s="102"/>
      <c r="NBB118" s="102"/>
      <c r="NBC118" s="102"/>
      <c r="NBD118" s="102"/>
      <c r="NBE118" s="102"/>
      <c r="NBF118" s="102"/>
      <c r="NBG118" s="102"/>
      <c r="NBH118" s="102"/>
      <c r="NBI118" s="102"/>
      <c r="NBJ118" s="102"/>
      <c r="NBK118" s="102"/>
      <c r="NBL118" s="102"/>
      <c r="NBM118" s="102"/>
      <c r="NBN118" s="102"/>
      <c r="NBO118" s="102"/>
      <c r="NBP118" s="102"/>
      <c r="NBQ118" s="102"/>
      <c r="NBR118" s="102"/>
      <c r="NBS118" s="102"/>
      <c r="NBT118" s="102"/>
      <c r="NBU118" s="102"/>
      <c r="NBV118" s="102"/>
      <c r="NBW118" s="102"/>
      <c r="NBX118" s="102"/>
      <c r="NBY118" s="102"/>
      <c r="NBZ118" s="102"/>
      <c r="NCA118" s="102"/>
      <c r="NCB118" s="102"/>
      <c r="NCC118" s="102"/>
      <c r="NCD118" s="102"/>
      <c r="NCE118" s="102"/>
      <c r="NCF118" s="102"/>
      <c r="NCG118" s="102"/>
      <c r="NCH118" s="102"/>
      <c r="NCI118" s="102"/>
      <c r="NCJ118" s="102"/>
      <c r="NCK118" s="102"/>
      <c r="NCL118" s="102"/>
      <c r="NCM118" s="102"/>
      <c r="NCN118" s="102"/>
      <c r="NCO118" s="102"/>
      <c r="NCP118" s="102"/>
      <c r="NCQ118" s="102"/>
      <c r="NCR118" s="102"/>
      <c r="NCS118" s="102"/>
      <c r="NCT118" s="102"/>
      <c r="NCU118" s="102"/>
      <c r="NCV118" s="102"/>
      <c r="NCW118" s="102"/>
      <c r="NCX118" s="102"/>
      <c r="NCY118" s="102"/>
      <c r="NCZ118" s="102"/>
      <c r="NDA118" s="102"/>
      <c r="NDB118" s="102"/>
      <c r="NDC118" s="102"/>
      <c r="NDD118" s="102"/>
      <c r="NDE118" s="102"/>
      <c r="NDF118" s="102"/>
      <c r="NDG118" s="102"/>
      <c r="NDH118" s="102"/>
      <c r="NDI118" s="102"/>
      <c r="NDJ118" s="102"/>
      <c r="NDK118" s="102"/>
      <c r="NDL118" s="102"/>
      <c r="NDM118" s="102"/>
      <c r="NDN118" s="102"/>
      <c r="NDO118" s="102"/>
      <c r="NDP118" s="102"/>
      <c r="NDQ118" s="102"/>
      <c r="NDR118" s="102"/>
      <c r="NDS118" s="102"/>
      <c r="NDT118" s="102"/>
      <c r="NDU118" s="102"/>
      <c r="NDV118" s="102"/>
      <c r="NDW118" s="102"/>
      <c r="NDX118" s="102"/>
      <c r="NDY118" s="102"/>
      <c r="NDZ118" s="102"/>
      <c r="NEA118" s="102"/>
      <c r="NEB118" s="102"/>
      <c r="NEC118" s="102"/>
      <c r="NED118" s="102"/>
      <c r="NEE118" s="102"/>
      <c r="NEF118" s="102"/>
      <c r="NEG118" s="102"/>
      <c r="NEH118" s="102"/>
      <c r="NEI118" s="102"/>
      <c r="NEJ118" s="102"/>
      <c r="NEK118" s="102"/>
      <c r="NEL118" s="102"/>
      <c r="NEM118" s="102"/>
      <c r="NEN118" s="102"/>
      <c r="NEO118" s="102"/>
      <c r="NEP118" s="102"/>
      <c r="NEQ118" s="102"/>
      <c r="NER118" s="102"/>
      <c r="NES118" s="102"/>
      <c r="NET118" s="102"/>
      <c r="NEU118" s="102"/>
      <c r="NEV118" s="102"/>
      <c r="NEW118" s="102"/>
      <c r="NEX118" s="102"/>
      <c r="NEY118" s="102"/>
      <c r="NEZ118" s="102"/>
      <c r="NFA118" s="102"/>
      <c r="NFB118" s="102"/>
      <c r="NFC118" s="102"/>
      <c r="NFD118" s="102"/>
      <c r="NFE118" s="102"/>
      <c r="NFF118" s="102"/>
      <c r="NFG118" s="102"/>
      <c r="NFH118" s="102"/>
      <c r="NFI118" s="102"/>
      <c r="NFJ118" s="102"/>
      <c r="NFK118" s="102"/>
      <c r="NFL118" s="102"/>
      <c r="NFM118" s="102"/>
      <c r="NFN118" s="102"/>
      <c r="NFO118" s="102"/>
      <c r="NFP118" s="102"/>
      <c r="NFQ118" s="102"/>
      <c r="NFR118" s="102"/>
      <c r="NFS118" s="102"/>
      <c r="NFT118" s="102"/>
      <c r="NFU118" s="102"/>
      <c r="NFV118" s="102"/>
      <c r="NFW118" s="102"/>
      <c r="NFX118" s="102"/>
      <c r="NFY118" s="102"/>
      <c r="NFZ118" s="102"/>
      <c r="NGA118" s="102"/>
      <c r="NGB118" s="102"/>
      <c r="NGC118" s="102"/>
      <c r="NGD118" s="102"/>
      <c r="NGE118" s="102"/>
      <c r="NGF118" s="102"/>
      <c r="NGG118" s="102"/>
      <c r="NGH118" s="102"/>
      <c r="NGI118" s="102"/>
      <c r="NGJ118" s="102"/>
      <c r="NGK118" s="102"/>
      <c r="NGL118" s="102"/>
      <c r="NGM118" s="102"/>
      <c r="NGN118" s="102"/>
      <c r="NGO118" s="102"/>
      <c r="NGP118" s="102"/>
      <c r="NGQ118" s="102"/>
      <c r="NGR118" s="102"/>
      <c r="NGS118" s="102"/>
      <c r="NGT118" s="102"/>
      <c r="NGU118" s="102"/>
      <c r="NGV118" s="102"/>
      <c r="NGW118" s="102"/>
      <c r="NGX118" s="102"/>
      <c r="NGY118" s="102"/>
      <c r="NGZ118" s="102"/>
      <c r="NHA118" s="102"/>
      <c r="NHB118" s="102"/>
      <c r="NHC118" s="102"/>
      <c r="NHD118" s="102"/>
      <c r="NHE118" s="102"/>
      <c r="NHF118" s="102"/>
      <c r="NHG118" s="102"/>
      <c r="NHH118" s="102"/>
      <c r="NHI118" s="102"/>
      <c r="NHJ118" s="102"/>
      <c r="NHK118" s="102"/>
      <c r="NHL118" s="102"/>
      <c r="NHM118" s="102"/>
      <c r="NHN118" s="102"/>
      <c r="NHO118" s="102"/>
      <c r="NHP118" s="102"/>
      <c r="NHQ118" s="102"/>
      <c r="NHR118" s="102"/>
      <c r="NHS118" s="102"/>
      <c r="NHT118" s="102"/>
      <c r="NHU118" s="102"/>
      <c r="NHV118" s="102"/>
      <c r="NHW118" s="102"/>
      <c r="NHX118" s="102"/>
      <c r="NHY118" s="102"/>
      <c r="NHZ118" s="102"/>
      <c r="NIA118" s="102"/>
      <c r="NIB118" s="102"/>
      <c r="NIC118" s="102"/>
      <c r="NID118" s="102"/>
      <c r="NIE118" s="102"/>
      <c r="NIF118" s="102"/>
      <c r="NIG118" s="102"/>
      <c r="NIH118" s="102"/>
      <c r="NII118" s="102"/>
      <c r="NIJ118" s="102"/>
      <c r="NIK118" s="102"/>
      <c r="NIL118" s="102"/>
      <c r="NIM118" s="102"/>
      <c r="NIN118" s="102"/>
      <c r="NIO118" s="102"/>
      <c r="NIP118" s="102"/>
      <c r="NIQ118" s="102"/>
      <c r="NIR118" s="102"/>
      <c r="NIS118" s="102"/>
      <c r="NIT118" s="102"/>
      <c r="NIU118" s="102"/>
      <c r="NIV118" s="102"/>
      <c r="NIW118" s="102"/>
      <c r="NIX118" s="102"/>
      <c r="NIY118" s="102"/>
      <c r="NIZ118" s="102"/>
      <c r="NJA118" s="102"/>
      <c r="NJB118" s="102"/>
      <c r="NJC118" s="102"/>
      <c r="NJD118" s="102"/>
      <c r="NJE118" s="102"/>
      <c r="NJF118" s="102"/>
      <c r="NJG118" s="102"/>
      <c r="NJH118" s="102"/>
      <c r="NJI118" s="102"/>
      <c r="NJJ118" s="102"/>
      <c r="NJK118" s="102"/>
      <c r="NJL118" s="102"/>
      <c r="NJM118" s="102"/>
      <c r="NJN118" s="102"/>
      <c r="NJO118" s="102"/>
      <c r="NJP118" s="102"/>
      <c r="NJQ118" s="102"/>
      <c r="NJR118" s="102"/>
      <c r="NJS118" s="102"/>
      <c r="NJT118" s="102"/>
      <c r="NJU118" s="102"/>
      <c r="NJV118" s="102"/>
      <c r="NJW118" s="102"/>
      <c r="NJX118" s="102"/>
      <c r="NJY118" s="102"/>
      <c r="NJZ118" s="102"/>
      <c r="NKA118" s="102"/>
      <c r="NKB118" s="102"/>
      <c r="NKC118" s="102"/>
      <c r="NKD118" s="102"/>
      <c r="NKE118" s="102"/>
      <c r="NKF118" s="102"/>
      <c r="NKG118" s="102"/>
      <c r="NKH118" s="102"/>
      <c r="NKI118" s="102"/>
      <c r="NKJ118" s="102"/>
      <c r="NKK118" s="102"/>
      <c r="NKL118" s="102"/>
      <c r="NKM118" s="102"/>
      <c r="NKN118" s="102"/>
      <c r="NKO118" s="102"/>
      <c r="NKP118" s="102"/>
      <c r="NKQ118" s="102"/>
      <c r="NKR118" s="102"/>
      <c r="NKS118" s="102"/>
      <c r="NKT118" s="102"/>
      <c r="NKU118" s="102"/>
      <c r="NKV118" s="102"/>
      <c r="NKW118" s="102"/>
      <c r="NKX118" s="102"/>
      <c r="NKY118" s="102"/>
      <c r="NKZ118" s="102"/>
      <c r="NLA118" s="102"/>
      <c r="NLB118" s="102"/>
      <c r="NLC118" s="102"/>
      <c r="NLD118" s="102"/>
      <c r="NLE118" s="102"/>
      <c r="NLF118" s="102"/>
      <c r="NLG118" s="102"/>
      <c r="NLH118" s="102"/>
      <c r="NLI118" s="102"/>
      <c r="NLJ118" s="102"/>
      <c r="NLK118" s="102"/>
      <c r="NLL118" s="102"/>
      <c r="NLM118" s="102"/>
      <c r="NLN118" s="102"/>
      <c r="NLO118" s="102"/>
      <c r="NLP118" s="102"/>
      <c r="NLQ118" s="102"/>
      <c r="NLR118" s="102"/>
      <c r="NLS118" s="102"/>
      <c r="NLT118" s="102"/>
      <c r="NLU118" s="102"/>
      <c r="NLV118" s="102"/>
      <c r="NLW118" s="102"/>
      <c r="NLX118" s="102"/>
      <c r="NLY118" s="102"/>
      <c r="NLZ118" s="102"/>
      <c r="NMA118" s="102"/>
      <c r="NMB118" s="102"/>
      <c r="NMC118" s="102"/>
      <c r="NMD118" s="102"/>
      <c r="NME118" s="102"/>
      <c r="NMF118" s="102"/>
      <c r="NMG118" s="102"/>
      <c r="NMH118" s="102"/>
      <c r="NMI118" s="102"/>
      <c r="NMJ118" s="102"/>
      <c r="NMK118" s="102"/>
      <c r="NML118" s="102"/>
      <c r="NMM118" s="102"/>
      <c r="NMN118" s="102"/>
      <c r="NMO118" s="102"/>
      <c r="NMP118" s="102"/>
      <c r="NMQ118" s="102"/>
      <c r="NMR118" s="102"/>
      <c r="NMS118" s="102"/>
      <c r="NMT118" s="102"/>
      <c r="NMU118" s="102"/>
      <c r="NMV118" s="102"/>
      <c r="NMW118" s="102"/>
      <c r="NMX118" s="102"/>
      <c r="NMY118" s="102"/>
      <c r="NMZ118" s="102"/>
      <c r="NNA118" s="102"/>
      <c r="NNB118" s="102"/>
      <c r="NNC118" s="102"/>
      <c r="NND118" s="102"/>
      <c r="NNE118" s="102"/>
      <c r="NNF118" s="102"/>
      <c r="NNG118" s="102"/>
      <c r="NNH118" s="102"/>
      <c r="NNI118" s="102"/>
      <c r="NNJ118" s="102"/>
      <c r="NNK118" s="102"/>
      <c r="NNL118" s="102"/>
      <c r="NNM118" s="102"/>
      <c r="NNN118" s="102"/>
      <c r="NNO118" s="102"/>
      <c r="NNP118" s="102"/>
      <c r="NNQ118" s="102"/>
      <c r="NNR118" s="102"/>
      <c r="NNS118" s="102"/>
      <c r="NNT118" s="102"/>
      <c r="NNU118" s="102"/>
      <c r="NNV118" s="102"/>
      <c r="NNW118" s="102"/>
      <c r="NNX118" s="102"/>
      <c r="NNY118" s="102"/>
      <c r="NNZ118" s="102"/>
      <c r="NOA118" s="102"/>
      <c r="NOB118" s="102"/>
      <c r="NOC118" s="102"/>
      <c r="NOD118" s="102"/>
      <c r="NOE118" s="102"/>
      <c r="NOF118" s="102"/>
      <c r="NOG118" s="102"/>
      <c r="NOH118" s="102"/>
      <c r="NOI118" s="102"/>
      <c r="NOJ118" s="102"/>
      <c r="NOK118" s="102"/>
      <c r="NOL118" s="102"/>
      <c r="NOM118" s="102"/>
      <c r="NON118" s="102"/>
      <c r="NOO118" s="102"/>
      <c r="NOP118" s="102"/>
      <c r="NOQ118" s="102"/>
      <c r="NOR118" s="102"/>
      <c r="NOS118" s="102"/>
      <c r="NOT118" s="102"/>
      <c r="NOU118" s="102"/>
      <c r="NOV118" s="102"/>
      <c r="NOW118" s="102"/>
      <c r="NOX118" s="102"/>
      <c r="NOY118" s="102"/>
      <c r="NOZ118" s="102"/>
      <c r="NPA118" s="102"/>
      <c r="NPB118" s="102"/>
      <c r="NPC118" s="102"/>
      <c r="NPD118" s="102"/>
      <c r="NPE118" s="102"/>
      <c r="NPF118" s="102"/>
      <c r="NPG118" s="102"/>
      <c r="NPH118" s="102"/>
      <c r="NPI118" s="102"/>
      <c r="NPJ118" s="102"/>
      <c r="NPK118" s="102"/>
      <c r="NPL118" s="102"/>
      <c r="NPM118" s="102"/>
      <c r="NPN118" s="102"/>
      <c r="NPO118" s="102"/>
      <c r="NPP118" s="102"/>
      <c r="NPQ118" s="102"/>
      <c r="NPR118" s="102"/>
      <c r="NPS118" s="102"/>
      <c r="NPT118" s="102"/>
      <c r="NPU118" s="102"/>
      <c r="NPV118" s="102"/>
      <c r="NPW118" s="102"/>
      <c r="NPX118" s="102"/>
      <c r="NPY118" s="102"/>
      <c r="NPZ118" s="102"/>
      <c r="NQA118" s="102"/>
      <c r="NQB118" s="102"/>
      <c r="NQC118" s="102"/>
      <c r="NQD118" s="102"/>
      <c r="NQE118" s="102"/>
      <c r="NQF118" s="102"/>
      <c r="NQG118" s="102"/>
      <c r="NQH118" s="102"/>
      <c r="NQI118" s="102"/>
      <c r="NQJ118" s="102"/>
      <c r="NQK118" s="102"/>
      <c r="NQL118" s="102"/>
      <c r="NQM118" s="102"/>
      <c r="NQN118" s="102"/>
      <c r="NQO118" s="102"/>
      <c r="NQP118" s="102"/>
      <c r="NQQ118" s="102"/>
      <c r="NQR118" s="102"/>
      <c r="NQS118" s="102"/>
      <c r="NQT118" s="102"/>
      <c r="NQU118" s="102"/>
      <c r="NQV118" s="102"/>
      <c r="NQW118" s="102"/>
      <c r="NQX118" s="102"/>
      <c r="NQY118" s="102"/>
      <c r="NQZ118" s="102"/>
      <c r="NRA118" s="102"/>
      <c r="NRB118" s="102"/>
      <c r="NRC118" s="102"/>
      <c r="NRD118" s="102"/>
      <c r="NRE118" s="102"/>
      <c r="NRF118" s="102"/>
      <c r="NRG118" s="102"/>
      <c r="NRH118" s="102"/>
      <c r="NRI118" s="102"/>
      <c r="NRJ118" s="102"/>
      <c r="NRK118" s="102"/>
      <c r="NRL118" s="102"/>
      <c r="NRM118" s="102"/>
      <c r="NRN118" s="102"/>
      <c r="NRO118" s="102"/>
      <c r="NRP118" s="102"/>
      <c r="NRQ118" s="102"/>
      <c r="NRR118" s="102"/>
      <c r="NRS118" s="102"/>
      <c r="NRT118" s="102"/>
      <c r="NRU118" s="102"/>
      <c r="NRV118" s="102"/>
      <c r="NRW118" s="102"/>
      <c r="NRX118" s="102"/>
      <c r="NRY118" s="102"/>
      <c r="NRZ118" s="102"/>
      <c r="NSA118" s="102"/>
      <c r="NSB118" s="102"/>
      <c r="NSC118" s="102"/>
      <c r="NSD118" s="102"/>
      <c r="NSE118" s="102"/>
      <c r="NSF118" s="102"/>
      <c r="NSG118" s="102"/>
      <c r="NSH118" s="102"/>
      <c r="NSI118" s="102"/>
      <c r="NSJ118" s="102"/>
      <c r="NSK118" s="102"/>
      <c r="NSL118" s="102"/>
      <c r="NSM118" s="102"/>
      <c r="NSN118" s="102"/>
      <c r="NSO118" s="102"/>
      <c r="NSP118" s="102"/>
      <c r="NSQ118" s="102"/>
      <c r="NSR118" s="102"/>
      <c r="NSS118" s="102"/>
      <c r="NST118" s="102"/>
      <c r="NSU118" s="102"/>
      <c r="NSV118" s="102"/>
      <c r="NSW118" s="102"/>
      <c r="NSX118" s="102"/>
      <c r="NSY118" s="102"/>
      <c r="NSZ118" s="102"/>
      <c r="NTA118" s="102"/>
      <c r="NTB118" s="102"/>
      <c r="NTC118" s="102"/>
      <c r="NTD118" s="102"/>
      <c r="NTE118" s="102"/>
      <c r="NTF118" s="102"/>
      <c r="NTG118" s="102"/>
      <c r="NTH118" s="102"/>
      <c r="NTI118" s="102"/>
      <c r="NTJ118" s="102"/>
      <c r="NTK118" s="102"/>
      <c r="NTL118" s="102"/>
      <c r="NTM118" s="102"/>
      <c r="NTN118" s="102"/>
      <c r="NTO118" s="102"/>
      <c r="NTP118" s="102"/>
      <c r="NTQ118" s="102"/>
      <c r="NTR118" s="102"/>
      <c r="NTS118" s="102"/>
      <c r="NTT118" s="102"/>
      <c r="NTU118" s="102"/>
      <c r="NTV118" s="102"/>
      <c r="NTW118" s="102"/>
      <c r="NTX118" s="102"/>
      <c r="NTY118" s="102"/>
      <c r="NTZ118" s="102"/>
      <c r="NUA118" s="102"/>
      <c r="NUB118" s="102"/>
      <c r="NUC118" s="102"/>
      <c r="NUD118" s="102"/>
      <c r="NUE118" s="102"/>
      <c r="NUF118" s="102"/>
      <c r="NUG118" s="102"/>
      <c r="NUH118" s="102"/>
      <c r="NUI118" s="102"/>
      <c r="NUJ118" s="102"/>
      <c r="NUK118" s="102"/>
      <c r="NUL118" s="102"/>
      <c r="NUM118" s="102"/>
      <c r="NUN118" s="102"/>
      <c r="NUO118" s="102"/>
      <c r="NUP118" s="102"/>
      <c r="NUQ118" s="102"/>
      <c r="NUR118" s="102"/>
      <c r="NUS118" s="102"/>
      <c r="NUT118" s="102"/>
      <c r="NUU118" s="102"/>
      <c r="NUV118" s="102"/>
      <c r="NUW118" s="102"/>
      <c r="NUX118" s="102"/>
      <c r="NUY118" s="102"/>
      <c r="NUZ118" s="102"/>
      <c r="NVA118" s="102"/>
      <c r="NVB118" s="102"/>
      <c r="NVC118" s="102"/>
      <c r="NVD118" s="102"/>
      <c r="NVE118" s="102"/>
      <c r="NVF118" s="102"/>
      <c r="NVG118" s="102"/>
      <c r="NVH118" s="102"/>
      <c r="NVI118" s="102"/>
      <c r="NVJ118" s="102"/>
      <c r="NVK118" s="102"/>
      <c r="NVL118" s="102"/>
      <c r="NVM118" s="102"/>
      <c r="NVN118" s="102"/>
      <c r="NVO118" s="102"/>
      <c r="NVP118" s="102"/>
      <c r="NVQ118" s="102"/>
      <c r="NVR118" s="102"/>
      <c r="NVS118" s="102"/>
      <c r="NVT118" s="102"/>
      <c r="NVU118" s="102"/>
      <c r="NVV118" s="102"/>
      <c r="NVW118" s="102"/>
      <c r="NVX118" s="102"/>
      <c r="NVY118" s="102"/>
      <c r="NVZ118" s="102"/>
      <c r="NWA118" s="102"/>
      <c r="NWB118" s="102"/>
      <c r="NWC118" s="102"/>
      <c r="NWD118" s="102"/>
      <c r="NWE118" s="102"/>
      <c r="NWF118" s="102"/>
      <c r="NWG118" s="102"/>
      <c r="NWH118" s="102"/>
      <c r="NWI118" s="102"/>
      <c r="NWJ118" s="102"/>
      <c r="NWK118" s="102"/>
      <c r="NWL118" s="102"/>
      <c r="NWM118" s="102"/>
      <c r="NWN118" s="102"/>
      <c r="NWO118" s="102"/>
      <c r="NWP118" s="102"/>
      <c r="NWQ118" s="102"/>
      <c r="NWR118" s="102"/>
      <c r="NWS118" s="102"/>
      <c r="NWT118" s="102"/>
      <c r="NWU118" s="102"/>
      <c r="NWV118" s="102"/>
      <c r="NWW118" s="102"/>
      <c r="NWX118" s="102"/>
      <c r="NWY118" s="102"/>
      <c r="NWZ118" s="102"/>
      <c r="NXA118" s="102"/>
      <c r="NXB118" s="102"/>
      <c r="NXC118" s="102"/>
      <c r="NXD118" s="102"/>
      <c r="NXE118" s="102"/>
      <c r="NXF118" s="102"/>
      <c r="NXG118" s="102"/>
      <c r="NXH118" s="102"/>
      <c r="NXI118" s="102"/>
      <c r="NXJ118" s="102"/>
      <c r="NXK118" s="102"/>
      <c r="NXL118" s="102"/>
      <c r="NXM118" s="102"/>
      <c r="NXN118" s="102"/>
      <c r="NXO118" s="102"/>
      <c r="NXP118" s="102"/>
      <c r="NXQ118" s="102"/>
      <c r="NXR118" s="102"/>
      <c r="NXS118" s="102"/>
      <c r="NXT118" s="102"/>
      <c r="NXU118" s="102"/>
      <c r="NXV118" s="102"/>
      <c r="NXW118" s="102"/>
      <c r="NXX118" s="102"/>
      <c r="NXY118" s="102"/>
      <c r="NXZ118" s="102"/>
      <c r="NYA118" s="102"/>
      <c r="NYB118" s="102"/>
      <c r="NYC118" s="102"/>
      <c r="NYD118" s="102"/>
      <c r="NYE118" s="102"/>
      <c r="NYF118" s="102"/>
      <c r="NYG118" s="102"/>
      <c r="NYH118" s="102"/>
      <c r="NYI118" s="102"/>
      <c r="NYJ118" s="102"/>
      <c r="NYK118" s="102"/>
      <c r="NYL118" s="102"/>
      <c r="NYM118" s="102"/>
      <c r="NYN118" s="102"/>
      <c r="NYO118" s="102"/>
      <c r="NYP118" s="102"/>
      <c r="NYQ118" s="102"/>
      <c r="NYR118" s="102"/>
      <c r="NYS118" s="102"/>
      <c r="NYT118" s="102"/>
      <c r="NYU118" s="102"/>
      <c r="NYV118" s="102"/>
      <c r="NYW118" s="102"/>
      <c r="NYX118" s="102"/>
      <c r="NYY118" s="102"/>
      <c r="NYZ118" s="102"/>
      <c r="NZA118" s="102"/>
      <c r="NZB118" s="102"/>
      <c r="NZC118" s="102"/>
      <c r="NZD118" s="102"/>
      <c r="NZE118" s="102"/>
      <c r="NZF118" s="102"/>
      <c r="NZG118" s="102"/>
      <c r="NZH118" s="102"/>
      <c r="NZI118" s="102"/>
      <c r="NZJ118" s="102"/>
      <c r="NZK118" s="102"/>
      <c r="NZL118" s="102"/>
      <c r="NZM118" s="102"/>
      <c r="NZN118" s="102"/>
      <c r="NZO118" s="102"/>
      <c r="NZP118" s="102"/>
      <c r="NZQ118" s="102"/>
      <c r="NZR118" s="102"/>
      <c r="NZS118" s="102"/>
      <c r="NZT118" s="102"/>
      <c r="NZU118" s="102"/>
      <c r="NZV118" s="102"/>
      <c r="NZW118" s="102"/>
      <c r="NZX118" s="102"/>
      <c r="NZY118" s="102"/>
      <c r="NZZ118" s="102"/>
      <c r="OAA118" s="102"/>
      <c r="OAB118" s="102"/>
      <c r="OAC118" s="102"/>
      <c r="OAD118" s="102"/>
      <c r="OAE118" s="102"/>
      <c r="OAF118" s="102"/>
      <c r="OAG118" s="102"/>
      <c r="OAH118" s="102"/>
      <c r="OAI118" s="102"/>
      <c r="OAJ118" s="102"/>
      <c r="OAK118" s="102"/>
      <c r="OAL118" s="102"/>
      <c r="OAM118" s="102"/>
      <c r="OAN118" s="102"/>
      <c r="OAO118" s="102"/>
      <c r="OAP118" s="102"/>
      <c r="OAQ118" s="102"/>
      <c r="OAR118" s="102"/>
      <c r="OAS118" s="102"/>
      <c r="OAT118" s="102"/>
      <c r="OAU118" s="102"/>
      <c r="OAV118" s="102"/>
      <c r="OAW118" s="102"/>
      <c r="OAX118" s="102"/>
      <c r="OAY118" s="102"/>
      <c r="OAZ118" s="102"/>
      <c r="OBA118" s="102"/>
      <c r="OBB118" s="102"/>
      <c r="OBC118" s="102"/>
      <c r="OBD118" s="102"/>
      <c r="OBE118" s="102"/>
      <c r="OBF118" s="102"/>
      <c r="OBG118" s="102"/>
      <c r="OBH118" s="102"/>
      <c r="OBI118" s="102"/>
      <c r="OBJ118" s="102"/>
      <c r="OBK118" s="102"/>
      <c r="OBL118" s="102"/>
      <c r="OBM118" s="102"/>
      <c r="OBN118" s="102"/>
      <c r="OBO118" s="102"/>
      <c r="OBP118" s="102"/>
      <c r="OBQ118" s="102"/>
      <c r="OBR118" s="102"/>
      <c r="OBS118" s="102"/>
      <c r="OBT118" s="102"/>
      <c r="OBU118" s="102"/>
      <c r="OBV118" s="102"/>
      <c r="OBW118" s="102"/>
      <c r="OBX118" s="102"/>
      <c r="OBY118" s="102"/>
      <c r="OBZ118" s="102"/>
      <c r="OCA118" s="102"/>
      <c r="OCB118" s="102"/>
      <c r="OCC118" s="102"/>
      <c r="OCD118" s="102"/>
      <c r="OCE118" s="102"/>
      <c r="OCF118" s="102"/>
      <c r="OCG118" s="102"/>
      <c r="OCH118" s="102"/>
      <c r="OCI118" s="102"/>
      <c r="OCJ118" s="102"/>
      <c r="OCK118" s="102"/>
      <c r="OCL118" s="102"/>
      <c r="OCM118" s="102"/>
      <c r="OCN118" s="102"/>
      <c r="OCO118" s="102"/>
      <c r="OCP118" s="102"/>
      <c r="OCQ118" s="102"/>
      <c r="OCR118" s="102"/>
      <c r="OCS118" s="102"/>
      <c r="OCT118" s="102"/>
      <c r="OCU118" s="102"/>
      <c r="OCV118" s="102"/>
      <c r="OCW118" s="102"/>
      <c r="OCX118" s="102"/>
      <c r="OCY118" s="102"/>
      <c r="OCZ118" s="102"/>
      <c r="ODA118" s="102"/>
      <c r="ODB118" s="102"/>
      <c r="ODC118" s="102"/>
      <c r="ODD118" s="102"/>
      <c r="ODE118" s="102"/>
      <c r="ODF118" s="102"/>
      <c r="ODG118" s="102"/>
      <c r="ODH118" s="102"/>
      <c r="ODI118" s="102"/>
      <c r="ODJ118" s="102"/>
      <c r="ODK118" s="102"/>
      <c r="ODL118" s="102"/>
      <c r="ODM118" s="102"/>
      <c r="ODN118" s="102"/>
      <c r="ODO118" s="102"/>
      <c r="ODP118" s="102"/>
      <c r="ODQ118" s="102"/>
      <c r="ODR118" s="102"/>
      <c r="ODS118" s="102"/>
      <c r="ODT118" s="102"/>
      <c r="ODU118" s="102"/>
      <c r="ODV118" s="102"/>
      <c r="ODW118" s="102"/>
      <c r="ODX118" s="102"/>
      <c r="ODY118" s="102"/>
      <c r="ODZ118" s="102"/>
      <c r="OEA118" s="102"/>
      <c r="OEB118" s="102"/>
      <c r="OEC118" s="102"/>
      <c r="OED118" s="102"/>
      <c r="OEE118" s="102"/>
      <c r="OEF118" s="102"/>
      <c r="OEG118" s="102"/>
      <c r="OEH118" s="102"/>
      <c r="OEI118" s="102"/>
      <c r="OEJ118" s="102"/>
      <c r="OEK118" s="102"/>
      <c r="OEL118" s="102"/>
      <c r="OEM118" s="102"/>
      <c r="OEN118" s="102"/>
      <c r="OEO118" s="102"/>
      <c r="OEP118" s="102"/>
      <c r="OEQ118" s="102"/>
      <c r="OER118" s="102"/>
      <c r="OES118" s="102"/>
      <c r="OET118" s="102"/>
      <c r="OEU118" s="102"/>
      <c r="OEV118" s="102"/>
      <c r="OEW118" s="102"/>
      <c r="OEX118" s="102"/>
      <c r="OEY118" s="102"/>
      <c r="OEZ118" s="102"/>
      <c r="OFA118" s="102"/>
      <c r="OFB118" s="102"/>
      <c r="OFC118" s="102"/>
      <c r="OFD118" s="102"/>
      <c r="OFE118" s="102"/>
      <c r="OFF118" s="102"/>
      <c r="OFG118" s="102"/>
      <c r="OFH118" s="102"/>
      <c r="OFI118" s="102"/>
      <c r="OFJ118" s="102"/>
      <c r="OFK118" s="102"/>
      <c r="OFL118" s="102"/>
      <c r="OFM118" s="102"/>
      <c r="OFN118" s="102"/>
      <c r="OFO118" s="102"/>
      <c r="OFP118" s="102"/>
      <c r="OFQ118" s="102"/>
      <c r="OFR118" s="102"/>
      <c r="OFS118" s="102"/>
      <c r="OFT118" s="102"/>
      <c r="OFU118" s="102"/>
      <c r="OFV118" s="102"/>
      <c r="OFW118" s="102"/>
      <c r="OFX118" s="102"/>
      <c r="OFY118" s="102"/>
      <c r="OFZ118" s="102"/>
      <c r="OGA118" s="102"/>
      <c r="OGB118" s="102"/>
      <c r="OGC118" s="102"/>
      <c r="OGD118" s="102"/>
      <c r="OGE118" s="102"/>
      <c r="OGF118" s="102"/>
      <c r="OGG118" s="102"/>
      <c r="OGH118" s="102"/>
      <c r="OGI118" s="102"/>
      <c r="OGJ118" s="102"/>
      <c r="OGK118" s="102"/>
      <c r="OGL118" s="102"/>
      <c r="OGM118" s="102"/>
      <c r="OGN118" s="102"/>
      <c r="OGO118" s="102"/>
      <c r="OGP118" s="102"/>
      <c r="OGQ118" s="102"/>
      <c r="OGR118" s="102"/>
      <c r="OGS118" s="102"/>
      <c r="OGT118" s="102"/>
      <c r="OGU118" s="102"/>
      <c r="OGV118" s="102"/>
      <c r="OGW118" s="102"/>
      <c r="OGX118" s="102"/>
      <c r="OGY118" s="102"/>
      <c r="OGZ118" s="102"/>
      <c r="OHA118" s="102"/>
      <c r="OHB118" s="102"/>
      <c r="OHC118" s="102"/>
      <c r="OHD118" s="102"/>
      <c r="OHE118" s="102"/>
      <c r="OHF118" s="102"/>
      <c r="OHG118" s="102"/>
      <c r="OHH118" s="102"/>
      <c r="OHI118" s="102"/>
      <c r="OHJ118" s="102"/>
      <c r="OHK118" s="102"/>
      <c r="OHL118" s="102"/>
      <c r="OHM118" s="102"/>
      <c r="OHN118" s="102"/>
      <c r="OHO118" s="102"/>
      <c r="OHP118" s="102"/>
      <c r="OHQ118" s="102"/>
      <c r="OHR118" s="102"/>
      <c r="OHS118" s="102"/>
      <c r="OHT118" s="102"/>
      <c r="OHU118" s="102"/>
      <c r="OHV118" s="102"/>
      <c r="OHW118" s="102"/>
      <c r="OHX118" s="102"/>
      <c r="OHY118" s="102"/>
      <c r="OHZ118" s="102"/>
      <c r="OIA118" s="102"/>
      <c r="OIB118" s="102"/>
      <c r="OIC118" s="102"/>
      <c r="OID118" s="102"/>
      <c r="OIE118" s="102"/>
      <c r="OIF118" s="102"/>
      <c r="OIG118" s="102"/>
      <c r="OIH118" s="102"/>
      <c r="OII118" s="102"/>
      <c r="OIJ118" s="102"/>
      <c r="OIK118" s="102"/>
      <c r="OIL118" s="102"/>
      <c r="OIM118" s="102"/>
      <c r="OIN118" s="102"/>
      <c r="OIO118" s="102"/>
      <c r="OIP118" s="102"/>
      <c r="OIQ118" s="102"/>
      <c r="OIR118" s="102"/>
      <c r="OIS118" s="102"/>
      <c r="OIT118" s="102"/>
      <c r="OIU118" s="102"/>
      <c r="OIV118" s="102"/>
      <c r="OIW118" s="102"/>
      <c r="OIX118" s="102"/>
      <c r="OIY118" s="102"/>
      <c r="OIZ118" s="102"/>
      <c r="OJA118" s="102"/>
      <c r="OJB118" s="102"/>
      <c r="OJC118" s="102"/>
      <c r="OJD118" s="102"/>
      <c r="OJE118" s="102"/>
      <c r="OJF118" s="102"/>
      <c r="OJG118" s="102"/>
      <c r="OJH118" s="102"/>
      <c r="OJI118" s="102"/>
      <c r="OJJ118" s="102"/>
      <c r="OJK118" s="102"/>
      <c r="OJL118" s="102"/>
      <c r="OJM118" s="102"/>
      <c r="OJN118" s="102"/>
      <c r="OJO118" s="102"/>
      <c r="OJP118" s="102"/>
      <c r="OJQ118" s="102"/>
      <c r="OJR118" s="102"/>
      <c r="OJS118" s="102"/>
      <c r="OJT118" s="102"/>
      <c r="OJU118" s="102"/>
      <c r="OJV118" s="102"/>
      <c r="OJW118" s="102"/>
      <c r="OJX118" s="102"/>
      <c r="OJY118" s="102"/>
      <c r="OJZ118" s="102"/>
      <c r="OKA118" s="102"/>
      <c r="OKB118" s="102"/>
      <c r="OKC118" s="102"/>
      <c r="OKD118" s="102"/>
      <c r="OKE118" s="102"/>
      <c r="OKF118" s="102"/>
      <c r="OKG118" s="102"/>
      <c r="OKH118" s="102"/>
      <c r="OKI118" s="102"/>
      <c r="OKJ118" s="102"/>
      <c r="OKK118" s="102"/>
      <c r="OKL118" s="102"/>
      <c r="OKM118" s="102"/>
      <c r="OKN118" s="102"/>
      <c r="OKO118" s="102"/>
      <c r="OKP118" s="102"/>
      <c r="OKQ118" s="102"/>
      <c r="OKR118" s="102"/>
      <c r="OKS118" s="102"/>
      <c r="OKT118" s="102"/>
      <c r="OKU118" s="102"/>
      <c r="OKV118" s="102"/>
      <c r="OKW118" s="102"/>
      <c r="OKX118" s="102"/>
      <c r="OKY118" s="102"/>
      <c r="OKZ118" s="102"/>
      <c r="OLA118" s="102"/>
      <c r="OLB118" s="102"/>
      <c r="OLC118" s="102"/>
      <c r="OLD118" s="102"/>
      <c r="OLE118" s="102"/>
      <c r="OLF118" s="102"/>
      <c r="OLG118" s="102"/>
      <c r="OLH118" s="102"/>
      <c r="OLI118" s="102"/>
      <c r="OLJ118" s="102"/>
      <c r="OLK118" s="102"/>
      <c r="OLL118" s="102"/>
      <c r="OLM118" s="102"/>
      <c r="OLN118" s="102"/>
      <c r="OLO118" s="102"/>
      <c r="OLP118" s="102"/>
      <c r="OLQ118" s="102"/>
      <c r="OLR118" s="102"/>
      <c r="OLS118" s="102"/>
      <c r="OLT118" s="102"/>
      <c r="OLU118" s="102"/>
      <c r="OLV118" s="102"/>
      <c r="OLW118" s="102"/>
      <c r="OLX118" s="102"/>
      <c r="OLY118" s="102"/>
      <c r="OLZ118" s="102"/>
      <c r="OMA118" s="102"/>
      <c r="OMB118" s="102"/>
      <c r="OMC118" s="102"/>
      <c r="OMD118" s="102"/>
      <c r="OME118" s="102"/>
      <c r="OMF118" s="102"/>
      <c r="OMG118" s="102"/>
      <c r="OMH118" s="102"/>
      <c r="OMI118" s="102"/>
      <c r="OMJ118" s="102"/>
      <c r="OMK118" s="102"/>
      <c r="OML118" s="102"/>
      <c r="OMM118" s="102"/>
      <c r="OMN118" s="102"/>
      <c r="OMO118" s="102"/>
      <c r="OMP118" s="102"/>
      <c r="OMQ118" s="102"/>
      <c r="OMR118" s="102"/>
      <c r="OMS118" s="102"/>
      <c r="OMT118" s="102"/>
      <c r="OMU118" s="102"/>
      <c r="OMV118" s="102"/>
      <c r="OMW118" s="102"/>
      <c r="OMX118" s="102"/>
      <c r="OMY118" s="102"/>
      <c r="OMZ118" s="102"/>
      <c r="ONA118" s="102"/>
      <c r="ONB118" s="102"/>
      <c r="ONC118" s="102"/>
      <c r="OND118" s="102"/>
      <c r="ONE118" s="102"/>
      <c r="ONF118" s="102"/>
      <c r="ONG118" s="102"/>
      <c r="ONH118" s="102"/>
      <c r="ONI118" s="102"/>
      <c r="ONJ118" s="102"/>
      <c r="ONK118" s="102"/>
      <c r="ONL118" s="102"/>
      <c r="ONM118" s="102"/>
      <c r="ONN118" s="102"/>
      <c r="ONO118" s="102"/>
      <c r="ONP118" s="102"/>
      <c r="ONQ118" s="102"/>
      <c r="ONR118" s="102"/>
      <c r="ONS118" s="102"/>
      <c r="ONT118" s="102"/>
      <c r="ONU118" s="102"/>
      <c r="ONV118" s="102"/>
      <c r="ONW118" s="102"/>
      <c r="ONX118" s="102"/>
      <c r="ONY118" s="102"/>
      <c r="ONZ118" s="102"/>
      <c r="OOA118" s="102"/>
      <c r="OOB118" s="102"/>
      <c r="OOC118" s="102"/>
      <c r="OOD118" s="102"/>
      <c r="OOE118" s="102"/>
      <c r="OOF118" s="102"/>
      <c r="OOG118" s="102"/>
      <c r="OOH118" s="102"/>
      <c r="OOI118" s="102"/>
      <c r="OOJ118" s="102"/>
      <c r="OOK118" s="102"/>
      <c r="OOL118" s="102"/>
      <c r="OOM118" s="102"/>
      <c r="OON118" s="102"/>
      <c r="OOO118" s="102"/>
      <c r="OOP118" s="102"/>
      <c r="OOQ118" s="102"/>
      <c r="OOR118" s="102"/>
      <c r="OOS118" s="102"/>
      <c r="OOT118" s="102"/>
      <c r="OOU118" s="102"/>
      <c r="OOV118" s="102"/>
      <c r="OOW118" s="102"/>
      <c r="OOX118" s="102"/>
      <c r="OOY118" s="102"/>
      <c r="OOZ118" s="102"/>
      <c r="OPA118" s="102"/>
      <c r="OPB118" s="102"/>
      <c r="OPC118" s="102"/>
      <c r="OPD118" s="102"/>
      <c r="OPE118" s="102"/>
      <c r="OPF118" s="102"/>
      <c r="OPG118" s="102"/>
      <c r="OPH118" s="102"/>
      <c r="OPI118" s="102"/>
      <c r="OPJ118" s="102"/>
      <c r="OPK118" s="102"/>
      <c r="OPL118" s="102"/>
      <c r="OPM118" s="102"/>
      <c r="OPN118" s="102"/>
      <c r="OPO118" s="102"/>
      <c r="OPP118" s="102"/>
      <c r="OPQ118" s="102"/>
      <c r="OPR118" s="102"/>
      <c r="OPS118" s="102"/>
      <c r="OPT118" s="102"/>
      <c r="OPU118" s="102"/>
      <c r="OPV118" s="102"/>
      <c r="OPW118" s="102"/>
      <c r="OPX118" s="102"/>
      <c r="OPY118" s="102"/>
      <c r="OPZ118" s="102"/>
      <c r="OQA118" s="102"/>
      <c r="OQB118" s="102"/>
      <c r="OQC118" s="102"/>
      <c r="OQD118" s="102"/>
      <c r="OQE118" s="102"/>
      <c r="OQF118" s="102"/>
      <c r="OQG118" s="102"/>
      <c r="OQH118" s="102"/>
      <c r="OQI118" s="102"/>
      <c r="OQJ118" s="102"/>
      <c r="OQK118" s="102"/>
      <c r="OQL118" s="102"/>
      <c r="OQM118" s="102"/>
      <c r="OQN118" s="102"/>
      <c r="OQO118" s="102"/>
      <c r="OQP118" s="102"/>
      <c r="OQQ118" s="102"/>
      <c r="OQR118" s="102"/>
      <c r="OQS118" s="102"/>
      <c r="OQT118" s="102"/>
      <c r="OQU118" s="102"/>
      <c r="OQV118" s="102"/>
      <c r="OQW118" s="102"/>
      <c r="OQX118" s="102"/>
      <c r="OQY118" s="102"/>
      <c r="OQZ118" s="102"/>
      <c r="ORA118" s="102"/>
      <c r="ORB118" s="102"/>
      <c r="ORC118" s="102"/>
      <c r="ORD118" s="102"/>
      <c r="ORE118" s="102"/>
      <c r="ORF118" s="102"/>
      <c r="ORG118" s="102"/>
      <c r="ORH118" s="102"/>
      <c r="ORI118" s="102"/>
      <c r="ORJ118" s="102"/>
      <c r="ORK118" s="102"/>
      <c r="ORL118" s="102"/>
      <c r="ORM118" s="102"/>
      <c r="ORN118" s="102"/>
      <c r="ORO118" s="102"/>
      <c r="ORP118" s="102"/>
      <c r="ORQ118" s="102"/>
      <c r="ORR118" s="102"/>
      <c r="ORS118" s="102"/>
      <c r="ORT118" s="102"/>
      <c r="ORU118" s="102"/>
      <c r="ORV118" s="102"/>
      <c r="ORW118" s="102"/>
      <c r="ORX118" s="102"/>
      <c r="ORY118" s="102"/>
      <c r="ORZ118" s="102"/>
      <c r="OSA118" s="102"/>
      <c r="OSB118" s="102"/>
      <c r="OSC118" s="102"/>
      <c r="OSD118" s="102"/>
      <c r="OSE118" s="102"/>
      <c r="OSF118" s="102"/>
      <c r="OSG118" s="102"/>
      <c r="OSH118" s="102"/>
      <c r="OSI118" s="102"/>
      <c r="OSJ118" s="102"/>
      <c r="OSK118" s="102"/>
      <c r="OSL118" s="102"/>
      <c r="OSM118" s="102"/>
      <c r="OSN118" s="102"/>
      <c r="OSO118" s="102"/>
      <c r="OSP118" s="102"/>
      <c r="OSQ118" s="102"/>
      <c r="OSR118" s="102"/>
      <c r="OSS118" s="102"/>
      <c r="OST118" s="102"/>
      <c r="OSU118" s="102"/>
      <c r="OSV118" s="102"/>
      <c r="OSW118" s="102"/>
      <c r="OSX118" s="102"/>
      <c r="OSY118" s="102"/>
      <c r="OSZ118" s="102"/>
      <c r="OTA118" s="102"/>
      <c r="OTB118" s="102"/>
      <c r="OTC118" s="102"/>
      <c r="OTD118" s="102"/>
      <c r="OTE118" s="102"/>
      <c r="OTF118" s="102"/>
      <c r="OTG118" s="102"/>
      <c r="OTH118" s="102"/>
      <c r="OTI118" s="102"/>
      <c r="OTJ118" s="102"/>
      <c r="OTK118" s="102"/>
      <c r="OTL118" s="102"/>
      <c r="OTM118" s="102"/>
      <c r="OTN118" s="102"/>
      <c r="OTO118" s="102"/>
      <c r="OTP118" s="102"/>
      <c r="OTQ118" s="102"/>
      <c r="OTR118" s="102"/>
      <c r="OTS118" s="102"/>
      <c r="OTT118" s="102"/>
      <c r="OTU118" s="102"/>
      <c r="OTV118" s="102"/>
      <c r="OTW118" s="102"/>
      <c r="OTX118" s="102"/>
      <c r="OTY118" s="102"/>
      <c r="OTZ118" s="102"/>
      <c r="OUA118" s="102"/>
      <c r="OUB118" s="102"/>
      <c r="OUC118" s="102"/>
      <c r="OUD118" s="102"/>
      <c r="OUE118" s="102"/>
      <c r="OUF118" s="102"/>
      <c r="OUG118" s="102"/>
      <c r="OUH118" s="102"/>
      <c r="OUI118" s="102"/>
      <c r="OUJ118" s="102"/>
      <c r="OUK118" s="102"/>
      <c r="OUL118" s="102"/>
      <c r="OUM118" s="102"/>
      <c r="OUN118" s="102"/>
      <c r="OUO118" s="102"/>
      <c r="OUP118" s="102"/>
      <c r="OUQ118" s="102"/>
      <c r="OUR118" s="102"/>
      <c r="OUS118" s="102"/>
      <c r="OUT118" s="102"/>
      <c r="OUU118" s="102"/>
      <c r="OUV118" s="102"/>
      <c r="OUW118" s="102"/>
      <c r="OUX118" s="102"/>
      <c r="OUY118" s="102"/>
      <c r="OUZ118" s="102"/>
      <c r="OVA118" s="102"/>
      <c r="OVB118" s="102"/>
      <c r="OVC118" s="102"/>
      <c r="OVD118" s="102"/>
      <c r="OVE118" s="102"/>
      <c r="OVF118" s="102"/>
      <c r="OVG118" s="102"/>
      <c r="OVH118" s="102"/>
      <c r="OVI118" s="102"/>
      <c r="OVJ118" s="102"/>
      <c r="OVK118" s="102"/>
      <c r="OVL118" s="102"/>
      <c r="OVM118" s="102"/>
      <c r="OVN118" s="102"/>
      <c r="OVO118" s="102"/>
      <c r="OVP118" s="102"/>
      <c r="OVQ118" s="102"/>
      <c r="OVR118" s="102"/>
      <c r="OVS118" s="102"/>
      <c r="OVT118" s="102"/>
      <c r="OVU118" s="102"/>
      <c r="OVV118" s="102"/>
      <c r="OVW118" s="102"/>
      <c r="OVX118" s="102"/>
      <c r="OVY118" s="102"/>
      <c r="OVZ118" s="102"/>
      <c r="OWA118" s="102"/>
      <c r="OWB118" s="102"/>
      <c r="OWC118" s="102"/>
      <c r="OWD118" s="102"/>
      <c r="OWE118" s="102"/>
      <c r="OWF118" s="102"/>
      <c r="OWG118" s="102"/>
      <c r="OWH118" s="102"/>
      <c r="OWI118" s="102"/>
      <c r="OWJ118" s="102"/>
      <c r="OWK118" s="102"/>
      <c r="OWL118" s="102"/>
      <c r="OWM118" s="102"/>
      <c r="OWN118" s="102"/>
      <c r="OWO118" s="102"/>
      <c r="OWP118" s="102"/>
      <c r="OWQ118" s="102"/>
      <c r="OWR118" s="102"/>
      <c r="OWS118" s="102"/>
      <c r="OWT118" s="102"/>
      <c r="OWU118" s="102"/>
      <c r="OWV118" s="102"/>
      <c r="OWW118" s="102"/>
      <c r="OWX118" s="102"/>
      <c r="OWY118" s="102"/>
      <c r="OWZ118" s="102"/>
      <c r="OXA118" s="102"/>
      <c r="OXB118" s="102"/>
      <c r="OXC118" s="102"/>
      <c r="OXD118" s="102"/>
      <c r="OXE118" s="102"/>
      <c r="OXF118" s="102"/>
      <c r="OXG118" s="102"/>
      <c r="OXH118" s="102"/>
      <c r="OXI118" s="102"/>
      <c r="OXJ118" s="102"/>
      <c r="OXK118" s="102"/>
      <c r="OXL118" s="102"/>
      <c r="OXM118" s="102"/>
      <c r="OXN118" s="102"/>
      <c r="OXO118" s="102"/>
      <c r="OXP118" s="102"/>
      <c r="OXQ118" s="102"/>
      <c r="OXR118" s="102"/>
      <c r="OXS118" s="102"/>
      <c r="OXT118" s="102"/>
      <c r="OXU118" s="102"/>
      <c r="OXV118" s="102"/>
      <c r="OXW118" s="102"/>
      <c r="OXX118" s="102"/>
      <c r="OXY118" s="102"/>
      <c r="OXZ118" s="102"/>
      <c r="OYA118" s="102"/>
      <c r="OYB118" s="102"/>
      <c r="OYC118" s="102"/>
      <c r="OYD118" s="102"/>
      <c r="OYE118" s="102"/>
      <c r="OYF118" s="102"/>
      <c r="OYG118" s="102"/>
      <c r="OYH118" s="102"/>
      <c r="OYI118" s="102"/>
      <c r="OYJ118" s="102"/>
      <c r="OYK118" s="102"/>
      <c r="OYL118" s="102"/>
      <c r="OYM118" s="102"/>
      <c r="OYN118" s="102"/>
      <c r="OYO118" s="102"/>
      <c r="OYP118" s="102"/>
      <c r="OYQ118" s="102"/>
      <c r="OYR118" s="102"/>
      <c r="OYS118" s="102"/>
      <c r="OYT118" s="102"/>
      <c r="OYU118" s="102"/>
      <c r="OYV118" s="102"/>
      <c r="OYW118" s="102"/>
      <c r="OYX118" s="102"/>
      <c r="OYY118" s="102"/>
      <c r="OYZ118" s="102"/>
      <c r="OZA118" s="102"/>
      <c r="OZB118" s="102"/>
      <c r="OZC118" s="102"/>
      <c r="OZD118" s="102"/>
      <c r="OZE118" s="102"/>
      <c r="OZF118" s="102"/>
      <c r="OZG118" s="102"/>
      <c r="OZH118" s="102"/>
      <c r="OZI118" s="102"/>
      <c r="OZJ118" s="102"/>
      <c r="OZK118" s="102"/>
      <c r="OZL118" s="102"/>
      <c r="OZM118" s="102"/>
      <c r="OZN118" s="102"/>
      <c r="OZO118" s="102"/>
      <c r="OZP118" s="102"/>
      <c r="OZQ118" s="102"/>
      <c r="OZR118" s="102"/>
      <c r="OZS118" s="102"/>
      <c r="OZT118" s="102"/>
      <c r="OZU118" s="102"/>
      <c r="OZV118" s="102"/>
      <c r="OZW118" s="102"/>
      <c r="OZX118" s="102"/>
      <c r="OZY118" s="102"/>
      <c r="OZZ118" s="102"/>
      <c r="PAA118" s="102"/>
      <c r="PAB118" s="102"/>
      <c r="PAC118" s="102"/>
      <c r="PAD118" s="102"/>
      <c r="PAE118" s="102"/>
      <c r="PAF118" s="102"/>
      <c r="PAG118" s="102"/>
      <c r="PAH118" s="102"/>
      <c r="PAI118" s="102"/>
      <c r="PAJ118" s="102"/>
      <c r="PAK118" s="102"/>
      <c r="PAL118" s="102"/>
      <c r="PAM118" s="102"/>
      <c r="PAN118" s="102"/>
      <c r="PAO118" s="102"/>
      <c r="PAP118" s="102"/>
      <c r="PAQ118" s="102"/>
      <c r="PAR118" s="102"/>
      <c r="PAS118" s="102"/>
      <c r="PAT118" s="102"/>
      <c r="PAU118" s="102"/>
      <c r="PAV118" s="102"/>
      <c r="PAW118" s="102"/>
      <c r="PAX118" s="102"/>
      <c r="PAY118" s="102"/>
      <c r="PAZ118" s="102"/>
      <c r="PBA118" s="102"/>
      <c r="PBB118" s="102"/>
      <c r="PBC118" s="102"/>
      <c r="PBD118" s="102"/>
      <c r="PBE118" s="102"/>
      <c r="PBF118" s="102"/>
      <c r="PBG118" s="102"/>
      <c r="PBH118" s="102"/>
      <c r="PBI118" s="102"/>
      <c r="PBJ118" s="102"/>
      <c r="PBK118" s="102"/>
      <c r="PBL118" s="102"/>
      <c r="PBM118" s="102"/>
      <c r="PBN118" s="102"/>
      <c r="PBO118" s="102"/>
      <c r="PBP118" s="102"/>
      <c r="PBQ118" s="102"/>
      <c r="PBR118" s="102"/>
      <c r="PBS118" s="102"/>
      <c r="PBT118" s="102"/>
      <c r="PBU118" s="102"/>
      <c r="PBV118" s="102"/>
      <c r="PBW118" s="102"/>
      <c r="PBX118" s="102"/>
      <c r="PBY118" s="102"/>
      <c r="PBZ118" s="102"/>
      <c r="PCA118" s="102"/>
      <c r="PCB118" s="102"/>
      <c r="PCC118" s="102"/>
      <c r="PCD118" s="102"/>
      <c r="PCE118" s="102"/>
      <c r="PCF118" s="102"/>
      <c r="PCG118" s="102"/>
      <c r="PCH118" s="102"/>
      <c r="PCI118" s="102"/>
      <c r="PCJ118" s="102"/>
      <c r="PCK118" s="102"/>
      <c r="PCL118" s="102"/>
      <c r="PCM118" s="102"/>
      <c r="PCN118" s="102"/>
      <c r="PCO118" s="102"/>
      <c r="PCP118" s="102"/>
      <c r="PCQ118" s="102"/>
      <c r="PCR118" s="102"/>
      <c r="PCS118" s="102"/>
      <c r="PCT118" s="102"/>
      <c r="PCU118" s="102"/>
      <c r="PCV118" s="102"/>
      <c r="PCW118" s="102"/>
      <c r="PCX118" s="102"/>
      <c r="PCY118" s="102"/>
      <c r="PCZ118" s="102"/>
      <c r="PDA118" s="102"/>
      <c r="PDB118" s="102"/>
      <c r="PDC118" s="102"/>
      <c r="PDD118" s="102"/>
      <c r="PDE118" s="102"/>
      <c r="PDF118" s="102"/>
      <c r="PDG118" s="102"/>
      <c r="PDH118" s="102"/>
      <c r="PDI118" s="102"/>
      <c r="PDJ118" s="102"/>
      <c r="PDK118" s="102"/>
      <c r="PDL118" s="102"/>
      <c r="PDM118" s="102"/>
      <c r="PDN118" s="102"/>
      <c r="PDO118" s="102"/>
      <c r="PDP118" s="102"/>
      <c r="PDQ118" s="102"/>
      <c r="PDR118" s="102"/>
      <c r="PDS118" s="102"/>
      <c r="PDT118" s="102"/>
      <c r="PDU118" s="102"/>
      <c r="PDV118" s="102"/>
      <c r="PDW118" s="102"/>
      <c r="PDX118" s="102"/>
      <c r="PDY118" s="102"/>
      <c r="PDZ118" s="102"/>
      <c r="PEA118" s="102"/>
      <c r="PEB118" s="102"/>
      <c r="PEC118" s="102"/>
      <c r="PED118" s="102"/>
      <c r="PEE118" s="102"/>
      <c r="PEF118" s="102"/>
      <c r="PEG118" s="102"/>
      <c r="PEH118" s="102"/>
      <c r="PEI118" s="102"/>
      <c r="PEJ118" s="102"/>
      <c r="PEK118" s="102"/>
      <c r="PEL118" s="102"/>
      <c r="PEM118" s="102"/>
      <c r="PEN118" s="102"/>
      <c r="PEO118" s="102"/>
      <c r="PEP118" s="102"/>
      <c r="PEQ118" s="102"/>
      <c r="PER118" s="102"/>
      <c r="PES118" s="102"/>
      <c r="PET118" s="102"/>
      <c r="PEU118" s="102"/>
      <c r="PEV118" s="102"/>
      <c r="PEW118" s="102"/>
      <c r="PEX118" s="102"/>
      <c r="PEY118" s="102"/>
      <c r="PEZ118" s="102"/>
      <c r="PFA118" s="102"/>
      <c r="PFB118" s="102"/>
      <c r="PFC118" s="102"/>
      <c r="PFD118" s="102"/>
      <c r="PFE118" s="102"/>
      <c r="PFF118" s="102"/>
      <c r="PFG118" s="102"/>
      <c r="PFH118" s="102"/>
      <c r="PFI118" s="102"/>
      <c r="PFJ118" s="102"/>
      <c r="PFK118" s="102"/>
      <c r="PFL118" s="102"/>
      <c r="PFM118" s="102"/>
      <c r="PFN118" s="102"/>
      <c r="PFO118" s="102"/>
      <c r="PFP118" s="102"/>
      <c r="PFQ118" s="102"/>
      <c r="PFR118" s="102"/>
      <c r="PFS118" s="102"/>
      <c r="PFT118" s="102"/>
      <c r="PFU118" s="102"/>
      <c r="PFV118" s="102"/>
      <c r="PFW118" s="102"/>
      <c r="PFX118" s="102"/>
      <c r="PFY118" s="102"/>
      <c r="PFZ118" s="102"/>
      <c r="PGA118" s="102"/>
      <c r="PGB118" s="102"/>
      <c r="PGC118" s="102"/>
      <c r="PGD118" s="102"/>
      <c r="PGE118" s="102"/>
      <c r="PGF118" s="102"/>
      <c r="PGG118" s="102"/>
      <c r="PGH118" s="102"/>
      <c r="PGI118" s="102"/>
      <c r="PGJ118" s="102"/>
      <c r="PGK118" s="102"/>
      <c r="PGL118" s="102"/>
      <c r="PGM118" s="102"/>
      <c r="PGN118" s="102"/>
      <c r="PGO118" s="102"/>
      <c r="PGP118" s="102"/>
      <c r="PGQ118" s="102"/>
      <c r="PGR118" s="102"/>
      <c r="PGS118" s="102"/>
      <c r="PGT118" s="102"/>
      <c r="PGU118" s="102"/>
      <c r="PGV118" s="102"/>
      <c r="PGW118" s="102"/>
      <c r="PGX118" s="102"/>
      <c r="PGY118" s="102"/>
      <c r="PGZ118" s="102"/>
      <c r="PHA118" s="102"/>
      <c r="PHB118" s="102"/>
      <c r="PHC118" s="102"/>
      <c r="PHD118" s="102"/>
      <c r="PHE118" s="102"/>
      <c r="PHF118" s="102"/>
      <c r="PHG118" s="102"/>
      <c r="PHH118" s="102"/>
      <c r="PHI118" s="102"/>
      <c r="PHJ118" s="102"/>
      <c r="PHK118" s="102"/>
      <c r="PHL118" s="102"/>
      <c r="PHM118" s="102"/>
      <c r="PHN118" s="102"/>
      <c r="PHO118" s="102"/>
      <c r="PHP118" s="102"/>
      <c r="PHQ118" s="102"/>
      <c r="PHR118" s="102"/>
      <c r="PHS118" s="102"/>
      <c r="PHT118" s="102"/>
      <c r="PHU118" s="102"/>
      <c r="PHV118" s="102"/>
      <c r="PHW118" s="102"/>
      <c r="PHX118" s="102"/>
      <c r="PHY118" s="102"/>
      <c r="PHZ118" s="102"/>
      <c r="PIA118" s="102"/>
      <c r="PIB118" s="102"/>
      <c r="PIC118" s="102"/>
      <c r="PID118" s="102"/>
      <c r="PIE118" s="102"/>
      <c r="PIF118" s="102"/>
      <c r="PIG118" s="102"/>
      <c r="PIH118" s="102"/>
      <c r="PII118" s="102"/>
      <c r="PIJ118" s="102"/>
      <c r="PIK118" s="102"/>
      <c r="PIL118" s="102"/>
      <c r="PIM118" s="102"/>
      <c r="PIN118" s="102"/>
      <c r="PIO118" s="102"/>
      <c r="PIP118" s="102"/>
      <c r="PIQ118" s="102"/>
      <c r="PIR118" s="102"/>
      <c r="PIS118" s="102"/>
      <c r="PIT118" s="102"/>
      <c r="PIU118" s="102"/>
      <c r="PIV118" s="102"/>
      <c r="PIW118" s="102"/>
      <c r="PIX118" s="102"/>
      <c r="PIY118" s="102"/>
      <c r="PIZ118" s="102"/>
      <c r="PJA118" s="102"/>
      <c r="PJB118" s="102"/>
      <c r="PJC118" s="102"/>
      <c r="PJD118" s="102"/>
      <c r="PJE118" s="102"/>
      <c r="PJF118" s="102"/>
      <c r="PJG118" s="102"/>
      <c r="PJH118" s="102"/>
      <c r="PJI118" s="102"/>
      <c r="PJJ118" s="102"/>
      <c r="PJK118" s="102"/>
      <c r="PJL118" s="102"/>
      <c r="PJM118" s="102"/>
      <c r="PJN118" s="102"/>
      <c r="PJO118" s="102"/>
      <c r="PJP118" s="102"/>
      <c r="PJQ118" s="102"/>
      <c r="PJR118" s="102"/>
      <c r="PJS118" s="102"/>
      <c r="PJT118" s="102"/>
      <c r="PJU118" s="102"/>
      <c r="PJV118" s="102"/>
      <c r="PJW118" s="102"/>
      <c r="PJX118" s="102"/>
      <c r="PJY118" s="102"/>
      <c r="PJZ118" s="102"/>
      <c r="PKA118" s="102"/>
      <c r="PKB118" s="102"/>
      <c r="PKC118" s="102"/>
      <c r="PKD118" s="102"/>
      <c r="PKE118" s="102"/>
      <c r="PKF118" s="102"/>
      <c r="PKG118" s="102"/>
      <c r="PKH118" s="102"/>
      <c r="PKI118" s="102"/>
      <c r="PKJ118" s="102"/>
      <c r="PKK118" s="102"/>
      <c r="PKL118" s="102"/>
      <c r="PKM118" s="102"/>
      <c r="PKN118" s="102"/>
      <c r="PKO118" s="102"/>
      <c r="PKP118" s="102"/>
      <c r="PKQ118" s="102"/>
      <c r="PKR118" s="102"/>
      <c r="PKS118" s="102"/>
      <c r="PKT118" s="102"/>
      <c r="PKU118" s="102"/>
      <c r="PKV118" s="102"/>
      <c r="PKW118" s="102"/>
      <c r="PKX118" s="102"/>
      <c r="PKY118" s="102"/>
      <c r="PKZ118" s="102"/>
      <c r="PLA118" s="102"/>
      <c r="PLB118" s="102"/>
      <c r="PLC118" s="102"/>
      <c r="PLD118" s="102"/>
      <c r="PLE118" s="102"/>
      <c r="PLF118" s="102"/>
      <c r="PLG118" s="102"/>
      <c r="PLH118" s="102"/>
      <c r="PLI118" s="102"/>
      <c r="PLJ118" s="102"/>
      <c r="PLK118" s="102"/>
      <c r="PLL118" s="102"/>
      <c r="PLM118" s="102"/>
      <c r="PLN118" s="102"/>
      <c r="PLO118" s="102"/>
      <c r="PLP118" s="102"/>
      <c r="PLQ118" s="102"/>
      <c r="PLR118" s="102"/>
      <c r="PLS118" s="102"/>
      <c r="PLT118" s="102"/>
      <c r="PLU118" s="102"/>
      <c r="PLV118" s="102"/>
      <c r="PLW118" s="102"/>
      <c r="PLX118" s="102"/>
      <c r="PLY118" s="102"/>
      <c r="PLZ118" s="102"/>
      <c r="PMA118" s="102"/>
      <c r="PMB118" s="102"/>
      <c r="PMC118" s="102"/>
      <c r="PMD118" s="102"/>
      <c r="PME118" s="102"/>
      <c r="PMF118" s="102"/>
      <c r="PMG118" s="102"/>
      <c r="PMH118" s="102"/>
      <c r="PMI118" s="102"/>
      <c r="PMJ118" s="102"/>
      <c r="PMK118" s="102"/>
      <c r="PML118" s="102"/>
      <c r="PMM118" s="102"/>
      <c r="PMN118" s="102"/>
      <c r="PMO118" s="102"/>
      <c r="PMP118" s="102"/>
      <c r="PMQ118" s="102"/>
      <c r="PMR118" s="102"/>
      <c r="PMS118" s="102"/>
      <c r="PMT118" s="102"/>
      <c r="PMU118" s="102"/>
      <c r="PMV118" s="102"/>
      <c r="PMW118" s="102"/>
      <c r="PMX118" s="102"/>
      <c r="PMY118" s="102"/>
      <c r="PMZ118" s="102"/>
      <c r="PNA118" s="102"/>
      <c r="PNB118" s="102"/>
      <c r="PNC118" s="102"/>
      <c r="PND118" s="102"/>
      <c r="PNE118" s="102"/>
      <c r="PNF118" s="102"/>
      <c r="PNG118" s="102"/>
      <c r="PNH118" s="102"/>
      <c r="PNI118" s="102"/>
      <c r="PNJ118" s="102"/>
      <c r="PNK118" s="102"/>
      <c r="PNL118" s="102"/>
      <c r="PNM118" s="102"/>
      <c r="PNN118" s="102"/>
      <c r="PNO118" s="102"/>
      <c r="PNP118" s="102"/>
      <c r="PNQ118" s="102"/>
      <c r="PNR118" s="102"/>
      <c r="PNS118" s="102"/>
      <c r="PNT118" s="102"/>
      <c r="PNU118" s="102"/>
      <c r="PNV118" s="102"/>
      <c r="PNW118" s="102"/>
      <c r="PNX118" s="102"/>
      <c r="PNY118" s="102"/>
      <c r="PNZ118" s="102"/>
      <c r="POA118" s="102"/>
      <c r="POB118" s="102"/>
      <c r="POC118" s="102"/>
      <c r="POD118" s="102"/>
      <c r="POE118" s="102"/>
      <c r="POF118" s="102"/>
      <c r="POG118" s="102"/>
      <c r="POH118" s="102"/>
      <c r="POI118" s="102"/>
      <c r="POJ118" s="102"/>
      <c r="POK118" s="102"/>
      <c r="POL118" s="102"/>
      <c r="POM118" s="102"/>
      <c r="PON118" s="102"/>
      <c r="POO118" s="102"/>
      <c r="POP118" s="102"/>
      <c r="POQ118" s="102"/>
      <c r="POR118" s="102"/>
      <c r="POS118" s="102"/>
      <c r="POT118" s="102"/>
      <c r="POU118" s="102"/>
      <c r="POV118" s="102"/>
      <c r="POW118" s="102"/>
      <c r="POX118" s="102"/>
      <c r="POY118" s="102"/>
      <c r="POZ118" s="102"/>
      <c r="PPA118" s="102"/>
      <c r="PPB118" s="102"/>
      <c r="PPC118" s="102"/>
      <c r="PPD118" s="102"/>
      <c r="PPE118" s="102"/>
      <c r="PPF118" s="102"/>
      <c r="PPG118" s="102"/>
      <c r="PPH118" s="102"/>
      <c r="PPI118" s="102"/>
      <c r="PPJ118" s="102"/>
      <c r="PPK118" s="102"/>
      <c r="PPL118" s="102"/>
      <c r="PPM118" s="102"/>
      <c r="PPN118" s="102"/>
      <c r="PPO118" s="102"/>
      <c r="PPP118" s="102"/>
      <c r="PPQ118" s="102"/>
      <c r="PPR118" s="102"/>
      <c r="PPS118" s="102"/>
      <c r="PPT118" s="102"/>
      <c r="PPU118" s="102"/>
      <c r="PPV118" s="102"/>
      <c r="PPW118" s="102"/>
      <c r="PPX118" s="102"/>
      <c r="PPY118" s="102"/>
      <c r="PPZ118" s="102"/>
      <c r="PQA118" s="102"/>
      <c r="PQB118" s="102"/>
      <c r="PQC118" s="102"/>
      <c r="PQD118" s="102"/>
      <c r="PQE118" s="102"/>
      <c r="PQF118" s="102"/>
      <c r="PQG118" s="102"/>
      <c r="PQH118" s="102"/>
      <c r="PQI118" s="102"/>
      <c r="PQJ118" s="102"/>
      <c r="PQK118" s="102"/>
      <c r="PQL118" s="102"/>
      <c r="PQM118" s="102"/>
      <c r="PQN118" s="102"/>
      <c r="PQO118" s="102"/>
      <c r="PQP118" s="102"/>
      <c r="PQQ118" s="102"/>
      <c r="PQR118" s="102"/>
      <c r="PQS118" s="102"/>
      <c r="PQT118" s="102"/>
      <c r="PQU118" s="102"/>
      <c r="PQV118" s="102"/>
      <c r="PQW118" s="102"/>
      <c r="PQX118" s="102"/>
      <c r="PQY118" s="102"/>
      <c r="PQZ118" s="102"/>
      <c r="PRA118" s="102"/>
      <c r="PRB118" s="102"/>
      <c r="PRC118" s="102"/>
      <c r="PRD118" s="102"/>
      <c r="PRE118" s="102"/>
      <c r="PRF118" s="102"/>
      <c r="PRG118" s="102"/>
      <c r="PRH118" s="102"/>
      <c r="PRI118" s="102"/>
      <c r="PRJ118" s="102"/>
      <c r="PRK118" s="102"/>
      <c r="PRL118" s="102"/>
      <c r="PRM118" s="102"/>
      <c r="PRN118" s="102"/>
      <c r="PRO118" s="102"/>
      <c r="PRP118" s="102"/>
      <c r="PRQ118" s="102"/>
      <c r="PRR118" s="102"/>
      <c r="PRS118" s="102"/>
      <c r="PRT118" s="102"/>
      <c r="PRU118" s="102"/>
      <c r="PRV118" s="102"/>
      <c r="PRW118" s="102"/>
      <c r="PRX118" s="102"/>
      <c r="PRY118" s="102"/>
      <c r="PRZ118" s="102"/>
      <c r="PSA118" s="102"/>
      <c r="PSB118" s="102"/>
      <c r="PSC118" s="102"/>
      <c r="PSD118" s="102"/>
      <c r="PSE118" s="102"/>
      <c r="PSF118" s="102"/>
      <c r="PSG118" s="102"/>
      <c r="PSH118" s="102"/>
      <c r="PSI118" s="102"/>
      <c r="PSJ118" s="102"/>
      <c r="PSK118" s="102"/>
      <c r="PSL118" s="102"/>
      <c r="PSM118" s="102"/>
      <c r="PSN118" s="102"/>
      <c r="PSO118" s="102"/>
      <c r="PSP118" s="102"/>
      <c r="PSQ118" s="102"/>
      <c r="PSR118" s="102"/>
      <c r="PSS118" s="102"/>
      <c r="PST118" s="102"/>
      <c r="PSU118" s="102"/>
      <c r="PSV118" s="102"/>
      <c r="PSW118" s="102"/>
      <c r="PSX118" s="102"/>
      <c r="PSY118" s="102"/>
      <c r="PSZ118" s="102"/>
      <c r="PTA118" s="102"/>
      <c r="PTB118" s="102"/>
      <c r="PTC118" s="102"/>
      <c r="PTD118" s="102"/>
      <c r="PTE118" s="102"/>
      <c r="PTF118" s="102"/>
      <c r="PTG118" s="102"/>
      <c r="PTH118" s="102"/>
      <c r="PTI118" s="102"/>
      <c r="PTJ118" s="102"/>
      <c r="PTK118" s="102"/>
      <c r="PTL118" s="102"/>
      <c r="PTM118" s="102"/>
      <c r="PTN118" s="102"/>
      <c r="PTO118" s="102"/>
      <c r="PTP118" s="102"/>
      <c r="PTQ118" s="102"/>
      <c r="PTR118" s="102"/>
      <c r="PTS118" s="102"/>
      <c r="PTT118" s="102"/>
      <c r="PTU118" s="102"/>
      <c r="PTV118" s="102"/>
      <c r="PTW118" s="102"/>
      <c r="PTX118" s="102"/>
      <c r="PTY118" s="102"/>
      <c r="PTZ118" s="102"/>
      <c r="PUA118" s="102"/>
      <c r="PUB118" s="102"/>
      <c r="PUC118" s="102"/>
      <c r="PUD118" s="102"/>
      <c r="PUE118" s="102"/>
      <c r="PUF118" s="102"/>
      <c r="PUG118" s="102"/>
      <c r="PUH118" s="102"/>
      <c r="PUI118" s="102"/>
      <c r="PUJ118" s="102"/>
      <c r="PUK118" s="102"/>
      <c r="PUL118" s="102"/>
      <c r="PUM118" s="102"/>
      <c r="PUN118" s="102"/>
      <c r="PUO118" s="102"/>
      <c r="PUP118" s="102"/>
      <c r="PUQ118" s="102"/>
      <c r="PUR118" s="102"/>
      <c r="PUS118" s="102"/>
      <c r="PUT118" s="102"/>
      <c r="PUU118" s="102"/>
      <c r="PUV118" s="102"/>
      <c r="PUW118" s="102"/>
      <c r="PUX118" s="102"/>
      <c r="PUY118" s="102"/>
      <c r="PUZ118" s="102"/>
      <c r="PVA118" s="102"/>
      <c r="PVB118" s="102"/>
      <c r="PVC118" s="102"/>
      <c r="PVD118" s="102"/>
      <c r="PVE118" s="102"/>
      <c r="PVF118" s="102"/>
      <c r="PVG118" s="102"/>
      <c r="PVH118" s="102"/>
      <c r="PVI118" s="102"/>
      <c r="PVJ118" s="102"/>
      <c r="PVK118" s="102"/>
      <c r="PVL118" s="102"/>
      <c r="PVM118" s="102"/>
      <c r="PVN118" s="102"/>
      <c r="PVO118" s="102"/>
      <c r="PVP118" s="102"/>
      <c r="PVQ118" s="102"/>
      <c r="PVR118" s="102"/>
      <c r="PVS118" s="102"/>
      <c r="PVT118" s="102"/>
      <c r="PVU118" s="102"/>
      <c r="PVV118" s="102"/>
      <c r="PVW118" s="102"/>
      <c r="PVX118" s="102"/>
      <c r="PVY118" s="102"/>
      <c r="PVZ118" s="102"/>
      <c r="PWA118" s="102"/>
      <c r="PWB118" s="102"/>
      <c r="PWC118" s="102"/>
      <c r="PWD118" s="102"/>
      <c r="PWE118" s="102"/>
      <c r="PWF118" s="102"/>
      <c r="PWG118" s="102"/>
      <c r="PWH118" s="102"/>
      <c r="PWI118" s="102"/>
      <c r="PWJ118" s="102"/>
      <c r="PWK118" s="102"/>
      <c r="PWL118" s="102"/>
      <c r="PWM118" s="102"/>
      <c r="PWN118" s="102"/>
      <c r="PWO118" s="102"/>
      <c r="PWP118" s="102"/>
      <c r="PWQ118" s="102"/>
      <c r="PWR118" s="102"/>
      <c r="PWS118" s="102"/>
      <c r="PWT118" s="102"/>
      <c r="PWU118" s="102"/>
      <c r="PWV118" s="102"/>
      <c r="PWW118" s="102"/>
      <c r="PWX118" s="102"/>
      <c r="PWY118" s="102"/>
      <c r="PWZ118" s="102"/>
      <c r="PXA118" s="102"/>
      <c r="PXB118" s="102"/>
      <c r="PXC118" s="102"/>
      <c r="PXD118" s="102"/>
      <c r="PXE118" s="102"/>
      <c r="PXF118" s="102"/>
      <c r="PXG118" s="102"/>
      <c r="PXH118" s="102"/>
      <c r="PXI118" s="102"/>
      <c r="PXJ118" s="102"/>
      <c r="PXK118" s="102"/>
      <c r="PXL118" s="102"/>
      <c r="PXM118" s="102"/>
      <c r="PXN118" s="102"/>
      <c r="PXO118" s="102"/>
      <c r="PXP118" s="102"/>
      <c r="PXQ118" s="102"/>
      <c r="PXR118" s="102"/>
      <c r="PXS118" s="102"/>
      <c r="PXT118" s="102"/>
      <c r="PXU118" s="102"/>
      <c r="PXV118" s="102"/>
      <c r="PXW118" s="102"/>
      <c r="PXX118" s="102"/>
      <c r="PXY118" s="102"/>
      <c r="PXZ118" s="102"/>
      <c r="PYA118" s="102"/>
      <c r="PYB118" s="102"/>
      <c r="PYC118" s="102"/>
      <c r="PYD118" s="102"/>
      <c r="PYE118" s="102"/>
      <c r="PYF118" s="102"/>
      <c r="PYG118" s="102"/>
      <c r="PYH118" s="102"/>
      <c r="PYI118" s="102"/>
      <c r="PYJ118" s="102"/>
      <c r="PYK118" s="102"/>
      <c r="PYL118" s="102"/>
      <c r="PYM118" s="102"/>
      <c r="PYN118" s="102"/>
      <c r="PYO118" s="102"/>
      <c r="PYP118" s="102"/>
      <c r="PYQ118" s="102"/>
      <c r="PYR118" s="102"/>
      <c r="PYS118" s="102"/>
      <c r="PYT118" s="102"/>
      <c r="PYU118" s="102"/>
      <c r="PYV118" s="102"/>
      <c r="PYW118" s="102"/>
      <c r="PYX118" s="102"/>
      <c r="PYY118" s="102"/>
      <c r="PYZ118" s="102"/>
      <c r="PZA118" s="102"/>
      <c r="PZB118" s="102"/>
      <c r="PZC118" s="102"/>
      <c r="PZD118" s="102"/>
      <c r="PZE118" s="102"/>
      <c r="PZF118" s="102"/>
      <c r="PZG118" s="102"/>
      <c r="PZH118" s="102"/>
      <c r="PZI118" s="102"/>
      <c r="PZJ118" s="102"/>
      <c r="PZK118" s="102"/>
      <c r="PZL118" s="102"/>
      <c r="PZM118" s="102"/>
      <c r="PZN118" s="102"/>
      <c r="PZO118" s="102"/>
      <c r="PZP118" s="102"/>
      <c r="PZQ118" s="102"/>
      <c r="PZR118" s="102"/>
      <c r="PZS118" s="102"/>
      <c r="PZT118" s="102"/>
      <c r="PZU118" s="102"/>
      <c r="PZV118" s="102"/>
      <c r="PZW118" s="102"/>
      <c r="PZX118" s="102"/>
      <c r="PZY118" s="102"/>
      <c r="PZZ118" s="102"/>
      <c r="QAA118" s="102"/>
      <c r="QAB118" s="102"/>
      <c r="QAC118" s="102"/>
      <c r="QAD118" s="102"/>
      <c r="QAE118" s="102"/>
      <c r="QAF118" s="102"/>
      <c r="QAG118" s="102"/>
      <c r="QAH118" s="102"/>
      <c r="QAI118" s="102"/>
      <c r="QAJ118" s="102"/>
      <c r="QAK118" s="102"/>
      <c r="QAL118" s="102"/>
      <c r="QAM118" s="102"/>
      <c r="QAN118" s="102"/>
      <c r="QAO118" s="102"/>
      <c r="QAP118" s="102"/>
      <c r="QAQ118" s="102"/>
      <c r="QAR118" s="102"/>
      <c r="QAS118" s="102"/>
      <c r="QAT118" s="102"/>
      <c r="QAU118" s="102"/>
      <c r="QAV118" s="102"/>
      <c r="QAW118" s="102"/>
      <c r="QAX118" s="102"/>
      <c r="QAY118" s="102"/>
      <c r="QAZ118" s="102"/>
      <c r="QBA118" s="102"/>
      <c r="QBB118" s="102"/>
      <c r="QBC118" s="102"/>
      <c r="QBD118" s="102"/>
      <c r="QBE118" s="102"/>
      <c r="QBF118" s="102"/>
      <c r="QBG118" s="102"/>
      <c r="QBH118" s="102"/>
      <c r="QBI118" s="102"/>
      <c r="QBJ118" s="102"/>
      <c r="QBK118" s="102"/>
      <c r="QBL118" s="102"/>
      <c r="QBM118" s="102"/>
      <c r="QBN118" s="102"/>
      <c r="QBO118" s="102"/>
      <c r="QBP118" s="102"/>
      <c r="QBQ118" s="102"/>
      <c r="QBR118" s="102"/>
      <c r="QBS118" s="102"/>
      <c r="QBT118" s="102"/>
      <c r="QBU118" s="102"/>
      <c r="QBV118" s="102"/>
      <c r="QBW118" s="102"/>
      <c r="QBX118" s="102"/>
      <c r="QBY118" s="102"/>
      <c r="QBZ118" s="102"/>
      <c r="QCA118" s="102"/>
      <c r="QCB118" s="102"/>
      <c r="QCC118" s="102"/>
      <c r="QCD118" s="102"/>
      <c r="QCE118" s="102"/>
      <c r="QCF118" s="102"/>
      <c r="QCG118" s="102"/>
      <c r="QCH118" s="102"/>
      <c r="QCI118" s="102"/>
      <c r="QCJ118" s="102"/>
      <c r="QCK118" s="102"/>
      <c r="QCL118" s="102"/>
      <c r="QCM118" s="102"/>
      <c r="QCN118" s="102"/>
      <c r="QCO118" s="102"/>
      <c r="QCP118" s="102"/>
      <c r="QCQ118" s="102"/>
      <c r="QCR118" s="102"/>
      <c r="QCS118" s="102"/>
      <c r="QCT118" s="102"/>
      <c r="QCU118" s="102"/>
      <c r="QCV118" s="102"/>
      <c r="QCW118" s="102"/>
      <c r="QCX118" s="102"/>
      <c r="QCY118" s="102"/>
      <c r="QCZ118" s="102"/>
      <c r="QDA118" s="102"/>
      <c r="QDB118" s="102"/>
      <c r="QDC118" s="102"/>
      <c r="QDD118" s="102"/>
      <c r="QDE118" s="102"/>
      <c r="QDF118" s="102"/>
      <c r="QDG118" s="102"/>
      <c r="QDH118" s="102"/>
      <c r="QDI118" s="102"/>
      <c r="QDJ118" s="102"/>
      <c r="QDK118" s="102"/>
      <c r="QDL118" s="102"/>
      <c r="QDM118" s="102"/>
      <c r="QDN118" s="102"/>
      <c r="QDO118" s="102"/>
      <c r="QDP118" s="102"/>
      <c r="QDQ118" s="102"/>
      <c r="QDR118" s="102"/>
      <c r="QDS118" s="102"/>
      <c r="QDT118" s="102"/>
      <c r="QDU118" s="102"/>
      <c r="QDV118" s="102"/>
      <c r="QDW118" s="102"/>
      <c r="QDX118" s="102"/>
      <c r="QDY118" s="102"/>
      <c r="QDZ118" s="102"/>
      <c r="QEA118" s="102"/>
      <c r="QEB118" s="102"/>
      <c r="QEC118" s="102"/>
      <c r="QED118" s="102"/>
      <c r="QEE118" s="102"/>
      <c r="QEF118" s="102"/>
      <c r="QEG118" s="102"/>
      <c r="QEH118" s="102"/>
      <c r="QEI118" s="102"/>
      <c r="QEJ118" s="102"/>
      <c r="QEK118" s="102"/>
      <c r="QEL118" s="102"/>
      <c r="QEM118" s="102"/>
      <c r="QEN118" s="102"/>
      <c r="QEO118" s="102"/>
      <c r="QEP118" s="102"/>
      <c r="QEQ118" s="102"/>
      <c r="QER118" s="102"/>
      <c r="QES118" s="102"/>
      <c r="QET118" s="102"/>
      <c r="QEU118" s="102"/>
      <c r="QEV118" s="102"/>
      <c r="QEW118" s="102"/>
      <c r="QEX118" s="102"/>
      <c r="QEY118" s="102"/>
      <c r="QEZ118" s="102"/>
      <c r="QFA118" s="102"/>
      <c r="QFB118" s="102"/>
      <c r="QFC118" s="102"/>
      <c r="QFD118" s="102"/>
      <c r="QFE118" s="102"/>
      <c r="QFF118" s="102"/>
      <c r="QFG118" s="102"/>
      <c r="QFH118" s="102"/>
      <c r="QFI118" s="102"/>
      <c r="QFJ118" s="102"/>
      <c r="QFK118" s="102"/>
      <c r="QFL118" s="102"/>
      <c r="QFM118" s="102"/>
      <c r="QFN118" s="102"/>
      <c r="QFO118" s="102"/>
      <c r="QFP118" s="102"/>
      <c r="QFQ118" s="102"/>
      <c r="QFR118" s="102"/>
      <c r="QFS118" s="102"/>
      <c r="QFT118" s="102"/>
      <c r="QFU118" s="102"/>
      <c r="QFV118" s="102"/>
      <c r="QFW118" s="102"/>
      <c r="QFX118" s="102"/>
      <c r="QFY118" s="102"/>
      <c r="QFZ118" s="102"/>
      <c r="QGA118" s="102"/>
      <c r="QGB118" s="102"/>
      <c r="QGC118" s="102"/>
      <c r="QGD118" s="102"/>
      <c r="QGE118" s="102"/>
      <c r="QGF118" s="102"/>
      <c r="QGG118" s="102"/>
      <c r="QGH118" s="102"/>
      <c r="QGI118" s="102"/>
      <c r="QGJ118" s="102"/>
      <c r="QGK118" s="102"/>
      <c r="QGL118" s="102"/>
      <c r="QGM118" s="102"/>
      <c r="QGN118" s="102"/>
      <c r="QGO118" s="102"/>
      <c r="QGP118" s="102"/>
      <c r="QGQ118" s="102"/>
      <c r="QGR118" s="102"/>
      <c r="QGS118" s="102"/>
      <c r="QGT118" s="102"/>
      <c r="QGU118" s="102"/>
      <c r="QGV118" s="102"/>
      <c r="QGW118" s="102"/>
      <c r="QGX118" s="102"/>
      <c r="QGY118" s="102"/>
      <c r="QGZ118" s="102"/>
      <c r="QHA118" s="102"/>
      <c r="QHB118" s="102"/>
      <c r="QHC118" s="102"/>
      <c r="QHD118" s="102"/>
      <c r="QHE118" s="102"/>
      <c r="QHF118" s="102"/>
      <c r="QHG118" s="102"/>
      <c r="QHH118" s="102"/>
      <c r="QHI118" s="102"/>
      <c r="QHJ118" s="102"/>
      <c r="QHK118" s="102"/>
      <c r="QHL118" s="102"/>
      <c r="QHM118" s="102"/>
      <c r="QHN118" s="102"/>
      <c r="QHO118" s="102"/>
      <c r="QHP118" s="102"/>
      <c r="QHQ118" s="102"/>
      <c r="QHR118" s="102"/>
      <c r="QHS118" s="102"/>
      <c r="QHT118" s="102"/>
      <c r="QHU118" s="102"/>
      <c r="QHV118" s="102"/>
      <c r="QHW118" s="102"/>
      <c r="QHX118" s="102"/>
      <c r="QHY118" s="102"/>
      <c r="QHZ118" s="102"/>
      <c r="QIA118" s="102"/>
      <c r="QIB118" s="102"/>
      <c r="QIC118" s="102"/>
      <c r="QID118" s="102"/>
      <c r="QIE118" s="102"/>
      <c r="QIF118" s="102"/>
      <c r="QIG118" s="102"/>
      <c r="QIH118" s="102"/>
      <c r="QII118" s="102"/>
      <c r="QIJ118" s="102"/>
      <c r="QIK118" s="102"/>
      <c r="QIL118" s="102"/>
      <c r="QIM118" s="102"/>
      <c r="QIN118" s="102"/>
      <c r="QIO118" s="102"/>
      <c r="QIP118" s="102"/>
      <c r="QIQ118" s="102"/>
      <c r="QIR118" s="102"/>
      <c r="QIS118" s="102"/>
      <c r="QIT118" s="102"/>
      <c r="QIU118" s="102"/>
      <c r="QIV118" s="102"/>
      <c r="QIW118" s="102"/>
      <c r="QIX118" s="102"/>
      <c r="QIY118" s="102"/>
      <c r="QIZ118" s="102"/>
      <c r="QJA118" s="102"/>
      <c r="QJB118" s="102"/>
      <c r="QJC118" s="102"/>
      <c r="QJD118" s="102"/>
      <c r="QJE118" s="102"/>
      <c r="QJF118" s="102"/>
      <c r="QJG118" s="102"/>
      <c r="QJH118" s="102"/>
      <c r="QJI118" s="102"/>
      <c r="QJJ118" s="102"/>
      <c r="QJK118" s="102"/>
      <c r="QJL118" s="102"/>
      <c r="QJM118" s="102"/>
      <c r="QJN118" s="102"/>
      <c r="QJO118" s="102"/>
      <c r="QJP118" s="102"/>
      <c r="QJQ118" s="102"/>
      <c r="QJR118" s="102"/>
      <c r="QJS118" s="102"/>
      <c r="QJT118" s="102"/>
      <c r="QJU118" s="102"/>
      <c r="QJV118" s="102"/>
      <c r="QJW118" s="102"/>
      <c r="QJX118" s="102"/>
      <c r="QJY118" s="102"/>
      <c r="QJZ118" s="102"/>
      <c r="QKA118" s="102"/>
      <c r="QKB118" s="102"/>
      <c r="QKC118" s="102"/>
      <c r="QKD118" s="102"/>
      <c r="QKE118" s="102"/>
      <c r="QKF118" s="102"/>
      <c r="QKG118" s="102"/>
      <c r="QKH118" s="102"/>
      <c r="QKI118" s="102"/>
      <c r="QKJ118" s="102"/>
      <c r="QKK118" s="102"/>
      <c r="QKL118" s="102"/>
      <c r="QKM118" s="102"/>
      <c r="QKN118" s="102"/>
      <c r="QKO118" s="102"/>
      <c r="QKP118" s="102"/>
      <c r="QKQ118" s="102"/>
      <c r="QKR118" s="102"/>
      <c r="QKS118" s="102"/>
      <c r="QKT118" s="102"/>
      <c r="QKU118" s="102"/>
      <c r="QKV118" s="102"/>
      <c r="QKW118" s="102"/>
      <c r="QKX118" s="102"/>
      <c r="QKY118" s="102"/>
      <c r="QKZ118" s="102"/>
      <c r="QLA118" s="102"/>
      <c r="QLB118" s="102"/>
      <c r="QLC118" s="102"/>
      <c r="QLD118" s="102"/>
      <c r="QLE118" s="102"/>
      <c r="QLF118" s="102"/>
      <c r="QLG118" s="102"/>
      <c r="QLH118" s="102"/>
      <c r="QLI118" s="102"/>
      <c r="QLJ118" s="102"/>
      <c r="QLK118" s="102"/>
      <c r="QLL118" s="102"/>
      <c r="QLM118" s="102"/>
      <c r="QLN118" s="102"/>
      <c r="QLO118" s="102"/>
      <c r="QLP118" s="102"/>
      <c r="QLQ118" s="102"/>
      <c r="QLR118" s="102"/>
      <c r="QLS118" s="102"/>
      <c r="QLT118" s="102"/>
      <c r="QLU118" s="102"/>
      <c r="QLV118" s="102"/>
      <c r="QLW118" s="102"/>
      <c r="QLX118" s="102"/>
      <c r="QLY118" s="102"/>
      <c r="QLZ118" s="102"/>
      <c r="QMA118" s="102"/>
      <c r="QMB118" s="102"/>
      <c r="QMC118" s="102"/>
      <c r="QMD118" s="102"/>
      <c r="QME118" s="102"/>
      <c r="QMF118" s="102"/>
      <c r="QMG118" s="102"/>
      <c r="QMH118" s="102"/>
      <c r="QMI118" s="102"/>
      <c r="QMJ118" s="102"/>
      <c r="QMK118" s="102"/>
      <c r="QML118" s="102"/>
      <c r="QMM118" s="102"/>
      <c r="QMN118" s="102"/>
      <c r="QMO118" s="102"/>
      <c r="QMP118" s="102"/>
      <c r="QMQ118" s="102"/>
      <c r="QMR118" s="102"/>
      <c r="QMS118" s="102"/>
      <c r="QMT118" s="102"/>
      <c r="QMU118" s="102"/>
      <c r="QMV118" s="102"/>
      <c r="QMW118" s="102"/>
      <c r="QMX118" s="102"/>
      <c r="QMY118" s="102"/>
      <c r="QMZ118" s="102"/>
      <c r="QNA118" s="102"/>
      <c r="QNB118" s="102"/>
      <c r="QNC118" s="102"/>
      <c r="QND118" s="102"/>
      <c r="QNE118" s="102"/>
      <c r="QNF118" s="102"/>
      <c r="QNG118" s="102"/>
      <c r="QNH118" s="102"/>
      <c r="QNI118" s="102"/>
      <c r="QNJ118" s="102"/>
      <c r="QNK118" s="102"/>
      <c r="QNL118" s="102"/>
      <c r="QNM118" s="102"/>
      <c r="QNN118" s="102"/>
      <c r="QNO118" s="102"/>
      <c r="QNP118" s="102"/>
      <c r="QNQ118" s="102"/>
      <c r="QNR118" s="102"/>
      <c r="QNS118" s="102"/>
      <c r="QNT118" s="102"/>
      <c r="QNU118" s="102"/>
      <c r="QNV118" s="102"/>
      <c r="QNW118" s="102"/>
      <c r="QNX118" s="102"/>
      <c r="QNY118" s="102"/>
      <c r="QNZ118" s="102"/>
      <c r="QOA118" s="102"/>
      <c r="QOB118" s="102"/>
      <c r="QOC118" s="102"/>
      <c r="QOD118" s="102"/>
      <c r="QOE118" s="102"/>
      <c r="QOF118" s="102"/>
      <c r="QOG118" s="102"/>
      <c r="QOH118" s="102"/>
      <c r="QOI118" s="102"/>
      <c r="QOJ118" s="102"/>
      <c r="QOK118" s="102"/>
      <c r="QOL118" s="102"/>
      <c r="QOM118" s="102"/>
      <c r="QON118" s="102"/>
      <c r="QOO118" s="102"/>
      <c r="QOP118" s="102"/>
      <c r="QOQ118" s="102"/>
      <c r="QOR118" s="102"/>
      <c r="QOS118" s="102"/>
      <c r="QOT118" s="102"/>
      <c r="QOU118" s="102"/>
      <c r="QOV118" s="102"/>
      <c r="QOW118" s="102"/>
      <c r="QOX118" s="102"/>
      <c r="QOY118" s="102"/>
      <c r="QOZ118" s="102"/>
      <c r="QPA118" s="102"/>
      <c r="QPB118" s="102"/>
      <c r="QPC118" s="102"/>
      <c r="QPD118" s="102"/>
      <c r="QPE118" s="102"/>
      <c r="QPF118" s="102"/>
      <c r="QPG118" s="102"/>
      <c r="QPH118" s="102"/>
      <c r="QPI118" s="102"/>
      <c r="QPJ118" s="102"/>
      <c r="QPK118" s="102"/>
      <c r="QPL118" s="102"/>
      <c r="QPM118" s="102"/>
      <c r="QPN118" s="102"/>
      <c r="QPO118" s="102"/>
      <c r="QPP118" s="102"/>
      <c r="QPQ118" s="102"/>
      <c r="QPR118" s="102"/>
      <c r="QPS118" s="102"/>
      <c r="QPT118" s="102"/>
      <c r="QPU118" s="102"/>
      <c r="QPV118" s="102"/>
      <c r="QPW118" s="102"/>
      <c r="QPX118" s="102"/>
      <c r="QPY118" s="102"/>
      <c r="QPZ118" s="102"/>
      <c r="QQA118" s="102"/>
      <c r="QQB118" s="102"/>
      <c r="QQC118" s="102"/>
      <c r="QQD118" s="102"/>
      <c r="QQE118" s="102"/>
      <c r="QQF118" s="102"/>
      <c r="QQG118" s="102"/>
      <c r="QQH118" s="102"/>
      <c r="QQI118" s="102"/>
      <c r="QQJ118" s="102"/>
      <c r="QQK118" s="102"/>
      <c r="QQL118" s="102"/>
      <c r="QQM118" s="102"/>
      <c r="QQN118" s="102"/>
      <c r="QQO118" s="102"/>
      <c r="QQP118" s="102"/>
      <c r="QQQ118" s="102"/>
      <c r="QQR118" s="102"/>
      <c r="QQS118" s="102"/>
      <c r="QQT118" s="102"/>
      <c r="QQU118" s="102"/>
      <c r="QQV118" s="102"/>
      <c r="QQW118" s="102"/>
      <c r="QQX118" s="102"/>
      <c r="QQY118" s="102"/>
      <c r="QQZ118" s="102"/>
      <c r="QRA118" s="102"/>
      <c r="QRB118" s="102"/>
      <c r="QRC118" s="102"/>
      <c r="QRD118" s="102"/>
      <c r="QRE118" s="102"/>
      <c r="QRF118" s="102"/>
      <c r="QRG118" s="102"/>
      <c r="QRH118" s="102"/>
      <c r="QRI118" s="102"/>
      <c r="QRJ118" s="102"/>
      <c r="QRK118" s="102"/>
      <c r="QRL118" s="102"/>
      <c r="QRM118" s="102"/>
      <c r="QRN118" s="102"/>
      <c r="QRO118" s="102"/>
      <c r="QRP118" s="102"/>
      <c r="QRQ118" s="102"/>
      <c r="QRR118" s="102"/>
      <c r="QRS118" s="102"/>
      <c r="QRT118" s="102"/>
      <c r="QRU118" s="102"/>
      <c r="QRV118" s="102"/>
      <c r="QRW118" s="102"/>
      <c r="QRX118" s="102"/>
      <c r="QRY118" s="102"/>
      <c r="QRZ118" s="102"/>
      <c r="QSA118" s="102"/>
      <c r="QSB118" s="102"/>
      <c r="QSC118" s="102"/>
      <c r="QSD118" s="102"/>
      <c r="QSE118" s="102"/>
      <c r="QSF118" s="102"/>
      <c r="QSG118" s="102"/>
      <c r="QSH118" s="102"/>
      <c r="QSI118" s="102"/>
      <c r="QSJ118" s="102"/>
      <c r="QSK118" s="102"/>
      <c r="QSL118" s="102"/>
      <c r="QSM118" s="102"/>
      <c r="QSN118" s="102"/>
      <c r="QSO118" s="102"/>
      <c r="QSP118" s="102"/>
      <c r="QSQ118" s="102"/>
      <c r="QSR118" s="102"/>
      <c r="QSS118" s="102"/>
      <c r="QST118" s="102"/>
      <c r="QSU118" s="102"/>
      <c r="QSV118" s="102"/>
      <c r="QSW118" s="102"/>
      <c r="QSX118" s="102"/>
      <c r="QSY118" s="102"/>
      <c r="QSZ118" s="102"/>
      <c r="QTA118" s="102"/>
      <c r="QTB118" s="102"/>
      <c r="QTC118" s="102"/>
      <c r="QTD118" s="102"/>
      <c r="QTE118" s="102"/>
      <c r="QTF118" s="102"/>
      <c r="QTG118" s="102"/>
      <c r="QTH118" s="102"/>
      <c r="QTI118" s="102"/>
      <c r="QTJ118" s="102"/>
      <c r="QTK118" s="102"/>
      <c r="QTL118" s="102"/>
      <c r="QTM118" s="102"/>
      <c r="QTN118" s="102"/>
      <c r="QTO118" s="102"/>
      <c r="QTP118" s="102"/>
      <c r="QTQ118" s="102"/>
      <c r="QTR118" s="102"/>
      <c r="QTS118" s="102"/>
      <c r="QTT118" s="102"/>
      <c r="QTU118" s="102"/>
      <c r="QTV118" s="102"/>
      <c r="QTW118" s="102"/>
      <c r="QTX118" s="102"/>
      <c r="QTY118" s="102"/>
      <c r="QTZ118" s="102"/>
      <c r="QUA118" s="102"/>
      <c r="QUB118" s="102"/>
      <c r="QUC118" s="102"/>
      <c r="QUD118" s="102"/>
      <c r="QUE118" s="102"/>
      <c r="QUF118" s="102"/>
      <c r="QUG118" s="102"/>
      <c r="QUH118" s="102"/>
      <c r="QUI118" s="102"/>
      <c r="QUJ118" s="102"/>
      <c r="QUK118" s="102"/>
      <c r="QUL118" s="102"/>
      <c r="QUM118" s="102"/>
      <c r="QUN118" s="102"/>
      <c r="QUO118" s="102"/>
      <c r="QUP118" s="102"/>
      <c r="QUQ118" s="102"/>
      <c r="QUR118" s="102"/>
      <c r="QUS118" s="102"/>
      <c r="QUT118" s="102"/>
      <c r="QUU118" s="102"/>
      <c r="QUV118" s="102"/>
      <c r="QUW118" s="102"/>
      <c r="QUX118" s="102"/>
      <c r="QUY118" s="102"/>
      <c r="QUZ118" s="102"/>
      <c r="QVA118" s="102"/>
      <c r="QVB118" s="102"/>
      <c r="QVC118" s="102"/>
      <c r="QVD118" s="102"/>
      <c r="QVE118" s="102"/>
      <c r="QVF118" s="102"/>
      <c r="QVG118" s="102"/>
      <c r="QVH118" s="102"/>
      <c r="QVI118" s="102"/>
      <c r="QVJ118" s="102"/>
      <c r="QVK118" s="102"/>
      <c r="QVL118" s="102"/>
      <c r="QVM118" s="102"/>
      <c r="QVN118" s="102"/>
      <c r="QVO118" s="102"/>
      <c r="QVP118" s="102"/>
      <c r="QVQ118" s="102"/>
      <c r="QVR118" s="102"/>
      <c r="QVS118" s="102"/>
      <c r="QVT118" s="102"/>
      <c r="QVU118" s="102"/>
      <c r="QVV118" s="102"/>
      <c r="QVW118" s="102"/>
      <c r="QVX118" s="102"/>
      <c r="QVY118" s="102"/>
      <c r="QVZ118" s="102"/>
      <c r="QWA118" s="102"/>
      <c r="QWB118" s="102"/>
      <c r="QWC118" s="102"/>
      <c r="QWD118" s="102"/>
      <c r="QWE118" s="102"/>
      <c r="QWF118" s="102"/>
      <c r="QWG118" s="102"/>
      <c r="QWH118" s="102"/>
      <c r="QWI118" s="102"/>
      <c r="QWJ118" s="102"/>
      <c r="QWK118" s="102"/>
      <c r="QWL118" s="102"/>
      <c r="QWM118" s="102"/>
      <c r="QWN118" s="102"/>
      <c r="QWO118" s="102"/>
      <c r="QWP118" s="102"/>
      <c r="QWQ118" s="102"/>
      <c r="QWR118" s="102"/>
      <c r="QWS118" s="102"/>
      <c r="QWT118" s="102"/>
      <c r="QWU118" s="102"/>
      <c r="QWV118" s="102"/>
      <c r="QWW118" s="102"/>
      <c r="QWX118" s="102"/>
      <c r="QWY118" s="102"/>
      <c r="QWZ118" s="102"/>
      <c r="QXA118" s="102"/>
      <c r="QXB118" s="102"/>
      <c r="QXC118" s="102"/>
      <c r="QXD118" s="102"/>
      <c r="QXE118" s="102"/>
      <c r="QXF118" s="102"/>
      <c r="QXG118" s="102"/>
      <c r="QXH118" s="102"/>
      <c r="QXI118" s="102"/>
      <c r="QXJ118" s="102"/>
      <c r="QXK118" s="102"/>
      <c r="QXL118" s="102"/>
      <c r="QXM118" s="102"/>
      <c r="QXN118" s="102"/>
      <c r="QXO118" s="102"/>
      <c r="QXP118" s="102"/>
      <c r="QXQ118" s="102"/>
      <c r="QXR118" s="102"/>
      <c r="QXS118" s="102"/>
      <c r="QXT118" s="102"/>
      <c r="QXU118" s="102"/>
      <c r="QXV118" s="102"/>
      <c r="QXW118" s="102"/>
      <c r="QXX118" s="102"/>
      <c r="QXY118" s="102"/>
      <c r="QXZ118" s="102"/>
      <c r="QYA118" s="102"/>
      <c r="QYB118" s="102"/>
      <c r="QYC118" s="102"/>
      <c r="QYD118" s="102"/>
      <c r="QYE118" s="102"/>
      <c r="QYF118" s="102"/>
      <c r="QYG118" s="102"/>
      <c r="QYH118" s="102"/>
      <c r="QYI118" s="102"/>
      <c r="QYJ118" s="102"/>
      <c r="QYK118" s="102"/>
      <c r="QYL118" s="102"/>
      <c r="QYM118" s="102"/>
      <c r="QYN118" s="102"/>
      <c r="QYO118" s="102"/>
      <c r="QYP118" s="102"/>
      <c r="QYQ118" s="102"/>
      <c r="QYR118" s="102"/>
      <c r="QYS118" s="102"/>
      <c r="QYT118" s="102"/>
      <c r="QYU118" s="102"/>
      <c r="QYV118" s="102"/>
      <c r="QYW118" s="102"/>
      <c r="QYX118" s="102"/>
      <c r="QYY118" s="102"/>
      <c r="QYZ118" s="102"/>
      <c r="QZA118" s="102"/>
      <c r="QZB118" s="102"/>
      <c r="QZC118" s="102"/>
      <c r="QZD118" s="102"/>
      <c r="QZE118" s="102"/>
      <c r="QZF118" s="102"/>
      <c r="QZG118" s="102"/>
      <c r="QZH118" s="102"/>
      <c r="QZI118" s="102"/>
      <c r="QZJ118" s="102"/>
      <c r="QZK118" s="102"/>
      <c r="QZL118" s="102"/>
      <c r="QZM118" s="102"/>
      <c r="QZN118" s="102"/>
      <c r="QZO118" s="102"/>
      <c r="QZP118" s="102"/>
      <c r="QZQ118" s="102"/>
      <c r="QZR118" s="102"/>
      <c r="QZS118" s="102"/>
      <c r="QZT118" s="102"/>
      <c r="QZU118" s="102"/>
      <c r="QZV118" s="102"/>
      <c r="QZW118" s="102"/>
      <c r="QZX118" s="102"/>
      <c r="QZY118" s="102"/>
      <c r="QZZ118" s="102"/>
      <c r="RAA118" s="102"/>
      <c r="RAB118" s="102"/>
      <c r="RAC118" s="102"/>
      <c r="RAD118" s="102"/>
      <c r="RAE118" s="102"/>
      <c r="RAF118" s="102"/>
      <c r="RAG118" s="102"/>
      <c r="RAH118" s="102"/>
      <c r="RAI118" s="102"/>
      <c r="RAJ118" s="102"/>
      <c r="RAK118" s="102"/>
      <c r="RAL118" s="102"/>
      <c r="RAM118" s="102"/>
      <c r="RAN118" s="102"/>
      <c r="RAO118" s="102"/>
      <c r="RAP118" s="102"/>
      <c r="RAQ118" s="102"/>
      <c r="RAR118" s="102"/>
      <c r="RAS118" s="102"/>
      <c r="RAT118" s="102"/>
      <c r="RAU118" s="102"/>
      <c r="RAV118" s="102"/>
      <c r="RAW118" s="102"/>
      <c r="RAX118" s="102"/>
      <c r="RAY118" s="102"/>
      <c r="RAZ118" s="102"/>
      <c r="RBA118" s="102"/>
      <c r="RBB118" s="102"/>
      <c r="RBC118" s="102"/>
      <c r="RBD118" s="102"/>
      <c r="RBE118" s="102"/>
      <c r="RBF118" s="102"/>
      <c r="RBG118" s="102"/>
      <c r="RBH118" s="102"/>
      <c r="RBI118" s="102"/>
      <c r="RBJ118" s="102"/>
      <c r="RBK118" s="102"/>
      <c r="RBL118" s="102"/>
      <c r="RBM118" s="102"/>
      <c r="RBN118" s="102"/>
      <c r="RBO118" s="102"/>
      <c r="RBP118" s="102"/>
      <c r="RBQ118" s="102"/>
      <c r="RBR118" s="102"/>
      <c r="RBS118" s="102"/>
      <c r="RBT118" s="102"/>
      <c r="RBU118" s="102"/>
      <c r="RBV118" s="102"/>
      <c r="RBW118" s="102"/>
      <c r="RBX118" s="102"/>
      <c r="RBY118" s="102"/>
      <c r="RBZ118" s="102"/>
      <c r="RCA118" s="102"/>
      <c r="RCB118" s="102"/>
      <c r="RCC118" s="102"/>
      <c r="RCD118" s="102"/>
      <c r="RCE118" s="102"/>
      <c r="RCF118" s="102"/>
      <c r="RCG118" s="102"/>
      <c r="RCH118" s="102"/>
      <c r="RCI118" s="102"/>
      <c r="RCJ118" s="102"/>
      <c r="RCK118" s="102"/>
      <c r="RCL118" s="102"/>
      <c r="RCM118" s="102"/>
      <c r="RCN118" s="102"/>
      <c r="RCO118" s="102"/>
      <c r="RCP118" s="102"/>
      <c r="RCQ118" s="102"/>
      <c r="RCR118" s="102"/>
      <c r="RCS118" s="102"/>
      <c r="RCT118" s="102"/>
      <c r="RCU118" s="102"/>
      <c r="RCV118" s="102"/>
      <c r="RCW118" s="102"/>
      <c r="RCX118" s="102"/>
      <c r="RCY118" s="102"/>
      <c r="RCZ118" s="102"/>
      <c r="RDA118" s="102"/>
      <c r="RDB118" s="102"/>
      <c r="RDC118" s="102"/>
      <c r="RDD118" s="102"/>
      <c r="RDE118" s="102"/>
      <c r="RDF118" s="102"/>
      <c r="RDG118" s="102"/>
      <c r="RDH118" s="102"/>
      <c r="RDI118" s="102"/>
      <c r="RDJ118" s="102"/>
      <c r="RDK118" s="102"/>
      <c r="RDL118" s="102"/>
      <c r="RDM118" s="102"/>
      <c r="RDN118" s="102"/>
      <c r="RDO118" s="102"/>
      <c r="RDP118" s="102"/>
      <c r="RDQ118" s="102"/>
      <c r="RDR118" s="102"/>
      <c r="RDS118" s="102"/>
      <c r="RDT118" s="102"/>
      <c r="RDU118" s="102"/>
      <c r="RDV118" s="102"/>
      <c r="RDW118" s="102"/>
      <c r="RDX118" s="102"/>
      <c r="RDY118" s="102"/>
      <c r="RDZ118" s="102"/>
      <c r="REA118" s="102"/>
      <c r="REB118" s="102"/>
      <c r="REC118" s="102"/>
      <c r="RED118" s="102"/>
      <c r="REE118" s="102"/>
      <c r="REF118" s="102"/>
      <c r="REG118" s="102"/>
      <c r="REH118" s="102"/>
      <c r="REI118" s="102"/>
      <c r="REJ118" s="102"/>
      <c r="REK118" s="102"/>
      <c r="REL118" s="102"/>
      <c r="REM118" s="102"/>
      <c r="REN118" s="102"/>
      <c r="REO118" s="102"/>
      <c r="REP118" s="102"/>
      <c r="REQ118" s="102"/>
      <c r="RER118" s="102"/>
      <c r="RES118" s="102"/>
      <c r="RET118" s="102"/>
      <c r="REU118" s="102"/>
      <c r="REV118" s="102"/>
      <c r="REW118" s="102"/>
      <c r="REX118" s="102"/>
      <c r="REY118" s="102"/>
      <c r="REZ118" s="102"/>
      <c r="RFA118" s="102"/>
      <c r="RFB118" s="102"/>
      <c r="RFC118" s="102"/>
      <c r="RFD118" s="102"/>
      <c r="RFE118" s="102"/>
      <c r="RFF118" s="102"/>
      <c r="RFG118" s="102"/>
      <c r="RFH118" s="102"/>
      <c r="RFI118" s="102"/>
      <c r="RFJ118" s="102"/>
      <c r="RFK118" s="102"/>
      <c r="RFL118" s="102"/>
      <c r="RFM118" s="102"/>
      <c r="RFN118" s="102"/>
      <c r="RFO118" s="102"/>
      <c r="RFP118" s="102"/>
      <c r="RFQ118" s="102"/>
      <c r="RFR118" s="102"/>
      <c r="RFS118" s="102"/>
      <c r="RFT118" s="102"/>
      <c r="RFU118" s="102"/>
      <c r="RFV118" s="102"/>
      <c r="RFW118" s="102"/>
      <c r="RFX118" s="102"/>
      <c r="RFY118" s="102"/>
      <c r="RFZ118" s="102"/>
      <c r="RGA118" s="102"/>
      <c r="RGB118" s="102"/>
      <c r="RGC118" s="102"/>
      <c r="RGD118" s="102"/>
      <c r="RGE118" s="102"/>
      <c r="RGF118" s="102"/>
      <c r="RGG118" s="102"/>
      <c r="RGH118" s="102"/>
      <c r="RGI118" s="102"/>
      <c r="RGJ118" s="102"/>
      <c r="RGK118" s="102"/>
      <c r="RGL118" s="102"/>
      <c r="RGM118" s="102"/>
      <c r="RGN118" s="102"/>
      <c r="RGO118" s="102"/>
      <c r="RGP118" s="102"/>
      <c r="RGQ118" s="102"/>
      <c r="RGR118" s="102"/>
      <c r="RGS118" s="102"/>
      <c r="RGT118" s="102"/>
      <c r="RGU118" s="102"/>
      <c r="RGV118" s="102"/>
      <c r="RGW118" s="102"/>
      <c r="RGX118" s="102"/>
      <c r="RGY118" s="102"/>
      <c r="RGZ118" s="102"/>
      <c r="RHA118" s="102"/>
      <c r="RHB118" s="102"/>
      <c r="RHC118" s="102"/>
      <c r="RHD118" s="102"/>
      <c r="RHE118" s="102"/>
      <c r="RHF118" s="102"/>
      <c r="RHG118" s="102"/>
      <c r="RHH118" s="102"/>
      <c r="RHI118" s="102"/>
      <c r="RHJ118" s="102"/>
      <c r="RHK118" s="102"/>
      <c r="RHL118" s="102"/>
      <c r="RHM118" s="102"/>
      <c r="RHN118" s="102"/>
      <c r="RHO118" s="102"/>
      <c r="RHP118" s="102"/>
      <c r="RHQ118" s="102"/>
      <c r="RHR118" s="102"/>
      <c r="RHS118" s="102"/>
      <c r="RHT118" s="102"/>
      <c r="RHU118" s="102"/>
      <c r="RHV118" s="102"/>
      <c r="RHW118" s="102"/>
      <c r="RHX118" s="102"/>
      <c r="RHY118" s="102"/>
      <c r="RHZ118" s="102"/>
      <c r="RIA118" s="102"/>
      <c r="RIB118" s="102"/>
      <c r="RIC118" s="102"/>
      <c r="RID118" s="102"/>
      <c r="RIE118" s="102"/>
      <c r="RIF118" s="102"/>
      <c r="RIG118" s="102"/>
      <c r="RIH118" s="102"/>
      <c r="RII118" s="102"/>
      <c r="RIJ118" s="102"/>
      <c r="RIK118" s="102"/>
      <c r="RIL118" s="102"/>
      <c r="RIM118" s="102"/>
      <c r="RIN118" s="102"/>
      <c r="RIO118" s="102"/>
      <c r="RIP118" s="102"/>
      <c r="RIQ118" s="102"/>
      <c r="RIR118" s="102"/>
      <c r="RIS118" s="102"/>
      <c r="RIT118" s="102"/>
      <c r="RIU118" s="102"/>
      <c r="RIV118" s="102"/>
      <c r="RIW118" s="102"/>
      <c r="RIX118" s="102"/>
      <c r="RIY118" s="102"/>
      <c r="RIZ118" s="102"/>
      <c r="RJA118" s="102"/>
      <c r="RJB118" s="102"/>
      <c r="RJC118" s="102"/>
      <c r="RJD118" s="102"/>
      <c r="RJE118" s="102"/>
      <c r="RJF118" s="102"/>
      <c r="RJG118" s="102"/>
      <c r="RJH118" s="102"/>
      <c r="RJI118" s="102"/>
      <c r="RJJ118" s="102"/>
      <c r="RJK118" s="102"/>
      <c r="RJL118" s="102"/>
      <c r="RJM118" s="102"/>
      <c r="RJN118" s="102"/>
      <c r="RJO118" s="102"/>
      <c r="RJP118" s="102"/>
      <c r="RJQ118" s="102"/>
      <c r="RJR118" s="102"/>
      <c r="RJS118" s="102"/>
      <c r="RJT118" s="102"/>
      <c r="RJU118" s="102"/>
      <c r="RJV118" s="102"/>
      <c r="RJW118" s="102"/>
      <c r="RJX118" s="102"/>
      <c r="RJY118" s="102"/>
      <c r="RJZ118" s="102"/>
      <c r="RKA118" s="102"/>
      <c r="RKB118" s="102"/>
      <c r="RKC118" s="102"/>
      <c r="RKD118" s="102"/>
      <c r="RKE118" s="102"/>
      <c r="RKF118" s="102"/>
      <c r="RKG118" s="102"/>
      <c r="RKH118" s="102"/>
      <c r="RKI118" s="102"/>
      <c r="RKJ118" s="102"/>
      <c r="RKK118" s="102"/>
      <c r="RKL118" s="102"/>
      <c r="RKM118" s="102"/>
      <c r="RKN118" s="102"/>
      <c r="RKO118" s="102"/>
      <c r="RKP118" s="102"/>
      <c r="RKQ118" s="102"/>
      <c r="RKR118" s="102"/>
      <c r="RKS118" s="102"/>
      <c r="RKT118" s="102"/>
      <c r="RKU118" s="102"/>
      <c r="RKV118" s="102"/>
      <c r="RKW118" s="102"/>
      <c r="RKX118" s="102"/>
      <c r="RKY118" s="102"/>
      <c r="RKZ118" s="102"/>
      <c r="RLA118" s="102"/>
      <c r="RLB118" s="102"/>
      <c r="RLC118" s="102"/>
      <c r="RLD118" s="102"/>
      <c r="RLE118" s="102"/>
      <c r="RLF118" s="102"/>
      <c r="RLG118" s="102"/>
      <c r="RLH118" s="102"/>
      <c r="RLI118" s="102"/>
      <c r="RLJ118" s="102"/>
      <c r="RLK118" s="102"/>
      <c r="RLL118" s="102"/>
      <c r="RLM118" s="102"/>
      <c r="RLN118" s="102"/>
      <c r="RLO118" s="102"/>
      <c r="RLP118" s="102"/>
      <c r="RLQ118" s="102"/>
      <c r="RLR118" s="102"/>
      <c r="RLS118" s="102"/>
      <c r="RLT118" s="102"/>
      <c r="RLU118" s="102"/>
      <c r="RLV118" s="102"/>
      <c r="RLW118" s="102"/>
      <c r="RLX118" s="102"/>
      <c r="RLY118" s="102"/>
      <c r="RLZ118" s="102"/>
      <c r="RMA118" s="102"/>
      <c r="RMB118" s="102"/>
      <c r="RMC118" s="102"/>
      <c r="RMD118" s="102"/>
      <c r="RME118" s="102"/>
      <c r="RMF118" s="102"/>
      <c r="RMG118" s="102"/>
      <c r="RMH118" s="102"/>
      <c r="RMI118" s="102"/>
      <c r="RMJ118" s="102"/>
      <c r="RMK118" s="102"/>
      <c r="RML118" s="102"/>
      <c r="RMM118" s="102"/>
      <c r="RMN118" s="102"/>
      <c r="RMO118" s="102"/>
      <c r="RMP118" s="102"/>
      <c r="RMQ118" s="102"/>
      <c r="RMR118" s="102"/>
      <c r="RMS118" s="102"/>
      <c r="RMT118" s="102"/>
      <c r="RMU118" s="102"/>
      <c r="RMV118" s="102"/>
      <c r="RMW118" s="102"/>
      <c r="RMX118" s="102"/>
      <c r="RMY118" s="102"/>
      <c r="RMZ118" s="102"/>
      <c r="RNA118" s="102"/>
      <c r="RNB118" s="102"/>
      <c r="RNC118" s="102"/>
      <c r="RND118" s="102"/>
      <c r="RNE118" s="102"/>
      <c r="RNF118" s="102"/>
      <c r="RNG118" s="102"/>
      <c r="RNH118" s="102"/>
      <c r="RNI118" s="102"/>
      <c r="RNJ118" s="102"/>
      <c r="RNK118" s="102"/>
      <c r="RNL118" s="102"/>
      <c r="RNM118" s="102"/>
      <c r="RNN118" s="102"/>
      <c r="RNO118" s="102"/>
      <c r="RNP118" s="102"/>
      <c r="RNQ118" s="102"/>
      <c r="RNR118" s="102"/>
      <c r="RNS118" s="102"/>
      <c r="RNT118" s="102"/>
      <c r="RNU118" s="102"/>
      <c r="RNV118" s="102"/>
      <c r="RNW118" s="102"/>
      <c r="RNX118" s="102"/>
      <c r="RNY118" s="102"/>
      <c r="RNZ118" s="102"/>
      <c r="ROA118" s="102"/>
      <c r="ROB118" s="102"/>
      <c r="ROC118" s="102"/>
      <c r="ROD118" s="102"/>
      <c r="ROE118" s="102"/>
      <c r="ROF118" s="102"/>
      <c r="ROG118" s="102"/>
      <c r="ROH118" s="102"/>
      <c r="ROI118" s="102"/>
      <c r="ROJ118" s="102"/>
      <c r="ROK118" s="102"/>
      <c r="ROL118" s="102"/>
      <c r="ROM118" s="102"/>
      <c r="RON118" s="102"/>
      <c r="ROO118" s="102"/>
      <c r="ROP118" s="102"/>
      <c r="ROQ118" s="102"/>
      <c r="ROR118" s="102"/>
      <c r="ROS118" s="102"/>
      <c r="ROT118" s="102"/>
      <c r="ROU118" s="102"/>
      <c r="ROV118" s="102"/>
      <c r="ROW118" s="102"/>
      <c r="ROX118" s="102"/>
      <c r="ROY118" s="102"/>
      <c r="ROZ118" s="102"/>
      <c r="RPA118" s="102"/>
      <c r="RPB118" s="102"/>
      <c r="RPC118" s="102"/>
      <c r="RPD118" s="102"/>
      <c r="RPE118" s="102"/>
      <c r="RPF118" s="102"/>
      <c r="RPG118" s="102"/>
      <c r="RPH118" s="102"/>
      <c r="RPI118" s="102"/>
      <c r="RPJ118" s="102"/>
      <c r="RPK118" s="102"/>
      <c r="RPL118" s="102"/>
      <c r="RPM118" s="102"/>
      <c r="RPN118" s="102"/>
      <c r="RPO118" s="102"/>
      <c r="RPP118" s="102"/>
      <c r="RPQ118" s="102"/>
      <c r="RPR118" s="102"/>
      <c r="RPS118" s="102"/>
      <c r="RPT118" s="102"/>
      <c r="RPU118" s="102"/>
      <c r="RPV118" s="102"/>
      <c r="RPW118" s="102"/>
      <c r="RPX118" s="102"/>
      <c r="RPY118" s="102"/>
      <c r="RPZ118" s="102"/>
      <c r="RQA118" s="102"/>
      <c r="RQB118" s="102"/>
      <c r="RQC118" s="102"/>
      <c r="RQD118" s="102"/>
      <c r="RQE118" s="102"/>
      <c r="RQF118" s="102"/>
      <c r="RQG118" s="102"/>
      <c r="RQH118" s="102"/>
      <c r="RQI118" s="102"/>
      <c r="RQJ118" s="102"/>
      <c r="RQK118" s="102"/>
      <c r="RQL118" s="102"/>
      <c r="RQM118" s="102"/>
      <c r="RQN118" s="102"/>
      <c r="RQO118" s="102"/>
      <c r="RQP118" s="102"/>
      <c r="RQQ118" s="102"/>
      <c r="RQR118" s="102"/>
      <c r="RQS118" s="102"/>
      <c r="RQT118" s="102"/>
      <c r="RQU118" s="102"/>
      <c r="RQV118" s="102"/>
      <c r="RQW118" s="102"/>
      <c r="RQX118" s="102"/>
      <c r="RQY118" s="102"/>
      <c r="RQZ118" s="102"/>
      <c r="RRA118" s="102"/>
      <c r="RRB118" s="102"/>
      <c r="RRC118" s="102"/>
      <c r="RRD118" s="102"/>
      <c r="RRE118" s="102"/>
      <c r="RRF118" s="102"/>
      <c r="RRG118" s="102"/>
      <c r="RRH118" s="102"/>
      <c r="RRI118" s="102"/>
      <c r="RRJ118" s="102"/>
      <c r="RRK118" s="102"/>
      <c r="RRL118" s="102"/>
      <c r="RRM118" s="102"/>
      <c r="RRN118" s="102"/>
      <c r="RRO118" s="102"/>
      <c r="RRP118" s="102"/>
      <c r="RRQ118" s="102"/>
      <c r="RRR118" s="102"/>
      <c r="RRS118" s="102"/>
      <c r="RRT118" s="102"/>
      <c r="RRU118" s="102"/>
      <c r="RRV118" s="102"/>
      <c r="RRW118" s="102"/>
      <c r="RRX118" s="102"/>
      <c r="RRY118" s="102"/>
      <c r="RRZ118" s="102"/>
      <c r="RSA118" s="102"/>
      <c r="RSB118" s="102"/>
      <c r="RSC118" s="102"/>
      <c r="RSD118" s="102"/>
      <c r="RSE118" s="102"/>
      <c r="RSF118" s="102"/>
      <c r="RSG118" s="102"/>
      <c r="RSH118" s="102"/>
      <c r="RSI118" s="102"/>
      <c r="RSJ118" s="102"/>
      <c r="RSK118" s="102"/>
      <c r="RSL118" s="102"/>
      <c r="RSM118" s="102"/>
      <c r="RSN118" s="102"/>
      <c r="RSO118" s="102"/>
      <c r="RSP118" s="102"/>
      <c r="RSQ118" s="102"/>
      <c r="RSR118" s="102"/>
      <c r="RSS118" s="102"/>
      <c r="RST118" s="102"/>
      <c r="RSU118" s="102"/>
      <c r="RSV118" s="102"/>
      <c r="RSW118" s="102"/>
      <c r="RSX118" s="102"/>
      <c r="RSY118" s="102"/>
      <c r="RSZ118" s="102"/>
      <c r="RTA118" s="102"/>
      <c r="RTB118" s="102"/>
      <c r="RTC118" s="102"/>
      <c r="RTD118" s="102"/>
      <c r="RTE118" s="102"/>
      <c r="RTF118" s="102"/>
      <c r="RTG118" s="102"/>
      <c r="RTH118" s="102"/>
      <c r="RTI118" s="102"/>
      <c r="RTJ118" s="102"/>
      <c r="RTK118" s="102"/>
      <c r="RTL118" s="102"/>
      <c r="RTM118" s="102"/>
      <c r="RTN118" s="102"/>
      <c r="RTO118" s="102"/>
      <c r="RTP118" s="102"/>
      <c r="RTQ118" s="102"/>
      <c r="RTR118" s="102"/>
      <c r="RTS118" s="102"/>
      <c r="RTT118" s="102"/>
      <c r="RTU118" s="102"/>
      <c r="RTV118" s="102"/>
      <c r="RTW118" s="102"/>
      <c r="RTX118" s="102"/>
      <c r="RTY118" s="102"/>
      <c r="RTZ118" s="102"/>
      <c r="RUA118" s="102"/>
      <c r="RUB118" s="102"/>
      <c r="RUC118" s="102"/>
      <c r="RUD118" s="102"/>
      <c r="RUE118" s="102"/>
      <c r="RUF118" s="102"/>
      <c r="RUG118" s="102"/>
      <c r="RUH118" s="102"/>
      <c r="RUI118" s="102"/>
      <c r="RUJ118" s="102"/>
      <c r="RUK118" s="102"/>
      <c r="RUL118" s="102"/>
      <c r="RUM118" s="102"/>
      <c r="RUN118" s="102"/>
      <c r="RUO118" s="102"/>
      <c r="RUP118" s="102"/>
      <c r="RUQ118" s="102"/>
      <c r="RUR118" s="102"/>
      <c r="RUS118" s="102"/>
      <c r="RUT118" s="102"/>
      <c r="RUU118" s="102"/>
      <c r="RUV118" s="102"/>
      <c r="RUW118" s="102"/>
      <c r="RUX118" s="102"/>
      <c r="RUY118" s="102"/>
      <c r="RUZ118" s="102"/>
      <c r="RVA118" s="102"/>
      <c r="RVB118" s="102"/>
      <c r="RVC118" s="102"/>
      <c r="RVD118" s="102"/>
      <c r="RVE118" s="102"/>
      <c r="RVF118" s="102"/>
      <c r="RVG118" s="102"/>
      <c r="RVH118" s="102"/>
      <c r="RVI118" s="102"/>
      <c r="RVJ118" s="102"/>
      <c r="RVK118" s="102"/>
      <c r="RVL118" s="102"/>
      <c r="RVM118" s="102"/>
      <c r="RVN118" s="102"/>
      <c r="RVO118" s="102"/>
      <c r="RVP118" s="102"/>
      <c r="RVQ118" s="102"/>
      <c r="RVR118" s="102"/>
      <c r="RVS118" s="102"/>
      <c r="RVT118" s="102"/>
      <c r="RVU118" s="102"/>
      <c r="RVV118" s="102"/>
      <c r="RVW118" s="102"/>
      <c r="RVX118" s="102"/>
      <c r="RVY118" s="102"/>
      <c r="RVZ118" s="102"/>
      <c r="RWA118" s="102"/>
      <c r="RWB118" s="102"/>
      <c r="RWC118" s="102"/>
      <c r="RWD118" s="102"/>
      <c r="RWE118" s="102"/>
      <c r="RWF118" s="102"/>
      <c r="RWG118" s="102"/>
      <c r="RWH118" s="102"/>
      <c r="RWI118" s="102"/>
      <c r="RWJ118" s="102"/>
      <c r="RWK118" s="102"/>
      <c r="RWL118" s="102"/>
      <c r="RWM118" s="102"/>
      <c r="RWN118" s="102"/>
      <c r="RWO118" s="102"/>
      <c r="RWP118" s="102"/>
      <c r="RWQ118" s="102"/>
      <c r="RWR118" s="102"/>
      <c r="RWS118" s="102"/>
      <c r="RWT118" s="102"/>
      <c r="RWU118" s="102"/>
      <c r="RWV118" s="102"/>
      <c r="RWW118" s="102"/>
      <c r="RWX118" s="102"/>
      <c r="RWY118" s="102"/>
      <c r="RWZ118" s="102"/>
      <c r="RXA118" s="102"/>
      <c r="RXB118" s="102"/>
      <c r="RXC118" s="102"/>
      <c r="RXD118" s="102"/>
      <c r="RXE118" s="102"/>
      <c r="RXF118" s="102"/>
      <c r="RXG118" s="102"/>
      <c r="RXH118" s="102"/>
      <c r="RXI118" s="102"/>
      <c r="RXJ118" s="102"/>
      <c r="RXK118" s="102"/>
      <c r="RXL118" s="102"/>
      <c r="RXM118" s="102"/>
      <c r="RXN118" s="102"/>
      <c r="RXO118" s="102"/>
      <c r="RXP118" s="102"/>
      <c r="RXQ118" s="102"/>
      <c r="RXR118" s="102"/>
      <c r="RXS118" s="102"/>
      <c r="RXT118" s="102"/>
      <c r="RXU118" s="102"/>
      <c r="RXV118" s="102"/>
      <c r="RXW118" s="102"/>
      <c r="RXX118" s="102"/>
      <c r="RXY118" s="102"/>
      <c r="RXZ118" s="102"/>
      <c r="RYA118" s="102"/>
      <c r="RYB118" s="102"/>
      <c r="RYC118" s="102"/>
      <c r="RYD118" s="102"/>
      <c r="RYE118" s="102"/>
      <c r="RYF118" s="102"/>
      <c r="RYG118" s="102"/>
      <c r="RYH118" s="102"/>
      <c r="RYI118" s="102"/>
      <c r="RYJ118" s="102"/>
      <c r="RYK118" s="102"/>
      <c r="RYL118" s="102"/>
      <c r="RYM118" s="102"/>
      <c r="RYN118" s="102"/>
      <c r="RYO118" s="102"/>
      <c r="RYP118" s="102"/>
      <c r="RYQ118" s="102"/>
      <c r="RYR118" s="102"/>
      <c r="RYS118" s="102"/>
      <c r="RYT118" s="102"/>
      <c r="RYU118" s="102"/>
      <c r="RYV118" s="102"/>
      <c r="RYW118" s="102"/>
      <c r="RYX118" s="102"/>
      <c r="RYY118" s="102"/>
      <c r="RYZ118" s="102"/>
      <c r="RZA118" s="102"/>
      <c r="RZB118" s="102"/>
      <c r="RZC118" s="102"/>
      <c r="RZD118" s="102"/>
      <c r="RZE118" s="102"/>
      <c r="RZF118" s="102"/>
      <c r="RZG118" s="102"/>
      <c r="RZH118" s="102"/>
      <c r="RZI118" s="102"/>
      <c r="RZJ118" s="102"/>
      <c r="RZK118" s="102"/>
      <c r="RZL118" s="102"/>
      <c r="RZM118" s="102"/>
      <c r="RZN118" s="102"/>
      <c r="RZO118" s="102"/>
      <c r="RZP118" s="102"/>
      <c r="RZQ118" s="102"/>
      <c r="RZR118" s="102"/>
      <c r="RZS118" s="102"/>
      <c r="RZT118" s="102"/>
      <c r="RZU118" s="102"/>
      <c r="RZV118" s="102"/>
      <c r="RZW118" s="102"/>
      <c r="RZX118" s="102"/>
      <c r="RZY118" s="102"/>
      <c r="RZZ118" s="102"/>
      <c r="SAA118" s="102"/>
      <c r="SAB118" s="102"/>
      <c r="SAC118" s="102"/>
      <c r="SAD118" s="102"/>
      <c r="SAE118" s="102"/>
      <c r="SAF118" s="102"/>
      <c r="SAG118" s="102"/>
      <c r="SAH118" s="102"/>
      <c r="SAI118" s="102"/>
      <c r="SAJ118" s="102"/>
      <c r="SAK118" s="102"/>
      <c r="SAL118" s="102"/>
      <c r="SAM118" s="102"/>
      <c r="SAN118" s="102"/>
      <c r="SAO118" s="102"/>
      <c r="SAP118" s="102"/>
      <c r="SAQ118" s="102"/>
      <c r="SAR118" s="102"/>
      <c r="SAS118" s="102"/>
      <c r="SAT118" s="102"/>
      <c r="SAU118" s="102"/>
      <c r="SAV118" s="102"/>
      <c r="SAW118" s="102"/>
      <c r="SAX118" s="102"/>
      <c r="SAY118" s="102"/>
      <c r="SAZ118" s="102"/>
      <c r="SBA118" s="102"/>
      <c r="SBB118" s="102"/>
      <c r="SBC118" s="102"/>
      <c r="SBD118" s="102"/>
      <c r="SBE118" s="102"/>
      <c r="SBF118" s="102"/>
      <c r="SBG118" s="102"/>
      <c r="SBH118" s="102"/>
      <c r="SBI118" s="102"/>
      <c r="SBJ118" s="102"/>
      <c r="SBK118" s="102"/>
      <c r="SBL118" s="102"/>
      <c r="SBM118" s="102"/>
      <c r="SBN118" s="102"/>
      <c r="SBO118" s="102"/>
      <c r="SBP118" s="102"/>
      <c r="SBQ118" s="102"/>
      <c r="SBR118" s="102"/>
      <c r="SBS118" s="102"/>
      <c r="SBT118" s="102"/>
      <c r="SBU118" s="102"/>
      <c r="SBV118" s="102"/>
      <c r="SBW118" s="102"/>
      <c r="SBX118" s="102"/>
      <c r="SBY118" s="102"/>
      <c r="SBZ118" s="102"/>
      <c r="SCA118" s="102"/>
      <c r="SCB118" s="102"/>
      <c r="SCC118" s="102"/>
      <c r="SCD118" s="102"/>
      <c r="SCE118" s="102"/>
      <c r="SCF118" s="102"/>
      <c r="SCG118" s="102"/>
      <c r="SCH118" s="102"/>
      <c r="SCI118" s="102"/>
      <c r="SCJ118" s="102"/>
      <c r="SCK118" s="102"/>
      <c r="SCL118" s="102"/>
      <c r="SCM118" s="102"/>
      <c r="SCN118" s="102"/>
      <c r="SCO118" s="102"/>
      <c r="SCP118" s="102"/>
      <c r="SCQ118" s="102"/>
      <c r="SCR118" s="102"/>
      <c r="SCS118" s="102"/>
      <c r="SCT118" s="102"/>
      <c r="SCU118" s="102"/>
      <c r="SCV118" s="102"/>
      <c r="SCW118" s="102"/>
      <c r="SCX118" s="102"/>
      <c r="SCY118" s="102"/>
      <c r="SCZ118" s="102"/>
      <c r="SDA118" s="102"/>
      <c r="SDB118" s="102"/>
      <c r="SDC118" s="102"/>
      <c r="SDD118" s="102"/>
      <c r="SDE118" s="102"/>
      <c r="SDF118" s="102"/>
      <c r="SDG118" s="102"/>
      <c r="SDH118" s="102"/>
      <c r="SDI118" s="102"/>
      <c r="SDJ118" s="102"/>
      <c r="SDK118" s="102"/>
      <c r="SDL118" s="102"/>
      <c r="SDM118" s="102"/>
      <c r="SDN118" s="102"/>
      <c r="SDO118" s="102"/>
      <c r="SDP118" s="102"/>
      <c r="SDQ118" s="102"/>
      <c r="SDR118" s="102"/>
      <c r="SDS118" s="102"/>
      <c r="SDT118" s="102"/>
      <c r="SDU118" s="102"/>
      <c r="SDV118" s="102"/>
      <c r="SDW118" s="102"/>
      <c r="SDX118" s="102"/>
      <c r="SDY118" s="102"/>
      <c r="SDZ118" s="102"/>
      <c r="SEA118" s="102"/>
      <c r="SEB118" s="102"/>
      <c r="SEC118" s="102"/>
      <c r="SED118" s="102"/>
      <c r="SEE118" s="102"/>
      <c r="SEF118" s="102"/>
      <c r="SEG118" s="102"/>
      <c r="SEH118" s="102"/>
      <c r="SEI118" s="102"/>
      <c r="SEJ118" s="102"/>
      <c r="SEK118" s="102"/>
      <c r="SEL118" s="102"/>
      <c r="SEM118" s="102"/>
      <c r="SEN118" s="102"/>
      <c r="SEO118" s="102"/>
      <c r="SEP118" s="102"/>
      <c r="SEQ118" s="102"/>
      <c r="SER118" s="102"/>
      <c r="SES118" s="102"/>
      <c r="SET118" s="102"/>
      <c r="SEU118" s="102"/>
      <c r="SEV118" s="102"/>
      <c r="SEW118" s="102"/>
      <c r="SEX118" s="102"/>
      <c r="SEY118" s="102"/>
      <c r="SEZ118" s="102"/>
      <c r="SFA118" s="102"/>
      <c r="SFB118" s="102"/>
      <c r="SFC118" s="102"/>
      <c r="SFD118" s="102"/>
      <c r="SFE118" s="102"/>
      <c r="SFF118" s="102"/>
      <c r="SFG118" s="102"/>
      <c r="SFH118" s="102"/>
      <c r="SFI118" s="102"/>
      <c r="SFJ118" s="102"/>
      <c r="SFK118" s="102"/>
      <c r="SFL118" s="102"/>
      <c r="SFM118" s="102"/>
      <c r="SFN118" s="102"/>
      <c r="SFO118" s="102"/>
      <c r="SFP118" s="102"/>
      <c r="SFQ118" s="102"/>
      <c r="SFR118" s="102"/>
      <c r="SFS118" s="102"/>
      <c r="SFT118" s="102"/>
      <c r="SFU118" s="102"/>
      <c r="SFV118" s="102"/>
      <c r="SFW118" s="102"/>
      <c r="SFX118" s="102"/>
      <c r="SFY118" s="102"/>
      <c r="SFZ118" s="102"/>
      <c r="SGA118" s="102"/>
      <c r="SGB118" s="102"/>
      <c r="SGC118" s="102"/>
      <c r="SGD118" s="102"/>
      <c r="SGE118" s="102"/>
      <c r="SGF118" s="102"/>
      <c r="SGG118" s="102"/>
      <c r="SGH118" s="102"/>
      <c r="SGI118" s="102"/>
      <c r="SGJ118" s="102"/>
      <c r="SGK118" s="102"/>
      <c r="SGL118" s="102"/>
      <c r="SGM118" s="102"/>
      <c r="SGN118" s="102"/>
      <c r="SGO118" s="102"/>
      <c r="SGP118" s="102"/>
      <c r="SGQ118" s="102"/>
      <c r="SGR118" s="102"/>
      <c r="SGS118" s="102"/>
      <c r="SGT118" s="102"/>
      <c r="SGU118" s="102"/>
      <c r="SGV118" s="102"/>
      <c r="SGW118" s="102"/>
      <c r="SGX118" s="102"/>
      <c r="SGY118" s="102"/>
      <c r="SGZ118" s="102"/>
      <c r="SHA118" s="102"/>
      <c r="SHB118" s="102"/>
      <c r="SHC118" s="102"/>
      <c r="SHD118" s="102"/>
      <c r="SHE118" s="102"/>
      <c r="SHF118" s="102"/>
      <c r="SHG118" s="102"/>
      <c r="SHH118" s="102"/>
      <c r="SHI118" s="102"/>
      <c r="SHJ118" s="102"/>
      <c r="SHK118" s="102"/>
      <c r="SHL118" s="102"/>
      <c r="SHM118" s="102"/>
      <c r="SHN118" s="102"/>
      <c r="SHO118" s="102"/>
      <c r="SHP118" s="102"/>
      <c r="SHQ118" s="102"/>
      <c r="SHR118" s="102"/>
      <c r="SHS118" s="102"/>
      <c r="SHT118" s="102"/>
      <c r="SHU118" s="102"/>
      <c r="SHV118" s="102"/>
      <c r="SHW118" s="102"/>
      <c r="SHX118" s="102"/>
      <c r="SHY118" s="102"/>
      <c r="SHZ118" s="102"/>
      <c r="SIA118" s="102"/>
      <c r="SIB118" s="102"/>
      <c r="SIC118" s="102"/>
      <c r="SID118" s="102"/>
      <c r="SIE118" s="102"/>
      <c r="SIF118" s="102"/>
      <c r="SIG118" s="102"/>
      <c r="SIH118" s="102"/>
      <c r="SII118" s="102"/>
      <c r="SIJ118" s="102"/>
      <c r="SIK118" s="102"/>
      <c r="SIL118" s="102"/>
      <c r="SIM118" s="102"/>
      <c r="SIN118" s="102"/>
      <c r="SIO118" s="102"/>
      <c r="SIP118" s="102"/>
      <c r="SIQ118" s="102"/>
      <c r="SIR118" s="102"/>
      <c r="SIS118" s="102"/>
      <c r="SIT118" s="102"/>
      <c r="SIU118" s="102"/>
      <c r="SIV118" s="102"/>
      <c r="SIW118" s="102"/>
      <c r="SIX118" s="102"/>
      <c r="SIY118" s="102"/>
      <c r="SIZ118" s="102"/>
      <c r="SJA118" s="102"/>
      <c r="SJB118" s="102"/>
      <c r="SJC118" s="102"/>
      <c r="SJD118" s="102"/>
      <c r="SJE118" s="102"/>
      <c r="SJF118" s="102"/>
      <c r="SJG118" s="102"/>
      <c r="SJH118" s="102"/>
      <c r="SJI118" s="102"/>
      <c r="SJJ118" s="102"/>
      <c r="SJK118" s="102"/>
      <c r="SJL118" s="102"/>
      <c r="SJM118" s="102"/>
      <c r="SJN118" s="102"/>
      <c r="SJO118" s="102"/>
      <c r="SJP118" s="102"/>
      <c r="SJQ118" s="102"/>
      <c r="SJR118" s="102"/>
      <c r="SJS118" s="102"/>
      <c r="SJT118" s="102"/>
      <c r="SJU118" s="102"/>
      <c r="SJV118" s="102"/>
      <c r="SJW118" s="102"/>
      <c r="SJX118" s="102"/>
      <c r="SJY118" s="102"/>
      <c r="SJZ118" s="102"/>
      <c r="SKA118" s="102"/>
      <c r="SKB118" s="102"/>
      <c r="SKC118" s="102"/>
      <c r="SKD118" s="102"/>
      <c r="SKE118" s="102"/>
      <c r="SKF118" s="102"/>
      <c r="SKG118" s="102"/>
      <c r="SKH118" s="102"/>
      <c r="SKI118" s="102"/>
      <c r="SKJ118" s="102"/>
      <c r="SKK118" s="102"/>
      <c r="SKL118" s="102"/>
      <c r="SKM118" s="102"/>
      <c r="SKN118" s="102"/>
      <c r="SKO118" s="102"/>
      <c r="SKP118" s="102"/>
      <c r="SKQ118" s="102"/>
      <c r="SKR118" s="102"/>
      <c r="SKS118" s="102"/>
      <c r="SKT118" s="102"/>
      <c r="SKU118" s="102"/>
      <c r="SKV118" s="102"/>
      <c r="SKW118" s="102"/>
      <c r="SKX118" s="102"/>
      <c r="SKY118" s="102"/>
      <c r="SKZ118" s="102"/>
      <c r="SLA118" s="102"/>
      <c r="SLB118" s="102"/>
      <c r="SLC118" s="102"/>
      <c r="SLD118" s="102"/>
      <c r="SLE118" s="102"/>
      <c r="SLF118" s="102"/>
      <c r="SLG118" s="102"/>
      <c r="SLH118" s="102"/>
      <c r="SLI118" s="102"/>
      <c r="SLJ118" s="102"/>
      <c r="SLK118" s="102"/>
      <c r="SLL118" s="102"/>
      <c r="SLM118" s="102"/>
      <c r="SLN118" s="102"/>
      <c r="SLO118" s="102"/>
      <c r="SLP118" s="102"/>
      <c r="SLQ118" s="102"/>
      <c r="SLR118" s="102"/>
      <c r="SLS118" s="102"/>
      <c r="SLT118" s="102"/>
      <c r="SLU118" s="102"/>
      <c r="SLV118" s="102"/>
      <c r="SLW118" s="102"/>
      <c r="SLX118" s="102"/>
      <c r="SLY118" s="102"/>
      <c r="SLZ118" s="102"/>
      <c r="SMA118" s="102"/>
      <c r="SMB118" s="102"/>
      <c r="SMC118" s="102"/>
      <c r="SMD118" s="102"/>
      <c r="SME118" s="102"/>
      <c r="SMF118" s="102"/>
      <c r="SMG118" s="102"/>
      <c r="SMH118" s="102"/>
      <c r="SMI118" s="102"/>
      <c r="SMJ118" s="102"/>
      <c r="SMK118" s="102"/>
      <c r="SML118" s="102"/>
      <c r="SMM118" s="102"/>
      <c r="SMN118" s="102"/>
      <c r="SMO118" s="102"/>
      <c r="SMP118" s="102"/>
      <c r="SMQ118" s="102"/>
      <c r="SMR118" s="102"/>
      <c r="SMS118" s="102"/>
      <c r="SMT118" s="102"/>
      <c r="SMU118" s="102"/>
      <c r="SMV118" s="102"/>
      <c r="SMW118" s="102"/>
      <c r="SMX118" s="102"/>
      <c r="SMY118" s="102"/>
      <c r="SMZ118" s="102"/>
      <c r="SNA118" s="102"/>
      <c r="SNB118" s="102"/>
      <c r="SNC118" s="102"/>
      <c r="SND118" s="102"/>
      <c r="SNE118" s="102"/>
      <c r="SNF118" s="102"/>
      <c r="SNG118" s="102"/>
      <c r="SNH118" s="102"/>
      <c r="SNI118" s="102"/>
      <c r="SNJ118" s="102"/>
      <c r="SNK118" s="102"/>
      <c r="SNL118" s="102"/>
      <c r="SNM118" s="102"/>
      <c r="SNN118" s="102"/>
      <c r="SNO118" s="102"/>
      <c r="SNP118" s="102"/>
      <c r="SNQ118" s="102"/>
      <c r="SNR118" s="102"/>
      <c r="SNS118" s="102"/>
      <c r="SNT118" s="102"/>
      <c r="SNU118" s="102"/>
      <c r="SNV118" s="102"/>
      <c r="SNW118" s="102"/>
      <c r="SNX118" s="102"/>
      <c r="SNY118" s="102"/>
      <c r="SNZ118" s="102"/>
      <c r="SOA118" s="102"/>
      <c r="SOB118" s="102"/>
      <c r="SOC118" s="102"/>
      <c r="SOD118" s="102"/>
      <c r="SOE118" s="102"/>
      <c r="SOF118" s="102"/>
      <c r="SOG118" s="102"/>
      <c r="SOH118" s="102"/>
      <c r="SOI118" s="102"/>
      <c r="SOJ118" s="102"/>
      <c r="SOK118" s="102"/>
      <c r="SOL118" s="102"/>
      <c r="SOM118" s="102"/>
      <c r="SON118" s="102"/>
      <c r="SOO118" s="102"/>
      <c r="SOP118" s="102"/>
      <c r="SOQ118" s="102"/>
      <c r="SOR118" s="102"/>
      <c r="SOS118" s="102"/>
      <c r="SOT118" s="102"/>
      <c r="SOU118" s="102"/>
      <c r="SOV118" s="102"/>
      <c r="SOW118" s="102"/>
      <c r="SOX118" s="102"/>
      <c r="SOY118" s="102"/>
      <c r="SOZ118" s="102"/>
      <c r="SPA118" s="102"/>
      <c r="SPB118" s="102"/>
      <c r="SPC118" s="102"/>
      <c r="SPD118" s="102"/>
      <c r="SPE118" s="102"/>
      <c r="SPF118" s="102"/>
      <c r="SPG118" s="102"/>
      <c r="SPH118" s="102"/>
      <c r="SPI118" s="102"/>
      <c r="SPJ118" s="102"/>
      <c r="SPK118" s="102"/>
      <c r="SPL118" s="102"/>
      <c r="SPM118" s="102"/>
      <c r="SPN118" s="102"/>
      <c r="SPO118" s="102"/>
      <c r="SPP118" s="102"/>
      <c r="SPQ118" s="102"/>
      <c r="SPR118" s="102"/>
      <c r="SPS118" s="102"/>
      <c r="SPT118" s="102"/>
      <c r="SPU118" s="102"/>
      <c r="SPV118" s="102"/>
      <c r="SPW118" s="102"/>
      <c r="SPX118" s="102"/>
      <c r="SPY118" s="102"/>
      <c r="SPZ118" s="102"/>
      <c r="SQA118" s="102"/>
      <c r="SQB118" s="102"/>
      <c r="SQC118" s="102"/>
      <c r="SQD118" s="102"/>
      <c r="SQE118" s="102"/>
      <c r="SQF118" s="102"/>
      <c r="SQG118" s="102"/>
      <c r="SQH118" s="102"/>
      <c r="SQI118" s="102"/>
      <c r="SQJ118" s="102"/>
      <c r="SQK118" s="102"/>
      <c r="SQL118" s="102"/>
      <c r="SQM118" s="102"/>
      <c r="SQN118" s="102"/>
      <c r="SQO118" s="102"/>
      <c r="SQP118" s="102"/>
      <c r="SQQ118" s="102"/>
      <c r="SQR118" s="102"/>
      <c r="SQS118" s="102"/>
      <c r="SQT118" s="102"/>
      <c r="SQU118" s="102"/>
      <c r="SQV118" s="102"/>
      <c r="SQW118" s="102"/>
      <c r="SQX118" s="102"/>
      <c r="SQY118" s="102"/>
      <c r="SQZ118" s="102"/>
      <c r="SRA118" s="102"/>
      <c r="SRB118" s="102"/>
      <c r="SRC118" s="102"/>
      <c r="SRD118" s="102"/>
      <c r="SRE118" s="102"/>
      <c r="SRF118" s="102"/>
      <c r="SRG118" s="102"/>
      <c r="SRH118" s="102"/>
      <c r="SRI118" s="102"/>
      <c r="SRJ118" s="102"/>
      <c r="SRK118" s="102"/>
      <c r="SRL118" s="102"/>
      <c r="SRM118" s="102"/>
      <c r="SRN118" s="102"/>
      <c r="SRO118" s="102"/>
      <c r="SRP118" s="102"/>
      <c r="SRQ118" s="102"/>
      <c r="SRR118" s="102"/>
      <c r="SRS118" s="102"/>
      <c r="SRT118" s="102"/>
      <c r="SRU118" s="102"/>
      <c r="SRV118" s="102"/>
      <c r="SRW118" s="102"/>
      <c r="SRX118" s="102"/>
      <c r="SRY118" s="102"/>
      <c r="SRZ118" s="102"/>
      <c r="SSA118" s="102"/>
      <c r="SSB118" s="102"/>
      <c r="SSC118" s="102"/>
      <c r="SSD118" s="102"/>
      <c r="SSE118" s="102"/>
      <c r="SSF118" s="102"/>
      <c r="SSG118" s="102"/>
      <c r="SSH118" s="102"/>
      <c r="SSI118" s="102"/>
      <c r="SSJ118" s="102"/>
      <c r="SSK118" s="102"/>
      <c r="SSL118" s="102"/>
      <c r="SSM118" s="102"/>
      <c r="SSN118" s="102"/>
      <c r="SSO118" s="102"/>
      <c r="SSP118" s="102"/>
      <c r="SSQ118" s="102"/>
      <c r="SSR118" s="102"/>
      <c r="SSS118" s="102"/>
      <c r="SST118" s="102"/>
      <c r="SSU118" s="102"/>
      <c r="SSV118" s="102"/>
      <c r="SSW118" s="102"/>
      <c r="SSX118" s="102"/>
      <c r="SSY118" s="102"/>
      <c r="SSZ118" s="102"/>
      <c r="STA118" s="102"/>
      <c r="STB118" s="102"/>
      <c r="STC118" s="102"/>
      <c r="STD118" s="102"/>
      <c r="STE118" s="102"/>
      <c r="STF118" s="102"/>
      <c r="STG118" s="102"/>
      <c r="STH118" s="102"/>
      <c r="STI118" s="102"/>
      <c r="STJ118" s="102"/>
      <c r="STK118" s="102"/>
      <c r="STL118" s="102"/>
      <c r="STM118" s="102"/>
      <c r="STN118" s="102"/>
      <c r="STO118" s="102"/>
      <c r="STP118" s="102"/>
      <c r="STQ118" s="102"/>
      <c r="STR118" s="102"/>
      <c r="STS118" s="102"/>
      <c r="STT118" s="102"/>
      <c r="STU118" s="102"/>
      <c r="STV118" s="102"/>
      <c r="STW118" s="102"/>
      <c r="STX118" s="102"/>
      <c r="STY118" s="102"/>
      <c r="STZ118" s="102"/>
      <c r="SUA118" s="102"/>
      <c r="SUB118" s="102"/>
      <c r="SUC118" s="102"/>
      <c r="SUD118" s="102"/>
      <c r="SUE118" s="102"/>
      <c r="SUF118" s="102"/>
      <c r="SUG118" s="102"/>
      <c r="SUH118" s="102"/>
      <c r="SUI118" s="102"/>
      <c r="SUJ118" s="102"/>
      <c r="SUK118" s="102"/>
      <c r="SUL118" s="102"/>
      <c r="SUM118" s="102"/>
      <c r="SUN118" s="102"/>
      <c r="SUO118" s="102"/>
      <c r="SUP118" s="102"/>
      <c r="SUQ118" s="102"/>
      <c r="SUR118" s="102"/>
      <c r="SUS118" s="102"/>
      <c r="SUT118" s="102"/>
      <c r="SUU118" s="102"/>
      <c r="SUV118" s="102"/>
      <c r="SUW118" s="102"/>
      <c r="SUX118" s="102"/>
      <c r="SUY118" s="102"/>
      <c r="SUZ118" s="102"/>
      <c r="SVA118" s="102"/>
      <c r="SVB118" s="102"/>
      <c r="SVC118" s="102"/>
      <c r="SVD118" s="102"/>
      <c r="SVE118" s="102"/>
      <c r="SVF118" s="102"/>
      <c r="SVG118" s="102"/>
      <c r="SVH118" s="102"/>
      <c r="SVI118" s="102"/>
      <c r="SVJ118" s="102"/>
      <c r="SVK118" s="102"/>
      <c r="SVL118" s="102"/>
      <c r="SVM118" s="102"/>
      <c r="SVN118" s="102"/>
      <c r="SVO118" s="102"/>
      <c r="SVP118" s="102"/>
      <c r="SVQ118" s="102"/>
      <c r="SVR118" s="102"/>
      <c r="SVS118" s="102"/>
      <c r="SVT118" s="102"/>
      <c r="SVU118" s="102"/>
      <c r="SVV118" s="102"/>
      <c r="SVW118" s="102"/>
      <c r="SVX118" s="102"/>
      <c r="SVY118" s="102"/>
      <c r="SVZ118" s="102"/>
      <c r="SWA118" s="102"/>
      <c r="SWB118" s="102"/>
      <c r="SWC118" s="102"/>
      <c r="SWD118" s="102"/>
      <c r="SWE118" s="102"/>
      <c r="SWF118" s="102"/>
      <c r="SWG118" s="102"/>
      <c r="SWH118" s="102"/>
      <c r="SWI118" s="102"/>
      <c r="SWJ118" s="102"/>
      <c r="SWK118" s="102"/>
      <c r="SWL118" s="102"/>
      <c r="SWM118" s="102"/>
      <c r="SWN118" s="102"/>
      <c r="SWO118" s="102"/>
      <c r="SWP118" s="102"/>
      <c r="SWQ118" s="102"/>
      <c r="SWR118" s="102"/>
      <c r="SWS118" s="102"/>
      <c r="SWT118" s="102"/>
      <c r="SWU118" s="102"/>
      <c r="SWV118" s="102"/>
      <c r="SWW118" s="102"/>
      <c r="SWX118" s="102"/>
      <c r="SWY118" s="102"/>
      <c r="SWZ118" s="102"/>
      <c r="SXA118" s="102"/>
      <c r="SXB118" s="102"/>
      <c r="SXC118" s="102"/>
      <c r="SXD118" s="102"/>
      <c r="SXE118" s="102"/>
      <c r="SXF118" s="102"/>
      <c r="SXG118" s="102"/>
      <c r="SXH118" s="102"/>
      <c r="SXI118" s="102"/>
      <c r="SXJ118" s="102"/>
      <c r="SXK118" s="102"/>
      <c r="SXL118" s="102"/>
      <c r="SXM118" s="102"/>
      <c r="SXN118" s="102"/>
      <c r="SXO118" s="102"/>
      <c r="SXP118" s="102"/>
      <c r="SXQ118" s="102"/>
      <c r="SXR118" s="102"/>
      <c r="SXS118" s="102"/>
      <c r="SXT118" s="102"/>
      <c r="SXU118" s="102"/>
      <c r="SXV118" s="102"/>
      <c r="SXW118" s="102"/>
      <c r="SXX118" s="102"/>
      <c r="SXY118" s="102"/>
      <c r="SXZ118" s="102"/>
      <c r="SYA118" s="102"/>
      <c r="SYB118" s="102"/>
      <c r="SYC118" s="102"/>
      <c r="SYD118" s="102"/>
      <c r="SYE118" s="102"/>
      <c r="SYF118" s="102"/>
      <c r="SYG118" s="102"/>
      <c r="SYH118" s="102"/>
      <c r="SYI118" s="102"/>
      <c r="SYJ118" s="102"/>
      <c r="SYK118" s="102"/>
      <c r="SYL118" s="102"/>
      <c r="SYM118" s="102"/>
      <c r="SYN118" s="102"/>
      <c r="SYO118" s="102"/>
      <c r="SYP118" s="102"/>
      <c r="SYQ118" s="102"/>
      <c r="SYR118" s="102"/>
      <c r="SYS118" s="102"/>
      <c r="SYT118" s="102"/>
      <c r="SYU118" s="102"/>
      <c r="SYV118" s="102"/>
      <c r="SYW118" s="102"/>
      <c r="SYX118" s="102"/>
      <c r="SYY118" s="102"/>
      <c r="SYZ118" s="102"/>
      <c r="SZA118" s="102"/>
      <c r="SZB118" s="102"/>
      <c r="SZC118" s="102"/>
      <c r="SZD118" s="102"/>
      <c r="SZE118" s="102"/>
      <c r="SZF118" s="102"/>
      <c r="SZG118" s="102"/>
      <c r="SZH118" s="102"/>
      <c r="SZI118" s="102"/>
      <c r="SZJ118" s="102"/>
      <c r="SZK118" s="102"/>
      <c r="SZL118" s="102"/>
      <c r="SZM118" s="102"/>
      <c r="SZN118" s="102"/>
      <c r="SZO118" s="102"/>
      <c r="SZP118" s="102"/>
      <c r="SZQ118" s="102"/>
      <c r="SZR118" s="102"/>
      <c r="SZS118" s="102"/>
      <c r="SZT118" s="102"/>
      <c r="SZU118" s="102"/>
      <c r="SZV118" s="102"/>
      <c r="SZW118" s="102"/>
      <c r="SZX118" s="102"/>
      <c r="SZY118" s="102"/>
      <c r="SZZ118" s="102"/>
      <c r="TAA118" s="102"/>
      <c r="TAB118" s="102"/>
      <c r="TAC118" s="102"/>
      <c r="TAD118" s="102"/>
      <c r="TAE118" s="102"/>
      <c r="TAF118" s="102"/>
      <c r="TAG118" s="102"/>
      <c r="TAH118" s="102"/>
      <c r="TAI118" s="102"/>
      <c r="TAJ118" s="102"/>
      <c r="TAK118" s="102"/>
      <c r="TAL118" s="102"/>
      <c r="TAM118" s="102"/>
      <c r="TAN118" s="102"/>
      <c r="TAO118" s="102"/>
      <c r="TAP118" s="102"/>
      <c r="TAQ118" s="102"/>
      <c r="TAR118" s="102"/>
      <c r="TAS118" s="102"/>
      <c r="TAT118" s="102"/>
      <c r="TAU118" s="102"/>
      <c r="TAV118" s="102"/>
      <c r="TAW118" s="102"/>
      <c r="TAX118" s="102"/>
      <c r="TAY118" s="102"/>
      <c r="TAZ118" s="102"/>
      <c r="TBA118" s="102"/>
      <c r="TBB118" s="102"/>
      <c r="TBC118" s="102"/>
      <c r="TBD118" s="102"/>
      <c r="TBE118" s="102"/>
      <c r="TBF118" s="102"/>
      <c r="TBG118" s="102"/>
      <c r="TBH118" s="102"/>
      <c r="TBI118" s="102"/>
      <c r="TBJ118" s="102"/>
      <c r="TBK118" s="102"/>
      <c r="TBL118" s="102"/>
      <c r="TBM118" s="102"/>
      <c r="TBN118" s="102"/>
      <c r="TBO118" s="102"/>
      <c r="TBP118" s="102"/>
      <c r="TBQ118" s="102"/>
      <c r="TBR118" s="102"/>
      <c r="TBS118" s="102"/>
      <c r="TBT118" s="102"/>
      <c r="TBU118" s="102"/>
      <c r="TBV118" s="102"/>
      <c r="TBW118" s="102"/>
      <c r="TBX118" s="102"/>
      <c r="TBY118" s="102"/>
      <c r="TBZ118" s="102"/>
      <c r="TCA118" s="102"/>
      <c r="TCB118" s="102"/>
      <c r="TCC118" s="102"/>
      <c r="TCD118" s="102"/>
      <c r="TCE118" s="102"/>
      <c r="TCF118" s="102"/>
      <c r="TCG118" s="102"/>
      <c r="TCH118" s="102"/>
      <c r="TCI118" s="102"/>
      <c r="TCJ118" s="102"/>
      <c r="TCK118" s="102"/>
      <c r="TCL118" s="102"/>
      <c r="TCM118" s="102"/>
      <c r="TCN118" s="102"/>
      <c r="TCO118" s="102"/>
      <c r="TCP118" s="102"/>
      <c r="TCQ118" s="102"/>
      <c r="TCR118" s="102"/>
      <c r="TCS118" s="102"/>
      <c r="TCT118" s="102"/>
      <c r="TCU118" s="102"/>
      <c r="TCV118" s="102"/>
      <c r="TCW118" s="102"/>
      <c r="TCX118" s="102"/>
      <c r="TCY118" s="102"/>
      <c r="TCZ118" s="102"/>
      <c r="TDA118" s="102"/>
      <c r="TDB118" s="102"/>
      <c r="TDC118" s="102"/>
      <c r="TDD118" s="102"/>
      <c r="TDE118" s="102"/>
      <c r="TDF118" s="102"/>
      <c r="TDG118" s="102"/>
      <c r="TDH118" s="102"/>
      <c r="TDI118" s="102"/>
      <c r="TDJ118" s="102"/>
      <c r="TDK118" s="102"/>
      <c r="TDL118" s="102"/>
      <c r="TDM118" s="102"/>
      <c r="TDN118" s="102"/>
      <c r="TDO118" s="102"/>
      <c r="TDP118" s="102"/>
      <c r="TDQ118" s="102"/>
      <c r="TDR118" s="102"/>
      <c r="TDS118" s="102"/>
      <c r="TDT118" s="102"/>
      <c r="TDU118" s="102"/>
      <c r="TDV118" s="102"/>
      <c r="TDW118" s="102"/>
      <c r="TDX118" s="102"/>
      <c r="TDY118" s="102"/>
      <c r="TDZ118" s="102"/>
      <c r="TEA118" s="102"/>
      <c r="TEB118" s="102"/>
      <c r="TEC118" s="102"/>
      <c r="TED118" s="102"/>
      <c r="TEE118" s="102"/>
      <c r="TEF118" s="102"/>
      <c r="TEG118" s="102"/>
      <c r="TEH118" s="102"/>
      <c r="TEI118" s="102"/>
      <c r="TEJ118" s="102"/>
      <c r="TEK118" s="102"/>
      <c r="TEL118" s="102"/>
      <c r="TEM118" s="102"/>
      <c r="TEN118" s="102"/>
      <c r="TEO118" s="102"/>
      <c r="TEP118" s="102"/>
      <c r="TEQ118" s="102"/>
      <c r="TER118" s="102"/>
      <c r="TES118" s="102"/>
      <c r="TET118" s="102"/>
      <c r="TEU118" s="102"/>
      <c r="TEV118" s="102"/>
      <c r="TEW118" s="102"/>
      <c r="TEX118" s="102"/>
      <c r="TEY118" s="102"/>
      <c r="TEZ118" s="102"/>
      <c r="TFA118" s="102"/>
      <c r="TFB118" s="102"/>
      <c r="TFC118" s="102"/>
      <c r="TFD118" s="102"/>
      <c r="TFE118" s="102"/>
      <c r="TFF118" s="102"/>
      <c r="TFG118" s="102"/>
      <c r="TFH118" s="102"/>
      <c r="TFI118" s="102"/>
      <c r="TFJ118" s="102"/>
      <c r="TFK118" s="102"/>
      <c r="TFL118" s="102"/>
      <c r="TFM118" s="102"/>
      <c r="TFN118" s="102"/>
      <c r="TFO118" s="102"/>
      <c r="TFP118" s="102"/>
      <c r="TFQ118" s="102"/>
      <c r="TFR118" s="102"/>
      <c r="TFS118" s="102"/>
      <c r="TFT118" s="102"/>
      <c r="TFU118" s="102"/>
      <c r="TFV118" s="102"/>
      <c r="TFW118" s="102"/>
      <c r="TFX118" s="102"/>
      <c r="TFY118" s="102"/>
      <c r="TFZ118" s="102"/>
      <c r="TGA118" s="102"/>
      <c r="TGB118" s="102"/>
      <c r="TGC118" s="102"/>
      <c r="TGD118" s="102"/>
      <c r="TGE118" s="102"/>
      <c r="TGF118" s="102"/>
      <c r="TGG118" s="102"/>
      <c r="TGH118" s="102"/>
      <c r="TGI118" s="102"/>
      <c r="TGJ118" s="102"/>
      <c r="TGK118" s="102"/>
      <c r="TGL118" s="102"/>
      <c r="TGM118" s="102"/>
      <c r="TGN118" s="102"/>
      <c r="TGO118" s="102"/>
      <c r="TGP118" s="102"/>
      <c r="TGQ118" s="102"/>
      <c r="TGR118" s="102"/>
      <c r="TGS118" s="102"/>
      <c r="TGT118" s="102"/>
      <c r="TGU118" s="102"/>
      <c r="TGV118" s="102"/>
      <c r="TGW118" s="102"/>
      <c r="TGX118" s="102"/>
      <c r="TGY118" s="102"/>
      <c r="TGZ118" s="102"/>
      <c r="THA118" s="102"/>
      <c r="THB118" s="102"/>
      <c r="THC118" s="102"/>
      <c r="THD118" s="102"/>
      <c r="THE118" s="102"/>
      <c r="THF118" s="102"/>
      <c r="THG118" s="102"/>
      <c r="THH118" s="102"/>
      <c r="THI118" s="102"/>
      <c r="THJ118" s="102"/>
      <c r="THK118" s="102"/>
      <c r="THL118" s="102"/>
      <c r="THM118" s="102"/>
      <c r="THN118" s="102"/>
      <c r="THO118" s="102"/>
      <c r="THP118" s="102"/>
      <c r="THQ118" s="102"/>
      <c r="THR118" s="102"/>
      <c r="THS118" s="102"/>
      <c r="THT118" s="102"/>
      <c r="THU118" s="102"/>
      <c r="THV118" s="102"/>
      <c r="THW118" s="102"/>
      <c r="THX118" s="102"/>
      <c r="THY118" s="102"/>
      <c r="THZ118" s="102"/>
      <c r="TIA118" s="102"/>
      <c r="TIB118" s="102"/>
      <c r="TIC118" s="102"/>
      <c r="TID118" s="102"/>
      <c r="TIE118" s="102"/>
      <c r="TIF118" s="102"/>
      <c r="TIG118" s="102"/>
      <c r="TIH118" s="102"/>
      <c r="TII118" s="102"/>
      <c r="TIJ118" s="102"/>
      <c r="TIK118" s="102"/>
      <c r="TIL118" s="102"/>
      <c r="TIM118" s="102"/>
      <c r="TIN118" s="102"/>
      <c r="TIO118" s="102"/>
      <c r="TIP118" s="102"/>
      <c r="TIQ118" s="102"/>
      <c r="TIR118" s="102"/>
      <c r="TIS118" s="102"/>
      <c r="TIT118" s="102"/>
      <c r="TIU118" s="102"/>
      <c r="TIV118" s="102"/>
      <c r="TIW118" s="102"/>
      <c r="TIX118" s="102"/>
      <c r="TIY118" s="102"/>
      <c r="TIZ118" s="102"/>
      <c r="TJA118" s="102"/>
      <c r="TJB118" s="102"/>
      <c r="TJC118" s="102"/>
      <c r="TJD118" s="102"/>
      <c r="TJE118" s="102"/>
      <c r="TJF118" s="102"/>
      <c r="TJG118" s="102"/>
      <c r="TJH118" s="102"/>
      <c r="TJI118" s="102"/>
      <c r="TJJ118" s="102"/>
      <c r="TJK118" s="102"/>
      <c r="TJL118" s="102"/>
      <c r="TJM118" s="102"/>
      <c r="TJN118" s="102"/>
      <c r="TJO118" s="102"/>
      <c r="TJP118" s="102"/>
      <c r="TJQ118" s="102"/>
      <c r="TJR118" s="102"/>
      <c r="TJS118" s="102"/>
      <c r="TJT118" s="102"/>
      <c r="TJU118" s="102"/>
      <c r="TJV118" s="102"/>
      <c r="TJW118" s="102"/>
      <c r="TJX118" s="102"/>
      <c r="TJY118" s="102"/>
      <c r="TJZ118" s="102"/>
      <c r="TKA118" s="102"/>
      <c r="TKB118" s="102"/>
      <c r="TKC118" s="102"/>
      <c r="TKD118" s="102"/>
      <c r="TKE118" s="102"/>
      <c r="TKF118" s="102"/>
      <c r="TKG118" s="102"/>
      <c r="TKH118" s="102"/>
      <c r="TKI118" s="102"/>
      <c r="TKJ118" s="102"/>
      <c r="TKK118" s="102"/>
      <c r="TKL118" s="102"/>
      <c r="TKM118" s="102"/>
      <c r="TKN118" s="102"/>
      <c r="TKO118" s="102"/>
      <c r="TKP118" s="102"/>
      <c r="TKQ118" s="102"/>
      <c r="TKR118" s="102"/>
      <c r="TKS118" s="102"/>
      <c r="TKT118" s="102"/>
      <c r="TKU118" s="102"/>
      <c r="TKV118" s="102"/>
      <c r="TKW118" s="102"/>
      <c r="TKX118" s="102"/>
      <c r="TKY118" s="102"/>
      <c r="TKZ118" s="102"/>
      <c r="TLA118" s="102"/>
      <c r="TLB118" s="102"/>
      <c r="TLC118" s="102"/>
      <c r="TLD118" s="102"/>
      <c r="TLE118" s="102"/>
      <c r="TLF118" s="102"/>
      <c r="TLG118" s="102"/>
      <c r="TLH118" s="102"/>
      <c r="TLI118" s="102"/>
      <c r="TLJ118" s="102"/>
      <c r="TLK118" s="102"/>
      <c r="TLL118" s="102"/>
      <c r="TLM118" s="102"/>
      <c r="TLN118" s="102"/>
      <c r="TLO118" s="102"/>
      <c r="TLP118" s="102"/>
      <c r="TLQ118" s="102"/>
      <c r="TLR118" s="102"/>
      <c r="TLS118" s="102"/>
      <c r="TLT118" s="102"/>
      <c r="TLU118" s="102"/>
      <c r="TLV118" s="102"/>
      <c r="TLW118" s="102"/>
      <c r="TLX118" s="102"/>
      <c r="TLY118" s="102"/>
      <c r="TLZ118" s="102"/>
      <c r="TMA118" s="102"/>
      <c r="TMB118" s="102"/>
      <c r="TMC118" s="102"/>
      <c r="TMD118" s="102"/>
      <c r="TME118" s="102"/>
      <c r="TMF118" s="102"/>
      <c r="TMG118" s="102"/>
      <c r="TMH118" s="102"/>
      <c r="TMI118" s="102"/>
      <c r="TMJ118" s="102"/>
      <c r="TMK118" s="102"/>
      <c r="TML118" s="102"/>
      <c r="TMM118" s="102"/>
      <c r="TMN118" s="102"/>
      <c r="TMO118" s="102"/>
      <c r="TMP118" s="102"/>
      <c r="TMQ118" s="102"/>
      <c r="TMR118" s="102"/>
      <c r="TMS118" s="102"/>
      <c r="TMT118" s="102"/>
      <c r="TMU118" s="102"/>
      <c r="TMV118" s="102"/>
      <c r="TMW118" s="102"/>
      <c r="TMX118" s="102"/>
      <c r="TMY118" s="102"/>
      <c r="TMZ118" s="102"/>
      <c r="TNA118" s="102"/>
      <c r="TNB118" s="102"/>
      <c r="TNC118" s="102"/>
      <c r="TND118" s="102"/>
      <c r="TNE118" s="102"/>
      <c r="TNF118" s="102"/>
      <c r="TNG118" s="102"/>
      <c r="TNH118" s="102"/>
      <c r="TNI118" s="102"/>
      <c r="TNJ118" s="102"/>
      <c r="TNK118" s="102"/>
      <c r="TNL118" s="102"/>
      <c r="TNM118" s="102"/>
      <c r="TNN118" s="102"/>
      <c r="TNO118" s="102"/>
      <c r="TNP118" s="102"/>
      <c r="TNQ118" s="102"/>
      <c r="TNR118" s="102"/>
      <c r="TNS118" s="102"/>
      <c r="TNT118" s="102"/>
      <c r="TNU118" s="102"/>
      <c r="TNV118" s="102"/>
      <c r="TNW118" s="102"/>
      <c r="TNX118" s="102"/>
      <c r="TNY118" s="102"/>
      <c r="TNZ118" s="102"/>
      <c r="TOA118" s="102"/>
      <c r="TOB118" s="102"/>
      <c r="TOC118" s="102"/>
      <c r="TOD118" s="102"/>
      <c r="TOE118" s="102"/>
      <c r="TOF118" s="102"/>
      <c r="TOG118" s="102"/>
      <c r="TOH118" s="102"/>
      <c r="TOI118" s="102"/>
      <c r="TOJ118" s="102"/>
      <c r="TOK118" s="102"/>
      <c r="TOL118" s="102"/>
      <c r="TOM118" s="102"/>
      <c r="TON118" s="102"/>
      <c r="TOO118" s="102"/>
      <c r="TOP118" s="102"/>
      <c r="TOQ118" s="102"/>
      <c r="TOR118" s="102"/>
      <c r="TOS118" s="102"/>
      <c r="TOT118" s="102"/>
      <c r="TOU118" s="102"/>
      <c r="TOV118" s="102"/>
      <c r="TOW118" s="102"/>
      <c r="TOX118" s="102"/>
      <c r="TOY118" s="102"/>
      <c r="TOZ118" s="102"/>
      <c r="TPA118" s="102"/>
      <c r="TPB118" s="102"/>
      <c r="TPC118" s="102"/>
      <c r="TPD118" s="102"/>
      <c r="TPE118" s="102"/>
      <c r="TPF118" s="102"/>
      <c r="TPG118" s="102"/>
      <c r="TPH118" s="102"/>
      <c r="TPI118" s="102"/>
      <c r="TPJ118" s="102"/>
      <c r="TPK118" s="102"/>
      <c r="TPL118" s="102"/>
      <c r="TPM118" s="102"/>
      <c r="TPN118" s="102"/>
      <c r="TPO118" s="102"/>
      <c r="TPP118" s="102"/>
      <c r="TPQ118" s="102"/>
      <c r="TPR118" s="102"/>
      <c r="TPS118" s="102"/>
      <c r="TPT118" s="102"/>
      <c r="TPU118" s="102"/>
      <c r="TPV118" s="102"/>
      <c r="TPW118" s="102"/>
      <c r="TPX118" s="102"/>
      <c r="TPY118" s="102"/>
      <c r="TPZ118" s="102"/>
      <c r="TQA118" s="102"/>
      <c r="TQB118" s="102"/>
      <c r="TQC118" s="102"/>
      <c r="TQD118" s="102"/>
      <c r="TQE118" s="102"/>
      <c r="TQF118" s="102"/>
      <c r="TQG118" s="102"/>
      <c r="TQH118" s="102"/>
      <c r="TQI118" s="102"/>
      <c r="TQJ118" s="102"/>
      <c r="TQK118" s="102"/>
      <c r="TQL118" s="102"/>
      <c r="TQM118" s="102"/>
      <c r="TQN118" s="102"/>
      <c r="TQO118" s="102"/>
      <c r="TQP118" s="102"/>
      <c r="TQQ118" s="102"/>
      <c r="TQR118" s="102"/>
      <c r="TQS118" s="102"/>
      <c r="TQT118" s="102"/>
      <c r="TQU118" s="102"/>
      <c r="TQV118" s="102"/>
      <c r="TQW118" s="102"/>
      <c r="TQX118" s="102"/>
      <c r="TQY118" s="102"/>
      <c r="TQZ118" s="102"/>
      <c r="TRA118" s="102"/>
      <c r="TRB118" s="102"/>
      <c r="TRC118" s="102"/>
      <c r="TRD118" s="102"/>
      <c r="TRE118" s="102"/>
      <c r="TRF118" s="102"/>
      <c r="TRG118" s="102"/>
      <c r="TRH118" s="102"/>
      <c r="TRI118" s="102"/>
      <c r="TRJ118" s="102"/>
      <c r="TRK118" s="102"/>
      <c r="TRL118" s="102"/>
      <c r="TRM118" s="102"/>
      <c r="TRN118" s="102"/>
      <c r="TRO118" s="102"/>
      <c r="TRP118" s="102"/>
      <c r="TRQ118" s="102"/>
      <c r="TRR118" s="102"/>
      <c r="TRS118" s="102"/>
      <c r="TRT118" s="102"/>
      <c r="TRU118" s="102"/>
      <c r="TRV118" s="102"/>
      <c r="TRW118" s="102"/>
      <c r="TRX118" s="102"/>
      <c r="TRY118" s="102"/>
      <c r="TRZ118" s="102"/>
      <c r="TSA118" s="102"/>
      <c r="TSB118" s="102"/>
      <c r="TSC118" s="102"/>
      <c r="TSD118" s="102"/>
      <c r="TSE118" s="102"/>
      <c r="TSF118" s="102"/>
      <c r="TSG118" s="102"/>
      <c r="TSH118" s="102"/>
      <c r="TSI118" s="102"/>
      <c r="TSJ118" s="102"/>
      <c r="TSK118" s="102"/>
      <c r="TSL118" s="102"/>
      <c r="TSM118" s="102"/>
      <c r="TSN118" s="102"/>
      <c r="TSO118" s="102"/>
      <c r="TSP118" s="102"/>
      <c r="TSQ118" s="102"/>
      <c r="TSR118" s="102"/>
      <c r="TSS118" s="102"/>
      <c r="TST118" s="102"/>
      <c r="TSU118" s="102"/>
      <c r="TSV118" s="102"/>
      <c r="TSW118" s="102"/>
      <c r="TSX118" s="102"/>
      <c r="TSY118" s="102"/>
      <c r="TSZ118" s="102"/>
      <c r="TTA118" s="102"/>
      <c r="TTB118" s="102"/>
      <c r="TTC118" s="102"/>
      <c r="TTD118" s="102"/>
      <c r="TTE118" s="102"/>
      <c r="TTF118" s="102"/>
      <c r="TTG118" s="102"/>
      <c r="TTH118" s="102"/>
      <c r="TTI118" s="102"/>
      <c r="TTJ118" s="102"/>
      <c r="TTK118" s="102"/>
      <c r="TTL118" s="102"/>
      <c r="TTM118" s="102"/>
      <c r="TTN118" s="102"/>
      <c r="TTO118" s="102"/>
      <c r="TTP118" s="102"/>
      <c r="TTQ118" s="102"/>
      <c r="TTR118" s="102"/>
      <c r="TTS118" s="102"/>
      <c r="TTT118" s="102"/>
      <c r="TTU118" s="102"/>
      <c r="TTV118" s="102"/>
      <c r="TTW118" s="102"/>
      <c r="TTX118" s="102"/>
      <c r="TTY118" s="102"/>
      <c r="TTZ118" s="102"/>
      <c r="TUA118" s="102"/>
      <c r="TUB118" s="102"/>
      <c r="TUC118" s="102"/>
      <c r="TUD118" s="102"/>
      <c r="TUE118" s="102"/>
      <c r="TUF118" s="102"/>
      <c r="TUG118" s="102"/>
      <c r="TUH118" s="102"/>
      <c r="TUI118" s="102"/>
      <c r="TUJ118" s="102"/>
      <c r="TUK118" s="102"/>
      <c r="TUL118" s="102"/>
      <c r="TUM118" s="102"/>
      <c r="TUN118" s="102"/>
      <c r="TUO118" s="102"/>
      <c r="TUP118" s="102"/>
      <c r="TUQ118" s="102"/>
      <c r="TUR118" s="102"/>
      <c r="TUS118" s="102"/>
      <c r="TUT118" s="102"/>
      <c r="TUU118" s="102"/>
      <c r="TUV118" s="102"/>
      <c r="TUW118" s="102"/>
      <c r="TUX118" s="102"/>
      <c r="TUY118" s="102"/>
      <c r="TUZ118" s="102"/>
      <c r="TVA118" s="102"/>
      <c r="TVB118" s="102"/>
      <c r="TVC118" s="102"/>
      <c r="TVD118" s="102"/>
      <c r="TVE118" s="102"/>
      <c r="TVF118" s="102"/>
      <c r="TVG118" s="102"/>
      <c r="TVH118" s="102"/>
      <c r="TVI118" s="102"/>
      <c r="TVJ118" s="102"/>
      <c r="TVK118" s="102"/>
      <c r="TVL118" s="102"/>
      <c r="TVM118" s="102"/>
      <c r="TVN118" s="102"/>
      <c r="TVO118" s="102"/>
      <c r="TVP118" s="102"/>
      <c r="TVQ118" s="102"/>
      <c r="TVR118" s="102"/>
      <c r="TVS118" s="102"/>
      <c r="TVT118" s="102"/>
      <c r="TVU118" s="102"/>
      <c r="TVV118" s="102"/>
      <c r="TVW118" s="102"/>
      <c r="TVX118" s="102"/>
      <c r="TVY118" s="102"/>
      <c r="TVZ118" s="102"/>
      <c r="TWA118" s="102"/>
      <c r="TWB118" s="102"/>
      <c r="TWC118" s="102"/>
      <c r="TWD118" s="102"/>
      <c r="TWE118" s="102"/>
      <c r="TWF118" s="102"/>
      <c r="TWG118" s="102"/>
      <c r="TWH118" s="102"/>
      <c r="TWI118" s="102"/>
      <c r="TWJ118" s="102"/>
      <c r="TWK118" s="102"/>
      <c r="TWL118" s="102"/>
      <c r="TWM118" s="102"/>
      <c r="TWN118" s="102"/>
      <c r="TWO118" s="102"/>
      <c r="TWP118" s="102"/>
      <c r="TWQ118" s="102"/>
      <c r="TWR118" s="102"/>
      <c r="TWS118" s="102"/>
      <c r="TWT118" s="102"/>
      <c r="TWU118" s="102"/>
      <c r="TWV118" s="102"/>
      <c r="TWW118" s="102"/>
      <c r="TWX118" s="102"/>
      <c r="TWY118" s="102"/>
      <c r="TWZ118" s="102"/>
      <c r="TXA118" s="102"/>
      <c r="TXB118" s="102"/>
      <c r="TXC118" s="102"/>
      <c r="TXD118" s="102"/>
      <c r="TXE118" s="102"/>
      <c r="TXF118" s="102"/>
      <c r="TXG118" s="102"/>
      <c r="TXH118" s="102"/>
      <c r="TXI118" s="102"/>
      <c r="TXJ118" s="102"/>
      <c r="TXK118" s="102"/>
      <c r="TXL118" s="102"/>
      <c r="TXM118" s="102"/>
      <c r="TXN118" s="102"/>
      <c r="TXO118" s="102"/>
      <c r="TXP118" s="102"/>
      <c r="TXQ118" s="102"/>
      <c r="TXR118" s="102"/>
      <c r="TXS118" s="102"/>
      <c r="TXT118" s="102"/>
      <c r="TXU118" s="102"/>
      <c r="TXV118" s="102"/>
      <c r="TXW118" s="102"/>
      <c r="TXX118" s="102"/>
      <c r="TXY118" s="102"/>
      <c r="TXZ118" s="102"/>
      <c r="TYA118" s="102"/>
      <c r="TYB118" s="102"/>
      <c r="TYC118" s="102"/>
      <c r="TYD118" s="102"/>
      <c r="TYE118" s="102"/>
      <c r="TYF118" s="102"/>
      <c r="TYG118" s="102"/>
      <c r="TYH118" s="102"/>
      <c r="TYI118" s="102"/>
      <c r="TYJ118" s="102"/>
      <c r="TYK118" s="102"/>
      <c r="TYL118" s="102"/>
      <c r="TYM118" s="102"/>
      <c r="TYN118" s="102"/>
      <c r="TYO118" s="102"/>
      <c r="TYP118" s="102"/>
      <c r="TYQ118" s="102"/>
      <c r="TYR118" s="102"/>
      <c r="TYS118" s="102"/>
      <c r="TYT118" s="102"/>
      <c r="TYU118" s="102"/>
      <c r="TYV118" s="102"/>
      <c r="TYW118" s="102"/>
      <c r="TYX118" s="102"/>
      <c r="TYY118" s="102"/>
      <c r="TYZ118" s="102"/>
      <c r="TZA118" s="102"/>
      <c r="TZB118" s="102"/>
      <c r="TZC118" s="102"/>
      <c r="TZD118" s="102"/>
      <c r="TZE118" s="102"/>
      <c r="TZF118" s="102"/>
      <c r="TZG118" s="102"/>
      <c r="TZH118" s="102"/>
      <c r="TZI118" s="102"/>
      <c r="TZJ118" s="102"/>
      <c r="TZK118" s="102"/>
      <c r="TZL118" s="102"/>
      <c r="TZM118" s="102"/>
      <c r="TZN118" s="102"/>
      <c r="TZO118" s="102"/>
      <c r="TZP118" s="102"/>
      <c r="TZQ118" s="102"/>
      <c r="TZR118" s="102"/>
      <c r="TZS118" s="102"/>
      <c r="TZT118" s="102"/>
      <c r="TZU118" s="102"/>
      <c r="TZV118" s="102"/>
      <c r="TZW118" s="102"/>
      <c r="TZX118" s="102"/>
      <c r="TZY118" s="102"/>
      <c r="TZZ118" s="102"/>
      <c r="UAA118" s="102"/>
      <c r="UAB118" s="102"/>
      <c r="UAC118" s="102"/>
      <c r="UAD118" s="102"/>
      <c r="UAE118" s="102"/>
      <c r="UAF118" s="102"/>
      <c r="UAG118" s="102"/>
      <c r="UAH118" s="102"/>
      <c r="UAI118" s="102"/>
      <c r="UAJ118" s="102"/>
      <c r="UAK118" s="102"/>
      <c r="UAL118" s="102"/>
      <c r="UAM118" s="102"/>
      <c r="UAN118" s="102"/>
      <c r="UAO118" s="102"/>
      <c r="UAP118" s="102"/>
      <c r="UAQ118" s="102"/>
      <c r="UAR118" s="102"/>
      <c r="UAS118" s="102"/>
      <c r="UAT118" s="102"/>
      <c r="UAU118" s="102"/>
      <c r="UAV118" s="102"/>
      <c r="UAW118" s="102"/>
      <c r="UAX118" s="102"/>
      <c r="UAY118" s="102"/>
      <c r="UAZ118" s="102"/>
      <c r="UBA118" s="102"/>
      <c r="UBB118" s="102"/>
      <c r="UBC118" s="102"/>
      <c r="UBD118" s="102"/>
      <c r="UBE118" s="102"/>
      <c r="UBF118" s="102"/>
      <c r="UBG118" s="102"/>
      <c r="UBH118" s="102"/>
      <c r="UBI118" s="102"/>
      <c r="UBJ118" s="102"/>
      <c r="UBK118" s="102"/>
      <c r="UBL118" s="102"/>
      <c r="UBM118" s="102"/>
      <c r="UBN118" s="102"/>
      <c r="UBO118" s="102"/>
      <c r="UBP118" s="102"/>
      <c r="UBQ118" s="102"/>
      <c r="UBR118" s="102"/>
      <c r="UBS118" s="102"/>
      <c r="UBT118" s="102"/>
      <c r="UBU118" s="102"/>
      <c r="UBV118" s="102"/>
      <c r="UBW118" s="102"/>
      <c r="UBX118" s="102"/>
      <c r="UBY118" s="102"/>
      <c r="UBZ118" s="102"/>
      <c r="UCA118" s="102"/>
      <c r="UCB118" s="102"/>
      <c r="UCC118" s="102"/>
      <c r="UCD118" s="102"/>
      <c r="UCE118" s="102"/>
      <c r="UCF118" s="102"/>
      <c r="UCG118" s="102"/>
      <c r="UCH118" s="102"/>
      <c r="UCI118" s="102"/>
      <c r="UCJ118" s="102"/>
      <c r="UCK118" s="102"/>
      <c r="UCL118" s="102"/>
      <c r="UCM118" s="102"/>
      <c r="UCN118" s="102"/>
      <c r="UCO118" s="102"/>
      <c r="UCP118" s="102"/>
      <c r="UCQ118" s="102"/>
      <c r="UCR118" s="102"/>
      <c r="UCS118" s="102"/>
      <c r="UCT118" s="102"/>
      <c r="UCU118" s="102"/>
      <c r="UCV118" s="102"/>
      <c r="UCW118" s="102"/>
      <c r="UCX118" s="102"/>
      <c r="UCY118" s="102"/>
      <c r="UCZ118" s="102"/>
      <c r="UDA118" s="102"/>
      <c r="UDB118" s="102"/>
      <c r="UDC118" s="102"/>
      <c r="UDD118" s="102"/>
      <c r="UDE118" s="102"/>
      <c r="UDF118" s="102"/>
      <c r="UDG118" s="102"/>
      <c r="UDH118" s="102"/>
      <c r="UDI118" s="102"/>
      <c r="UDJ118" s="102"/>
      <c r="UDK118" s="102"/>
      <c r="UDL118" s="102"/>
      <c r="UDM118" s="102"/>
      <c r="UDN118" s="102"/>
      <c r="UDO118" s="102"/>
      <c r="UDP118" s="102"/>
      <c r="UDQ118" s="102"/>
      <c r="UDR118" s="102"/>
      <c r="UDS118" s="102"/>
      <c r="UDT118" s="102"/>
      <c r="UDU118" s="102"/>
      <c r="UDV118" s="102"/>
      <c r="UDW118" s="102"/>
      <c r="UDX118" s="102"/>
      <c r="UDY118" s="102"/>
      <c r="UDZ118" s="102"/>
      <c r="UEA118" s="102"/>
      <c r="UEB118" s="102"/>
      <c r="UEC118" s="102"/>
      <c r="UED118" s="102"/>
      <c r="UEE118" s="102"/>
      <c r="UEF118" s="102"/>
      <c r="UEG118" s="102"/>
      <c r="UEH118" s="102"/>
      <c r="UEI118" s="102"/>
      <c r="UEJ118" s="102"/>
      <c r="UEK118" s="102"/>
      <c r="UEL118" s="102"/>
      <c r="UEM118" s="102"/>
      <c r="UEN118" s="102"/>
      <c r="UEO118" s="102"/>
      <c r="UEP118" s="102"/>
      <c r="UEQ118" s="102"/>
      <c r="UER118" s="102"/>
      <c r="UES118" s="102"/>
      <c r="UET118" s="102"/>
      <c r="UEU118" s="102"/>
      <c r="UEV118" s="102"/>
      <c r="UEW118" s="102"/>
      <c r="UEX118" s="102"/>
      <c r="UEY118" s="102"/>
      <c r="UEZ118" s="102"/>
      <c r="UFA118" s="102"/>
      <c r="UFB118" s="102"/>
      <c r="UFC118" s="102"/>
      <c r="UFD118" s="102"/>
      <c r="UFE118" s="102"/>
      <c r="UFF118" s="102"/>
      <c r="UFG118" s="102"/>
      <c r="UFH118" s="102"/>
      <c r="UFI118" s="102"/>
      <c r="UFJ118" s="102"/>
      <c r="UFK118" s="102"/>
      <c r="UFL118" s="102"/>
      <c r="UFM118" s="102"/>
      <c r="UFN118" s="102"/>
      <c r="UFO118" s="102"/>
      <c r="UFP118" s="102"/>
      <c r="UFQ118" s="102"/>
      <c r="UFR118" s="102"/>
      <c r="UFS118" s="102"/>
      <c r="UFT118" s="102"/>
      <c r="UFU118" s="102"/>
      <c r="UFV118" s="102"/>
      <c r="UFW118" s="102"/>
      <c r="UFX118" s="102"/>
      <c r="UFY118" s="102"/>
      <c r="UFZ118" s="102"/>
      <c r="UGA118" s="102"/>
      <c r="UGB118" s="102"/>
      <c r="UGC118" s="102"/>
      <c r="UGD118" s="102"/>
      <c r="UGE118" s="102"/>
      <c r="UGF118" s="102"/>
      <c r="UGG118" s="102"/>
      <c r="UGH118" s="102"/>
      <c r="UGI118" s="102"/>
      <c r="UGJ118" s="102"/>
      <c r="UGK118" s="102"/>
      <c r="UGL118" s="102"/>
      <c r="UGM118" s="102"/>
      <c r="UGN118" s="102"/>
      <c r="UGO118" s="102"/>
      <c r="UGP118" s="102"/>
      <c r="UGQ118" s="102"/>
      <c r="UGR118" s="102"/>
      <c r="UGS118" s="102"/>
      <c r="UGT118" s="102"/>
      <c r="UGU118" s="102"/>
      <c r="UGV118" s="102"/>
      <c r="UGW118" s="102"/>
      <c r="UGX118" s="102"/>
      <c r="UGY118" s="102"/>
      <c r="UGZ118" s="102"/>
      <c r="UHA118" s="102"/>
      <c r="UHB118" s="102"/>
      <c r="UHC118" s="102"/>
      <c r="UHD118" s="102"/>
      <c r="UHE118" s="102"/>
      <c r="UHF118" s="102"/>
      <c r="UHG118" s="102"/>
      <c r="UHH118" s="102"/>
      <c r="UHI118" s="102"/>
      <c r="UHJ118" s="102"/>
      <c r="UHK118" s="102"/>
      <c r="UHL118" s="102"/>
      <c r="UHM118" s="102"/>
      <c r="UHN118" s="102"/>
      <c r="UHO118" s="102"/>
      <c r="UHP118" s="102"/>
      <c r="UHQ118" s="102"/>
      <c r="UHR118" s="102"/>
      <c r="UHS118" s="102"/>
      <c r="UHT118" s="102"/>
      <c r="UHU118" s="102"/>
      <c r="UHV118" s="102"/>
      <c r="UHW118" s="102"/>
      <c r="UHX118" s="102"/>
      <c r="UHY118" s="102"/>
      <c r="UHZ118" s="102"/>
      <c r="UIA118" s="102"/>
      <c r="UIB118" s="102"/>
      <c r="UIC118" s="102"/>
      <c r="UID118" s="102"/>
      <c r="UIE118" s="102"/>
      <c r="UIF118" s="102"/>
      <c r="UIG118" s="102"/>
      <c r="UIH118" s="102"/>
      <c r="UII118" s="102"/>
      <c r="UIJ118" s="102"/>
      <c r="UIK118" s="102"/>
      <c r="UIL118" s="102"/>
      <c r="UIM118" s="102"/>
      <c r="UIN118" s="102"/>
      <c r="UIO118" s="102"/>
      <c r="UIP118" s="102"/>
      <c r="UIQ118" s="102"/>
      <c r="UIR118" s="102"/>
      <c r="UIS118" s="102"/>
      <c r="UIT118" s="102"/>
      <c r="UIU118" s="102"/>
      <c r="UIV118" s="102"/>
      <c r="UIW118" s="102"/>
      <c r="UIX118" s="102"/>
      <c r="UIY118" s="102"/>
      <c r="UIZ118" s="102"/>
      <c r="UJA118" s="102"/>
      <c r="UJB118" s="102"/>
      <c r="UJC118" s="102"/>
      <c r="UJD118" s="102"/>
      <c r="UJE118" s="102"/>
      <c r="UJF118" s="102"/>
      <c r="UJG118" s="102"/>
      <c r="UJH118" s="102"/>
      <c r="UJI118" s="102"/>
      <c r="UJJ118" s="102"/>
      <c r="UJK118" s="102"/>
      <c r="UJL118" s="102"/>
      <c r="UJM118" s="102"/>
      <c r="UJN118" s="102"/>
      <c r="UJO118" s="102"/>
      <c r="UJP118" s="102"/>
      <c r="UJQ118" s="102"/>
      <c r="UJR118" s="102"/>
      <c r="UJS118" s="102"/>
      <c r="UJT118" s="102"/>
      <c r="UJU118" s="102"/>
      <c r="UJV118" s="102"/>
      <c r="UJW118" s="102"/>
      <c r="UJX118" s="102"/>
      <c r="UJY118" s="102"/>
      <c r="UJZ118" s="102"/>
      <c r="UKA118" s="102"/>
      <c r="UKB118" s="102"/>
      <c r="UKC118" s="102"/>
      <c r="UKD118" s="102"/>
      <c r="UKE118" s="102"/>
      <c r="UKF118" s="102"/>
      <c r="UKG118" s="102"/>
      <c r="UKH118" s="102"/>
      <c r="UKI118" s="102"/>
      <c r="UKJ118" s="102"/>
      <c r="UKK118" s="102"/>
      <c r="UKL118" s="102"/>
      <c r="UKM118" s="102"/>
      <c r="UKN118" s="102"/>
      <c r="UKO118" s="102"/>
      <c r="UKP118" s="102"/>
      <c r="UKQ118" s="102"/>
      <c r="UKR118" s="102"/>
      <c r="UKS118" s="102"/>
      <c r="UKT118" s="102"/>
      <c r="UKU118" s="102"/>
      <c r="UKV118" s="102"/>
      <c r="UKW118" s="102"/>
      <c r="UKX118" s="102"/>
      <c r="UKY118" s="102"/>
      <c r="UKZ118" s="102"/>
      <c r="ULA118" s="102"/>
      <c r="ULB118" s="102"/>
      <c r="ULC118" s="102"/>
      <c r="ULD118" s="102"/>
      <c r="ULE118" s="102"/>
      <c r="ULF118" s="102"/>
      <c r="ULG118" s="102"/>
      <c r="ULH118" s="102"/>
      <c r="ULI118" s="102"/>
      <c r="ULJ118" s="102"/>
      <c r="ULK118" s="102"/>
      <c r="ULL118" s="102"/>
      <c r="ULM118" s="102"/>
      <c r="ULN118" s="102"/>
      <c r="ULO118" s="102"/>
      <c r="ULP118" s="102"/>
      <c r="ULQ118" s="102"/>
      <c r="ULR118" s="102"/>
      <c r="ULS118" s="102"/>
      <c r="ULT118" s="102"/>
      <c r="ULU118" s="102"/>
      <c r="ULV118" s="102"/>
      <c r="ULW118" s="102"/>
      <c r="ULX118" s="102"/>
      <c r="ULY118" s="102"/>
      <c r="ULZ118" s="102"/>
      <c r="UMA118" s="102"/>
      <c r="UMB118" s="102"/>
      <c r="UMC118" s="102"/>
      <c r="UMD118" s="102"/>
      <c r="UME118" s="102"/>
      <c r="UMF118" s="102"/>
      <c r="UMG118" s="102"/>
      <c r="UMH118" s="102"/>
      <c r="UMI118" s="102"/>
      <c r="UMJ118" s="102"/>
      <c r="UMK118" s="102"/>
      <c r="UML118" s="102"/>
      <c r="UMM118" s="102"/>
      <c r="UMN118" s="102"/>
      <c r="UMO118" s="102"/>
      <c r="UMP118" s="102"/>
      <c r="UMQ118" s="102"/>
      <c r="UMR118" s="102"/>
      <c r="UMS118" s="102"/>
      <c r="UMT118" s="102"/>
      <c r="UMU118" s="102"/>
      <c r="UMV118" s="102"/>
      <c r="UMW118" s="102"/>
      <c r="UMX118" s="102"/>
      <c r="UMY118" s="102"/>
      <c r="UMZ118" s="102"/>
      <c r="UNA118" s="102"/>
      <c r="UNB118" s="102"/>
      <c r="UNC118" s="102"/>
      <c r="UND118" s="102"/>
      <c r="UNE118" s="102"/>
      <c r="UNF118" s="102"/>
      <c r="UNG118" s="102"/>
      <c r="UNH118" s="102"/>
      <c r="UNI118" s="102"/>
      <c r="UNJ118" s="102"/>
      <c r="UNK118" s="102"/>
      <c r="UNL118" s="102"/>
      <c r="UNM118" s="102"/>
      <c r="UNN118" s="102"/>
      <c r="UNO118" s="102"/>
      <c r="UNP118" s="102"/>
      <c r="UNQ118" s="102"/>
      <c r="UNR118" s="102"/>
      <c r="UNS118" s="102"/>
      <c r="UNT118" s="102"/>
      <c r="UNU118" s="102"/>
      <c r="UNV118" s="102"/>
      <c r="UNW118" s="102"/>
      <c r="UNX118" s="102"/>
      <c r="UNY118" s="102"/>
      <c r="UNZ118" s="102"/>
      <c r="UOA118" s="102"/>
      <c r="UOB118" s="102"/>
      <c r="UOC118" s="102"/>
      <c r="UOD118" s="102"/>
      <c r="UOE118" s="102"/>
      <c r="UOF118" s="102"/>
      <c r="UOG118" s="102"/>
      <c r="UOH118" s="102"/>
      <c r="UOI118" s="102"/>
      <c r="UOJ118" s="102"/>
      <c r="UOK118" s="102"/>
      <c r="UOL118" s="102"/>
      <c r="UOM118" s="102"/>
      <c r="UON118" s="102"/>
      <c r="UOO118" s="102"/>
      <c r="UOP118" s="102"/>
      <c r="UOQ118" s="102"/>
      <c r="UOR118" s="102"/>
      <c r="UOS118" s="102"/>
      <c r="UOT118" s="102"/>
      <c r="UOU118" s="102"/>
      <c r="UOV118" s="102"/>
      <c r="UOW118" s="102"/>
      <c r="UOX118" s="102"/>
      <c r="UOY118" s="102"/>
      <c r="UOZ118" s="102"/>
      <c r="UPA118" s="102"/>
      <c r="UPB118" s="102"/>
      <c r="UPC118" s="102"/>
      <c r="UPD118" s="102"/>
      <c r="UPE118" s="102"/>
      <c r="UPF118" s="102"/>
      <c r="UPG118" s="102"/>
      <c r="UPH118" s="102"/>
      <c r="UPI118" s="102"/>
      <c r="UPJ118" s="102"/>
      <c r="UPK118" s="102"/>
      <c r="UPL118" s="102"/>
      <c r="UPM118" s="102"/>
      <c r="UPN118" s="102"/>
      <c r="UPO118" s="102"/>
      <c r="UPP118" s="102"/>
      <c r="UPQ118" s="102"/>
      <c r="UPR118" s="102"/>
      <c r="UPS118" s="102"/>
      <c r="UPT118" s="102"/>
      <c r="UPU118" s="102"/>
      <c r="UPV118" s="102"/>
      <c r="UPW118" s="102"/>
      <c r="UPX118" s="102"/>
      <c r="UPY118" s="102"/>
      <c r="UPZ118" s="102"/>
      <c r="UQA118" s="102"/>
      <c r="UQB118" s="102"/>
      <c r="UQC118" s="102"/>
      <c r="UQD118" s="102"/>
      <c r="UQE118" s="102"/>
      <c r="UQF118" s="102"/>
      <c r="UQG118" s="102"/>
      <c r="UQH118" s="102"/>
      <c r="UQI118" s="102"/>
      <c r="UQJ118" s="102"/>
      <c r="UQK118" s="102"/>
      <c r="UQL118" s="102"/>
      <c r="UQM118" s="102"/>
      <c r="UQN118" s="102"/>
      <c r="UQO118" s="102"/>
      <c r="UQP118" s="102"/>
      <c r="UQQ118" s="102"/>
      <c r="UQR118" s="102"/>
      <c r="UQS118" s="102"/>
      <c r="UQT118" s="102"/>
      <c r="UQU118" s="102"/>
      <c r="UQV118" s="102"/>
      <c r="UQW118" s="102"/>
      <c r="UQX118" s="102"/>
      <c r="UQY118" s="102"/>
      <c r="UQZ118" s="102"/>
      <c r="URA118" s="102"/>
      <c r="URB118" s="102"/>
      <c r="URC118" s="102"/>
      <c r="URD118" s="102"/>
      <c r="URE118" s="102"/>
      <c r="URF118" s="102"/>
      <c r="URG118" s="102"/>
      <c r="URH118" s="102"/>
      <c r="URI118" s="102"/>
      <c r="URJ118" s="102"/>
      <c r="URK118" s="102"/>
      <c r="URL118" s="102"/>
      <c r="URM118" s="102"/>
      <c r="URN118" s="102"/>
      <c r="URO118" s="102"/>
      <c r="URP118" s="102"/>
      <c r="URQ118" s="102"/>
      <c r="URR118" s="102"/>
      <c r="URS118" s="102"/>
      <c r="URT118" s="102"/>
      <c r="URU118" s="102"/>
      <c r="URV118" s="102"/>
      <c r="URW118" s="102"/>
      <c r="URX118" s="102"/>
      <c r="URY118" s="102"/>
      <c r="URZ118" s="102"/>
      <c r="USA118" s="102"/>
      <c r="USB118" s="102"/>
      <c r="USC118" s="102"/>
      <c r="USD118" s="102"/>
      <c r="USE118" s="102"/>
      <c r="USF118" s="102"/>
      <c r="USG118" s="102"/>
      <c r="USH118" s="102"/>
      <c r="USI118" s="102"/>
      <c r="USJ118" s="102"/>
      <c r="USK118" s="102"/>
      <c r="USL118" s="102"/>
      <c r="USM118" s="102"/>
      <c r="USN118" s="102"/>
      <c r="USO118" s="102"/>
      <c r="USP118" s="102"/>
      <c r="USQ118" s="102"/>
      <c r="USR118" s="102"/>
      <c r="USS118" s="102"/>
      <c r="UST118" s="102"/>
      <c r="USU118" s="102"/>
      <c r="USV118" s="102"/>
      <c r="USW118" s="102"/>
      <c r="USX118" s="102"/>
      <c r="USY118" s="102"/>
      <c r="USZ118" s="102"/>
      <c r="UTA118" s="102"/>
      <c r="UTB118" s="102"/>
      <c r="UTC118" s="102"/>
      <c r="UTD118" s="102"/>
      <c r="UTE118" s="102"/>
      <c r="UTF118" s="102"/>
      <c r="UTG118" s="102"/>
      <c r="UTH118" s="102"/>
      <c r="UTI118" s="102"/>
      <c r="UTJ118" s="102"/>
      <c r="UTK118" s="102"/>
      <c r="UTL118" s="102"/>
      <c r="UTM118" s="102"/>
      <c r="UTN118" s="102"/>
      <c r="UTO118" s="102"/>
      <c r="UTP118" s="102"/>
      <c r="UTQ118" s="102"/>
      <c r="UTR118" s="102"/>
      <c r="UTS118" s="102"/>
      <c r="UTT118" s="102"/>
      <c r="UTU118" s="102"/>
      <c r="UTV118" s="102"/>
      <c r="UTW118" s="102"/>
      <c r="UTX118" s="102"/>
      <c r="UTY118" s="102"/>
      <c r="UTZ118" s="102"/>
      <c r="UUA118" s="102"/>
      <c r="UUB118" s="102"/>
      <c r="UUC118" s="102"/>
      <c r="UUD118" s="102"/>
      <c r="UUE118" s="102"/>
      <c r="UUF118" s="102"/>
      <c r="UUG118" s="102"/>
      <c r="UUH118" s="102"/>
      <c r="UUI118" s="102"/>
      <c r="UUJ118" s="102"/>
      <c r="UUK118" s="102"/>
      <c r="UUL118" s="102"/>
      <c r="UUM118" s="102"/>
      <c r="UUN118" s="102"/>
      <c r="UUO118" s="102"/>
      <c r="UUP118" s="102"/>
      <c r="UUQ118" s="102"/>
      <c r="UUR118" s="102"/>
      <c r="UUS118" s="102"/>
      <c r="UUT118" s="102"/>
      <c r="UUU118" s="102"/>
      <c r="UUV118" s="102"/>
      <c r="UUW118" s="102"/>
      <c r="UUX118" s="102"/>
      <c r="UUY118" s="102"/>
      <c r="UUZ118" s="102"/>
      <c r="UVA118" s="102"/>
      <c r="UVB118" s="102"/>
      <c r="UVC118" s="102"/>
      <c r="UVD118" s="102"/>
      <c r="UVE118" s="102"/>
      <c r="UVF118" s="102"/>
      <c r="UVG118" s="102"/>
      <c r="UVH118" s="102"/>
      <c r="UVI118" s="102"/>
      <c r="UVJ118" s="102"/>
      <c r="UVK118" s="102"/>
      <c r="UVL118" s="102"/>
      <c r="UVM118" s="102"/>
      <c r="UVN118" s="102"/>
      <c r="UVO118" s="102"/>
      <c r="UVP118" s="102"/>
      <c r="UVQ118" s="102"/>
      <c r="UVR118" s="102"/>
      <c r="UVS118" s="102"/>
      <c r="UVT118" s="102"/>
      <c r="UVU118" s="102"/>
      <c r="UVV118" s="102"/>
      <c r="UVW118" s="102"/>
      <c r="UVX118" s="102"/>
      <c r="UVY118" s="102"/>
      <c r="UVZ118" s="102"/>
      <c r="UWA118" s="102"/>
      <c r="UWB118" s="102"/>
      <c r="UWC118" s="102"/>
      <c r="UWD118" s="102"/>
      <c r="UWE118" s="102"/>
      <c r="UWF118" s="102"/>
      <c r="UWG118" s="102"/>
      <c r="UWH118" s="102"/>
      <c r="UWI118" s="102"/>
      <c r="UWJ118" s="102"/>
      <c r="UWK118" s="102"/>
      <c r="UWL118" s="102"/>
      <c r="UWM118" s="102"/>
      <c r="UWN118" s="102"/>
      <c r="UWO118" s="102"/>
      <c r="UWP118" s="102"/>
      <c r="UWQ118" s="102"/>
      <c r="UWR118" s="102"/>
      <c r="UWS118" s="102"/>
      <c r="UWT118" s="102"/>
      <c r="UWU118" s="102"/>
      <c r="UWV118" s="102"/>
      <c r="UWW118" s="102"/>
      <c r="UWX118" s="102"/>
      <c r="UWY118" s="102"/>
      <c r="UWZ118" s="102"/>
      <c r="UXA118" s="102"/>
      <c r="UXB118" s="102"/>
      <c r="UXC118" s="102"/>
      <c r="UXD118" s="102"/>
      <c r="UXE118" s="102"/>
      <c r="UXF118" s="102"/>
      <c r="UXG118" s="102"/>
      <c r="UXH118" s="102"/>
      <c r="UXI118" s="102"/>
      <c r="UXJ118" s="102"/>
      <c r="UXK118" s="102"/>
      <c r="UXL118" s="102"/>
      <c r="UXM118" s="102"/>
      <c r="UXN118" s="102"/>
      <c r="UXO118" s="102"/>
      <c r="UXP118" s="102"/>
      <c r="UXQ118" s="102"/>
      <c r="UXR118" s="102"/>
      <c r="UXS118" s="102"/>
      <c r="UXT118" s="102"/>
      <c r="UXU118" s="102"/>
      <c r="UXV118" s="102"/>
      <c r="UXW118" s="102"/>
      <c r="UXX118" s="102"/>
      <c r="UXY118" s="102"/>
      <c r="UXZ118" s="102"/>
      <c r="UYA118" s="102"/>
      <c r="UYB118" s="102"/>
      <c r="UYC118" s="102"/>
      <c r="UYD118" s="102"/>
      <c r="UYE118" s="102"/>
      <c r="UYF118" s="102"/>
      <c r="UYG118" s="102"/>
      <c r="UYH118" s="102"/>
      <c r="UYI118" s="102"/>
      <c r="UYJ118" s="102"/>
      <c r="UYK118" s="102"/>
      <c r="UYL118" s="102"/>
      <c r="UYM118" s="102"/>
      <c r="UYN118" s="102"/>
      <c r="UYO118" s="102"/>
      <c r="UYP118" s="102"/>
      <c r="UYQ118" s="102"/>
      <c r="UYR118" s="102"/>
      <c r="UYS118" s="102"/>
      <c r="UYT118" s="102"/>
      <c r="UYU118" s="102"/>
      <c r="UYV118" s="102"/>
      <c r="UYW118" s="102"/>
      <c r="UYX118" s="102"/>
      <c r="UYY118" s="102"/>
      <c r="UYZ118" s="102"/>
      <c r="UZA118" s="102"/>
      <c r="UZB118" s="102"/>
      <c r="UZC118" s="102"/>
      <c r="UZD118" s="102"/>
      <c r="UZE118" s="102"/>
      <c r="UZF118" s="102"/>
      <c r="UZG118" s="102"/>
      <c r="UZH118" s="102"/>
      <c r="UZI118" s="102"/>
      <c r="UZJ118" s="102"/>
      <c r="UZK118" s="102"/>
      <c r="UZL118" s="102"/>
      <c r="UZM118" s="102"/>
      <c r="UZN118" s="102"/>
      <c r="UZO118" s="102"/>
      <c r="UZP118" s="102"/>
      <c r="UZQ118" s="102"/>
      <c r="UZR118" s="102"/>
      <c r="UZS118" s="102"/>
      <c r="UZT118" s="102"/>
      <c r="UZU118" s="102"/>
      <c r="UZV118" s="102"/>
      <c r="UZW118" s="102"/>
      <c r="UZX118" s="102"/>
      <c r="UZY118" s="102"/>
      <c r="UZZ118" s="102"/>
      <c r="VAA118" s="102"/>
      <c r="VAB118" s="102"/>
      <c r="VAC118" s="102"/>
      <c r="VAD118" s="102"/>
      <c r="VAE118" s="102"/>
      <c r="VAF118" s="102"/>
      <c r="VAG118" s="102"/>
      <c r="VAH118" s="102"/>
      <c r="VAI118" s="102"/>
      <c r="VAJ118" s="102"/>
      <c r="VAK118" s="102"/>
      <c r="VAL118" s="102"/>
      <c r="VAM118" s="102"/>
      <c r="VAN118" s="102"/>
      <c r="VAO118" s="102"/>
      <c r="VAP118" s="102"/>
      <c r="VAQ118" s="102"/>
      <c r="VAR118" s="102"/>
      <c r="VAS118" s="102"/>
      <c r="VAT118" s="102"/>
      <c r="VAU118" s="102"/>
      <c r="VAV118" s="102"/>
      <c r="VAW118" s="102"/>
      <c r="VAX118" s="102"/>
      <c r="VAY118" s="102"/>
      <c r="VAZ118" s="102"/>
      <c r="VBA118" s="102"/>
      <c r="VBB118" s="102"/>
      <c r="VBC118" s="102"/>
      <c r="VBD118" s="102"/>
      <c r="VBE118" s="102"/>
      <c r="VBF118" s="102"/>
      <c r="VBG118" s="102"/>
      <c r="VBH118" s="102"/>
      <c r="VBI118" s="102"/>
      <c r="VBJ118" s="102"/>
      <c r="VBK118" s="102"/>
      <c r="VBL118" s="102"/>
      <c r="VBM118" s="102"/>
      <c r="VBN118" s="102"/>
      <c r="VBO118" s="102"/>
      <c r="VBP118" s="102"/>
      <c r="VBQ118" s="102"/>
      <c r="VBR118" s="102"/>
      <c r="VBS118" s="102"/>
      <c r="VBT118" s="102"/>
      <c r="VBU118" s="102"/>
      <c r="VBV118" s="102"/>
      <c r="VBW118" s="102"/>
      <c r="VBX118" s="102"/>
      <c r="VBY118" s="102"/>
      <c r="VBZ118" s="102"/>
      <c r="VCA118" s="102"/>
      <c r="VCB118" s="102"/>
      <c r="VCC118" s="102"/>
      <c r="VCD118" s="102"/>
      <c r="VCE118" s="102"/>
      <c r="VCF118" s="102"/>
      <c r="VCG118" s="102"/>
      <c r="VCH118" s="102"/>
      <c r="VCI118" s="102"/>
      <c r="VCJ118" s="102"/>
      <c r="VCK118" s="102"/>
      <c r="VCL118" s="102"/>
      <c r="VCM118" s="102"/>
      <c r="VCN118" s="102"/>
      <c r="VCO118" s="102"/>
      <c r="VCP118" s="102"/>
      <c r="VCQ118" s="102"/>
      <c r="VCR118" s="102"/>
      <c r="VCS118" s="102"/>
      <c r="VCT118" s="102"/>
      <c r="VCU118" s="102"/>
      <c r="VCV118" s="102"/>
      <c r="VCW118" s="102"/>
      <c r="VCX118" s="102"/>
      <c r="VCY118" s="102"/>
      <c r="VCZ118" s="102"/>
      <c r="VDA118" s="102"/>
      <c r="VDB118" s="102"/>
      <c r="VDC118" s="102"/>
      <c r="VDD118" s="102"/>
      <c r="VDE118" s="102"/>
      <c r="VDF118" s="102"/>
      <c r="VDG118" s="102"/>
      <c r="VDH118" s="102"/>
      <c r="VDI118" s="102"/>
      <c r="VDJ118" s="102"/>
      <c r="VDK118" s="102"/>
      <c r="VDL118" s="102"/>
      <c r="VDM118" s="102"/>
      <c r="VDN118" s="102"/>
      <c r="VDO118" s="102"/>
      <c r="VDP118" s="102"/>
      <c r="VDQ118" s="102"/>
      <c r="VDR118" s="102"/>
      <c r="VDS118" s="102"/>
      <c r="VDT118" s="102"/>
      <c r="VDU118" s="102"/>
      <c r="VDV118" s="102"/>
      <c r="VDW118" s="102"/>
      <c r="VDX118" s="102"/>
      <c r="VDY118" s="102"/>
      <c r="VDZ118" s="102"/>
      <c r="VEA118" s="102"/>
      <c r="VEB118" s="102"/>
      <c r="VEC118" s="102"/>
      <c r="VED118" s="102"/>
      <c r="VEE118" s="102"/>
      <c r="VEF118" s="102"/>
      <c r="VEG118" s="102"/>
      <c r="VEH118" s="102"/>
      <c r="VEI118" s="102"/>
      <c r="VEJ118" s="102"/>
      <c r="VEK118" s="102"/>
      <c r="VEL118" s="102"/>
      <c r="VEM118" s="102"/>
      <c r="VEN118" s="102"/>
      <c r="VEO118" s="102"/>
      <c r="VEP118" s="102"/>
      <c r="VEQ118" s="102"/>
      <c r="VER118" s="102"/>
      <c r="VES118" s="102"/>
      <c r="VET118" s="102"/>
      <c r="VEU118" s="102"/>
      <c r="VEV118" s="102"/>
      <c r="VEW118" s="102"/>
      <c r="VEX118" s="102"/>
      <c r="VEY118" s="102"/>
      <c r="VEZ118" s="102"/>
      <c r="VFA118" s="102"/>
      <c r="VFB118" s="102"/>
      <c r="VFC118" s="102"/>
      <c r="VFD118" s="102"/>
      <c r="VFE118" s="102"/>
      <c r="VFF118" s="102"/>
      <c r="VFG118" s="102"/>
      <c r="VFH118" s="102"/>
      <c r="VFI118" s="102"/>
      <c r="VFJ118" s="102"/>
      <c r="VFK118" s="102"/>
      <c r="VFL118" s="102"/>
      <c r="VFM118" s="102"/>
      <c r="VFN118" s="102"/>
      <c r="VFO118" s="102"/>
      <c r="VFP118" s="102"/>
      <c r="VFQ118" s="102"/>
      <c r="VFR118" s="102"/>
      <c r="VFS118" s="102"/>
      <c r="VFT118" s="102"/>
      <c r="VFU118" s="102"/>
      <c r="VFV118" s="102"/>
      <c r="VFW118" s="102"/>
      <c r="VFX118" s="102"/>
      <c r="VFY118" s="102"/>
      <c r="VFZ118" s="102"/>
      <c r="VGA118" s="102"/>
      <c r="VGB118" s="102"/>
      <c r="VGC118" s="102"/>
      <c r="VGD118" s="102"/>
      <c r="VGE118" s="102"/>
      <c r="VGF118" s="102"/>
      <c r="VGG118" s="102"/>
      <c r="VGH118" s="102"/>
      <c r="VGI118" s="102"/>
      <c r="VGJ118" s="102"/>
      <c r="VGK118" s="102"/>
      <c r="VGL118" s="102"/>
      <c r="VGM118" s="102"/>
      <c r="VGN118" s="102"/>
      <c r="VGO118" s="102"/>
      <c r="VGP118" s="102"/>
      <c r="VGQ118" s="102"/>
      <c r="VGR118" s="102"/>
      <c r="VGS118" s="102"/>
      <c r="VGT118" s="102"/>
      <c r="VGU118" s="102"/>
      <c r="VGV118" s="102"/>
      <c r="VGW118" s="102"/>
      <c r="VGX118" s="102"/>
      <c r="VGY118" s="102"/>
      <c r="VGZ118" s="102"/>
      <c r="VHA118" s="102"/>
      <c r="VHB118" s="102"/>
      <c r="VHC118" s="102"/>
      <c r="VHD118" s="102"/>
      <c r="VHE118" s="102"/>
      <c r="VHF118" s="102"/>
      <c r="VHG118" s="102"/>
      <c r="VHH118" s="102"/>
      <c r="VHI118" s="102"/>
      <c r="VHJ118" s="102"/>
      <c r="VHK118" s="102"/>
      <c r="VHL118" s="102"/>
      <c r="VHM118" s="102"/>
      <c r="VHN118" s="102"/>
      <c r="VHO118" s="102"/>
      <c r="VHP118" s="102"/>
      <c r="VHQ118" s="102"/>
      <c r="VHR118" s="102"/>
      <c r="VHS118" s="102"/>
      <c r="VHT118" s="102"/>
      <c r="VHU118" s="102"/>
      <c r="VHV118" s="102"/>
      <c r="VHW118" s="102"/>
      <c r="VHX118" s="102"/>
      <c r="VHY118" s="102"/>
      <c r="VHZ118" s="102"/>
      <c r="VIA118" s="102"/>
      <c r="VIB118" s="102"/>
      <c r="VIC118" s="102"/>
      <c r="VID118" s="102"/>
      <c r="VIE118" s="102"/>
      <c r="VIF118" s="102"/>
      <c r="VIG118" s="102"/>
      <c r="VIH118" s="102"/>
      <c r="VII118" s="102"/>
      <c r="VIJ118" s="102"/>
      <c r="VIK118" s="102"/>
      <c r="VIL118" s="102"/>
      <c r="VIM118" s="102"/>
      <c r="VIN118" s="102"/>
      <c r="VIO118" s="102"/>
      <c r="VIP118" s="102"/>
      <c r="VIQ118" s="102"/>
      <c r="VIR118" s="102"/>
      <c r="VIS118" s="102"/>
      <c r="VIT118" s="102"/>
      <c r="VIU118" s="102"/>
      <c r="VIV118" s="102"/>
      <c r="VIW118" s="102"/>
      <c r="VIX118" s="102"/>
      <c r="VIY118" s="102"/>
      <c r="VIZ118" s="102"/>
      <c r="VJA118" s="102"/>
      <c r="VJB118" s="102"/>
      <c r="VJC118" s="102"/>
      <c r="VJD118" s="102"/>
      <c r="VJE118" s="102"/>
      <c r="VJF118" s="102"/>
      <c r="VJG118" s="102"/>
      <c r="VJH118" s="102"/>
      <c r="VJI118" s="102"/>
      <c r="VJJ118" s="102"/>
      <c r="VJK118" s="102"/>
      <c r="VJL118" s="102"/>
      <c r="VJM118" s="102"/>
      <c r="VJN118" s="102"/>
      <c r="VJO118" s="102"/>
      <c r="VJP118" s="102"/>
      <c r="VJQ118" s="102"/>
      <c r="VJR118" s="102"/>
      <c r="VJS118" s="102"/>
      <c r="VJT118" s="102"/>
      <c r="VJU118" s="102"/>
      <c r="VJV118" s="102"/>
      <c r="VJW118" s="102"/>
      <c r="VJX118" s="102"/>
      <c r="VJY118" s="102"/>
      <c r="VJZ118" s="102"/>
      <c r="VKA118" s="102"/>
      <c r="VKB118" s="102"/>
      <c r="VKC118" s="102"/>
      <c r="VKD118" s="102"/>
      <c r="VKE118" s="102"/>
      <c r="VKF118" s="102"/>
      <c r="VKG118" s="102"/>
      <c r="VKH118" s="102"/>
      <c r="VKI118" s="102"/>
      <c r="VKJ118" s="102"/>
      <c r="VKK118" s="102"/>
      <c r="VKL118" s="102"/>
      <c r="VKM118" s="102"/>
      <c r="VKN118" s="102"/>
      <c r="VKO118" s="102"/>
      <c r="VKP118" s="102"/>
      <c r="VKQ118" s="102"/>
      <c r="VKR118" s="102"/>
      <c r="VKS118" s="102"/>
      <c r="VKT118" s="102"/>
      <c r="VKU118" s="102"/>
      <c r="VKV118" s="102"/>
      <c r="VKW118" s="102"/>
      <c r="VKX118" s="102"/>
      <c r="VKY118" s="102"/>
      <c r="VKZ118" s="102"/>
      <c r="VLA118" s="102"/>
      <c r="VLB118" s="102"/>
      <c r="VLC118" s="102"/>
      <c r="VLD118" s="102"/>
      <c r="VLE118" s="102"/>
      <c r="VLF118" s="102"/>
      <c r="VLG118" s="102"/>
      <c r="VLH118" s="102"/>
      <c r="VLI118" s="102"/>
      <c r="VLJ118" s="102"/>
      <c r="VLK118" s="102"/>
      <c r="VLL118" s="102"/>
      <c r="VLM118" s="102"/>
      <c r="VLN118" s="102"/>
      <c r="VLO118" s="102"/>
      <c r="VLP118" s="102"/>
      <c r="VLQ118" s="102"/>
      <c r="VLR118" s="102"/>
      <c r="VLS118" s="102"/>
      <c r="VLT118" s="102"/>
      <c r="VLU118" s="102"/>
      <c r="VLV118" s="102"/>
      <c r="VLW118" s="102"/>
      <c r="VLX118" s="102"/>
      <c r="VLY118" s="102"/>
      <c r="VLZ118" s="102"/>
      <c r="VMA118" s="102"/>
      <c r="VMB118" s="102"/>
      <c r="VMC118" s="102"/>
      <c r="VMD118" s="102"/>
      <c r="VME118" s="102"/>
      <c r="VMF118" s="102"/>
      <c r="VMG118" s="102"/>
      <c r="VMH118" s="102"/>
      <c r="VMI118" s="102"/>
      <c r="VMJ118" s="102"/>
      <c r="VMK118" s="102"/>
      <c r="VML118" s="102"/>
      <c r="VMM118" s="102"/>
      <c r="VMN118" s="102"/>
      <c r="VMO118" s="102"/>
      <c r="VMP118" s="102"/>
      <c r="VMQ118" s="102"/>
      <c r="VMR118" s="102"/>
      <c r="VMS118" s="102"/>
      <c r="VMT118" s="102"/>
      <c r="VMU118" s="102"/>
      <c r="VMV118" s="102"/>
      <c r="VMW118" s="102"/>
      <c r="VMX118" s="102"/>
      <c r="VMY118" s="102"/>
      <c r="VMZ118" s="102"/>
      <c r="VNA118" s="102"/>
      <c r="VNB118" s="102"/>
      <c r="VNC118" s="102"/>
      <c r="VND118" s="102"/>
      <c r="VNE118" s="102"/>
      <c r="VNF118" s="102"/>
      <c r="VNG118" s="102"/>
      <c r="VNH118" s="102"/>
      <c r="VNI118" s="102"/>
      <c r="VNJ118" s="102"/>
      <c r="VNK118" s="102"/>
      <c r="VNL118" s="102"/>
      <c r="VNM118" s="102"/>
      <c r="VNN118" s="102"/>
      <c r="VNO118" s="102"/>
      <c r="VNP118" s="102"/>
      <c r="VNQ118" s="102"/>
      <c r="VNR118" s="102"/>
      <c r="VNS118" s="102"/>
      <c r="VNT118" s="102"/>
      <c r="VNU118" s="102"/>
      <c r="VNV118" s="102"/>
      <c r="VNW118" s="102"/>
      <c r="VNX118" s="102"/>
      <c r="VNY118" s="102"/>
      <c r="VNZ118" s="102"/>
      <c r="VOA118" s="102"/>
      <c r="VOB118" s="102"/>
      <c r="VOC118" s="102"/>
      <c r="VOD118" s="102"/>
      <c r="VOE118" s="102"/>
      <c r="VOF118" s="102"/>
      <c r="VOG118" s="102"/>
      <c r="VOH118" s="102"/>
      <c r="VOI118" s="102"/>
      <c r="VOJ118" s="102"/>
      <c r="VOK118" s="102"/>
      <c r="VOL118" s="102"/>
      <c r="VOM118" s="102"/>
      <c r="VON118" s="102"/>
      <c r="VOO118" s="102"/>
      <c r="VOP118" s="102"/>
      <c r="VOQ118" s="102"/>
      <c r="VOR118" s="102"/>
      <c r="VOS118" s="102"/>
      <c r="VOT118" s="102"/>
      <c r="VOU118" s="102"/>
      <c r="VOV118" s="102"/>
      <c r="VOW118" s="102"/>
      <c r="VOX118" s="102"/>
      <c r="VOY118" s="102"/>
      <c r="VOZ118" s="102"/>
      <c r="VPA118" s="102"/>
      <c r="VPB118" s="102"/>
      <c r="VPC118" s="102"/>
      <c r="VPD118" s="102"/>
      <c r="VPE118" s="102"/>
      <c r="VPF118" s="102"/>
      <c r="VPG118" s="102"/>
      <c r="VPH118" s="102"/>
      <c r="VPI118" s="102"/>
      <c r="VPJ118" s="102"/>
      <c r="VPK118" s="102"/>
      <c r="VPL118" s="102"/>
      <c r="VPM118" s="102"/>
      <c r="VPN118" s="102"/>
      <c r="VPO118" s="102"/>
      <c r="VPP118" s="102"/>
      <c r="VPQ118" s="102"/>
      <c r="VPR118" s="102"/>
      <c r="VPS118" s="102"/>
      <c r="VPT118" s="102"/>
      <c r="VPU118" s="102"/>
      <c r="VPV118" s="102"/>
      <c r="VPW118" s="102"/>
      <c r="VPX118" s="102"/>
      <c r="VPY118" s="102"/>
      <c r="VPZ118" s="102"/>
      <c r="VQA118" s="102"/>
      <c r="VQB118" s="102"/>
      <c r="VQC118" s="102"/>
      <c r="VQD118" s="102"/>
      <c r="VQE118" s="102"/>
      <c r="VQF118" s="102"/>
      <c r="VQG118" s="102"/>
      <c r="VQH118" s="102"/>
      <c r="VQI118" s="102"/>
      <c r="VQJ118" s="102"/>
      <c r="VQK118" s="102"/>
      <c r="VQL118" s="102"/>
      <c r="VQM118" s="102"/>
      <c r="VQN118" s="102"/>
      <c r="VQO118" s="102"/>
      <c r="VQP118" s="102"/>
      <c r="VQQ118" s="102"/>
      <c r="VQR118" s="102"/>
      <c r="VQS118" s="102"/>
      <c r="VQT118" s="102"/>
      <c r="VQU118" s="102"/>
      <c r="VQV118" s="102"/>
      <c r="VQW118" s="102"/>
      <c r="VQX118" s="102"/>
      <c r="VQY118" s="102"/>
      <c r="VQZ118" s="102"/>
      <c r="VRA118" s="102"/>
      <c r="VRB118" s="102"/>
      <c r="VRC118" s="102"/>
      <c r="VRD118" s="102"/>
      <c r="VRE118" s="102"/>
      <c r="VRF118" s="102"/>
      <c r="VRG118" s="102"/>
      <c r="VRH118" s="102"/>
      <c r="VRI118" s="102"/>
      <c r="VRJ118" s="102"/>
      <c r="VRK118" s="102"/>
      <c r="VRL118" s="102"/>
      <c r="VRM118" s="102"/>
      <c r="VRN118" s="102"/>
      <c r="VRO118" s="102"/>
      <c r="VRP118" s="102"/>
      <c r="VRQ118" s="102"/>
      <c r="VRR118" s="102"/>
      <c r="VRS118" s="102"/>
      <c r="VRT118" s="102"/>
      <c r="VRU118" s="102"/>
      <c r="VRV118" s="102"/>
      <c r="VRW118" s="102"/>
      <c r="VRX118" s="102"/>
      <c r="VRY118" s="102"/>
      <c r="VRZ118" s="102"/>
      <c r="VSA118" s="102"/>
      <c r="VSB118" s="102"/>
      <c r="VSC118" s="102"/>
      <c r="VSD118" s="102"/>
      <c r="VSE118" s="102"/>
      <c r="VSF118" s="102"/>
      <c r="VSG118" s="102"/>
      <c r="VSH118" s="102"/>
      <c r="VSI118" s="102"/>
      <c r="VSJ118" s="102"/>
      <c r="VSK118" s="102"/>
      <c r="VSL118" s="102"/>
      <c r="VSM118" s="102"/>
      <c r="VSN118" s="102"/>
      <c r="VSO118" s="102"/>
      <c r="VSP118" s="102"/>
      <c r="VSQ118" s="102"/>
      <c r="VSR118" s="102"/>
      <c r="VSS118" s="102"/>
      <c r="VST118" s="102"/>
      <c r="VSU118" s="102"/>
      <c r="VSV118" s="102"/>
      <c r="VSW118" s="102"/>
      <c r="VSX118" s="102"/>
      <c r="VSY118" s="102"/>
      <c r="VSZ118" s="102"/>
      <c r="VTA118" s="102"/>
      <c r="VTB118" s="102"/>
      <c r="VTC118" s="102"/>
      <c r="VTD118" s="102"/>
      <c r="VTE118" s="102"/>
      <c r="VTF118" s="102"/>
      <c r="VTG118" s="102"/>
      <c r="VTH118" s="102"/>
      <c r="VTI118" s="102"/>
      <c r="VTJ118" s="102"/>
      <c r="VTK118" s="102"/>
      <c r="VTL118" s="102"/>
      <c r="VTM118" s="102"/>
      <c r="VTN118" s="102"/>
      <c r="VTO118" s="102"/>
      <c r="VTP118" s="102"/>
      <c r="VTQ118" s="102"/>
      <c r="VTR118" s="102"/>
      <c r="VTS118" s="102"/>
      <c r="VTT118" s="102"/>
      <c r="VTU118" s="102"/>
      <c r="VTV118" s="102"/>
      <c r="VTW118" s="102"/>
      <c r="VTX118" s="102"/>
      <c r="VTY118" s="102"/>
      <c r="VTZ118" s="102"/>
      <c r="VUA118" s="102"/>
      <c r="VUB118" s="102"/>
      <c r="VUC118" s="102"/>
      <c r="VUD118" s="102"/>
      <c r="VUE118" s="102"/>
      <c r="VUF118" s="102"/>
      <c r="VUG118" s="102"/>
      <c r="VUH118" s="102"/>
      <c r="VUI118" s="102"/>
      <c r="VUJ118" s="102"/>
      <c r="VUK118" s="102"/>
      <c r="VUL118" s="102"/>
      <c r="VUM118" s="102"/>
      <c r="VUN118" s="102"/>
      <c r="VUO118" s="102"/>
      <c r="VUP118" s="102"/>
      <c r="VUQ118" s="102"/>
      <c r="VUR118" s="102"/>
      <c r="VUS118" s="102"/>
      <c r="VUT118" s="102"/>
      <c r="VUU118" s="102"/>
      <c r="VUV118" s="102"/>
      <c r="VUW118" s="102"/>
      <c r="VUX118" s="102"/>
      <c r="VUY118" s="102"/>
      <c r="VUZ118" s="102"/>
      <c r="VVA118" s="102"/>
      <c r="VVB118" s="102"/>
      <c r="VVC118" s="102"/>
      <c r="VVD118" s="102"/>
      <c r="VVE118" s="102"/>
      <c r="VVF118" s="102"/>
      <c r="VVG118" s="102"/>
      <c r="VVH118" s="102"/>
      <c r="VVI118" s="102"/>
      <c r="VVJ118" s="102"/>
      <c r="VVK118" s="102"/>
      <c r="VVL118" s="102"/>
      <c r="VVM118" s="102"/>
      <c r="VVN118" s="102"/>
      <c r="VVO118" s="102"/>
      <c r="VVP118" s="102"/>
      <c r="VVQ118" s="102"/>
      <c r="VVR118" s="102"/>
      <c r="VVS118" s="102"/>
      <c r="VVT118" s="102"/>
      <c r="VVU118" s="102"/>
      <c r="VVV118" s="102"/>
      <c r="VVW118" s="102"/>
      <c r="VVX118" s="102"/>
      <c r="VVY118" s="102"/>
      <c r="VVZ118" s="102"/>
      <c r="VWA118" s="102"/>
      <c r="VWB118" s="102"/>
      <c r="VWC118" s="102"/>
      <c r="VWD118" s="102"/>
      <c r="VWE118" s="102"/>
      <c r="VWF118" s="102"/>
      <c r="VWG118" s="102"/>
      <c r="VWH118" s="102"/>
      <c r="VWI118" s="102"/>
      <c r="VWJ118" s="102"/>
      <c r="VWK118" s="102"/>
      <c r="VWL118" s="102"/>
      <c r="VWM118" s="102"/>
      <c r="VWN118" s="102"/>
      <c r="VWO118" s="102"/>
      <c r="VWP118" s="102"/>
      <c r="VWQ118" s="102"/>
      <c r="VWR118" s="102"/>
      <c r="VWS118" s="102"/>
      <c r="VWT118" s="102"/>
      <c r="VWU118" s="102"/>
      <c r="VWV118" s="102"/>
      <c r="VWW118" s="102"/>
      <c r="VWX118" s="102"/>
      <c r="VWY118" s="102"/>
      <c r="VWZ118" s="102"/>
      <c r="VXA118" s="102"/>
      <c r="VXB118" s="102"/>
      <c r="VXC118" s="102"/>
      <c r="VXD118" s="102"/>
      <c r="VXE118" s="102"/>
      <c r="VXF118" s="102"/>
      <c r="VXG118" s="102"/>
      <c r="VXH118" s="102"/>
      <c r="VXI118" s="102"/>
      <c r="VXJ118" s="102"/>
      <c r="VXK118" s="102"/>
      <c r="VXL118" s="102"/>
      <c r="VXM118" s="102"/>
      <c r="VXN118" s="102"/>
      <c r="VXO118" s="102"/>
      <c r="VXP118" s="102"/>
      <c r="VXQ118" s="102"/>
      <c r="VXR118" s="102"/>
      <c r="VXS118" s="102"/>
      <c r="VXT118" s="102"/>
      <c r="VXU118" s="102"/>
      <c r="VXV118" s="102"/>
      <c r="VXW118" s="102"/>
      <c r="VXX118" s="102"/>
      <c r="VXY118" s="102"/>
      <c r="VXZ118" s="102"/>
      <c r="VYA118" s="102"/>
      <c r="VYB118" s="102"/>
      <c r="VYC118" s="102"/>
      <c r="VYD118" s="102"/>
      <c r="VYE118" s="102"/>
      <c r="VYF118" s="102"/>
      <c r="VYG118" s="102"/>
      <c r="VYH118" s="102"/>
      <c r="VYI118" s="102"/>
      <c r="VYJ118" s="102"/>
      <c r="VYK118" s="102"/>
      <c r="VYL118" s="102"/>
      <c r="VYM118" s="102"/>
      <c r="VYN118" s="102"/>
      <c r="VYO118" s="102"/>
      <c r="VYP118" s="102"/>
      <c r="VYQ118" s="102"/>
      <c r="VYR118" s="102"/>
      <c r="VYS118" s="102"/>
      <c r="VYT118" s="102"/>
      <c r="VYU118" s="102"/>
      <c r="VYV118" s="102"/>
      <c r="VYW118" s="102"/>
      <c r="VYX118" s="102"/>
      <c r="VYY118" s="102"/>
      <c r="VYZ118" s="102"/>
      <c r="VZA118" s="102"/>
      <c r="VZB118" s="102"/>
      <c r="VZC118" s="102"/>
      <c r="VZD118" s="102"/>
      <c r="VZE118" s="102"/>
      <c r="VZF118" s="102"/>
      <c r="VZG118" s="102"/>
      <c r="VZH118" s="102"/>
      <c r="VZI118" s="102"/>
      <c r="VZJ118" s="102"/>
      <c r="VZK118" s="102"/>
      <c r="VZL118" s="102"/>
      <c r="VZM118" s="102"/>
      <c r="VZN118" s="102"/>
      <c r="VZO118" s="102"/>
      <c r="VZP118" s="102"/>
      <c r="VZQ118" s="102"/>
      <c r="VZR118" s="102"/>
      <c r="VZS118" s="102"/>
      <c r="VZT118" s="102"/>
      <c r="VZU118" s="102"/>
      <c r="VZV118" s="102"/>
      <c r="VZW118" s="102"/>
      <c r="VZX118" s="102"/>
      <c r="VZY118" s="102"/>
      <c r="VZZ118" s="102"/>
      <c r="WAA118" s="102"/>
      <c r="WAB118" s="102"/>
      <c r="WAC118" s="102"/>
      <c r="WAD118" s="102"/>
      <c r="WAE118" s="102"/>
      <c r="WAF118" s="102"/>
      <c r="WAG118" s="102"/>
      <c r="WAH118" s="102"/>
      <c r="WAI118" s="102"/>
      <c r="WAJ118" s="102"/>
      <c r="WAK118" s="102"/>
      <c r="WAL118" s="102"/>
      <c r="WAM118" s="102"/>
      <c r="WAN118" s="102"/>
      <c r="WAO118" s="102"/>
      <c r="WAP118" s="102"/>
      <c r="WAQ118" s="102"/>
      <c r="WAR118" s="102"/>
      <c r="WAS118" s="102"/>
      <c r="WAT118" s="102"/>
      <c r="WAU118" s="102"/>
      <c r="WAV118" s="102"/>
      <c r="WAW118" s="102"/>
      <c r="WAX118" s="102"/>
      <c r="WAY118" s="102"/>
      <c r="WAZ118" s="102"/>
      <c r="WBA118" s="102"/>
      <c r="WBB118" s="102"/>
      <c r="WBC118" s="102"/>
      <c r="WBD118" s="102"/>
      <c r="WBE118" s="102"/>
      <c r="WBF118" s="102"/>
      <c r="WBG118" s="102"/>
      <c r="WBH118" s="102"/>
      <c r="WBI118" s="102"/>
      <c r="WBJ118" s="102"/>
      <c r="WBK118" s="102"/>
      <c r="WBL118" s="102"/>
      <c r="WBM118" s="102"/>
      <c r="WBN118" s="102"/>
      <c r="WBO118" s="102"/>
      <c r="WBP118" s="102"/>
      <c r="WBQ118" s="102"/>
      <c r="WBR118" s="102"/>
      <c r="WBS118" s="102"/>
      <c r="WBT118" s="102"/>
      <c r="WBU118" s="102"/>
      <c r="WBV118" s="102"/>
      <c r="WBW118" s="102"/>
      <c r="WBX118" s="102"/>
      <c r="WBY118" s="102"/>
      <c r="WBZ118" s="102"/>
      <c r="WCA118" s="102"/>
      <c r="WCB118" s="102"/>
      <c r="WCC118" s="102"/>
      <c r="WCD118" s="102"/>
      <c r="WCE118" s="102"/>
      <c r="WCF118" s="102"/>
      <c r="WCG118" s="102"/>
      <c r="WCH118" s="102"/>
      <c r="WCI118" s="102"/>
      <c r="WCJ118" s="102"/>
      <c r="WCK118" s="102"/>
      <c r="WCL118" s="102"/>
      <c r="WCM118" s="102"/>
      <c r="WCN118" s="102"/>
      <c r="WCO118" s="102"/>
      <c r="WCP118" s="102"/>
      <c r="WCQ118" s="102"/>
      <c r="WCR118" s="102"/>
      <c r="WCS118" s="102"/>
      <c r="WCT118" s="102"/>
      <c r="WCU118" s="102"/>
      <c r="WCV118" s="102"/>
      <c r="WCW118" s="102"/>
      <c r="WCX118" s="102"/>
      <c r="WCY118" s="102"/>
      <c r="WCZ118" s="102"/>
      <c r="WDA118" s="102"/>
      <c r="WDB118" s="102"/>
      <c r="WDC118" s="102"/>
      <c r="WDD118" s="102"/>
      <c r="WDE118" s="102"/>
      <c r="WDF118" s="102"/>
      <c r="WDG118" s="102"/>
      <c r="WDH118" s="102"/>
      <c r="WDI118" s="102"/>
      <c r="WDJ118" s="102"/>
      <c r="WDK118" s="102"/>
      <c r="WDL118" s="102"/>
      <c r="WDM118" s="102"/>
      <c r="WDN118" s="102"/>
      <c r="WDO118" s="102"/>
      <c r="WDP118" s="102"/>
      <c r="WDQ118" s="102"/>
      <c r="WDR118" s="102"/>
      <c r="WDS118" s="102"/>
      <c r="WDT118" s="102"/>
      <c r="WDU118" s="102"/>
      <c r="WDV118" s="102"/>
      <c r="WDW118" s="102"/>
      <c r="WDX118" s="102"/>
      <c r="WDY118" s="102"/>
      <c r="WDZ118" s="102"/>
      <c r="WEA118" s="102"/>
      <c r="WEB118" s="102"/>
      <c r="WEC118" s="102"/>
      <c r="WED118" s="102"/>
      <c r="WEE118" s="102"/>
      <c r="WEF118" s="102"/>
      <c r="WEG118" s="102"/>
      <c r="WEH118" s="102"/>
      <c r="WEI118" s="102"/>
      <c r="WEJ118" s="102"/>
      <c r="WEK118" s="102"/>
      <c r="WEL118" s="102"/>
      <c r="WEM118" s="102"/>
      <c r="WEN118" s="102"/>
      <c r="WEO118" s="102"/>
      <c r="WEP118" s="102"/>
      <c r="WEQ118" s="102"/>
      <c r="WER118" s="102"/>
      <c r="WES118" s="102"/>
      <c r="WET118" s="102"/>
      <c r="WEU118" s="102"/>
      <c r="WEV118" s="102"/>
      <c r="WEW118" s="102"/>
      <c r="WEX118" s="102"/>
      <c r="WEY118" s="102"/>
      <c r="WEZ118" s="102"/>
      <c r="WFA118" s="102"/>
      <c r="WFB118" s="102"/>
      <c r="WFC118" s="102"/>
      <c r="WFD118" s="102"/>
      <c r="WFE118" s="102"/>
      <c r="WFF118" s="102"/>
      <c r="WFG118" s="102"/>
      <c r="WFH118" s="102"/>
      <c r="WFI118" s="102"/>
      <c r="WFJ118" s="102"/>
      <c r="WFK118" s="102"/>
      <c r="WFL118" s="102"/>
      <c r="WFM118" s="102"/>
      <c r="WFN118" s="102"/>
      <c r="WFO118" s="102"/>
      <c r="WFP118" s="102"/>
      <c r="WFQ118" s="102"/>
      <c r="WFR118" s="102"/>
      <c r="WFS118" s="102"/>
      <c r="WFT118" s="102"/>
      <c r="WFU118" s="102"/>
      <c r="WFV118" s="102"/>
      <c r="WFW118" s="102"/>
      <c r="WFX118" s="102"/>
      <c r="WFY118" s="102"/>
      <c r="WFZ118" s="102"/>
      <c r="WGA118" s="102"/>
      <c r="WGB118" s="102"/>
      <c r="WGC118" s="102"/>
      <c r="WGD118" s="102"/>
      <c r="WGE118" s="102"/>
      <c r="WGF118" s="102"/>
      <c r="WGG118" s="102"/>
      <c r="WGH118" s="102"/>
      <c r="WGI118" s="102"/>
      <c r="WGJ118" s="102"/>
      <c r="WGK118" s="102"/>
      <c r="WGL118" s="102"/>
      <c r="WGM118" s="102"/>
      <c r="WGN118" s="102"/>
      <c r="WGO118" s="102"/>
      <c r="WGP118" s="102"/>
      <c r="WGQ118" s="102"/>
      <c r="WGR118" s="102"/>
      <c r="WGS118" s="102"/>
      <c r="WGT118" s="102"/>
      <c r="WGU118" s="102"/>
      <c r="WGV118" s="102"/>
      <c r="WGW118" s="102"/>
      <c r="WGX118" s="102"/>
      <c r="WGY118" s="102"/>
      <c r="WGZ118" s="102"/>
      <c r="WHA118" s="102"/>
      <c r="WHB118" s="102"/>
      <c r="WHC118" s="102"/>
      <c r="WHD118" s="102"/>
      <c r="WHE118" s="102"/>
      <c r="WHF118" s="102"/>
      <c r="WHG118" s="102"/>
      <c r="WHH118" s="102"/>
      <c r="WHI118" s="102"/>
      <c r="WHJ118" s="102"/>
      <c r="WHK118" s="102"/>
      <c r="WHL118" s="102"/>
      <c r="WHM118" s="102"/>
      <c r="WHN118" s="102"/>
      <c r="WHO118" s="102"/>
      <c r="WHP118" s="102"/>
      <c r="WHQ118" s="102"/>
      <c r="WHR118" s="102"/>
      <c r="WHS118" s="102"/>
      <c r="WHT118" s="102"/>
      <c r="WHU118" s="102"/>
      <c r="WHV118" s="102"/>
      <c r="WHW118" s="102"/>
      <c r="WHX118" s="102"/>
      <c r="WHY118" s="102"/>
      <c r="WHZ118" s="102"/>
      <c r="WIA118" s="102"/>
      <c r="WIB118" s="102"/>
      <c r="WIC118" s="102"/>
      <c r="WID118" s="102"/>
      <c r="WIE118" s="102"/>
      <c r="WIF118" s="102"/>
      <c r="WIG118" s="102"/>
      <c r="WIH118" s="102"/>
      <c r="WII118" s="102"/>
      <c r="WIJ118" s="102"/>
      <c r="WIK118" s="102"/>
      <c r="WIL118" s="102"/>
      <c r="WIM118" s="102"/>
      <c r="WIN118" s="102"/>
      <c r="WIO118" s="102"/>
      <c r="WIP118" s="102"/>
      <c r="WIQ118" s="102"/>
      <c r="WIR118" s="102"/>
      <c r="WIS118" s="102"/>
      <c r="WIT118" s="102"/>
      <c r="WIU118" s="102"/>
      <c r="WIV118" s="102"/>
      <c r="WIW118" s="102"/>
      <c r="WIX118" s="102"/>
      <c r="WIY118" s="102"/>
      <c r="WIZ118" s="102"/>
      <c r="WJA118" s="102"/>
      <c r="WJB118" s="102"/>
      <c r="WJC118" s="102"/>
      <c r="WJD118" s="102"/>
      <c r="WJE118" s="102"/>
      <c r="WJF118" s="102"/>
      <c r="WJG118" s="102"/>
      <c r="WJH118" s="102"/>
      <c r="WJI118" s="102"/>
      <c r="WJJ118" s="102"/>
      <c r="WJK118" s="102"/>
      <c r="WJL118" s="102"/>
      <c r="WJM118" s="102"/>
      <c r="WJN118" s="102"/>
      <c r="WJO118" s="102"/>
      <c r="WJP118" s="102"/>
      <c r="WJQ118" s="102"/>
      <c r="WJR118" s="102"/>
      <c r="WJS118" s="102"/>
      <c r="WJT118" s="102"/>
      <c r="WJU118" s="102"/>
      <c r="WJV118" s="102"/>
      <c r="WJW118" s="102"/>
      <c r="WJX118" s="102"/>
      <c r="WJY118" s="102"/>
      <c r="WJZ118" s="102"/>
      <c r="WKA118" s="102"/>
      <c r="WKB118" s="102"/>
      <c r="WKC118" s="102"/>
      <c r="WKD118" s="102"/>
      <c r="WKE118" s="102"/>
      <c r="WKF118" s="102"/>
      <c r="WKG118" s="102"/>
      <c r="WKH118" s="102"/>
      <c r="WKI118" s="102"/>
      <c r="WKJ118" s="102"/>
      <c r="WKK118" s="102"/>
      <c r="WKL118" s="102"/>
      <c r="WKM118" s="102"/>
      <c r="WKN118" s="102"/>
      <c r="WKO118" s="102"/>
      <c r="WKP118" s="102"/>
      <c r="WKQ118" s="102"/>
      <c r="WKR118" s="102"/>
      <c r="WKS118" s="102"/>
      <c r="WKT118" s="102"/>
      <c r="WKU118" s="102"/>
      <c r="WKV118" s="102"/>
      <c r="WKW118" s="102"/>
      <c r="WKX118" s="102"/>
      <c r="WKY118" s="102"/>
      <c r="WKZ118" s="102"/>
      <c r="WLA118" s="102"/>
      <c r="WLB118" s="102"/>
      <c r="WLC118" s="102"/>
      <c r="WLD118" s="102"/>
      <c r="WLE118" s="102"/>
      <c r="WLF118" s="102"/>
      <c r="WLG118" s="102"/>
      <c r="WLH118" s="102"/>
      <c r="WLI118" s="102"/>
      <c r="WLJ118" s="102"/>
      <c r="WLK118" s="102"/>
      <c r="WLL118" s="102"/>
      <c r="WLM118" s="102"/>
      <c r="WLN118" s="102"/>
      <c r="WLO118" s="102"/>
      <c r="WLP118" s="102"/>
      <c r="WLQ118" s="102"/>
      <c r="WLR118" s="102"/>
      <c r="WLS118" s="102"/>
      <c r="WLT118" s="102"/>
      <c r="WLU118" s="102"/>
      <c r="WLV118" s="102"/>
      <c r="WLW118" s="102"/>
      <c r="WLX118" s="102"/>
      <c r="WLY118" s="102"/>
      <c r="WLZ118" s="102"/>
      <c r="WMA118" s="102"/>
      <c r="WMB118" s="102"/>
      <c r="WMC118" s="102"/>
      <c r="WMD118" s="102"/>
      <c r="WME118" s="102"/>
      <c r="WMF118" s="102"/>
      <c r="WMG118" s="102"/>
      <c r="WMH118" s="102"/>
      <c r="WMI118" s="102"/>
      <c r="WMJ118" s="102"/>
      <c r="WMK118" s="102"/>
      <c r="WML118" s="102"/>
      <c r="WMM118" s="102"/>
      <c r="WMN118" s="102"/>
      <c r="WMO118" s="102"/>
      <c r="WMP118" s="102"/>
      <c r="WMQ118" s="102"/>
      <c r="WMR118" s="102"/>
      <c r="WMS118" s="102"/>
      <c r="WMT118" s="102"/>
      <c r="WMU118" s="102"/>
      <c r="WMV118" s="102"/>
      <c r="WMW118" s="102"/>
      <c r="WMX118" s="102"/>
      <c r="WMY118" s="102"/>
      <c r="WMZ118" s="102"/>
      <c r="WNA118" s="102"/>
      <c r="WNB118" s="102"/>
      <c r="WNC118" s="102"/>
      <c r="WND118" s="102"/>
      <c r="WNE118" s="102"/>
      <c r="WNF118" s="102"/>
      <c r="WNG118" s="102"/>
      <c r="WNH118" s="102"/>
      <c r="WNI118" s="102"/>
      <c r="WNJ118" s="102"/>
      <c r="WNK118" s="102"/>
      <c r="WNL118" s="102"/>
      <c r="WNM118" s="102"/>
      <c r="WNN118" s="102"/>
      <c r="WNO118" s="102"/>
      <c r="WNP118" s="102"/>
      <c r="WNQ118" s="102"/>
      <c r="WNR118" s="102"/>
      <c r="WNS118" s="102"/>
      <c r="WNT118" s="102"/>
      <c r="WNU118" s="102"/>
      <c r="WNV118" s="102"/>
      <c r="WNW118" s="102"/>
      <c r="WNX118" s="102"/>
      <c r="WNY118" s="102"/>
      <c r="WNZ118" s="102"/>
      <c r="WOA118" s="102"/>
      <c r="WOB118" s="102"/>
      <c r="WOC118" s="102"/>
      <c r="WOD118" s="102"/>
      <c r="WOE118" s="102"/>
      <c r="WOF118" s="102"/>
      <c r="WOG118" s="102"/>
      <c r="WOH118" s="102"/>
      <c r="WOI118" s="102"/>
      <c r="WOJ118" s="102"/>
      <c r="WOK118" s="102"/>
      <c r="WOL118" s="102"/>
      <c r="WOM118" s="102"/>
      <c r="WON118" s="102"/>
      <c r="WOO118" s="102"/>
      <c r="WOP118" s="102"/>
      <c r="WOQ118" s="102"/>
      <c r="WOR118" s="102"/>
      <c r="WOS118" s="102"/>
      <c r="WOT118" s="102"/>
      <c r="WOU118" s="102"/>
      <c r="WOV118" s="102"/>
      <c r="WOW118" s="102"/>
      <c r="WOX118" s="102"/>
      <c r="WOY118" s="102"/>
      <c r="WOZ118" s="102"/>
      <c r="WPA118" s="102"/>
      <c r="WPB118" s="102"/>
      <c r="WPC118" s="102"/>
      <c r="WPD118" s="102"/>
      <c r="WPE118" s="102"/>
      <c r="WPF118" s="102"/>
      <c r="WPG118" s="102"/>
      <c r="WPH118" s="102"/>
      <c r="WPI118" s="102"/>
      <c r="WPJ118" s="102"/>
      <c r="WPK118" s="102"/>
      <c r="WPL118" s="102"/>
      <c r="WPM118" s="102"/>
      <c r="WPN118" s="102"/>
      <c r="WPO118" s="102"/>
      <c r="WPP118" s="102"/>
      <c r="WPQ118" s="102"/>
      <c r="WPR118" s="102"/>
      <c r="WPS118" s="102"/>
      <c r="WPT118" s="102"/>
      <c r="WPU118" s="102"/>
      <c r="WPV118" s="102"/>
      <c r="WPW118" s="102"/>
      <c r="WPX118" s="102"/>
      <c r="WPY118" s="102"/>
      <c r="WPZ118" s="102"/>
      <c r="WQA118" s="102"/>
      <c r="WQB118" s="102"/>
      <c r="WQC118" s="102"/>
      <c r="WQD118" s="102"/>
      <c r="WQE118" s="102"/>
      <c r="WQF118" s="102"/>
      <c r="WQG118" s="102"/>
      <c r="WQH118" s="102"/>
      <c r="WQI118" s="102"/>
      <c r="WQJ118" s="102"/>
      <c r="WQK118" s="102"/>
      <c r="WQL118" s="102"/>
      <c r="WQM118" s="102"/>
      <c r="WQN118" s="102"/>
      <c r="WQO118" s="102"/>
      <c r="WQP118" s="102"/>
      <c r="WQQ118" s="102"/>
      <c r="WQR118" s="102"/>
      <c r="WQS118" s="102"/>
      <c r="WQT118" s="102"/>
      <c r="WQU118" s="102"/>
      <c r="WQV118" s="102"/>
      <c r="WQW118" s="102"/>
      <c r="WQX118" s="102"/>
      <c r="WQY118" s="102"/>
      <c r="WQZ118" s="102"/>
      <c r="WRA118" s="102"/>
      <c r="WRB118" s="102"/>
      <c r="WRC118" s="102"/>
      <c r="WRD118" s="102"/>
      <c r="WRE118" s="102"/>
      <c r="WRF118" s="102"/>
      <c r="WRG118" s="102"/>
      <c r="WRH118" s="102"/>
      <c r="WRI118" s="102"/>
      <c r="WRJ118" s="102"/>
      <c r="WRK118" s="102"/>
      <c r="WRL118" s="102"/>
      <c r="WRM118" s="102"/>
      <c r="WRN118" s="102"/>
      <c r="WRO118" s="102"/>
      <c r="WRP118" s="102"/>
      <c r="WRQ118" s="102"/>
      <c r="WRR118" s="102"/>
      <c r="WRS118" s="102"/>
      <c r="WRT118" s="102"/>
      <c r="WRU118" s="102"/>
      <c r="WRV118" s="102"/>
      <c r="WRW118" s="102"/>
      <c r="WRX118" s="102"/>
      <c r="WRY118" s="102"/>
      <c r="WRZ118" s="102"/>
      <c r="WSA118" s="102"/>
      <c r="WSB118" s="102"/>
      <c r="WSC118" s="102"/>
      <c r="WSD118" s="102"/>
      <c r="WSE118" s="102"/>
      <c r="WSF118" s="102"/>
      <c r="WSG118" s="102"/>
      <c r="WSH118" s="102"/>
      <c r="WSI118" s="102"/>
      <c r="WSJ118" s="102"/>
      <c r="WSK118" s="102"/>
      <c r="WSL118" s="102"/>
      <c r="WSM118" s="102"/>
      <c r="WSN118" s="102"/>
      <c r="WSO118" s="102"/>
      <c r="WSP118" s="102"/>
      <c r="WSQ118" s="102"/>
      <c r="WSR118" s="102"/>
      <c r="WSS118" s="102"/>
      <c r="WST118" s="102"/>
      <c r="WSU118" s="102"/>
      <c r="WSV118" s="102"/>
      <c r="WSW118" s="102"/>
      <c r="WSX118" s="102"/>
      <c r="WSY118" s="102"/>
      <c r="WSZ118" s="102"/>
      <c r="WTA118" s="102"/>
      <c r="WTB118" s="102"/>
      <c r="WTC118" s="102"/>
      <c r="WTD118" s="102"/>
      <c r="WTE118" s="102"/>
      <c r="WTF118" s="102"/>
      <c r="WTG118" s="102"/>
      <c r="WTH118" s="102"/>
      <c r="WTI118" s="102"/>
      <c r="WTJ118" s="102"/>
      <c r="WTK118" s="102"/>
      <c r="WTL118" s="102"/>
      <c r="WTM118" s="102"/>
      <c r="WTN118" s="102"/>
      <c r="WTO118" s="102"/>
      <c r="WTP118" s="102"/>
      <c r="WTQ118" s="102"/>
      <c r="WTR118" s="102"/>
      <c r="WTS118" s="102"/>
      <c r="WTT118" s="102"/>
      <c r="WTU118" s="102"/>
      <c r="WTV118" s="102"/>
      <c r="WTW118" s="102"/>
      <c r="WTX118" s="102"/>
      <c r="WTY118" s="102"/>
      <c r="WTZ118" s="102"/>
      <c r="WUA118" s="102"/>
      <c r="WUB118" s="102"/>
      <c r="WUC118" s="102"/>
      <c r="WUD118" s="102"/>
      <c r="WUE118" s="102"/>
      <c r="WUF118" s="102"/>
      <c r="WUG118" s="102"/>
      <c r="WUH118" s="102"/>
      <c r="WUI118" s="102"/>
      <c r="WUJ118" s="102"/>
      <c r="WUK118" s="102"/>
      <c r="WUL118" s="102"/>
      <c r="WUM118" s="102"/>
      <c r="WUN118" s="102"/>
      <c r="WUO118" s="102"/>
      <c r="WUP118" s="102"/>
      <c r="WUQ118" s="102"/>
      <c r="WUR118" s="102"/>
      <c r="WUS118" s="102"/>
      <c r="WUT118" s="102"/>
      <c r="WUU118" s="102"/>
      <c r="WUV118" s="102"/>
      <c r="WUW118" s="102"/>
      <c r="WUX118" s="102"/>
      <c r="WUY118" s="102"/>
      <c r="WUZ118" s="102"/>
      <c r="WVA118" s="102"/>
      <c r="WVB118" s="102"/>
      <c r="WVC118" s="102"/>
      <c r="WVD118" s="102"/>
      <c r="WVE118" s="102"/>
      <c r="WVF118" s="102"/>
      <c r="WVG118" s="102"/>
      <c r="WVH118" s="102"/>
      <c r="WVI118" s="102"/>
      <c r="WVJ118" s="102"/>
      <c r="WVK118" s="102"/>
      <c r="WVL118" s="102"/>
      <c r="WVM118" s="102"/>
      <c r="WVN118" s="102"/>
      <c r="WVO118" s="102"/>
      <c r="WVP118" s="102"/>
      <c r="WVQ118" s="102"/>
      <c r="WVR118" s="102"/>
      <c r="WVS118" s="102"/>
      <c r="WVT118" s="102"/>
      <c r="WVU118" s="102"/>
      <c r="WVV118" s="102"/>
      <c r="WVW118" s="102"/>
      <c r="WVX118" s="102"/>
      <c r="WVY118" s="102"/>
      <c r="WVZ118" s="102"/>
      <c r="WWA118" s="102"/>
      <c r="WWB118" s="102"/>
      <c r="WWC118" s="102"/>
      <c r="WWD118" s="102"/>
      <c r="WWE118" s="102"/>
      <c r="WWF118" s="102"/>
      <c r="WWG118" s="102"/>
      <c r="WWH118" s="102"/>
      <c r="WWI118" s="102"/>
      <c r="WWJ118" s="102"/>
      <c r="WWK118" s="102"/>
      <c r="WWL118" s="102"/>
      <c r="WWM118" s="102"/>
      <c r="WWN118" s="102"/>
      <c r="WWO118" s="102"/>
      <c r="WWP118" s="102"/>
      <c r="WWQ118" s="102"/>
      <c r="WWR118" s="102"/>
      <c r="WWS118" s="102"/>
      <c r="WWT118" s="102"/>
      <c r="WWU118" s="102"/>
      <c r="WWV118" s="102"/>
      <c r="WWW118" s="102"/>
      <c r="WWX118" s="102"/>
      <c r="WWY118" s="102"/>
      <c r="WWZ118" s="102"/>
      <c r="WXA118" s="102"/>
      <c r="WXB118" s="102"/>
      <c r="WXC118" s="102"/>
      <c r="WXD118" s="102"/>
      <c r="WXE118" s="102"/>
      <c r="WXF118" s="102"/>
      <c r="WXG118" s="102"/>
      <c r="WXH118" s="102"/>
      <c r="WXI118" s="102"/>
      <c r="WXJ118" s="102"/>
      <c r="WXK118" s="102"/>
      <c r="WXL118" s="102"/>
      <c r="WXM118" s="102"/>
      <c r="WXN118" s="102"/>
      <c r="WXO118" s="102"/>
      <c r="WXP118" s="102"/>
      <c r="WXQ118" s="102"/>
      <c r="WXR118" s="102"/>
      <c r="WXS118" s="102"/>
      <c r="WXT118" s="102"/>
      <c r="WXU118" s="102"/>
      <c r="WXV118" s="102"/>
      <c r="WXW118" s="102"/>
      <c r="WXX118" s="102"/>
      <c r="WXY118" s="102"/>
      <c r="WXZ118" s="102"/>
      <c r="WYA118" s="102"/>
      <c r="WYB118" s="102"/>
      <c r="WYC118" s="102"/>
      <c r="WYD118" s="102"/>
      <c r="WYE118" s="102"/>
      <c r="WYF118" s="102"/>
      <c r="WYG118" s="102"/>
      <c r="WYH118" s="102"/>
      <c r="WYI118" s="102"/>
      <c r="WYJ118" s="102"/>
      <c r="WYK118" s="102"/>
      <c r="WYL118" s="102"/>
      <c r="WYM118" s="102"/>
      <c r="WYN118" s="102"/>
      <c r="WYO118" s="102"/>
      <c r="WYP118" s="102"/>
      <c r="WYQ118" s="102"/>
      <c r="WYR118" s="102"/>
      <c r="WYS118" s="102"/>
      <c r="WYT118" s="102"/>
      <c r="WYU118" s="102"/>
      <c r="WYV118" s="102"/>
      <c r="WYW118" s="102"/>
      <c r="WYX118" s="102"/>
      <c r="WYY118" s="102"/>
      <c r="WYZ118" s="102"/>
      <c r="WZA118" s="102"/>
      <c r="WZB118" s="102"/>
      <c r="WZC118" s="102"/>
      <c r="WZD118" s="102"/>
      <c r="WZE118" s="102"/>
      <c r="WZF118" s="102"/>
      <c r="WZG118" s="102"/>
      <c r="WZH118" s="102"/>
      <c r="WZI118" s="102"/>
      <c r="WZJ118" s="102"/>
      <c r="WZK118" s="102"/>
      <c r="WZL118" s="102"/>
      <c r="WZM118" s="102"/>
      <c r="WZN118" s="102"/>
      <c r="WZO118" s="102"/>
      <c r="WZP118" s="102"/>
      <c r="WZQ118" s="102"/>
      <c r="WZR118" s="102"/>
      <c r="WZS118" s="102"/>
      <c r="WZT118" s="102"/>
      <c r="WZU118" s="102"/>
      <c r="WZV118" s="102"/>
      <c r="WZW118" s="102"/>
      <c r="WZX118" s="102"/>
      <c r="WZY118" s="102"/>
      <c r="WZZ118" s="102"/>
      <c r="XAA118" s="102"/>
      <c r="XAB118" s="102"/>
      <c r="XAC118" s="102"/>
      <c r="XAD118" s="102"/>
      <c r="XAE118" s="102"/>
      <c r="XAF118" s="102"/>
      <c r="XAG118" s="102"/>
      <c r="XAH118" s="102"/>
      <c r="XAI118" s="102"/>
      <c r="XAJ118" s="102"/>
      <c r="XAK118" s="102"/>
      <c r="XAL118" s="102"/>
      <c r="XAM118" s="102"/>
      <c r="XAN118" s="102"/>
      <c r="XAO118" s="102"/>
      <c r="XAP118" s="102"/>
      <c r="XAQ118" s="102"/>
      <c r="XAR118" s="102"/>
      <c r="XAS118" s="102"/>
      <c r="XAT118" s="102"/>
      <c r="XAU118" s="102"/>
      <c r="XAV118" s="102"/>
      <c r="XAW118" s="102"/>
      <c r="XAX118" s="102"/>
      <c r="XAY118" s="102"/>
      <c r="XAZ118" s="102"/>
      <c r="XBA118" s="102"/>
      <c r="XBB118" s="102"/>
      <c r="XBC118" s="102"/>
      <c r="XBD118" s="102"/>
      <c r="XBE118" s="102"/>
      <c r="XBF118" s="102"/>
      <c r="XBG118" s="102"/>
      <c r="XBH118" s="102"/>
      <c r="XBI118" s="102"/>
      <c r="XBJ118" s="102"/>
      <c r="XBK118" s="102"/>
      <c r="XBL118" s="102"/>
      <c r="XBM118" s="102"/>
      <c r="XBN118" s="102"/>
      <c r="XBO118" s="102"/>
      <c r="XBP118" s="102"/>
      <c r="XBQ118" s="102"/>
      <c r="XBR118" s="102"/>
      <c r="XBS118" s="102"/>
      <c r="XBT118" s="102"/>
      <c r="XBU118" s="102"/>
      <c r="XBV118" s="102"/>
      <c r="XBW118" s="102"/>
      <c r="XBX118" s="102"/>
      <c r="XBY118" s="102"/>
      <c r="XBZ118" s="102"/>
      <c r="XCA118" s="102"/>
      <c r="XCB118" s="102"/>
      <c r="XCC118" s="102"/>
      <c r="XCD118" s="102"/>
      <c r="XCE118" s="102"/>
      <c r="XCF118" s="102"/>
      <c r="XCG118" s="102"/>
      <c r="XCH118" s="102"/>
      <c r="XCI118" s="102"/>
      <c r="XCJ118" s="102"/>
      <c r="XCK118" s="102"/>
      <c r="XCL118" s="102"/>
      <c r="XCM118" s="102"/>
      <c r="XCN118" s="102"/>
      <c r="XCO118" s="102"/>
      <c r="XCP118" s="102"/>
      <c r="XCQ118" s="102"/>
      <c r="XCR118" s="102"/>
      <c r="XCS118" s="102"/>
      <c r="XCT118" s="102"/>
      <c r="XCU118" s="102"/>
      <c r="XCV118" s="102"/>
      <c r="XCW118" s="102"/>
      <c r="XCX118" s="102"/>
      <c r="XCY118" s="102"/>
      <c r="XCZ118" s="102"/>
      <c r="XDA118" s="102"/>
      <c r="XDB118" s="102"/>
      <c r="XDC118" s="102"/>
      <c r="XDD118" s="102"/>
      <c r="XDE118" s="102"/>
      <c r="XDF118" s="102"/>
      <c r="XDG118" s="102"/>
      <c r="XDH118" s="102"/>
      <c r="XDI118" s="102"/>
      <c r="XDJ118" s="102"/>
      <c r="XDK118" s="102"/>
      <c r="XDL118" s="102"/>
      <c r="XDM118" s="102"/>
      <c r="XDN118" s="102"/>
      <c r="XDO118" s="102"/>
      <c r="XDP118" s="102"/>
      <c r="XDQ118" s="102"/>
      <c r="XDR118" s="102"/>
      <c r="XDS118" s="102"/>
      <c r="XDT118" s="102"/>
      <c r="XDU118" s="102"/>
      <c r="XDV118" s="102"/>
      <c r="XDW118" s="102"/>
      <c r="XDX118" s="102"/>
      <c r="XDY118" s="102"/>
      <c r="XDZ118" s="102"/>
      <c r="XEA118" s="102"/>
      <c r="XEB118" s="102"/>
      <c r="XEC118" s="102"/>
      <c r="XED118" s="102"/>
      <c r="XEE118" s="102"/>
      <c r="XEF118" s="102"/>
      <c r="XEG118" s="102"/>
      <c r="XEH118" s="102"/>
      <c r="XEI118" s="102"/>
      <c r="XEJ118" s="102"/>
      <c r="XEK118" s="102"/>
      <c r="XEL118" s="102"/>
      <c r="XEM118" s="102"/>
      <c r="XEN118" s="102"/>
      <c r="XEO118" s="102"/>
      <c r="XEP118" s="102"/>
      <c r="XEQ118" s="102"/>
      <c r="XER118" s="102"/>
      <c r="XES118" s="102"/>
      <c r="XET118" s="102"/>
      <c r="XEU118" s="102"/>
      <c r="XEV118" s="102"/>
      <c r="XEW118" s="102"/>
      <c r="XEX118" s="102"/>
      <c r="XEY118" s="102"/>
      <c r="XEZ118" s="102"/>
      <c r="XFA118" s="102"/>
      <c r="XFB118" s="102"/>
    </row>
    <row r="119" spans="1:16382" s="66" customFormat="1" ht="12" customHeight="1" x14ac:dyDescent="0.25">
      <c r="A119" s="76" t="s">
        <v>284</v>
      </c>
      <c r="B119" s="101" t="s">
        <v>285</v>
      </c>
      <c r="C119" s="77">
        <v>4.37</v>
      </c>
      <c r="D119" s="77">
        <v>4.38</v>
      </c>
      <c r="E119" s="49">
        <v>954.82</v>
      </c>
      <c r="F119" s="49">
        <v>944.6400000000001</v>
      </c>
      <c r="G119" s="49">
        <v>975.23000000000013</v>
      </c>
      <c r="H119" s="49">
        <v>884.6</v>
      </c>
      <c r="I119" s="49">
        <v>874.77</v>
      </c>
      <c r="J119" s="49">
        <v>876.21</v>
      </c>
      <c r="K119" s="49">
        <v>871.84</v>
      </c>
      <c r="L119" s="49">
        <v>871.84</v>
      </c>
      <c r="M119" s="49">
        <v>878.28</v>
      </c>
      <c r="N119" s="49">
        <v>859.3599999999999</v>
      </c>
      <c r="O119" s="49">
        <v>853.54000000000008</v>
      </c>
      <c r="P119" s="49">
        <v>845.87</v>
      </c>
      <c r="Q119" s="49">
        <f t="shared" si="12"/>
        <v>10691.000000000002</v>
      </c>
      <c r="R119" s="77"/>
      <c r="S119" s="78">
        <f t="shared" si="19"/>
        <v>218.49427917620139</v>
      </c>
      <c r="T119" s="78">
        <f t="shared" si="19"/>
        <v>216.16475972540047</v>
      </c>
      <c r="U119" s="78">
        <f t="shared" si="19"/>
        <v>223.16475972540047</v>
      </c>
      <c r="V119" s="78">
        <f t="shared" si="19"/>
        <v>202.42562929061785</v>
      </c>
      <c r="W119" s="78">
        <f t="shared" si="19"/>
        <v>200.1762013729977</v>
      </c>
      <c r="X119" s="78">
        <f t="shared" si="19"/>
        <v>200.50572082379864</v>
      </c>
      <c r="Y119" s="78">
        <f t="shared" si="19"/>
        <v>199.50572082379864</v>
      </c>
      <c r="Z119" s="78">
        <f t="shared" si="19"/>
        <v>199.50572082379864</v>
      </c>
      <c r="AA119" s="78">
        <f t="shared" si="20"/>
        <v>200.52054794520546</v>
      </c>
      <c r="AB119" s="78">
        <f t="shared" si="20"/>
        <v>196.20091324200911</v>
      </c>
      <c r="AC119" s="78">
        <f t="shared" si="20"/>
        <v>194.87214611872147</v>
      </c>
      <c r="AD119" s="78">
        <f t="shared" si="20"/>
        <v>193.12100456621005</v>
      </c>
      <c r="AE119" s="68">
        <f t="shared" si="15"/>
        <v>203.72145030284665</v>
      </c>
      <c r="AF119" s="102"/>
      <c r="AJ119" s="25"/>
      <c r="AK119" s="81"/>
    </row>
    <row r="120" spans="1:16382" s="66" customFormat="1" ht="12" customHeight="1" x14ac:dyDescent="0.25">
      <c r="A120" s="76" t="s">
        <v>286</v>
      </c>
      <c r="B120" s="101" t="s">
        <v>287</v>
      </c>
      <c r="C120" s="77">
        <v>1.43</v>
      </c>
      <c r="D120" s="77">
        <f>C120</f>
        <v>1.43</v>
      </c>
      <c r="E120" s="49">
        <v>7.15</v>
      </c>
      <c r="F120" s="49">
        <v>7.15</v>
      </c>
      <c r="G120" s="49">
        <v>7.15</v>
      </c>
      <c r="H120" s="49">
        <v>7.15</v>
      </c>
      <c r="I120" s="49">
        <v>7.15</v>
      </c>
      <c r="J120" s="49">
        <v>7.15</v>
      </c>
      <c r="K120" s="49">
        <v>7.15</v>
      </c>
      <c r="L120" s="49">
        <v>7.15</v>
      </c>
      <c r="M120" s="49">
        <v>7.15</v>
      </c>
      <c r="N120" s="49">
        <v>7.15</v>
      </c>
      <c r="O120" s="49">
        <v>7.15</v>
      </c>
      <c r="P120" s="49">
        <v>7.15</v>
      </c>
      <c r="Q120" s="49">
        <f t="shared" si="12"/>
        <v>85.800000000000011</v>
      </c>
      <c r="R120" s="77"/>
      <c r="S120" s="78">
        <f t="shared" si="19"/>
        <v>5.0000000000000009</v>
      </c>
      <c r="T120" s="78">
        <f t="shared" si="19"/>
        <v>5.0000000000000009</v>
      </c>
      <c r="U120" s="78">
        <f t="shared" si="19"/>
        <v>5.0000000000000009</v>
      </c>
      <c r="V120" s="78">
        <f t="shared" si="19"/>
        <v>5.0000000000000009</v>
      </c>
      <c r="W120" s="78">
        <f t="shared" si="19"/>
        <v>5.0000000000000009</v>
      </c>
      <c r="X120" s="78">
        <f t="shared" si="19"/>
        <v>5.0000000000000009</v>
      </c>
      <c r="Y120" s="78">
        <f t="shared" si="19"/>
        <v>5.0000000000000009</v>
      </c>
      <c r="Z120" s="78">
        <f t="shared" si="19"/>
        <v>5.0000000000000009</v>
      </c>
      <c r="AA120" s="78">
        <f t="shared" si="20"/>
        <v>5.0000000000000009</v>
      </c>
      <c r="AB120" s="78">
        <f t="shared" si="20"/>
        <v>5.0000000000000009</v>
      </c>
      <c r="AC120" s="78">
        <f t="shared" si="20"/>
        <v>5.0000000000000009</v>
      </c>
      <c r="AD120" s="78">
        <f t="shared" si="20"/>
        <v>5.0000000000000009</v>
      </c>
      <c r="AE120" s="68">
        <f t="shared" si="15"/>
        <v>5.0000000000000009</v>
      </c>
      <c r="AF120" s="102"/>
      <c r="AJ120" s="25"/>
      <c r="AK120" s="81"/>
    </row>
    <row r="121" spans="1:16382" s="66" customFormat="1" ht="12" customHeight="1" x14ac:dyDescent="0.25">
      <c r="A121" s="76" t="s">
        <v>288</v>
      </c>
      <c r="B121" s="101" t="s">
        <v>289</v>
      </c>
      <c r="C121" s="77">
        <v>3.38</v>
      </c>
      <c r="D121" s="77">
        <f>C121</f>
        <v>3.38</v>
      </c>
      <c r="E121" s="49">
        <v>6.76</v>
      </c>
      <c r="F121" s="49">
        <v>6.76</v>
      </c>
      <c r="G121" s="49">
        <v>6.76</v>
      </c>
      <c r="H121" s="49">
        <v>6.76</v>
      </c>
      <c r="I121" s="49">
        <v>6.76</v>
      </c>
      <c r="J121" s="49">
        <v>6.76</v>
      </c>
      <c r="K121" s="49">
        <v>6.76</v>
      </c>
      <c r="L121" s="49">
        <v>6.76</v>
      </c>
      <c r="M121" s="49">
        <v>6.76</v>
      </c>
      <c r="N121" s="49">
        <v>6.76</v>
      </c>
      <c r="O121" s="49">
        <v>6.76</v>
      </c>
      <c r="P121" s="49">
        <v>6.76</v>
      </c>
      <c r="Q121" s="49">
        <f t="shared" si="12"/>
        <v>81.12</v>
      </c>
      <c r="R121" s="77"/>
      <c r="S121" s="78">
        <f t="shared" si="19"/>
        <v>2</v>
      </c>
      <c r="T121" s="78">
        <f t="shared" si="19"/>
        <v>2</v>
      </c>
      <c r="U121" s="78">
        <f t="shared" si="19"/>
        <v>2</v>
      </c>
      <c r="V121" s="78">
        <f t="shared" si="19"/>
        <v>2</v>
      </c>
      <c r="W121" s="78">
        <f t="shared" si="19"/>
        <v>2</v>
      </c>
      <c r="X121" s="78">
        <f t="shared" si="19"/>
        <v>2</v>
      </c>
      <c r="Y121" s="78">
        <f t="shared" si="19"/>
        <v>2</v>
      </c>
      <c r="Z121" s="78">
        <f t="shared" si="19"/>
        <v>2</v>
      </c>
      <c r="AA121" s="78">
        <f t="shared" si="20"/>
        <v>2</v>
      </c>
      <c r="AB121" s="78">
        <f t="shared" si="20"/>
        <v>2</v>
      </c>
      <c r="AC121" s="78">
        <f t="shared" si="20"/>
        <v>2</v>
      </c>
      <c r="AD121" s="78">
        <f t="shared" si="20"/>
        <v>2</v>
      </c>
      <c r="AE121" s="68">
        <f t="shared" si="15"/>
        <v>2</v>
      </c>
      <c r="AF121" s="102"/>
      <c r="AJ121" s="25"/>
      <c r="AK121" s="81"/>
    </row>
    <row r="122" spans="1:16382" s="66" customFormat="1" ht="12" customHeight="1" x14ac:dyDescent="0.25">
      <c r="A122" s="76" t="s">
        <v>290</v>
      </c>
      <c r="B122" s="101" t="s">
        <v>291</v>
      </c>
      <c r="C122" s="77">
        <v>0.65</v>
      </c>
      <c r="D122" s="77">
        <v>0.65</v>
      </c>
      <c r="E122" s="49">
        <v>1.3</v>
      </c>
      <c r="F122" s="49">
        <v>1.3</v>
      </c>
      <c r="G122" s="49">
        <v>1.3</v>
      </c>
      <c r="H122" s="49">
        <v>1.3</v>
      </c>
      <c r="I122" s="49">
        <v>1.3</v>
      </c>
      <c r="J122" s="49">
        <v>1.3</v>
      </c>
      <c r="K122" s="49">
        <v>1.3</v>
      </c>
      <c r="L122" s="49">
        <v>1.3</v>
      </c>
      <c r="M122" s="49">
        <v>1.3</v>
      </c>
      <c r="N122" s="49">
        <v>1.3</v>
      </c>
      <c r="O122" s="49">
        <v>1.3</v>
      </c>
      <c r="P122" s="49">
        <v>1.3</v>
      </c>
      <c r="Q122" s="49">
        <f t="shared" ref="Q122:Q142" si="22">SUM(E122:P122)</f>
        <v>15.600000000000003</v>
      </c>
      <c r="R122" s="77"/>
      <c r="S122" s="78">
        <f t="shared" si="19"/>
        <v>2</v>
      </c>
      <c r="T122" s="78">
        <f t="shared" si="19"/>
        <v>2</v>
      </c>
      <c r="U122" s="78">
        <f t="shared" si="19"/>
        <v>2</v>
      </c>
      <c r="V122" s="78">
        <f t="shared" si="19"/>
        <v>2</v>
      </c>
      <c r="W122" s="78">
        <f t="shared" si="19"/>
        <v>2</v>
      </c>
      <c r="X122" s="78">
        <f t="shared" si="19"/>
        <v>2</v>
      </c>
      <c r="Y122" s="78">
        <f t="shared" si="19"/>
        <v>2</v>
      </c>
      <c r="Z122" s="78">
        <f t="shared" si="19"/>
        <v>2</v>
      </c>
      <c r="AA122" s="78">
        <f t="shared" si="20"/>
        <v>2</v>
      </c>
      <c r="AB122" s="78">
        <f t="shared" si="20"/>
        <v>2</v>
      </c>
      <c r="AC122" s="78">
        <f t="shared" si="20"/>
        <v>2</v>
      </c>
      <c r="AD122" s="78">
        <f t="shared" si="20"/>
        <v>2</v>
      </c>
      <c r="AE122" s="68">
        <f t="shared" ref="AE122:AE142" si="23">SUM(S122:AD122)/12</f>
        <v>2</v>
      </c>
      <c r="AF122" s="102"/>
      <c r="AJ122" s="25"/>
      <c r="AK122" s="81"/>
    </row>
    <row r="123" spans="1:16382" s="66" customFormat="1" ht="12" customHeight="1" x14ac:dyDescent="0.25">
      <c r="A123" s="76" t="s">
        <v>292</v>
      </c>
      <c r="B123" s="101" t="s">
        <v>293</v>
      </c>
      <c r="C123" s="77">
        <v>33.229999999999997</v>
      </c>
      <c r="D123" s="77">
        <v>33.33</v>
      </c>
      <c r="E123" s="49">
        <v>0</v>
      </c>
      <c r="F123" s="49">
        <v>0</v>
      </c>
      <c r="G123" s="49">
        <v>0</v>
      </c>
      <c r="H123" s="49">
        <v>0</v>
      </c>
      <c r="I123" s="49">
        <v>0</v>
      </c>
      <c r="J123" s="49">
        <v>0</v>
      </c>
      <c r="K123" s="49">
        <v>8.57</v>
      </c>
      <c r="L123" s="49">
        <v>0</v>
      </c>
      <c r="M123" s="49">
        <v>0</v>
      </c>
      <c r="N123" s="49">
        <v>8.59</v>
      </c>
      <c r="O123" s="49">
        <v>0</v>
      </c>
      <c r="P123" s="49">
        <v>0</v>
      </c>
      <c r="Q123" s="49">
        <f t="shared" si="22"/>
        <v>17.16</v>
      </c>
      <c r="R123" s="77"/>
      <c r="S123" s="78">
        <f t="shared" si="19"/>
        <v>0</v>
      </c>
      <c r="T123" s="78">
        <f t="shared" si="19"/>
        <v>0</v>
      </c>
      <c r="U123" s="78">
        <f t="shared" si="19"/>
        <v>0</v>
      </c>
      <c r="V123" s="78">
        <f t="shared" si="19"/>
        <v>0</v>
      </c>
      <c r="W123" s="78">
        <f t="shared" si="19"/>
        <v>0</v>
      </c>
      <c r="X123" s="78">
        <f t="shared" si="19"/>
        <v>0</v>
      </c>
      <c r="Y123" s="78">
        <f t="shared" si="19"/>
        <v>0.25789948841408367</v>
      </c>
      <c r="Z123" s="78">
        <f t="shared" si="19"/>
        <v>0</v>
      </c>
      <c r="AA123" s="78">
        <f t="shared" si="20"/>
        <v>0</v>
      </c>
      <c r="AB123" s="78">
        <f t="shared" si="20"/>
        <v>0.25772577257725776</v>
      </c>
      <c r="AC123" s="78">
        <f t="shared" si="20"/>
        <v>0</v>
      </c>
      <c r="AD123" s="78">
        <f t="shared" si="20"/>
        <v>0</v>
      </c>
      <c r="AE123" s="68">
        <f t="shared" si="23"/>
        <v>4.2968771749278455E-2</v>
      </c>
      <c r="AF123" s="102"/>
      <c r="AJ123" s="25"/>
      <c r="AK123" s="81"/>
    </row>
    <row r="124" spans="1:16382" s="66" customFormat="1" ht="12" customHeight="1" x14ac:dyDescent="0.25">
      <c r="A124" s="76" t="s">
        <v>294</v>
      </c>
      <c r="B124" s="101" t="s">
        <v>295</v>
      </c>
      <c r="C124" s="77">
        <v>37.869999999999997</v>
      </c>
      <c r="D124" s="77">
        <v>37.869999999999997</v>
      </c>
      <c r="E124" s="49">
        <v>0</v>
      </c>
      <c r="F124" s="49">
        <v>0</v>
      </c>
      <c r="G124" s="49">
        <v>0</v>
      </c>
      <c r="H124" s="49">
        <v>0</v>
      </c>
      <c r="I124" s="49">
        <v>0</v>
      </c>
      <c r="J124" s="49">
        <v>0</v>
      </c>
      <c r="K124" s="49">
        <v>28.75</v>
      </c>
      <c r="L124" s="49">
        <v>0</v>
      </c>
      <c r="M124" s="49">
        <v>0</v>
      </c>
      <c r="N124" s="49">
        <v>0</v>
      </c>
      <c r="O124" s="49">
        <v>0</v>
      </c>
      <c r="P124" s="49">
        <v>0</v>
      </c>
      <c r="Q124" s="49">
        <f t="shared" si="22"/>
        <v>28.75</v>
      </c>
      <c r="R124" s="77"/>
      <c r="S124" s="78">
        <f t="shared" si="19"/>
        <v>0</v>
      </c>
      <c r="T124" s="78">
        <f t="shared" si="19"/>
        <v>0</v>
      </c>
      <c r="U124" s="78">
        <f t="shared" si="19"/>
        <v>0</v>
      </c>
      <c r="V124" s="78">
        <f t="shared" si="19"/>
        <v>0</v>
      </c>
      <c r="W124" s="78">
        <f t="shared" si="19"/>
        <v>0</v>
      </c>
      <c r="X124" s="78">
        <f t="shared" si="19"/>
        <v>0</v>
      </c>
      <c r="Y124" s="78">
        <f t="shared" si="19"/>
        <v>0.759176128861896</v>
      </c>
      <c r="Z124" s="78">
        <f t="shared" si="19"/>
        <v>0</v>
      </c>
      <c r="AA124" s="78">
        <f t="shared" si="20"/>
        <v>0</v>
      </c>
      <c r="AB124" s="78">
        <f t="shared" si="20"/>
        <v>0</v>
      </c>
      <c r="AC124" s="78">
        <f t="shared" si="20"/>
        <v>0</v>
      </c>
      <c r="AD124" s="78">
        <f t="shared" si="20"/>
        <v>0</v>
      </c>
      <c r="AE124" s="68">
        <f t="shared" si="23"/>
        <v>6.3264677405157996E-2</v>
      </c>
      <c r="AF124" s="104"/>
      <c r="AG124" s="46"/>
      <c r="AJ124" s="25"/>
      <c r="AK124" s="81"/>
    </row>
    <row r="125" spans="1:16382" s="66" customFormat="1" ht="12" customHeight="1" x14ac:dyDescent="0.25">
      <c r="A125" s="76" t="s">
        <v>296</v>
      </c>
      <c r="B125" s="101" t="s">
        <v>297</v>
      </c>
      <c r="C125" s="77">
        <v>9.68</v>
      </c>
      <c r="D125" s="77">
        <f>C125</f>
        <v>9.68</v>
      </c>
      <c r="E125" s="49">
        <v>0</v>
      </c>
      <c r="F125" s="49">
        <v>0</v>
      </c>
      <c r="G125" s="49">
        <v>9.68</v>
      </c>
      <c r="H125" s="49">
        <v>0</v>
      </c>
      <c r="I125" s="49">
        <v>0</v>
      </c>
      <c r="J125" s="49">
        <v>0</v>
      </c>
      <c r="K125" s="49">
        <v>0</v>
      </c>
      <c r="L125" s="49">
        <v>0</v>
      </c>
      <c r="M125" s="49">
        <v>0</v>
      </c>
      <c r="N125" s="49">
        <v>0</v>
      </c>
      <c r="O125" s="49">
        <v>0</v>
      </c>
      <c r="P125" s="49">
        <v>0</v>
      </c>
      <c r="Q125" s="49">
        <f t="shared" si="22"/>
        <v>9.68</v>
      </c>
      <c r="R125" s="77"/>
      <c r="S125" s="78">
        <f t="shared" si="19"/>
        <v>0</v>
      </c>
      <c r="T125" s="78">
        <f t="shared" si="19"/>
        <v>0</v>
      </c>
      <c r="U125" s="78">
        <f t="shared" si="19"/>
        <v>1</v>
      </c>
      <c r="V125" s="78">
        <f t="shared" si="19"/>
        <v>0</v>
      </c>
      <c r="W125" s="78">
        <f t="shared" si="19"/>
        <v>0</v>
      </c>
      <c r="X125" s="78">
        <f t="shared" si="19"/>
        <v>0</v>
      </c>
      <c r="Y125" s="78">
        <f t="shared" si="19"/>
        <v>0</v>
      </c>
      <c r="Z125" s="78">
        <f t="shared" si="19"/>
        <v>0</v>
      </c>
      <c r="AA125" s="78">
        <f t="shared" si="20"/>
        <v>0</v>
      </c>
      <c r="AB125" s="78">
        <f t="shared" si="20"/>
        <v>0</v>
      </c>
      <c r="AC125" s="78">
        <f t="shared" si="20"/>
        <v>0</v>
      </c>
      <c r="AD125" s="78">
        <f t="shared" si="20"/>
        <v>0</v>
      </c>
      <c r="AE125" s="68">
        <f t="shared" si="23"/>
        <v>8.3333333333333329E-2</v>
      </c>
      <c r="AF125" s="104"/>
      <c r="AG125" s="46"/>
      <c r="AJ125" s="25"/>
      <c r="AK125" s="81"/>
    </row>
    <row r="126" spans="1:16382" s="66" customFormat="1" ht="12" customHeight="1" x14ac:dyDescent="0.25">
      <c r="A126" s="76" t="s">
        <v>298</v>
      </c>
      <c r="B126" s="101" t="s">
        <v>299</v>
      </c>
      <c r="C126" s="77">
        <v>34.75</v>
      </c>
      <c r="D126" s="77">
        <v>34.75</v>
      </c>
      <c r="E126" s="49">
        <v>57.5</v>
      </c>
      <c r="F126" s="49">
        <v>0</v>
      </c>
      <c r="G126" s="49">
        <v>0</v>
      </c>
      <c r="H126" s="49">
        <v>0</v>
      </c>
      <c r="I126" s="49">
        <v>0</v>
      </c>
      <c r="J126" s="49">
        <v>0</v>
      </c>
      <c r="K126" s="49">
        <v>0</v>
      </c>
      <c r="L126" s="49">
        <v>0</v>
      </c>
      <c r="M126" s="49">
        <v>0</v>
      </c>
      <c r="N126" s="49">
        <v>0</v>
      </c>
      <c r="O126" s="49">
        <v>0</v>
      </c>
      <c r="P126" s="49">
        <v>0</v>
      </c>
      <c r="Q126" s="49">
        <f t="shared" si="22"/>
        <v>57.5</v>
      </c>
      <c r="R126" s="77"/>
      <c r="S126" s="78">
        <f t="shared" si="19"/>
        <v>1.6546762589928057</v>
      </c>
      <c r="T126" s="78">
        <f t="shared" si="19"/>
        <v>0</v>
      </c>
      <c r="U126" s="78">
        <f t="shared" si="19"/>
        <v>0</v>
      </c>
      <c r="V126" s="78">
        <f t="shared" si="19"/>
        <v>0</v>
      </c>
      <c r="W126" s="78">
        <f t="shared" si="19"/>
        <v>0</v>
      </c>
      <c r="X126" s="78">
        <f t="shared" si="19"/>
        <v>0</v>
      </c>
      <c r="Y126" s="78">
        <f t="shared" si="19"/>
        <v>0</v>
      </c>
      <c r="Z126" s="78">
        <f t="shared" si="19"/>
        <v>0</v>
      </c>
      <c r="AA126" s="78">
        <f t="shared" si="20"/>
        <v>0</v>
      </c>
      <c r="AB126" s="78">
        <f t="shared" si="20"/>
        <v>0</v>
      </c>
      <c r="AC126" s="78">
        <f t="shared" si="20"/>
        <v>0</v>
      </c>
      <c r="AD126" s="78">
        <f t="shared" si="20"/>
        <v>0</v>
      </c>
      <c r="AE126" s="68">
        <f t="shared" si="23"/>
        <v>0.13788968824940048</v>
      </c>
      <c r="AF126" s="104"/>
      <c r="AG126" s="46"/>
      <c r="AJ126" s="25"/>
      <c r="AK126" s="81"/>
    </row>
    <row r="127" spans="1:16382" s="66" customFormat="1" ht="12" customHeight="1" x14ac:dyDescent="0.25">
      <c r="A127" s="76" t="s">
        <v>300</v>
      </c>
      <c r="B127" s="101" t="s">
        <v>301</v>
      </c>
      <c r="C127" s="77">
        <v>20.21</v>
      </c>
      <c r="D127" s="77">
        <v>20.260000000000002</v>
      </c>
      <c r="E127" s="49">
        <v>161.68</v>
      </c>
      <c r="F127" s="49">
        <v>222.31</v>
      </c>
      <c r="G127" s="49">
        <v>323.36</v>
      </c>
      <c r="H127" s="49">
        <v>343.57</v>
      </c>
      <c r="I127" s="49">
        <v>242.52</v>
      </c>
      <c r="J127" s="49">
        <v>242.52</v>
      </c>
      <c r="K127" s="49">
        <v>343.57</v>
      </c>
      <c r="L127" s="49">
        <v>60.63</v>
      </c>
      <c r="M127" s="49">
        <v>222.81</v>
      </c>
      <c r="N127" s="49">
        <v>182.34</v>
      </c>
      <c r="O127" s="49">
        <v>60.78</v>
      </c>
      <c r="P127" s="49">
        <v>60.78</v>
      </c>
      <c r="Q127" s="49">
        <f t="shared" si="22"/>
        <v>2466.8700000000008</v>
      </c>
      <c r="R127" s="77"/>
      <c r="S127" s="78">
        <f t="shared" si="19"/>
        <v>8</v>
      </c>
      <c r="T127" s="78">
        <f t="shared" si="19"/>
        <v>11</v>
      </c>
      <c r="U127" s="78">
        <f t="shared" si="19"/>
        <v>16</v>
      </c>
      <c r="V127" s="78">
        <f t="shared" si="19"/>
        <v>17</v>
      </c>
      <c r="W127" s="78">
        <f t="shared" si="19"/>
        <v>12</v>
      </c>
      <c r="X127" s="78">
        <f t="shared" si="19"/>
        <v>12</v>
      </c>
      <c r="Y127" s="78">
        <f t="shared" si="19"/>
        <v>17</v>
      </c>
      <c r="Z127" s="78">
        <f t="shared" si="19"/>
        <v>3</v>
      </c>
      <c r="AA127" s="78">
        <f t="shared" si="20"/>
        <v>10.997532082922014</v>
      </c>
      <c r="AB127" s="78">
        <f t="shared" si="20"/>
        <v>9</v>
      </c>
      <c r="AC127" s="78">
        <f t="shared" si="20"/>
        <v>3</v>
      </c>
      <c r="AD127" s="78">
        <f t="shared" si="20"/>
        <v>3</v>
      </c>
      <c r="AE127" s="68">
        <f t="shared" si="23"/>
        <v>10.166461006910168</v>
      </c>
      <c r="AF127" s="102"/>
      <c r="AJ127" s="25"/>
      <c r="AK127" s="81"/>
    </row>
    <row r="128" spans="1:16382" s="66" customFormat="1" ht="12" customHeight="1" x14ac:dyDescent="0.25">
      <c r="A128" s="76" t="s">
        <v>302</v>
      </c>
      <c r="B128" s="101" t="s">
        <v>303</v>
      </c>
      <c r="C128" s="77">
        <v>24.91</v>
      </c>
      <c r="D128" s="77">
        <v>24.98</v>
      </c>
      <c r="E128" s="49">
        <v>0</v>
      </c>
      <c r="F128" s="49">
        <v>0</v>
      </c>
      <c r="G128" s="49">
        <v>0</v>
      </c>
      <c r="H128" s="49">
        <v>0</v>
      </c>
      <c r="I128" s="49">
        <v>24.91</v>
      </c>
      <c r="J128" s="49">
        <v>0</v>
      </c>
      <c r="K128" s="49">
        <v>49.82</v>
      </c>
      <c r="L128" s="49">
        <v>0</v>
      </c>
      <c r="M128" s="49">
        <v>0</v>
      </c>
      <c r="N128" s="49">
        <v>0</v>
      </c>
      <c r="O128" s="49">
        <v>0</v>
      </c>
      <c r="P128" s="49">
        <v>0</v>
      </c>
      <c r="Q128" s="49">
        <f t="shared" si="22"/>
        <v>74.73</v>
      </c>
      <c r="R128" s="77"/>
      <c r="S128" s="78">
        <f t="shared" si="19"/>
        <v>0</v>
      </c>
      <c r="T128" s="78">
        <f t="shared" si="19"/>
        <v>0</v>
      </c>
      <c r="U128" s="78">
        <f t="shared" si="19"/>
        <v>0</v>
      </c>
      <c r="V128" s="78">
        <f t="shared" si="19"/>
        <v>0</v>
      </c>
      <c r="W128" s="78">
        <f t="shared" si="19"/>
        <v>1</v>
      </c>
      <c r="X128" s="78">
        <f t="shared" si="19"/>
        <v>0</v>
      </c>
      <c r="Y128" s="78">
        <f t="shared" si="19"/>
        <v>2</v>
      </c>
      <c r="Z128" s="78">
        <f t="shared" si="19"/>
        <v>0</v>
      </c>
      <c r="AA128" s="78">
        <f t="shared" si="20"/>
        <v>0</v>
      </c>
      <c r="AB128" s="78">
        <f t="shared" si="20"/>
        <v>0</v>
      </c>
      <c r="AC128" s="78">
        <f t="shared" si="20"/>
        <v>0</v>
      </c>
      <c r="AD128" s="78">
        <f t="shared" si="20"/>
        <v>0</v>
      </c>
      <c r="AE128" s="68">
        <f t="shared" si="23"/>
        <v>0.25</v>
      </c>
      <c r="AF128" s="102"/>
      <c r="AJ128" s="25"/>
      <c r="AK128" s="81"/>
    </row>
    <row r="129" spans="1:16382" s="66" customFormat="1" ht="12" customHeight="1" x14ac:dyDescent="0.25">
      <c r="A129" s="76" t="s">
        <v>304</v>
      </c>
      <c r="B129" s="101" t="s">
        <v>305</v>
      </c>
      <c r="C129" s="77">
        <v>24.91</v>
      </c>
      <c r="D129" s="77">
        <v>24.98</v>
      </c>
      <c r="E129" s="49">
        <v>24.91</v>
      </c>
      <c r="F129" s="49">
        <v>0</v>
      </c>
      <c r="G129" s="49">
        <v>24.91</v>
      </c>
      <c r="H129" s="49">
        <v>0</v>
      </c>
      <c r="I129" s="49">
        <v>24.91</v>
      </c>
      <c r="J129" s="49">
        <v>0</v>
      </c>
      <c r="K129" s="49">
        <v>0</v>
      </c>
      <c r="L129" s="49">
        <v>0</v>
      </c>
      <c r="M129" s="49">
        <v>0</v>
      </c>
      <c r="N129" s="49">
        <v>0</v>
      </c>
      <c r="O129" s="49">
        <v>0</v>
      </c>
      <c r="P129" s="49">
        <v>0</v>
      </c>
      <c r="Q129" s="49">
        <f t="shared" si="22"/>
        <v>74.73</v>
      </c>
      <c r="R129" s="77"/>
      <c r="S129" s="78">
        <f t="shared" si="19"/>
        <v>1</v>
      </c>
      <c r="T129" s="78">
        <f t="shared" si="19"/>
        <v>0</v>
      </c>
      <c r="U129" s="78">
        <f t="shared" si="19"/>
        <v>1</v>
      </c>
      <c r="V129" s="78">
        <f t="shared" si="19"/>
        <v>0</v>
      </c>
      <c r="W129" s="78">
        <f t="shared" si="19"/>
        <v>1</v>
      </c>
      <c r="X129" s="78">
        <f t="shared" si="19"/>
        <v>0</v>
      </c>
      <c r="Y129" s="78">
        <f t="shared" si="19"/>
        <v>0</v>
      </c>
      <c r="Z129" s="78">
        <f t="shared" ref="Z129:Z142" si="24">IFERROR(L129/$C129,0)</f>
        <v>0</v>
      </c>
      <c r="AA129" s="78">
        <f t="shared" si="20"/>
        <v>0</v>
      </c>
      <c r="AB129" s="78">
        <f t="shared" si="20"/>
        <v>0</v>
      </c>
      <c r="AC129" s="78">
        <f t="shared" si="20"/>
        <v>0</v>
      </c>
      <c r="AD129" s="78">
        <f t="shared" si="20"/>
        <v>0</v>
      </c>
      <c r="AE129" s="68">
        <f t="shared" si="23"/>
        <v>0.25</v>
      </c>
      <c r="AF129" s="102"/>
      <c r="AJ129" s="25"/>
      <c r="AK129" s="41"/>
    </row>
    <row r="130" spans="1:16382" s="66" customFormat="1" ht="12" customHeight="1" x14ac:dyDescent="0.25">
      <c r="A130" s="76" t="s">
        <v>306</v>
      </c>
      <c r="B130" s="101" t="s">
        <v>307</v>
      </c>
      <c r="C130" s="77">
        <v>28.95</v>
      </c>
      <c r="D130" s="77">
        <v>29.03</v>
      </c>
      <c r="E130" s="49">
        <v>28.95</v>
      </c>
      <c r="F130" s="49">
        <v>28.95</v>
      </c>
      <c r="G130" s="49">
        <v>57.9</v>
      </c>
      <c r="H130" s="49">
        <v>0</v>
      </c>
      <c r="I130" s="49">
        <v>0</v>
      </c>
      <c r="J130" s="49">
        <v>0</v>
      </c>
      <c r="K130" s="49">
        <v>28.95</v>
      </c>
      <c r="L130" s="49">
        <v>0</v>
      </c>
      <c r="M130" s="49">
        <v>29.03</v>
      </c>
      <c r="N130" s="49">
        <v>29.03</v>
      </c>
      <c r="O130" s="49">
        <v>29.03</v>
      </c>
      <c r="P130" s="49">
        <v>29.03</v>
      </c>
      <c r="Q130" s="49">
        <f t="shared" si="22"/>
        <v>260.87</v>
      </c>
      <c r="R130" s="77"/>
      <c r="S130" s="78">
        <f t="shared" ref="S130:Y142" si="25">IFERROR(E130/$C130,0)</f>
        <v>1</v>
      </c>
      <c r="T130" s="78">
        <f t="shared" si="25"/>
        <v>1</v>
      </c>
      <c r="U130" s="78">
        <f t="shared" si="25"/>
        <v>2</v>
      </c>
      <c r="V130" s="78">
        <f t="shared" si="25"/>
        <v>0</v>
      </c>
      <c r="W130" s="78">
        <f t="shared" si="25"/>
        <v>0</v>
      </c>
      <c r="X130" s="78">
        <f t="shared" si="25"/>
        <v>0</v>
      </c>
      <c r="Y130" s="78">
        <f t="shared" si="25"/>
        <v>1</v>
      </c>
      <c r="Z130" s="78">
        <f t="shared" si="24"/>
        <v>0</v>
      </c>
      <c r="AA130" s="78">
        <f t="shared" si="20"/>
        <v>1</v>
      </c>
      <c r="AB130" s="78">
        <f t="shared" si="20"/>
        <v>1</v>
      </c>
      <c r="AC130" s="78">
        <f t="shared" si="20"/>
        <v>1</v>
      </c>
      <c r="AD130" s="78">
        <f t="shared" si="20"/>
        <v>1</v>
      </c>
      <c r="AE130" s="68">
        <f t="shared" si="23"/>
        <v>0.75</v>
      </c>
      <c r="AF130" s="102"/>
      <c r="AJ130" s="25"/>
      <c r="AK130" s="81"/>
    </row>
    <row r="131" spans="1:16382" s="66" customFormat="1" ht="12" customHeight="1" x14ac:dyDescent="0.25">
      <c r="A131" s="76" t="s">
        <v>308</v>
      </c>
      <c r="B131" s="101" t="s">
        <v>309</v>
      </c>
      <c r="C131" s="77">
        <v>12.57</v>
      </c>
      <c r="D131" s="77">
        <v>12.6</v>
      </c>
      <c r="E131" s="49">
        <v>452.52</v>
      </c>
      <c r="F131" s="49">
        <v>427.38</v>
      </c>
      <c r="G131" s="49">
        <v>414.81</v>
      </c>
      <c r="H131" s="49">
        <v>113.13</v>
      </c>
      <c r="I131" s="49">
        <v>62.85</v>
      </c>
      <c r="J131" s="49">
        <v>477.65999999999997</v>
      </c>
      <c r="K131" s="49">
        <v>326.82</v>
      </c>
      <c r="L131" s="49">
        <v>439.95000000000005</v>
      </c>
      <c r="M131" s="49">
        <v>415.79999999999995</v>
      </c>
      <c r="N131" s="49">
        <v>503.96999999999997</v>
      </c>
      <c r="O131" s="49">
        <v>516.6</v>
      </c>
      <c r="P131" s="49">
        <v>579.6</v>
      </c>
      <c r="Q131" s="49">
        <f t="shared" si="22"/>
        <v>4731.09</v>
      </c>
      <c r="R131" s="77"/>
      <c r="S131" s="78">
        <f t="shared" si="25"/>
        <v>36</v>
      </c>
      <c r="T131" s="78">
        <f t="shared" si="25"/>
        <v>34</v>
      </c>
      <c r="U131" s="78">
        <f t="shared" si="25"/>
        <v>33</v>
      </c>
      <c r="V131" s="78">
        <f t="shared" si="25"/>
        <v>9</v>
      </c>
      <c r="W131" s="78">
        <f t="shared" si="25"/>
        <v>5</v>
      </c>
      <c r="X131" s="78">
        <f t="shared" si="25"/>
        <v>38</v>
      </c>
      <c r="Y131" s="78">
        <f t="shared" si="25"/>
        <v>26</v>
      </c>
      <c r="Z131" s="78">
        <f t="shared" si="24"/>
        <v>35</v>
      </c>
      <c r="AA131" s="78">
        <f t="shared" si="20"/>
        <v>33</v>
      </c>
      <c r="AB131" s="78">
        <f t="shared" si="20"/>
        <v>39.997619047619047</v>
      </c>
      <c r="AC131" s="78">
        <f t="shared" si="20"/>
        <v>41</v>
      </c>
      <c r="AD131" s="78">
        <f t="shared" si="20"/>
        <v>46</v>
      </c>
      <c r="AE131" s="68">
        <f t="shared" si="23"/>
        <v>31.333134920634919</v>
      </c>
      <c r="AF131" s="102"/>
      <c r="AJ131" s="25"/>
      <c r="AK131" s="74"/>
    </row>
    <row r="132" spans="1:16382" s="66" customFormat="1" ht="12" customHeight="1" x14ac:dyDescent="0.25">
      <c r="A132" s="76" t="s">
        <v>310</v>
      </c>
      <c r="B132" s="101" t="s">
        <v>311</v>
      </c>
      <c r="C132" s="77">
        <v>1.51</v>
      </c>
      <c r="D132" s="77">
        <f>91.08/60</f>
        <v>1.518</v>
      </c>
      <c r="E132" s="49">
        <v>90.83</v>
      </c>
      <c r="F132" s="49">
        <v>113.25</v>
      </c>
      <c r="G132" s="49">
        <v>90.6</v>
      </c>
      <c r="H132" s="49">
        <v>158.55000000000001</v>
      </c>
      <c r="I132" s="49">
        <v>181.42000000000002</v>
      </c>
      <c r="J132" s="49">
        <v>45.3</v>
      </c>
      <c r="K132" s="49">
        <v>203.85</v>
      </c>
      <c r="L132" s="49">
        <v>45.3</v>
      </c>
      <c r="M132" s="49">
        <v>60.4</v>
      </c>
      <c r="N132" s="49">
        <v>68.25</v>
      </c>
      <c r="O132" s="49">
        <v>64.259999999999991</v>
      </c>
      <c r="P132" s="49">
        <v>-15.1</v>
      </c>
      <c r="Q132" s="49">
        <f t="shared" si="22"/>
        <v>1106.9100000000001</v>
      </c>
      <c r="R132" s="77"/>
      <c r="S132" s="78">
        <f t="shared" si="25"/>
        <v>60.152317880794698</v>
      </c>
      <c r="T132" s="78">
        <f t="shared" si="25"/>
        <v>75</v>
      </c>
      <c r="U132" s="78">
        <f t="shared" si="25"/>
        <v>59.999999999999993</v>
      </c>
      <c r="V132" s="78">
        <f t="shared" si="25"/>
        <v>105</v>
      </c>
      <c r="W132" s="78">
        <f t="shared" si="25"/>
        <v>120.14569536423842</v>
      </c>
      <c r="X132" s="78">
        <f t="shared" si="25"/>
        <v>29.999999999999996</v>
      </c>
      <c r="Y132" s="78">
        <f t="shared" si="25"/>
        <v>135</v>
      </c>
      <c r="Z132" s="78">
        <f t="shared" si="24"/>
        <v>29.999999999999996</v>
      </c>
      <c r="AA132" s="78">
        <f t="shared" si="20"/>
        <v>39.789196310935438</v>
      </c>
      <c r="AB132" s="78">
        <f t="shared" si="20"/>
        <v>44.960474308300398</v>
      </c>
      <c r="AC132" s="78">
        <f t="shared" si="20"/>
        <v>42.332015810276673</v>
      </c>
      <c r="AD132" s="78">
        <f t="shared" si="20"/>
        <v>-9.9472990777338595</v>
      </c>
      <c r="AE132" s="68">
        <f t="shared" si="23"/>
        <v>61.036033383067654</v>
      </c>
      <c r="AF132" s="102"/>
      <c r="AJ132" s="25"/>
      <c r="AK132" s="81"/>
    </row>
    <row r="133" spans="1:16382" s="66" customFormat="1" ht="12" customHeight="1" x14ac:dyDescent="0.25">
      <c r="A133" s="76" t="s">
        <v>312</v>
      </c>
      <c r="B133" s="101" t="s">
        <v>313</v>
      </c>
      <c r="C133" s="77">
        <v>1.29</v>
      </c>
      <c r="D133" s="77">
        <v>1.29</v>
      </c>
      <c r="E133" s="49">
        <v>1452.46</v>
      </c>
      <c r="F133" s="49">
        <v>1430.1</v>
      </c>
      <c r="G133" s="49">
        <v>1442.4800000000002</v>
      </c>
      <c r="H133" s="49">
        <v>1270.24</v>
      </c>
      <c r="I133" s="49">
        <v>1359.51</v>
      </c>
      <c r="J133" s="49">
        <v>1323.13</v>
      </c>
      <c r="K133" s="49">
        <v>1360.47</v>
      </c>
      <c r="L133" s="49">
        <v>1325.73</v>
      </c>
      <c r="M133" s="49">
        <v>1395.66</v>
      </c>
      <c r="N133" s="49">
        <v>1356.8</v>
      </c>
      <c r="O133" s="49">
        <v>1369.3000000000002</v>
      </c>
      <c r="P133" s="49">
        <v>1302.7299999999998</v>
      </c>
      <c r="Q133" s="49">
        <f t="shared" si="22"/>
        <v>16388.609999999997</v>
      </c>
      <c r="R133" s="77"/>
      <c r="S133" s="78">
        <f t="shared" si="25"/>
        <v>1125.937984496124</v>
      </c>
      <c r="T133" s="78">
        <f t="shared" si="25"/>
        <v>1108.6046511627906</v>
      </c>
      <c r="U133" s="78">
        <f t="shared" si="25"/>
        <v>1118.2015503875971</v>
      </c>
      <c r="V133" s="78">
        <f t="shared" si="25"/>
        <v>984.68217054263562</v>
      </c>
      <c r="W133" s="78">
        <f t="shared" si="25"/>
        <v>1053.8837209302326</v>
      </c>
      <c r="X133" s="78">
        <f t="shared" si="25"/>
        <v>1025.6821705426357</v>
      </c>
      <c r="Y133" s="78">
        <f t="shared" si="25"/>
        <v>1054.6279069767443</v>
      </c>
      <c r="Z133" s="78">
        <f t="shared" si="24"/>
        <v>1027.6976744186047</v>
      </c>
      <c r="AA133" s="78">
        <f t="shared" si="20"/>
        <v>1081.9069767441861</v>
      </c>
      <c r="AB133" s="78">
        <f t="shared" si="20"/>
        <v>1051.7829457364342</v>
      </c>
      <c r="AC133" s="78">
        <f t="shared" si="20"/>
        <v>1061.4728682170544</v>
      </c>
      <c r="AD133" s="78">
        <f t="shared" si="20"/>
        <v>1009.8682170542634</v>
      </c>
      <c r="AE133" s="68">
        <f t="shared" si="23"/>
        <v>1058.6957364341085</v>
      </c>
      <c r="AF133" s="102"/>
      <c r="AJ133" s="25"/>
      <c r="AK133" s="81"/>
    </row>
    <row r="134" spans="1:16382" s="66" customFormat="1" ht="12" customHeight="1" x14ac:dyDescent="0.25">
      <c r="A134" s="76" t="s">
        <v>314</v>
      </c>
      <c r="B134" s="101" t="s">
        <v>315</v>
      </c>
      <c r="C134" s="77">
        <v>1.29</v>
      </c>
      <c r="D134" s="77">
        <v>1.29</v>
      </c>
      <c r="E134" s="49">
        <v>0</v>
      </c>
      <c r="F134" s="49">
        <v>0</v>
      </c>
      <c r="G134" s="49">
        <v>0</v>
      </c>
      <c r="H134" s="49">
        <v>1.29</v>
      </c>
      <c r="I134" s="49">
        <v>0</v>
      </c>
      <c r="J134" s="49">
        <v>0</v>
      </c>
      <c r="K134" s="49">
        <v>0</v>
      </c>
      <c r="L134" s="49">
        <v>0</v>
      </c>
      <c r="M134" s="49">
        <v>0</v>
      </c>
      <c r="N134" s="49">
        <v>0</v>
      </c>
      <c r="O134" s="49">
        <v>0</v>
      </c>
      <c r="P134" s="49">
        <v>0</v>
      </c>
      <c r="Q134" s="49">
        <f t="shared" si="22"/>
        <v>1.29</v>
      </c>
      <c r="R134" s="77"/>
      <c r="S134" s="78">
        <f t="shared" si="25"/>
        <v>0</v>
      </c>
      <c r="T134" s="78">
        <f t="shared" si="25"/>
        <v>0</v>
      </c>
      <c r="U134" s="78">
        <f t="shared" si="25"/>
        <v>0</v>
      </c>
      <c r="V134" s="78">
        <f t="shared" si="25"/>
        <v>1</v>
      </c>
      <c r="W134" s="78">
        <f t="shared" si="25"/>
        <v>0</v>
      </c>
      <c r="X134" s="78">
        <f t="shared" si="25"/>
        <v>0</v>
      </c>
      <c r="Y134" s="78">
        <f t="shared" si="25"/>
        <v>0</v>
      </c>
      <c r="Z134" s="78">
        <f t="shared" si="24"/>
        <v>0</v>
      </c>
      <c r="AA134" s="78">
        <f t="shared" si="20"/>
        <v>0</v>
      </c>
      <c r="AB134" s="78">
        <f t="shared" si="20"/>
        <v>0</v>
      </c>
      <c r="AC134" s="78">
        <f t="shared" si="20"/>
        <v>0</v>
      </c>
      <c r="AD134" s="78">
        <f t="shared" si="20"/>
        <v>0</v>
      </c>
      <c r="AE134" s="68">
        <f t="shared" si="23"/>
        <v>8.3333333333333329E-2</v>
      </c>
      <c r="AF134" s="102"/>
      <c r="AJ134" s="25"/>
      <c r="AK134" s="81"/>
    </row>
    <row r="135" spans="1:16382" s="66" customFormat="1" ht="12" customHeight="1" x14ac:dyDescent="0.25">
      <c r="A135" s="76" t="s">
        <v>316</v>
      </c>
      <c r="B135" s="101" t="s">
        <v>317</v>
      </c>
      <c r="C135" s="77">
        <v>1.29</v>
      </c>
      <c r="D135" s="77">
        <f>C135</f>
        <v>1.29</v>
      </c>
      <c r="E135" s="49">
        <v>2685.07</v>
      </c>
      <c r="F135" s="49">
        <v>2705.39</v>
      </c>
      <c r="G135" s="49">
        <v>2706.88</v>
      </c>
      <c r="H135" s="49">
        <v>7873.23</v>
      </c>
      <c r="I135" s="49">
        <v>-2528.16</v>
      </c>
      <c r="J135" s="49">
        <v>2685.4599999999996</v>
      </c>
      <c r="K135" s="49">
        <v>2702.58</v>
      </c>
      <c r="L135" s="49">
        <v>2747.5199999999995</v>
      </c>
      <c r="M135" s="49">
        <v>2791.58</v>
      </c>
      <c r="N135" s="49">
        <v>2792.94</v>
      </c>
      <c r="O135" s="49">
        <v>2835.3699999999994</v>
      </c>
      <c r="P135" s="49">
        <v>2841.0600000000004</v>
      </c>
      <c r="Q135" s="49">
        <f t="shared" si="22"/>
        <v>32838.919999999991</v>
      </c>
      <c r="R135" s="77"/>
      <c r="S135" s="78">
        <f t="shared" si="25"/>
        <v>2081.4496124031007</v>
      </c>
      <c r="T135" s="78">
        <f t="shared" si="25"/>
        <v>2097.2015503875969</v>
      </c>
      <c r="U135" s="78">
        <f t="shared" si="25"/>
        <v>2098.3565891472867</v>
      </c>
      <c r="V135" s="78">
        <f t="shared" si="25"/>
        <v>6103.2790697674418</v>
      </c>
      <c r="W135" s="78">
        <f t="shared" si="25"/>
        <v>-1959.8139534883719</v>
      </c>
      <c r="X135" s="78">
        <f t="shared" si="25"/>
        <v>2081.7519379844957</v>
      </c>
      <c r="Y135" s="78">
        <f t="shared" si="25"/>
        <v>2095.0232558139533</v>
      </c>
      <c r="Z135" s="78">
        <f t="shared" si="24"/>
        <v>2129.8604651162786</v>
      </c>
      <c r="AA135" s="78">
        <f t="shared" si="20"/>
        <v>2164.015503875969</v>
      </c>
      <c r="AB135" s="78">
        <f t="shared" si="20"/>
        <v>2165.0697674418602</v>
      </c>
      <c r="AC135" s="78">
        <f t="shared" si="20"/>
        <v>2197.9612403100768</v>
      </c>
      <c r="AD135" s="78">
        <f t="shared" si="20"/>
        <v>2202.3720930232562</v>
      </c>
      <c r="AE135" s="68">
        <f t="shared" si="23"/>
        <v>2121.3772609819121</v>
      </c>
      <c r="AF135" s="102"/>
      <c r="AJ135" s="25"/>
      <c r="AK135" s="81"/>
    </row>
    <row r="136" spans="1:16382" s="66" customFormat="1" ht="12" customHeight="1" x14ac:dyDescent="0.25">
      <c r="A136" s="76" t="s">
        <v>318</v>
      </c>
      <c r="B136" s="101" t="s">
        <v>319</v>
      </c>
      <c r="C136" s="77">
        <v>20.21</v>
      </c>
      <c r="D136" s="77">
        <v>20.260000000000002</v>
      </c>
      <c r="E136" s="49">
        <v>0</v>
      </c>
      <c r="F136" s="49">
        <v>101.05000000000001</v>
      </c>
      <c r="G136" s="49">
        <v>80.84</v>
      </c>
      <c r="H136" s="49">
        <v>80.84</v>
      </c>
      <c r="I136" s="49">
        <v>60.63</v>
      </c>
      <c r="J136" s="49">
        <v>80.84</v>
      </c>
      <c r="K136" s="49">
        <v>60.63</v>
      </c>
      <c r="L136" s="49">
        <v>80.84</v>
      </c>
      <c r="M136" s="49">
        <v>162.37</v>
      </c>
      <c r="N136" s="49">
        <v>0</v>
      </c>
      <c r="O136" s="49">
        <v>40.520000000000003</v>
      </c>
      <c r="P136" s="49">
        <v>101.30000000000001</v>
      </c>
      <c r="Q136" s="49">
        <f t="shared" si="22"/>
        <v>849.86000000000013</v>
      </c>
      <c r="R136" s="77"/>
      <c r="S136" s="78">
        <f t="shared" si="25"/>
        <v>0</v>
      </c>
      <c r="T136" s="78">
        <f t="shared" si="25"/>
        <v>5</v>
      </c>
      <c r="U136" s="78">
        <f t="shared" si="25"/>
        <v>4</v>
      </c>
      <c r="V136" s="78">
        <f t="shared" si="25"/>
        <v>4</v>
      </c>
      <c r="W136" s="78">
        <f t="shared" si="25"/>
        <v>3</v>
      </c>
      <c r="X136" s="78">
        <f t="shared" si="25"/>
        <v>4</v>
      </c>
      <c r="Y136" s="78">
        <f t="shared" si="25"/>
        <v>3</v>
      </c>
      <c r="Z136" s="78">
        <f t="shared" si="24"/>
        <v>4</v>
      </c>
      <c r="AA136" s="78">
        <f t="shared" si="20"/>
        <v>8.01431391905232</v>
      </c>
      <c r="AB136" s="78">
        <f t="shared" si="20"/>
        <v>0</v>
      </c>
      <c r="AC136" s="78">
        <f t="shared" si="20"/>
        <v>2</v>
      </c>
      <c r="AD136" s="78">
        <f t="shared" si="20"/>
        <v>5</v>
      </c>
      <c r="AE136" s="68">
        <f t="shared" si="23"/>
        <v>3.5011928265876935</v>
      </c>
      <c r="AF136" s="102"/>
      <c r="AG136" s="46"/>
      <c r="AH136" s="46"/>
      <c r="AJ136" s="25"/>
      <c r="AK136" s="81"/>
    </row>
    <row r="137" spans="1:16382" s="66" customFormat="1" ht="12" customHeight="1" x14ac:dyDescent="0.25">
      <c r="A137" s="76" t="s">
        <v>320</v>
      </c>
      <c r="B137" s="101" t="s">
        <v>321</v>
      </c>
      <c r="C137" s="77">
        <v>24.91</v>
      </c>
      <c r="D137" s="77">
        <v>24.98</v>
      </c>
      <c r="E137" s="49">
        <v>0</v>
      </c>
      <c r="F137" s="49">
        <v>0</v>
      </c>
      <c r="G137" s="49">
        <v>0</v>
      </c>
      <c r="H137" s="49">
        <v>0</v>
      </c>
      <c r="I137" s="49">
        <v>0</v>
      </c>
      <c r="J137" s="49">
        <v>0</v>
      </c>
      <c r="K137" s="49">
        <v>0</v>
      </c>
      <c r="L137" s="49">
        <v>0</v>
      </c>
      <c r="M137" s="49">
        <v>0</v>
      </c>
      <c r="N137" s="49">
        <v>24.98</v>
      </c>
      <c r="O137" s="49">
        <v>0</v>
      </c>
      <c r="P137" s="49">
        <v>0</v>
      </c>
      <c r="Q137" s="49">
        <f t="shared" si="22"/>
        <v>24.98</v>
      </c>
      <c r="R137" s="77"/>
      <c r="S137" s="78">
        <f t="shared" si="25"/>
        <v>0</v>
      </c>
      <c r="T137" s="78">
        <f t="shared" si="25"/>
        <v>0</v>
      </c>
      <c r="U137" s="78">
        <f t="shared" si="25"/>
        <v>0</v>
      </c>
      <c r="V137" s="78">
        <f t="shared" si="25"/>
        <v>0</v>
      </c>
      <c r="W137" s="78">
        <f t="shared" si="25"/>
        <v>0</v>
      </c>
      <c r="X137" s="78">
        <f t="shared" si="25"/>
        <v>0</v>
      </c>
      <c r="Y137" s="78">
        <f t="shared" si="25"/>
        <v>0</v>
      </c>
      <c r="Z137" s="78">
        <f t="shared" si="24"/>
        <v>0</v>
      </c>
      <c r="AA137" s="78">
        <f t="shared" si="20"/>
        <v>0</v>
      </c>
      <c r="AB137" s="78">
        <f t="shared" si="20"/>
        <v>1</v>
      </c>
      <c r="AC137" s="78">
        <f t="shared" si="20"/>
        <v>0</v>
      </c>
      <c r="AD137" s="78">
        <f t="shared" si="20"/>
        <v>0</v>
      </c>
      <c r="AE137" s="68">
        <f t="shared" si="23"/>
        <v>8.3333333333333329E-2</v>
      </c>
      <c r="AF137" s="102"/>
      <c r="AJ137" s="25"/>
      <c r="AK137" s="81"/>
    </row>
    <row r="138" spans="1:16382" s="66" customFormat="1" ht="12" customHeight="1" x14ac:dyDescent="0.25">
      <c r="A138" s="76" t="s">
        <v>322</v>
      </c>
      <c r="B138" s="101" t="s">
        <v>323</v>
      </c>
      <c r="C138" s="77">
        <v>24.91</v>
      </c>
      <c r="D138" s="77">
        <v>24.98</v>
      </c>
      <c r="E138" s="49">
        <v>0</v>
      </c>
      <c r="F138" s="49">
        <v>0</v>
      </c>
      <c r="G138" s="49">
        <v>0</v>
      </c>
      <c r="H138" s="49">
        <v>0</v>
      </c>
      <c r="I138" s="49">
        <v>0</v>
      </c>
      <c r="J138" s="49">
        <v>0</v>
      </c>
      <c r="K138" s="49">
        <v>0</v>
      </c>
      <c r="L138" s="49">
        <v>0</v>
      </c>
      <c r="M138" s="49">
        <v>24.98</v>
      </c>
      <c r="N138" s="49">
        <v>0</v>
      </c>
      <c r="O138" s="49">
        <v>0</v>
      </c>
      <c r="P138" s="49">
        <v>0</v>
      </c>
      <c r="Q138" s="49">
        <f t="shared" si="22"/>
        <v>24.98</v>
      </c>
      <c r="R138" s="77"/>
      <c r="S138" s="78">
        <f t="shared" si="25"/>
        <v>0</v>
      </c>
      <c r="T138" s="78">
        <f t="shared" si="25"/>
        <v>0</v>
      </c>
      <c r="U138" s="78">
        <f t="shared" si="25"/>
        <v>0</v>
      </c>
      <c r="V138" s="78">
        <f t="shared" si="25"/>
        <v>0</v>
      </c>
      <c r="W138" s="78">
        <f t="shared" si="25"/>
        <v>0</v>
      </c>
      <c r="X138" s="78">
        <f t="shared" si="25"/>
        <v>0</v>
      </c>
      <c r="Y138" s="78">
        <f t="shared" si="25"/>
        <v>0</v>
      </c>
      <c r="Z138" s="78">
        <f t="shared" si="24"/>
        <v>0</v>
      </c>
      <c r="AA138" s="78">
        <f t="shared" si="20"/>
        <v>1</v>
      </c>
      <c r="AB138" s="78">
        <f t="shared" si="20"/>
        <v>0</v>
      </c>
      <c r="AC138" s="78">
        <f t="shared" si="20"/>
        <v>0</v>
      </c>
      <c r="AD138" s="78">
        <f t="shared" si="20"/>
        <v>0</v>
      </c>
      <c r="AE138" s="68">
        <f t="shared" si="23"/>
        <v>8.3333333333333329E-2</v>
      </c>
      <c r="AF138" s="102"/>
      <c r="AJ138" s="25"/>
      <c r="AK138" s="81"/>
    </row>
    <row r="139" spans="1:16382" s="66" customFormat="1" ht="12" customHeight="1" x14ac:dyDescent="0.25">
      <c r="A139" s="76" t="s">
        <v>324</v>
      </c>
      <c r="B139" s="101" t="s">
        <v>325</v>
      </c>
      <c r="C139" s="77">
        <v>20.21</v>
      </c>
      <c r="D139" s="77">
        <f>C139</f>
        <v>20.21</v>
      </c>
      <c r="E139" s="49">
        <v>0</v>
      </c>
      <c r="F139" s="49">
        <v>0</v>
      </c>
      <c r="G139" s="49">
        <v>0</v>
      </c>
      <c r="H139" s="49">
        <v>0</v>
      </c>
      <c r="I139" s="49">
        <v>20.21</v>
      </c>
      <c r="J139" s="49">
        <v>0</v>
      </c>
      <c r="K139" s="49">
        <v>0</v>
      </c>
      <c r="L139" s="49">
        <v>0</v>
      </c>
      <c r="M139" s="49">
        <v>0</v>
      </c>
      <c r="N139" s="49">
        <v>0</v>
      </c>
      <c r="O139" s="49">
        <v>0</v>
      </c>
      <c r="P139" s="49">
        <v>0</v>
      </c>
      <c r="Q139" s="49">
        <f t="shared" si="22"/>
        <v>20.21</v>
      </c>
      <c r="R139" s="77"/>
      <c r="S139" s="78">
        <f t="shared" si="25"/>
        <v>0</v>
      </c>
      <c r="T139" s="78">
        <f t="shared" si="25"/>
        <v>0</v>
      </c>
      <c r="U139" s="78">
        <f t="shared" si="25"/>
        <v>0</v>
      </c>
      <c r="V139" s="78">
        <f t="shared" si="25"/>
        <v>0</v>
      </c>
      <c r="W139" s="78">
        <f t="shared" si="25"/>
        <v>1</v>
      </c>
      <c r="X139" s="78">
        <f t="shared" si="25"/>
        <v>0</v>
      </c>
      <c r="Y139" s="78">
        <f t="shared" si="25"/>
        <v>0</v>
      </c>
      <c r="Z139" s="78">
        <f t="shared" si="24"/>
        <v>0</v>
      </c>
      <c r="AA139" s="78">
        <f t="shared" si="20"/>
        <v>0</v>
      </c>
      <c r="AB139" s="78">
        <f t="shared" si="20"/>
        <v>0</v>
      </c>
      <c r="AC139" s="78">
        <f t="shared" si="20"/>
        <v>0</v>
      </c>
      <c r="AD139" s="78">
        <f t="shared" si="20"/>
        <v>0</v>
      </c>
      <c r="AE139" s="68">
        <f t="shared" si="23"/>
        <v>8.3333333333333329E-2</v>
      </c>
      <c r="AF139" s="102"/>
      <c r="AJ139" s="25"/>
      <c r="AK139" s="81"/>
    </row>
    <row r="140" spans="1:16382" s="66" customFormat="1" ht="12" customHeight="1" x14ac:dyDescent="0.25">
      <c r="A140" s="76" t="s">
        <v>326</v>
      </c>
      <c r="B140" s="101" t="s">
        <v>327</v>
      </c>
      <c r="C140" s="77">
        <v>45</v>
      </c>
      <c r="D140" s="77">
        <v>45.12</v>
      </c>
      <c r="E140" s="49">
        <v>315</v>
      </c>
      <c r="F140" s="49">
        <v>180</v>
      </c>
      <c r="G140" s="49">
        <v>45</v>
      </c>
      <c r="H140" s="49">
        <v>180</v>
      </c>
      <c r="I140" s="49">
        <v>45</v>
      </c>
      <c r="J140" s="49">
        <v>135</v>
      </c>
      <c r="K140" s="49">
        <v>45</v>
      </c>
      <c r="L140" s="49">
        <v>157.5</v>
      </c>
      <c r="M140" s="49">
        <v>225.72</v>
      </c>
      <c r="N140" s="49">
        <v>315.83999999999997</v>
      </c>
      <c r="O140" s="49">
        <v>315.83999999999997</v>
      </c>
      <c r="P140" s="49">
        <v>180.48</v>
      </c>
      <c r="Q140" s="49">
        <f t="shared" si="22"/>
        <v>2140.3799999999997</v>
      </c>
      <c r="R140" s="111"/>
      <c r="S140" s="78">
        <f t="shared" si="25"/>
        <v>7</v>
      </c>
      <c r="T140" s="78">
        <f t="shared" si="25"/>
        <v>4</v>
      </c>
      <c r="U140" s="78">
        <f t="shared" si="25"/>
        <v>1</v>
      </c>
      <c r="V140" s="78">
        <f t="shared" si="25"/>
        <v>4</v>
      </c>
      <c r="W140" s="78">
        <f t="shared" si="25"/>
        <v>1</v>
      </c>
      <c r="X140" s="78">
        <f t="shared" si="25"/>
        <v>3</v>
      </c>
      <c r="Y140" s="78">
        <f t="shared" si="25"/>
        <v>1</v>
      </c>
      <c r="Z140" s="78">
        <f t="shared" si="24"/>
        <v>3.5</v>
      </c>
      <c r="AA140" s="78">
        <f t="shared" si="20"/>
        <v>5.0026595744680851</v>
      </c>
      <c r="AB140" s="78">
        <f t="shared" si="20"/>
        <v>7</v>
      </c>
      <c r="AC140" s="78">
        <f t="shared" si="20"/>
        <v>7</v>
      </c>
      <c r="AD140" s="78">
        <f t="shared" si="20"/>
        <v>4</v>
      </c>
      <c r="AE140" s="68">
        <f t="shared" si="23"/>
        <v>3.9585549645390068</v>
      </c>
      <c r="AF140" s="102"/>
      <c r="AG140" s="102"/>
      <c r="AH140" s="102"/>
      <c r="AI140" s="102"/>
      <c r="AJ140" s="102"/>
      <c r="AK140" s="112"/>
      <c r="AL140" s="102"/>
      <c r="AM140" s="102"/>
      <c r="AN140" s="102"/>
      <c r="AO140" s="102"/>
      <c r="AP140" s="102"/>
      <c r="AQ140" s="102"/>
      <c r="AR140" s="102"/>
      <c r="AS140" s="102"/>
      <c r="AT140" s="102"/>
      <c r="AU140" s="102"/>
      <c r="AV140" s="102"/>
      <c r="AW140" s="102"/>
      <c r="AX140" s="102"/>
      <c r="AY140" s="102"/>
      <c r="AZ140" s="102"/>
      <c r="BA140" s="102"/>
      <c r="BB140" s="102"/>
      <c r="BC140" s="102"/>
      <c r="BD140" s="102"/>
      <c r="BE140" s="102"/>
      <c r="BF140" s="102"/>
      <c r="BG140" s="102"/>
      <c r="BH140" s="102"/>
      <c r="BI140" s="102"/>
      <c r="BJ140" s="102"/>
      <c r="BK140" s="102"/>
      <c r="BL140" s="102"/>
      <c r="BM140" s="102"/>
      <c r="BN140" s="102"/>
      <c r="BO140" s="102"/>
      <c r="BP140" s="102"/>
      <c r="BQ140" s="102"/>
      <c r="BR140" s="102"/>
      <c r="BS140" s="102"/>
      <c r="BT140" s="102"/>
      <c r="BU140" s="102"/>
      <c r="BV140" s="102"/>
      <c r="BW140" s="102"/>
      <c r="BX140" s="102"/>
      <c r="BY140" s="102"/>
      <c r="BZ140" s="102"/>
      <c r="CA140" s="102"/>
      <c r="CB140" s="102"/>
      <c r="CC140" s="102"/>
      <c r="CD140" s="102"/>
      <c r="CE140" s="102"/>
      <c r="CF140" s="102"/>
      <c r="CG140" s="102"/>
      <c r="CH140" s="102"/>
      <c r="CI140" s="102"/>
      <c r="CJ140" s="102"/>
      <c r="CK140" s="102"/>
      <c r="CL140" s="102"/>
      <c r="CM140" s="102"/>
      <c r="CN140" s="102"/>
      <c r="CO140" s="102"/>
      <c r="CP140" s="102"/>
      <c r="CQ140" s="102"/>
      <c r="CR140" s="102"/>
      <c r="CS140" s="102"/>
      <c r="CT140" s="102"/>
      <c r="CU140" s="102"/>
      <c r="CV140" s="102"/>
      <c r="CW140" s="102"/>
      <c r="CX140" s="102"/>
      <c r="CY140" s="102"/>
      <c r="CZ140" s="102"/>
      <c r="DA140" s="102"/>
      <c r="DB140" s="102"/>
      <c r="DC140" s="102"/>
      <c r="DD140" s="102"/>
      <c r="DE140" s="102"/>
      <c r="DF140" s="102"/>
      <c r="DG140" s="102"/>
      <c r="DH140" s="102"/>
      <c r="DI140" s="102"/>
      <c r="DJ140" s="102"/>
      <c r="DK140" s="102"/>
      <c r="DL140" s="102"/>
      <c r="DM140" s="102"/>
      <c r="DN140" s="102"/>
      <c r="DO140" s="102"/>
      <c r="DP140" s="102"/>
      <c r="DQ140" s="102"/>
      <c r="DR140" s="102"/>
      <c r="DS140" s="102"/>
      <c r="DT140" s="102"/>
      <c r="DU140" s="102"/>
      <c r="DV140" s="102"/>
      <c r="DW140" s="102"/>
      <c r="DX140" s="102"/>
      <c r="DY140" s="102"/>
      <c r="DZ140" s="102"/>
      <c r="EA140" s="102"/>
      <c r="EB140" s="102"/>
      <c r="EC140" s="102"/>
      <c r="ED140" s="102"/>
      <c r="EE140" s="102"/>
      <c r="EF140" s="102"/>
      <c r="EG140" s="102"/>
      <c r="EH140" s="102"/>
      <c r="EI140" s="102"/>
      <c r="EJ140" s="102"/>
      <c r="EK140" s="102"/>
      <c r="EL140" s="102"/>
      <c r="EM140" s="102"/>
      <c r="EN140" s="102"/>
      <c r="EO140" s="102"/>
      <c r="EP140" s="102"/>
      <c r="EQ140" s="102"/>
      <c r="ER140" s="102"/>
      <c r="ES140" s="102"/>
      <c r="ET140" s="102"/>
      <c r="EU140" s="102"/>
      <c r="EV140" s="102"/>
      <c r="EW140" s="102"/>
      <c r="EX140" s="102"/>
      <c r="EY140" s="102"/>
      <c r="EZ140" s="102"/>
      <c r="FA140" s="102"/>
      <c r="FB140" s="102"/>
      <c r="FC140" s="102"/>
      <c r="FD140" s="102"/>
      <c r="FE140" s="102"/>
      <c r="FF140" s="102"/>
      <c r="FG140" s="102"/>
      <c r="FH140" s="102"/>
      <c r="FI140" s="102"/>
      <c r="FJ140" s="102"/>
      <c r="FK140" s="102"/>
      <c r="FL140" s="102"/>
      <c r="FM140" s="102"/>
      <c r="FN140" s="102"/>
      <c r="FO140" s="102"/>
      <c r="FP140" s="102"/>
      <c r="FQ140" s="102"/>
      <c r="FR140" s="102"/>
      <c r="FS140" s="102"/>
      <c r="FT140" s="102"/>
      <c r="FU140" s="102"/>
      <c r="FV140" s="102"/>
      <c r="FW140" s="102"/>
      <c r="FX140" s="102"/>
      <c r="FY140" s="102"/>
      <c r="FZ140" s="102"/>
      <c r="GA140" s="102"/>
      <c r="GB140" s="102"/>
      <c r="GC140" s="102"/>
      <c r="GD140" s="102"/>
      <c r="GE140" s="102"/>
      <c r="GF140" s="102"/>
      <c r="GG140" s="102"/>
      <c r="GH140" s="102"/>
      <c r="GI140" s="102"/>
      <c r="GJ140" s="102"/>
      <c r="GK140" s="102"/>
      <c r="GL140" s="102"/>
      <c r="GM140" s="102"/>
      <c r="GN140" s="102"/>
      <c r="GO140" s="102"/>
      <c r="GP140" s="102"/>
      <c r="GQ140" s="102"/>
      <c r="GR140" s="102"/>
      <c r="GS140" s="102"/>
      <c r="GT140" s="102"/>
      <c r="GU140" s="102"/>
      <c r="GV140" s="102"/>
      <c r="GW140" s="102"/>
      <c r="GX140" s="102"/>
      <c r="GY140" s="102"/>
      <c r="GZ140" s="102"/>
      <c r="HA140" s="102"/>
      <c r="HB140" s="102"/>
      <c r="HC140" s="102"/>
      <c r="HD140" s="102"/>
      <c r="HE140" s="102"/>
      <c r="HF140" s="102"/>
      <c r="HG140" s="102"/>
      <c r="HH140" s="102"/>
      <c r="HI140" s="102"/>
      <c r="HJ140" s="102"/>
      <c r="HK140" s="102"/>
      <c r="HL140" s="102"/>
      <c r="HM140" s="102"/>
      <c r="HN140" s="102"/>
      <c r="HO140" s="102"/>
      <c r="HP140" s="102"/>
      <c r="HQ140" s="102"/>
      <c r="HR140" s="102"/>
      <c r="HS140" s="102"/>
      <c r="HT140" s="102"/>
      <c r="HU140" s="102"/>
      <c r="HV140" s="102"/>
      <c r="HW140" s="102"/>
      <c r="HX140" s="102"/>
      <c r="HY140" s="102"/>
      <c r="HZ140" s="102"/>
      <c r="IA140" s="102"/>
      <c r="IB140" s="102"/>
      <c r="IC140" s="102"/>
      <c r="ID140" s="102"/>
      <c r="IE140" s="102"/>
      <c r="IF140" s="102"/>
      <c r="IG140" s="102"/>
      <c r="IH140" s="102"/>
      <c r="II140" s="102"/>
      <c r="IJ140" s="102"/>
      <c r="IK140" s="102"/>
      <c r="IL140" s="102"/>
      <c r="IM140" s="102"/>
      <c r="IN140" s="102"/>
      <c r="IO140" s="102"/>
      <c r="IP140" s="102"/>
      <c r="IQ140" s="102"/>
      <c r="IR140" s="102"/>
      <c r="IS140" s="102"/>
      <c r="IT140" s="102"/>
      <c r="IU140" s="102"/>
      <c r="IV140" s="102"/>
      <c r="IW140" s="102"/>
      <c r="IX140" s="102"/>
      <c r="IY140" s="102"/>
      <c r="IZ140" s="102"/>
      <c r="JA140" s="102"/>
      <c r="JB140" s="102"/>
      <c r="JC140" s="102"/>
      <c r="JD140" s="102"/>
      <c r="JE140" s="102"/>
      <c r="JF140" s="102"/>
      <c r="JG140" s="102"/>
      <c r="JH140" s="102"/>
      <c r="JI140" s="102"/>
      <c r="JJ140" s="102"/>
      <c r="JK140" s="102"/>
      <c r="JL140" s="102"/>
      <c r="JM140" s="102"/>
      <c r="JN140" s="102"/>
      <c r="JO140" s="102"/>
      <c r="JP140" s="102"/>
      <c r="JQ140" s="102"/>
      <c r="JR140" s="102"/>
      <c r="JS140" s="102"/>
      <c r="JT140" s="102"/>
      <c r="JU140" s="102"/>
      <c r="JV140" s="102"/>
      <c r="JW140" s="102"/>
      <c r="JX140" s="102"/>
      <c r="JY140" s="102"/>
      <c r="JZ140" s="102"/>
      <c r="KA140" s="102"/>
      <c r="KB140" s="102"/>
      <c r="KC140" s="102"/>
      <c r="KD140" s="102"/>
      <c r="KE140" s="102"/>
      <c r="KF140" s="102"/>
      <c r="KG140" s="102"/>
      <c r="KH140" s="102"/>
      <c r="KI140" s="102"/>
      <c r="KJ140" s="102"/>
      <c r="KK140" s="102"/>
      <c r="KL140" s="102"/>
      <c r="KM140" s="102"/>
      <c r="KN140" s="102"/>
      <c r="KO140" s="102"/>
      <c r="KP140" s="102"/>
      <c r="KQ140" s="102"/>
      <c r="KR140" s="102"/>
      <c r="KS140" s="102"/>
      <c r="KT140" s="102"/>
      <c r="KU140" s="102"/>
      <c r="KV140" s="102"/>
      <c r="KW140" s="102"/>
      <c r="KX140" s="102"/>
      <c r="KY140" s="102"/>
      <c r="KZ140" s="102"/>
      <c r="LA140" s="102"/>
      <c r="LB140" s="102"/>
      <c r="LC140" s="102"/>
      <c r="LD140" s="102"/>
      <c r="LE140" s="102"/>
      <c r="LF140" s="102"/>
      <c r="LG140" s="102"/>
      <c r="LH140" s="102"/>
      <c r="LI140" s="102"/>
      <c r="LJ140" s="102"/>
      <c r="LK140" s="102"/>
      <c r="LL140" s="102"/>
      <c r="LM140" s="102"/>
      <c r="LN140" s="102"/>
      <c r="LO140" s="102"/>
      <c r="LP140" s="102"/>
      <c r="LQ140" s="102"/>
      <c r="LR140" s="102"/>
      <c r="LS140" s="102"/>
      <c r="LT140" s="102"/>
      <c r="LU140" s="102"/>
      <c r="LV140" s="102"/>
      <c r="LW140" s="102"/>
      <c r="LX140" s="102"/>
      <c r="LY140" s="102"/>
      <c r="LZ140" s="102"/>
      <c r="MA140" s="102"/>
      <c r="MB140" s="102"/>
      <c r="MC140" s="102"/>
      <c r="MD140" s="102"/>
      <c r="ME140" s="102"/>
      <c r="MF140" s="102"/>
      <c r="MG140" s="102"/>
      <c r="MH140" s="102"/>
      <c r="MI140" s="102"/>
      <c r="MJ140" s="102"/>
      <c r="MK140" s="102"/>
      <c r="ML140" s="102"/>
      <c r="MM140" s="102"/>
      <c r="MN140" s="102"/>
      <c r="MO140" s="102"/>
      <c r="MP140" s="102"/>
      <c r="MQ140" s="102"/>
      <c r="MR140" s="102"/>
      <c r="MS140" s="102"/>
      <c r="MT140" s="102"/>
      <c r="MU140" s="102"/>
      <c r="MV140" s="102"/>
      <c r="MW140" s="102"/>
      <c r="MX140" s="102"/>
      <c r="MY140" s="102"/>
      <c r="MZ140" s="102"/>
      <c r="NA140" s="102"/>
      <c r="NB140" s="102"/>
      <c r="NC140" s="102"/>
      <c r="ND140" s="102"/>
      <c r="NE140" s="102"/>
      <c r="NF140" s="102"/>
      <c r="NG140" s="102"/>
      <c r="NH140" s="102"/>
      <c r="NI140" s="102"/>
      <c r="NJ140" s="102"/>
      <c r="NK140" s="102"/>
      <c r="NL140" s="102"/>
      <c r="NM140" s="102"/>
      <c r="NN140" s="102"/>
      <c r="NO140" s="102"/>
      <c r="NP140" s="102"/>
      <c r="NQ140" s="102"/>
      <c r="NR140" s="102"/>
      <c r="NS140" s="102"/>
      <c r="NT140" s="102"/>
      <c r="NU140" s="102"/>
      <c r="NV140" s="102"/>
      <c r="NW140" s="102"/>
      <c r="NX140" s="102"/>
      <c r="NY140" s="102"/>
      <c r="NZ140" s="102"/>
      <c r="OA140" s="102"/>
      <c r="OB140" s="102"/>
      <c r="OC140" s="102"/>
      <c r="OD140" s="102"/>
      <c r="OE140" s="102"/>
      <c r="OF140" s="102"/>
      <c r="OG140" s="102"/>
      <c r="OH140" s="102"/>
      <c r="OI140" s="102"/>
      <c r="OJ140" s="102"/>
      <c r="OK140" s="102"/>
      <c r="OL140" s="102"/>
      <c r="OM140" s="102"/>
      <c r="ON140" s="102"/>
      <c r="OO140" s="102"/>
      <c r="OP140" s="102"/>
      <c r="OQ140" s="102"/>
      <c r="OR140" s="102"/>
      <c r="OS140" s="102"/>
      <c r="OT140" s="102"/>
      <c r="OU140" s="102"/>
      <c r="OV140" s="102"/>
      <c r="OW140" s="102"/>
      <c r="OX140" s="102"/>
      <c r="OY140" s="102"/>
      <c r="OZ140" s="102"/>
      <c r="PA140" s="102"/>
      <c r="PB140" s="102"/>
      <c r="PC140" s="102"/>
      <c r="PD140" s="102"/>
      <c r="PE140" s="102"/>
      <c r="PF140" s="102"/>
      <c r="PG140" s="102"/>
      <c r="PH140" s="102"/>
      <c r="PI140" s="102"/>
      <c r="PJ140" s="102"/>
      <c r="PK140" s="102"/>
      <c r="PL140" s="102"/>
      <c r="PM140" s="102"/>
      <c r="PN140" s="102"/>
      <c r="PO140" s="102"/>
      <c r="PP140" s="102"/>
      <c r="PQ140" s="102"/>
      <c r="PR140" s="102"/>
      <c r="PS140" s="102"/>
      <c r="PT140" s="102"/>
      <c r="PU140" s="102"/>
      <c r="PV140" s="102"/>
      <c r="PW140" s="102"/>
      <c r="PX140" s="102"/>
      <c r="PY140" s="102"/>
      <c r="PZ140" s="102"/>
      <c r="QA140" s="102"/>
      <c r="QB140" s="102"/>
      <c r="QC140" s="102"/>
      <c r="QD140" s="102"/>
      <c r="QE140" s="102"/>
      <c r="QF140" s="102"/>
      <c r="QG140" s="102"/>
      <c r="QH140" s="102"/>
      <c r="QI140" s="102"/>
      <c r="QJ140" s="102"/>
      <c r="QK140" s="102"/>
      <c r="QL140" s="102"/>
      <c r="QM140" s="102"/>
      <c r="QN140" s="102"/>
      <c r="QO140" s="102"/>
      <c r="QP140" s="102"/>
      <c r="QQ140" s="102"/>
      <c r="QR140" s="102"/>
      <c r="QS140" s="102"/>
      <c r="QT140" s="102"/>
      <c r="QU140" s="102"/>
      <c r="QV140" s="102"/>
      <c r="QW140" s="102"/>
      <c r="QX140" s="102"/>
      <c r="QY140" s="102"/>
      <c r="QZ140" s="102"/>
      <c r="RA140" s="102"/>
      <c r="RB140" s="102"/>
      <c r="RC140" s="102"/>
      <c r="RD140" s="102"/>
      <c r="RE140" s="102"/>
      <c r="RF140" s="102"/>
      <c r="RG140" s="102"/>
      <c r="RH140" s="102"/>
      <c r="RI140" s="102"/>
      <c r="RJ140" s="102"/>
      <c r="RK140" s="102"/>
      <c r="RL140" s="102"/>
      <c r="RM140" s="102"/>
      <c r="RN140" s="102"/>
      <c r="RO140" s="102"/>
      <c r="RP140" s="102"/>
      <c r="RQ140" s="102"/>
      <c r="RR140" s="102"/>
      <c r="RS140" s="102"/>
      <c r="RT140" s="102"/>
      <c r="RU140" s="102"/>
      <c r="RV140" s="102"/>
      <c r="RW140" s="102"/>
      <c r="RX140" s="102"/>
      <c r="RY140" s="102"/>
      <c r="RZ140" s="102"/>
      <c r="SA140" s="102"/>
      <c r="SB140" s="102"/>
      <c r="SC140" s="102"/>
      <c r="SD140" s="102"/>
      <c r="SE140" s="102"/>
      <c r="SF140" s="102"/>
      <c r="SG140" s="102"/>
      <c r="SH140" s="102"/>
      <c r="SI140" s="102"/>
      <c r="SJ140" s="102"/>
      <c r="SK140" s="102"/>
      <c r="SL140" s="102"/>
      <c r="SM140" s="102"/>
      <c r="SN140" s="102"/>
      <c r="SO140" s="102"/>
      <c r="SP140" s="102"/>
      <c r="SQ140" s="102"/>
      <c r="SR140" s="102"/>
      <c r="SS140" s="102"/>
      <c r="ST140" s="102"/>
      <c r="SU140" s="102"/>
      <c r="SV140" s="102"/>
      <c r="SW140" s="102"/>
      <c r="SX140" s="102"/>
      <c r="SY140" s="102"/>
      <c r="SZ140" s="102"/>
      <c r="TA140" s="102"/>
      <c r="TB140" s="102"/>
      <c r="TC140" s="102"/>
      <c r="TD140" s="102"/>
      <c r="TE140" s="102"/>
      <c r="TF140" s="102"/>
      <c r="TG140" s="102"/>
      <c r="TH140" s="102"/>
      <c r="TI140" s="102"/>
      <c r="TJ140" s="102"/>
      <c r="TK140" s="102"/>
      <c r="TL140" s="102"/>
      <c r="TM140" s="102"/>
      <c r="TN140" s="102"/>
      <c r="TO140" s="102"/>
      <c r="TP140" s="102"/>
      <c r="TQ140" s="102"/>
      <c r="TR140" s="102"/>
      <c r="TS140" s="102"/>
      <c r="TT140" s="102"/>
      <c r="TU140" s="102"/>
      <c r="TV140" s="102"/>
      <c r="TW140" s="102"/>
      <c r="TX140" s="102"/>
      <c r="TY140" s="102"/>
      <c r="TZ140" s="102"/>
      <c r="UA140" s="102"/>
      <c r="UB140" s="102"/>
      <c r="UC140" s="102"/>
      <c r="UD140" s="102"/>
      <c r="UE140" s="102"/>
      <c r="UF140" s="102"/>
      <c r="UG140" s="102"/>
      <c r="UH140" s="102"/>
      <c r="UI140" s="102"/>
      <c r="UJ140" s="102"/>
      <c r="UK140" s="102"/>
      <c r="UL140" s="102"/>
      <c r="UM140" s="102"/>
      <c r="UN140" s="102"/>
      <c r="UO140" s="102"/>
      <c r="UP140" s="102"/>
      <c r="UQ140" s="102"/>
      <c r="UR140" s="102"/>
      <c r="US140" s="102"/>
      <c r="UT140" s="102"/>
      <c r="UU140" s="102"/>
      <c r="UV140" s="102"/>
      <c r="UW140" s="102"/>
      <c r="UX140" s="102"/>
      <c r="UY140" s="102"/>
      <c r="UZ140" s="102"/>
      <c r="VA140" s="102"/>
      <c r="VB140" s="102"/>
      <c r="VC140" s="102"/>
      <c r="VD140" s="102"/>
      <c r="VE140" s="102"/>
      <c r="VF140" s="102"/>
      <c r="VG140" s="102"/>
      <c r="VH140" s="102"/>
      <c r="VI140" s="102"/>
      <c r="VJ140" s="102"/>
      <c r="VK140" s="102"/>
      <c r="VL140" s="102"/>
      <c r="VM140" s="102"/>
      <c r="VN140" s="102"/>
      <c r="VO140" s="102"/>
      <c r="VP140" s="102"/>
      <c r="VQ140" s="102"/>
      <c r="VR140" s="102"/>
      <c r="VS140" s="102"/>
      <c r="VT140" s="102"/>
      <c r="VU140" s="102"/>
      <c r="VV140" s="102"/>
      <c r="VW140" s="102"/>
      <c r="VX140" s="102"/>
      <c r="VY140" s="102"/>
      <c r="VZ140" s="102"/>
      <c r="WA140" s="102"/>
      <c r="WB140" s="102"/>
      <c r="WC140" s="102"/>
      <c r="WD140" s="102"/>
      <c r="WE140" s="102"/>
      <c r="WF140" s="102"/>
      <c r="WG140" s="102"/>
      <c r="WH140" s="102"/>
      <c r="WI140" s="102"/>
      <c r="WJ140" s="102"/>
      <c r="WK140" s="102"/>
      <c r="WL140" s="102"/>
      <c r="WM140" s="102"/>
      <c r="WN140" s="102"/>
      <c r="WO140" s="102"/>
      <c r="WP140" s="102"/>
      <c r="WQ140" s="102"/>
      <c r="WR140" s="102"/>
      <c r="WS140" s="102"/>
      <c r="WT140" s="102"/>
      <c r="WU140" s="102"/>
      <c r="WV140" s="102"/>
      <c r="WW140" s="102"/>
      <c r="WX140" s="102"/>
      <c r="WY140" s="102"/>
      <c r="WZ140" s="102"/>
      <c r="XA140" s="102"/>
      <c r="XB140" s="102"/>
      <c r="XC140" s="102"/>
      <c r="XD140" s="102"/>
      <c r="XE140" s="102"/>
      <c r="XF140" s="102"/>
      <c r="XG140" s="102"/>
      <c r="XH140" s="102"/>
      <c r="XI140" s="102"/>
      <c r="XJ140" s="102"/>
      <c r="XK140" s="102"/>
      <c r="XL140" s="102"/>
      <c r="XM140" s="102"/>
      <c r="XN140" s="102"/>
      <c r="XO140" s="102"/>
      <c r="XP140" s="102"/>
      <c r="XQ140" s="102"/>
      <c r="XR140" s="102"/>
      <c r="XS140" s="102"/>
      <c r="XT140" s="102"/>
      <c r="XU140" s="102"/>
      <c r="XV140" s="102"/>
      <c r="XW140" s="102"/>
      <c r="XX140" s="102"/>
      <c r="XY140" s="102"/>
      <c r="XZ140" s="102"/>
      <c r="YA140" s="102"/>
      <c r="YB140" s="102"/>
      <c r="YC140" s="102"/>
      <c r="YD140" s="102"/>
      <c r="YE140" s="102"/>
      <c r="YF140" s="102"/>
      <c r="YG140" s="102"/>
      <c r="YH140" s="102"/>
      <c r="YI140" s="102"/>
      <c r="YJ140" s="102"/>
      <c r="YK140" s="102"/>
      <c r="YL140" s="102"/>
      <c r="YM140" s="102"/>
      <c r="YN140" s="102"/>
      <c r="YO140" s="102"/>
      <c r="YP140" s="102"/>
      <c r="YQ140" s="102"/>
      <c r="YR140" s="102"/>
      <c r="YS140" s="102"/>
      <c r="YT140" s="102"/>
      <c r="YU140" s="102"/>
      <c r="YV140" s="102"/>
      <c r="YW140" s="102"/>
      <c r="YX140" s="102"/>
      <c r="YY140" s="102"/>
      <c r="YZ140" s="102"/>
      <c r="ZA140" s="102"/>
      <c r="ZB140" s="102"/>
      <c r="ZC140" s="102"/>
      <c r="ZD140" s="102"/>
      <c r="ZE140" s="102"/>
      <c r="ZF140" s="102"/>
      <c r="ZG140" s="102"/>
      <c r="ZH140" s="102"/>
      <c r="ZI140" s="102"/>
      <c r="ZJ140" s="102"/>
      <c r="ZK140" s="102"/>
      <c r="ZL140" s="102"/>
      <c r="ZM140" s="102"/>
      <c r="ZN140" s="102"/>
      <c r="ZO140" s="102"/>
      <c r="ZP140" s="102"/>
      <c r="ZQ140" s="102"/>
      <c r="ZR140" s="102"/>
      <c r="ZS140" s="102"/>
      <c r="ZT140" s="102"/>
      <c r="ZU140" s="102"/>
      <c r="ZV140" s="102"/>
      <c r="ZW140" s="102"/>
      <c r="ZX140" s="102"/>
      <c r="ZY140" s="102"/>
      <c r="ZZ140" s="102"/>
      <c r="AAA140" s="102"/>
      <c r="AAB140" s="102"/>
      <c r="AAC140" s="102"/>
      <c r="AAD140" s="102"/>
      <c r="AAE140" s="102"/>
      <c r="AAF140" s="102"/>
      <c r="AAG140" s="102"/>
      <c r="AAH140" s="102"/>
      <c r="AAI140" s="102"/>
      <c r="AAJ140" s="102"/>
      <c r="AAK140" s="102"/>
      <c r="AAL140" s="102"/>
      <c r="AAM140" s="102"/>
      <c r="AAN140" s="102"/>
      <c r="AAO140" s="102"/>
      <c r="AAP140" s="102"/>
      <c r="AAQ140" s="102"/>
      <c r="AAR140" s="102"/>
      <c r="AAS140" s="102"/>
      <c r="AAT140" s="102"/>
      <c r="AAU140" s="102"/>
      <c r="AAV140" s="102"/>
      <c r="AAW140" s="102"/>
      <c r="AAX140" s="102"/>
      <c r="AAY140" s="102"/>
      <c r="AAZ140" s="102"/>
      <c r="ABA140" s="102"/>
      <c r="ABB140" s="102"/>
      <c r="ABC140" s="102"/>
      <c r="ABD140" s="102"/>
      <c r="ABE140" s="102"/>
      <c r="ABF140" s="102"/>
      <c r="ABG140" s="102"/>
      <c r="ABH140" s="102"/>
      <c r="ABI140" s="102"/>
      <c r="ABJ140" s="102"/>
      <c r="ABK140" s="102"/>
      <c r="ABL140" s="102"/>
      <c r="ABM140" s="102"/>
      <c r="ABN140" s="102"/>
      <c r="ABO140" s="102"/>
      <c r="ABP140" s="102"/>
      <c r="ABQ140" s="102"/>
      <c r="ABR140" s="102"/>
      <c r="ABS140" s="102"/>
      <c r="ABT140" s="102"/>
      <c r="ABU140" s="102"/>
      <c r="ABV140" s="102"/>
      <c r="ABW140" s="102"/>
      <c r="ABX140" s="102"/>
      <c r="ABY140" s="102"/>
      <c r="ABZ140" s="102"/>
      <c r="ACA140" s="102"/>
      <c r="ACB140" s="102"/>
      <c r="ACC140" s="102"/>
      <c r="ACD140" s="102"/>
      <c r="ACE140" s="102"/>
      <c r="ACF140" s="102"/>
      <c r="ACG140" s="102"/>
      <c r="ACH140" s="102"/>
      <c r="ACI140" s="102"/>
      <c r="ACJ140" s="102"/>
      <c r="ACK140" s="102"/>
      <c r="ACL140" s="102"/>
      <c r="ACM140" s="102"/>
      <c r="ACN140" s="102"/>
      <c r="ACO140" s="102"/>
      <c r="ACP140" s="102"/>
      <c r="ACQ140" s="102"/>
      <c r="ACR140" s="102"/>
      <c r="ACS140" s="102"/>
      <c r="ACT140" s="102"/>
      <c r="ACU140" s="102"/>
      <c r="ACV140" s="102"/>
      <c r="ACW140" s="102"/>
      <c r="ACX140" s="102"/>
      <c r="ACY140" s="102"/>
      <c r="ACZ140" s="102"/>
      <c r="ADA140" s="102"/>
      <c r="ADB140" s="102"/>
      <c r="ADC140" s="102"/>
      <c r="ADD140" s="102"/>
      <c r="ADE140" s="102"/>
      <c r="ADF140" s="102"/>
      <c r="ADG140" s="102"/>
      <c r="ADH140" s="102"/>
      <c r="ADI140" s="102"/>
      <c r="ADJ140" s="102"/>
      <c r="ADK140" s="102"/>
      <c r="ADL140" s="102"/>
      <c r="ADM140" s="102"/>
      <c r="ADN140" s="102"/>
      <c r="ADO140" s="102"/>
      <c r="ADP140" s="102"/>
      <c r="ADQ140" s="102"/>
      <c r="ADR140" s="102"/>
      <c r="ADS140" s="102"/>
      <c r="ADT140" s="102"/>
      <c r="ADU140" s="102"/>
      <c r="ADV140" s="102"/>
      <c r="ADW140" s="102"/>
      <c r="ADX140" s="102"/>
      <c r="ADY140" s="102"/>
      <c r="ADZ140" s="102"/>
      <c r="AEA140" s="102"/>
      <c r="AEB140" s="102"/>
      <c r="AEC140" s="102"/>
      <c r="AED140" s="102"/>
      <c r="AEE140" s="102"/>
      <c r="AEF140" s="102"/>
      <c r="AEG140" s="102"/>
      <c r="AEH140" s="102"/>
      <c r="AEI140" s="102"/>
      <c r="AEJ140" s="102"/>
      <c r="AEK140" s="102"/>
      <c r="AEL140" s="102"/>
      <c r="AEM140" s="102"/>
      <c r="AEN140" s="102"/>
      <c r="AEO140" s="102"/>
      <c r="AEP140" s="102"/>
      <c r="AEQ140" s="102"/>
      <c r="AER140" s="102"/>
      <c r="AES140" s="102"/>
      <c r="AET140" s="102"/>
      <c r="AEU140" s="102"/>
      <c r="AEV140" s="102"/>
      <c r="AEW140" s="102"/>
      <c r="AEX140" s="102"/>
      <c r="AEY140" s="102"/>
      <c r="AEZ140" s="102"/>
      <c r="AFA140" s="102"/>
      <c r="AFB140" s="102"/>
      <c r="AFC140" s="102"/>
      <c r="AFD140" s="102"/>
      <c r="AFE140" s="102"/>
      <c r="AFF140" s="102"/>
      <c r="AFG140" s="102"/>
      <c r="AFH140" s="102"/>
      <c r="AFI140" s="102"/>
      <c r="AFJ140" s="102"/>
      <c r="AFK140" s="102"/>
      <c r="AFL140" s="102"/>
      <c r="AFM140" s="102"/>
      <c r="AFN140" s="102"/>
      <c r="AFO140" s="102"/>
      <c r="AFP140" s="102"/>
      <c r="AFQ140" s="102"/>
      <c r="AFR140" s="102"/>
      <c r="AFS140" s="102"/>
      <c r="AFT140" s="102"/>
      <c r="AFU140" s="102"/>
      <c r="AFV140" s="102"/>
      <c r="AFW140" s="102"/>
      <c r="AFX140" s="102"/>
      <c r="AFY140" s="102"/>
      <c r="AFZ140" s="102"/>
      <c r="AGA140" s="102"/>
      <c r="AGB140" s="102"/>
      <c r="AGC140" s="102"/>
      <c r="AGD140" s="102"/>
      <c r="AGE140" s="102"/>
      <c r="AGF140" s="102"/>
      <c r="AGG140" s="102"/>
      <c r="AGH140" s="102"/>
      <c r="AGI140" s="102"/>
      <c r="AGJ140" s="102"/>
      <c r="AGK140" s="102"/>
      <c r="AGL140" s="102"/>
      <c r="AGM140" s="102"/>
      <c r="AGN140" s="102"/>
      <c r="AGO140" s="102"/>
      <c r="AGP140" s="102"/>
      <c r="AGQ140" s="102"/>
      <c r="AGR140" s="102"/>
      <c r="AGS140" s="102"/>
      <c r="AGT140" s="102"/>
      <c r="AGU140" s="102"/>
      <c r="AGV140" s="102"/>
      <c r="AGW140" s="102"/>
      <c r="AGX140" s="102"/>
      <c r="AGY140" s="102"/>
      <c r="AGZ140" s="102"/>
      <c r="AHA140" s="102"/>
      <c r="AHB140" s="102"/>
      <c r="AHC140" s="102"/>
      <c r="AHD140" s="102"/>
      <c r="AHE140" s="102"/>
      <c r="AHF140" s="102"/>
      <c r="AHG140" s="102"/>
      <c r="AHH140" s="102"/>
      <c r="AHI140" s="102"/>
      <c r="AHJ140" s="102"/>
      <c r="AHK140" s="102"/>
      <c r="AHL140" s="102"/>
      <c r="AHM140" s="102"/>
      <c r="AHN140" s="102"/>
      <c r="AHO140" s="102"/>
      <c r="AHP140" s="102"/>
      <c r="AHQ140" s="102"/>
      <c r="AHR140" s="102"/>
      <c r="AHS140" s="102"/>
      <c r="AHT140" s="102"/>
      <c r="AHU140" s="102"/>
      <c r="AHV140" s="102"/>
      <c r="AHW140" s="102"/>
      <c r="AHX140" s="102"/>
      <c r="AHY140" s="102"/>
      <c r="AHZ140" s="102"/>
      <c r="AIA140" s="102"/>
      <c r="AIB140" s="102"/>
      <c r="AIC140" s="102"/>
      <c r="AID140" s="102"/>
      <c r="AIE140" s="102"/>
      <c r="AIF140" s="102"/>
      <c r="AIG140" s="102"/>
      <c r="AIH140" s="102"/>
      <c r="AII140" s="102"/>
      <c r="AIJ140" s="102"/>
      <c r="AIK140" s="102"/>
      <c r="AIL140" s="102"/>
      <c r="AIM140" s="102"/>
      <c r="AIN140" s="102"/>
      <c r="AIO140" s="102"/>
      <c r="AIP140" s="102"/>
      <c r="AIQ140" s="102"/>
      <c r="AIR140" s="102"/>
      <c r="AIS140" s="102"/>
      <c r="AIT140" s="102"/>
      <c r="AIU140" s="102"/>
      <c r="AIV140" s="102"/>
      <c r="AIW140" s="102"/>
      <c r="AIX140" s="102"/>
      <c r="AIY140" s="102"/>
      <c r="AIZ140" s="102"/>
      <c r="AJA140" s="102"/>
      <c r="AJB140" s="102"/>
      <c r="AJC140" s="102"/>
      <c r="AJD140" s="102"/>
      <c r="AJE140" s="102"/>
      <c r="AJF140" s="102"/>
      <c r="AJG140" s="102"/>
      <c r="AJH140" s="102"/>
      <c r="AJI140" s="102"/>
      <c r="AJJ140" s="102"/>
      <c r="AJK140" s="102"/>
      <c r="AJL140" s="102"/>
      <c r="AJM140" s="102"/>
      <c r="AJN140" s="102"/>
      <c r="AJO140" s="102"/>
      <c r="AJP140" s="102"/>
      <c r="AJQ140" s="102"/>
      <c r="AJR140" s="102"/>
      <c r="AJS140" s="102"/>
      <c r="AJT140" s="102"/>
      <c r="AJU140" s="102"/>
      <c r="AJV140" s="102"/>
      <c r="AJW140" s="102"/>
      <c r="AJX140" s="102"/>
      <c r="AJY140" s="102"/>
      <c r="AJZ140" s="102"/>
      <c r="AKA140" s="102"/>
      <c r="AKB140" s="102"/>
      <c r="AKC140" s="102"/>
      <c r="AKD140" s="102"/>
      <c r="AKE140" s="102"/>
      <c r="AKF140" s="102"/>
      <c r="AKG140" s="102"/>
      <c r="AKH140" s="102"/>
      <c r="AKI140" s="102"/>
      <c r="AKJ140" s="102"/>
      <c r="AKK140" s="102"/>
      <c r="AKL140" s="102"/>
      <c r="AKM140" s="102"/>
      <c r="AKN140" s="102"/>
      <c r="AKO140" s="102"/>
      <c r="AKP140" s="102"/>
      <c r="AKQ140" s="102"/>
      <c r="AKR140" s="102"/>
      <c r="AKS140" s="102"/>
      <c r="AKT140" s="102"/>
      <c r="AKU140" s="102"/>
      <c r="AKV140" s="102"/>
      <c r="AKW140" s="102"/>
      <c r="AKX140" s="102"/>
      <c r="AKY140" s="102"/>
      <c r="AKZ140" s="102"/>
      <c r="ALA140" s="102"/>
      <c r="ALB140" s="102"/>
      <c r="ALC140" s="102"/>
      <c r="ALD140" s="102"/>
      <c r="ALE140" s="102"/>
      <c r="ALF140" s="102"/>
      <c r="ALG140" s="102"/>
      <c r="ALH140" s="102"/>
      <c r="ALI140" s="102"/>
      <c r="ALJ140" s="102"/>
      <c r="ALK140" s="102"/>
      <c r="ALL140" s="102"/>
      <c r="ALM140" s="102"/>
      <c r="ALN140" s="102"/>
      <c r="ALO140" s="102"/>
      <c r="ALP140" s="102"/>
      <c r="ALQ140" s="102"/>
      <c r="ALR140" s="102"/>
      <c r="ALS140" s="102"/>
      <c r="ALT140" s="102"/>
      <c r="ALU140" s="102"/>
      <c r="ALV140" s="102"/>
      <c r="ALW140" s="102"/>
      <c r="ALX140" s="102"/>
      <c r="ALY140" s="102"/>
      <c r="ALZ140" s="102"/>
      <c r="AMA140" s="102"/>
      <c r="AMB140" s="102"/>
      <c r="AMC140" s="102"/>
      <c r="AMD140" s="102"/>
      <c r="AME140" s="102"/>
      <c r="AMF140" s="102"/>
      <c r="AMG140" s="102"/>
      <c r="AMH140" s="102"/>
      <c r="AMI140" s="102"/>
      <c r="AMJ140" s="102"/>
      <c r="AMK140" s="102"/>
      <c r="AML140" s="102"/>
      <c r="AMM140" s="102"/>
      <c r="AMN140" s="102"/>
      <c r="AMO140" s="102"/>
      <c r="AMP140" s="102"/>
      <c r="AMQ140" s="102"/>
      <c r="AMR140" s="102"/>
      <c r="AMS140" s="102"/>
      <c r="AMT140" s="102"/>
      <c r="AMU140" s="102"/>
      <c r="AMV140" s="102"/>
      <c r="AMW140" s="102"/>
      <c r="AMX140" s="102"/>
      <c r="AMY140" s="102"/>
      <c r="AMZ140" s="102"/>
      <c r="ANA140" s="102"/>
      <c r="ANB140" s="102"/>
      <c r="ANC140" s="102"/>
      <c r="AND140" s="102"/>
      <c r="ANE140" s="102"/>
      <c r="ANF140" s="102"/>
      <c r="ANG140" s="102"/>
      <c r="ANH140" s="102"/>
      <c r="ANI140" s="102"/>
      <c r="ANJ140" s="102"/>
      <c r="ANK140" s="102"/>
      <c r="ANL140" s="102"/>
      <c r="ANM140" s="102"/>
      <c r="ANN140" s="102"/>
      <c r="ANO140" s="102"/>
      <c r="ANP140" s="102"/>
      <c r="ANQ140" s="102"/>
      <c r="ANR140" s="102"/>
      <c r="ANS140" s="102"/>
      <c r="ANT140" s="102"/>
      <c r="ANU140" s="102"/>
      <c r="ANV140" s="102"/>
      <c r="ANW140" s="102"/>
      <c r="ANX140" s="102"/>
      <c r="ANY140" s="102"/>
      <c r="ANZ140" s="102"/>
      <c r="AOA140" s="102"/>
      <c r="AOB140" s="102"/>
      <c r="AOC140" s="102"/>
      <c r="AOD140" s="102"/>
      <c r="AOE140" s="102"/>
      <c r="AOF140" s="102"/>
      <c r="AOG140" s="102"/>
      <c r="AOH140" s="102"/>
      <c r="AOI140" s="102"/>
      <c r="AOJ140" s="102"/>
      <c r="AOK140" s="102"/>
      <c r="AOL140" s="102"/>
      <c r="AOM140" s="102"/>
      <c r="AON140" s="102"/>
      <c r="AOO140" s="102"/>
      <c r="AOP140" s="102"/>
      <c r="AOQ140" s="102"/>
      <c r="AOR140" s="102"/>
      <c r="AOS140" s="102"/>
      <c r="AOT140" s="102"/>
      <c r="AOU140" s="102"/>
      <c r="AOV140" s="102"/>
      <c r="AOW140" s="102"/>
      <c r="AOX140" s="102"/>
      <c r="AOY140" s="102"/>
      <c r="AOZ140" s="102"/>
      <c r="APA140" s="102"/>
      <c r="APB140" s="102"/>
      <c r="APC140" s="102"/>
      <c r="APD140" s="102"/>
      <c r="APE140" s="102"/>
      <c r="APF140" s="102"/>
      <c r="APG140" s="102"/>
      <c r="APH140" s="102"/>
      <c r="API140" s="102"/>
      <c r="APJ140" s="102"/>
      <c r="APK140" s="102"/>
      <c r="APL140" s="102"/>
      <c r="APM140" s="102"/>
      <c r="APN140" s="102"/>
      <c r="APO140" s="102"/>
      <c r="APP140" s="102"/>
      <c r="APQ140" s="102"/>
      <c r="APR140" s="102"/>
      <c r="APS140" s="102"/>
      <c r="APT140" s="102"/>
      <c r="APU140" s="102"/>
      <c r="APV140" s="102"/>
      <c r="APW140" s="102"/>
      <c r="APX140" s="102"/>
      <c r="APY140" s="102"/>
      <c r="APZ140" s="102"/>
      <c r="AQA140" s="102"/>
      <c r="AQB140" s="102"/>
      <c r="AQC140" s="102"/>
      <c r="AQD140" s="102"/>
      <c r="AQE140" s="102"/>
      <c r="AQF140" s="102"/>
      <c r="AQG140" s="102"/>
      <c r="AQH140" s="102"/>
      <c r="AQI140" s="102"/>
      <c r="AQJ140" s="102"/>
      <c r="AQK140" s="102"/>
      <c r="AQL140" s="102"/>
      <c r="AQM140" s="102"/>
      <c r="AQN140" s="102"/>
      <c r="AQO140" s="102"/>
      <c r="AQP140" s="102"/>
      <c r="AQQ140" s="102"/>
      <c r="AQR140" s="102"/>
      <c r="AQS140" s="102"/>
      <c r="AQT140" s="102"/>
      <c r="AQU140" s="102"/>
      <c r="AQV140" s="102"/>
      <c r="AQW140" s="102"/>
      <c r="AQX140" s="102"/>
      <c r="AQY140" s="102"/>
      <c r="AQZ140" s="102"/>
      <c r="ARA140" s="102"/>
      <c r="ARB140" s="102"/>
      <c r="ARC140" s="102"/>
      <c r="ARD140" s="102"/>
      <c r="ARE140" s="102"/>
      <c r="ARF140" s="102"/>
      <c r="ARG140" s="102"/>
      <c r="ARH140" s="102"/>
      <c r="ARI140" s="102"/>
      <c r="ARJ140" s="102"/>
      <c r="ARK140" s="102"/>
      <c r="ARL140" s="102"/>
      <c r="ARM140" s="102"/>
      <c r="ARN140" s="102"/>
      <c r="ARO140" s="102"/>
      <c r="ARP140" s="102"/>
      <c r="ARQ140" s="102"/>
      <c r="ARR140" s="102"/>
      <c r="ARS140" s="102"/>
      <c r="ART140" s="102"/>
      <c r="ARU140" s="102"/>
      <c r="ARV140" s="102"/>
      <c r="ARW140" s="102"/>
      <c r="ARX140" s="102"/>
      <c r="ARY140" s="102"/>
      <c r="ARZ140" s="102"/>
      <c r="ASA140" s="102"/>
      <c r="ASB140" s="102"/>
      <c r="ASC140" s="102"/>
      <c r="ASD140" s="102"/>
      <c r="ASE140" s="102"/>
      <c r="ASF140" s="102"/>
      <c r="ASG140" s="102"/>
      <c r="ASH140" s="102"/>
      <c r="ASI140" s="102"/>
      <c r="ASJ140" s="102"/>
      <c r="ASK140" s="102"/>
      <c r="ASL140" s="102"/>
      <c r="ASM140" s="102"/>
      <c r="ASN140" s="102"/>
      <c r="ASO140" s="102"/>
      <c r="ASP140" s="102"/>
      <c r="ASQ140" s="102"/>
      <c r="ASR140" s="102"/>
      <c r="ASS140" s="102"/>
      <c r="AST140" s="102"/>
      <c r="ASU140" s="102"/>
      <c r="ASV140" s="102"/>
      <c r="ASW140" s="102"/>
      <c r="ASX140" s="102"/>
      <c r="ASY140" s="102"/>
      <c r="ASZ140" s="102"/>
      <c r="ATA140" s="102"/>
      <c r="ATB140" s="102"/>
      <c r="ATC140" s="102"/>
      <c r="ATD140" s="102"/>
      <c r="ATE140" s="102"/>
      <c r="ATF140" s="102"/>
      <c r="ATG140" s="102"/>
      <c r="ATH140" s="102"/>
      <c r="ATI140" s="102"/>
      <c r="ATJ140" s="102"/>
      <c r="ATK140" s="102"/>
      <c r="ATL140" s="102"/>
      <c r="ATM140" s="102"/>
      <c r="ATN140" s="102"/>
      <c r="ATO140" s="102"/>
      <c r="ATP140" s="102"/>
      <c r="ATQ140" s="102"/>
      <c r="ATR140" s="102"/>
      <c r="ATS140" s="102"/>
      <c r="ATT140" s="102"/>
      <c r="ATU140" s="102"/>
      <c r="ATV140" s="102"/>
      <c r="ATW140" s="102"/>
      <c r="ATX140" s="102"/>
      <c r="ATY140" s="102"/>
      <c r="ATZ140" s="102"/>
      <c r="AUA140" s="102"/>
      <c r="AUB140" s="102"/>
      <c r="AUC140" s="102"/>
      <c r="AUD140" s="102"/>
      <c r="AUE140" s="102"/>
      <c r="AUF140" s="102"/>
      <c r="AUG140" s="102"/>
      <c r="AUH140" s="102"/>
      <c r="AUI140" s="102"/>
      <c r="AUJ140" s="102"/>
      <c r="AUK140" s="102"/>
      <c r="AUL140" s="102"/>
      <c r="AUM140" s="102"/>
      <c r="AUN140" s="102"/>
      <c r="AUO140" s="102"/>
      <c r="AUP140" s="102"/>
      <c r="AUQ140" s="102"/>
      <c r="AUR140" s="102"/>
      <c r="AUS140" s="102"/>
      <c r="AUT140" s="102"/>
      <c r="AUU140" s="102"/>
      <c r="AUV140" s="102"/>
      <c r="AUW140" s="102"/>
      <c r="AUX140" s="102"/>
      <c r="AUY140" s="102"/>
      <c r="AUZ140" s="102"/>
      <c r="AVA140" s="102"/>
      <c r="AVB140" s="102"/>
      <c r="AVC140" s="102"/>
      <c r="AVD140" s="102"/>
      <c r="AVE140" s="102"/>
      <c r="AVF140" s="102"/>
      <c r="AVG140" s="102"/>
      <c r="AVH140" s="102"/>
      <c r="AVI140" s="102"/>
      <c r="AVJ140" s="102"/>
      <c r="AVK140" s="102"/>
      <c r="AVL140" s="102"/>
      <c r="AVM140" s="102"/>
      <c r="AVN140" s="102"/>
      <c r="AVO140" s="102"/>
      <c r="AVP140" s="102"/>
      <c r="AVQ140" s="102"/>
      <c r="AVR140" s="102"/>
      <c r="AVS140" s="102"/>
      <c r="AVT140" s="102"/>
      <c r="AVU140" s="102"/>
      <c r="AVV140" s="102"/>
      <c r="AVW140" s="102"/>
      <c r="AVX140" s="102"/>
      <c r="AVY140" s="102"/>
      <c r="AVZ140" s="102"/>
      <c r="AWA140" s="102"/>
      <c r="AWB140" s="102"/>
      <c r="AWC140" s="102"/>
      <c r="AWD140" s="102"/>
      <c r="AWE140" s="102"/>
      <c r="AWF140" s="102"/>
      <c r="AWG140" s="102"/>
      <c r="AWH140" s="102"/>
      <c r="AWI140" s="102"/>
      <c r="AWJ140" s="102"/>
      <c r="AWK140" s="102"/>
      <c r="AWL140" s="102"/>
      <c r="AWM140" s="102"/>
      <c r="AWN140" s="102"/>
      <c r="AWO140" s="102"/>
      <c r="AWP140" s="102"/>
      <c r="AWQ140" s="102"/>
      <c r="AWR140" s="102"/>
      <c r="AWS140" s="102"/>
      <c r="AWT140" s="102"/>
      <c r="AWU140" s="102"/>
      <c r="AWV140" s="102"/>
      <c r="AWW140" s="102"/>
      <c r="AWX140" s="102"/>
      <c r="AWY140" s="102"/>
      <c r="AWZ140" s="102"/>
      <c r="AXA140" s="102"/>
      <c r="AXB140" s="102"/>
      <c r="AXC140" s="102"/>
      <c r="AXD140" s="102"/>
      <c r="AXE140" s="102"/>
      <c r="AXF140" s="102"/>
      <c r="AXG140" s="102"/>
      <c r="AXH140" s="102"/>
      <c r="AXI140" s="102"/>
      <c r="AXJ140" s="102"/>
      <c r="AXK140" s="102"/>
      <c r="AXL140" s="102"/>
      <c r="AXM140" s="102"/>
      <c r="AXN140" s="102"/>
      <c r="AXO140" s="102"/>
      <c r="AXP140" s="102"/>
      <c r="AXQ140" s="102"/>
      <c r="AXR140" s="102"/>
      <c r="AXS140" s="102"/>
      <c r="AXT140" s="102"/>
      <c r="AXU140" s="102"/>
      <c r="AXV140" s="102"/>
      <c r="AXW140" s="102"/>
      <c r="AXX140" s="102"/>
      <c r="AXY140" s="102"/>
      <c r="AXZ140" s="102"/>
      <c r="AYA140" s="102"/>
      <c r="AYB140" s="102"/>
      <c r="AYC140" s="102"/>
      <c r="AYD140" s="102"/>
      <c r="AYE140" s="102"/>
      <c r="AYF140" s="102"/>
      <c r="AYG140" s="102"/>
      <c r="AYH140" s="102"/>
      <c r="AYI140" s="102"/>
      <c r="AYJ140" s="102"/>
      <c r="AYK140" s="102"/>
      <c r="AYL140" s="102"/>
      <c r="AYM140" s="102"/>
      <c r="AYN140" s="102"/>
      <c r="AYO140" s="102"/>
      <c r="AYP140" s="102"/>
      <c r="AYQ140" s="102"/>
      <c r="AYR140" s="102"/>
      <c r="AYS140" s="102"/>
      <c r="AYT140" s="102"/>
      <c r="AYU140" s="102"/>
      <c r="AYV140" s="102"/>
      <c r="AYW140" s="102"/>
      <c r="AYX140" s="102"/>
      <c r="AYY140" s="102"/>
      <c r="AYZ140" s="102"/>
      <c r="AZA140" s="102"/>
      <c r="AZB140" s="102"/>
      <c r="AZC140" s="102"/>
      <c r="AZD140" s="102"/>
      <c r="AZE140" s="102"/>
      <c r="AZF140" s="102"/>
      <c r="AZG140" s="102"/>
      <c r="AZH140" s="102"/>
      <c r="AZI140" s="102"/>
      <c r="AZJ140" s="102"/>
      <c r="AZK140" s="102"/>
      <c r="AZL140" s="102"/>
      <c r="AZM140" s="102"/>
      <c r="AZN140" s="102"/>
      <c r="AZO140" s="102"/>
      <c r="AZP140" s="102"/>
      <c r="AZQ140" s="102"/>
      <c r="AZR140" s="102"/>
      <c r="AZS140" s="102"/>
      <c r="AZT140" s="102"/>
      <c r="AZU140" s="102"/>
      <c r="AZV140" s="102"/>
      <c r="AZW140" s="102"/>
      <c r="AZX140" s="102"/>
      <c r="AZY140" s="102"/>
      <c r="AZZ140" s="102"/>
      <c r="BAA140" s="102"/>
      <c r="BAB140" s="102"/>
      <c r="BAC140" s="102"/>
      <c r="BAD140" s="102"/>
      <c r="BAE140" s="102"/>
      <c r="BAF140" s="102"/>
      <c r="BAG140" s="102"/>
      <c r="BAH140" s="102"/>
      <c r="BAI140" s="102"/>
      <c r="BAJ140" s="102"/>
      <c r="BAK140" s="102"/>
      <c r="BAL140" s="102"/>
      <c r="BAM140" s="102"/>
      <c r="BAN140" s="102"/>
      <c r="BAO140" s="102"/>
      <c r="BAP140" s="102"/>
      <c r="BAQ140" s="102"/>
      <c r="BAR140" s="102"/>
      <c r="BAS140" s="102"/>
      <c r="BAT140" s="102"/>
      <c r="BAU140" s="102"/>
      <c r="BAV140" s="102"/>
      <c r="BAW140" s="102"/>
      <c r="BAX140" s="102"/>
      <c r="BAY140" s="102"/>
      <c r="BAZ140" s="102"/>
      <c r="BBA140" s="102"/>
      <c r="BBB140" s="102"/>
      <c r="BBC140" s="102"/>
      <c r="BBD140" s="102"/>
      <c r="BBE140" s="102"/>
      <c r="BBF140" s="102"/>
      <c r="BBG140" s="102"/>
      <c r="BBH140" s="102"/>
      <c r="BBI140" s="102"/>
      <c r="BBJ140" s="102"/>
      <c r="BBK140" s="102"/>
      <c r="BBL140" s="102"/>
      <c r="BBM140" s="102"/>
      <c r="BBN140" s="102"/>
      <c r="BBO140" s="102"/>
      <c r="BBP140" s="102"/>
      <c r="BBQ140" s="102"/>
      <c r="BBR140" s="102"/>
      <c r="BBS140" s="102"/>
      <c r="BBT140" s="102"/>
      <c r="BBU140" s="102"/>
      <c r="BBV140" s="102"/>
      <c r="BBW140" s="102"/>
      <c r="BBX140" s="102"/>
      <c r="BBY140" s="102"/>
      <c r="BBZ140" s="102"/>
      <c r="BCA140" s="102"/>
      <c r="BCB140" s="102"/>
      <c r="BCC140" s="102"/>
      <c r="BCD140" s="102"/>
      <c r="BCE140" s="102"/>
      <c r="BCF140" s="102"/>
      <c r="BCG140" s="102"/>
      <c r="BCH140" s="102"/>
      <c r="BCI140" s="102"/>
      <c r="BCJ140" s="102"/>
      <c r="BCK140" s="102"/>
      <c r="BCL140" s="102"/>
      <c r="BCM140" s="102"/>
      <c r="BCN140" s="102"/>
      <c r="BCO140" s="102"/>
      <c r="BCP140" s="102"/>
      <c r="BCQ140" s="102"/>
      <c r="BCR140" s="102"/>
      <c r="BCS140" s="102"/>
      <c r="BCT140" s="102"/>
      <c r="BCU140" s="102"/>
      <c r="BCV140" s="102"/>
      <c r="BCW140" s="102"/>
      <c r="BCX140" s="102"/>
      <c r="BCY140" s="102"/>
      <c r="BCZ140" s="102"/>
      <c r="BDA140" s="102"/>
      <c r="BDB140" s="102"/>
      <c r="BDC140" s="102"/>
      <c r="BDD140" s="102"/>
      <c r="BDE140" s="102"/>
      <c r="BDF140" s="102"/>
      <c r="BDG140" s="102"/>
      <c r="BDH140" s="102"/>
      <c r="BDI140" s="102"/>
      <c r="BDJ140" s="102"/>
      <c r="BDK140" s="102"/>
      <c r="BDL140" s="102"/>
      <c r="BDM140" s="102"/>
      <c r="BDN140" s="102"/>
      <c r="BDO140" s="102"/>
      <c r="BDP140" s="102"/>
      <c r="BDQ140" s="102"/>
      <c r="BDR140" s="102"/>
      <c r="BDS140" s="102"/>
      <c r="BDT140" s="102"/>
      <c r="BDU140" s="102"/>
      <c r="BDV140" s="102"/>
      <c r="BDW140" s="102"/>
      <c r="BDX140" s="102"/>
      <c r="BDY140" s="102"/>
      <c r="BDZ140" s="102"/>
      <c r="BEA140" s="102"/>
      <c r="BEB140" s="102"/>
      <c r="BEC140" s="102"/>
      <c r="BED140" s="102"/>
      <c r="BEE140" s="102"/>
      <c r="BEF140" s="102"/>
      <c r="BEG140" s="102"/>
      <c r="BEH140" s="102"/>
      <c r="BEI140" s="102"/>
      <c r="BEJ140" s="102"/>
      <c r="BEK140" s="102"/>
      <c r="BEL140" s="102"/>
      <c r="BEM140" s="102"/>
      <c r="BEN140" s="102"/>
      <c r="BEO140" s="102"/>
      <c r="BEP140" s="102"/>
      <c r="BEQ140" s="102"/>
      <c r="BER140" s="102"/>
      <c r="BES140" s="102"/>
      <c r="BET140" s="102"/>
      <c r="BEU140" s="102"/>
      <c r="BEV140" s="102"/>
      <c r="BEW140" s="102"/>
      <c r="BEX140" s="102"/>
      <c r="BEY140" s="102"/>
      <c r="BEZ140" s="102"/>
      <c r="BFA140" s="102"/>
      <c r="BFB140" s="102"/>
      <c r="BFC140" s="102"/>
      <c r="BFD140" s="102"/>
      <c r="BFE140" s="102"/>
      <c r="BFF140" s="102"/>
      <c r="BFG140" s="102"/>
      <c r="BFH140" s="102"/>
      <c r="BFI140" s="102"/>
      <c r="BFJ140" s="102"/>
      <c r="BFK140" s="102"/>
      <c r="BFL140" s="102"/>
      <c r="BFM140" s="102"/>
      <c r="BFN140" s="102"/>
      <c r="BFO140" s="102"/>
      <c r="BFP140" s="102"/>
      <c r="BFQ140" s="102"/>
      <c r="BFR140" s="102"/>
      <c r="BFS140" s="102"/>
      <c r="BFT140" s="102"/>
      <c r="BFU140" s="102"/>
      <c r="BFV140" s="102"/>
      <c r="BFW140" s="102"/>
      <c r="BFX140" s="102"/>
      <c r="BFY140" s="102"/>
      <c r="BFZ140" s="102"/>
      <c r="BGA140" s="102"/>
      <c r="BGB140" s="102"/>
      <c r="BGC140" s="102"/>
      <c r="BGD140" s="102"/>
      <c r="BGE140" s="102"/>
      <c r="BGF140" s="102"/>
      <c r="BGG140" s="102"/>
      <c r="BGH140" s="102"/>
      <c r="BGI140" s="102"/>
      <c r="BGJ140" s="102"/>
      <c r="BGK140" s="102"/>
      <c r="BGL140" s="102"/>
      <c r="BGM140" s="102"/>
      <c r="BGN140" s="102"/>
      <c r="BGO140" s="102"/>
      <c r="BGP140" s="102"/>
      <c r="BGQ140" s="102"/>
      <c r="BGR140" s="102"/>
      <c r="BGS140" s="102"/>
      <c r="BGT140" s="102"/>
      <c r="BGU140" s="102"/>
      <c r="BGV140" s="102"/>
      <c r="BGW140" s="102"/>
      <c r="BGX140" s="102"/>
      <c r="BGY140" s="102"/>
      <c r="BGZ140" s="102"/>
      <c r="BHA140" s="102"/>
      <c r="BHB140" s="102"/>
      <c r="BHC140" s="102"/>
      <c r="BHD140" s="102"/>
      <c r="BHE140" s="102"/>
      <c r="BHF140" s="102"/>
      <c r="BHG140" s="102"/>
      <c r="BHH140" s="102"/>
      <c r="BHI140" s="102"/>
      <c r="BHJ140" s="102"/>
      <c r="BHK140" s="102"/>
      <c r="BHL140" s="102"/>
      <c r="BHM140" s="102"/>
      <c r="BHN140" s="102"/>
      <c r="BHO140" s="102"/>
      <c r="BHP140" s="102"/>
      <c r="BHQ140" s="102"/>
      <c r="BHR140" s="102"/>
      <c r="BHS140" s="102"/>
      <c r="BHT140" s="102"/>
      <c r="BHU140" s="102"/>
      <c r="BHV140" s="102"/>
      <c r="BHW140" s="102"/>
      <c r="BHX140" s="102"/>
      <c r="BHY140" s="102"/>
      <c r="BHZ140" s="102"/>
      <c r="BIA140" s="102"/>
      <c r="BIB140" s="102"/>
      <c r="BIC140" s="102"/>
      <c r="BID140" s="102"/>
      <c r="BIE140" s="102"/>
      <c r="BIF140" s="102"/>
      <c r="BIG140" s="102"/>
      <c r="BIH140" s="102"/>
      <c r="BII140" s="102"/>
      <c r="BIJ140" s="102"/>
      <c r="BIK140" s="102"/>
      <c r="BIL140" s="102"/>
      <c r="BIM140" s="102"/>
      <c r="BIN140" s="102"/>
      <c r="BIO140" s="102"/>
      <c r="BIP140" s="102"/>
      <c r="BIQ140" s="102"/>
      <c r="BIR140" s="102"/>
      <c r="BIS140" s="102"/>
      <c r="BIT140" s="102"/>
      <c r="BIU140" s="102"/>
      <c r="BIV140" s="102"/>
      <c r="BIW140" s="102"/>
      <c r="BIX140" s="102"/>
      <c r="BIY140" s="102"/>
      <c r="BIZ140" s="102"/>
      <c r="BJA140" s="102"/>
      <c r="BJB140" s="102"/>
      <c r="BJC140" s="102"/>
      <c r="BJD140" s="102"/>
      <c r="BJE140" s="102"/>
      <c r="BJF140" s="102"/>
      <c r="BJG140" s="102"/>
      <c r="BJH140" s="102"/>
      <c r="BJI140" s="102"/>
      <c r="BJJ140" s="102"/>
      <c r="BJK140" s="102"/>
      <c r="BJL140" s="102"/>
      <c r="BJM140" s="102"/>
      <c r="BJN140" s="102"/>
      <c r="BJO140" s="102"/>
      <c r="BJP140" s="102"/>
      <c r="BJQ140" s="102"/>
      <c r="BJR140" s="102"/>
      <c r="BJS140" s="102"/>
      <c r="BJT140" s="102"/>
      <c r="BJU140" s="102"/>
      <c r="BJV140" s="102"/>
      <c r="BJW140" s="102"/>
      <c r="BJX140" s="102"/>
      <c r="BJY140" s="102"/>
      <c r="BJZ140" s="102"/>
      <c r="BKA140" s="102"/>
      <c r="BKB140" s="102"/>
      <c r="BKC140" s="102"/>
      <c r="BKD140" s="102"/>
      <c r="BKE140" s="102"/>
      <c r="BKF140" s="102"/>
      <c r="BKG140" s="102"/>
      <c r="BKH140" s="102"/>
      <c r="BKI140" s="102"/>
      <c r="BKJ140" s="102"/>
      <c r="BKK140" s="102"/>
      <c r="BKL140" s="102"/>
      <c r="BKM140" s="102"/>
      <c r="BKN140" s="102"/>
      <c r="BKO140" s="102"/>
      <c r="BKP140" s="102"/>
      <c r="BKQ140" s="102"/>
      <c r="BKR140" s="102"/>
      <c r="BKS140" s="102"/>
      <c r="BKT140" s="102"/>
      <c r="BKU140" s="102"/>
      <c r="BKV140" s="102"/>
      <c r="BKW140" s="102"/>
      <c r="BKX140" s="102"/>
      <c r="BKY140" s="102"/>
      <c r="BKZ140" s="102"/>
      <c r="BLA140" s="102"/>
      <c r="BLB140" s="102"/>
      <c r="BLC140" s="102"/>
      <c r="BLD140" s="102"/>
      <c r="BLE140" s="102"/>
      <c r="BLF140" s="102"/>
      <c r="BLG140" s="102"/>
      <c r="BLH140" s="102"/>
      <c r="BLI140" s="102"/>
      <c r="BLJ140" s="102"/>
      <c r="BLK140" s="102"/>
      <c r="BLL140" s="102"/>
      <c r="BLM140" s="102"/>
      <c r="BLN140" s="102"/>
      <c r="BLO140" s="102"/>
      <c r="BLP140" s="102"/>
      <c r="BLQ140" s="102"/>
      <c r="BLR140" s="102"/>
      <c r="BLS140" s="102"/>
      <c r="BLT140" s="102"/>
      <c r="BLU140" s="102"/>
      <c r="BLV140" s="102"/>
      <c r="BLW140" s="102"/>
      <c r="BLX140" s="102"/>
      <c r="BLY140" s="102"/>
      <c r="BLZ140" s="102"/>
      <c r="BMA140" s="102"/>
      <c r="BMB140" s="102"/>
      <c r="BMC140" s="102"/>
      <c r="BMD140" s="102"/>
      <c r="BME140" s="102"/>
      <c r="BMF140" s="102"/>
      <c r="BMG140" s="102"/>
      <c r="BMH140" s="102"/>
      <c r="BMI140" s="102"/>
      <c r="BMJ140" s="102"/>
      <c r="BMK140" s="102"/>
      <c r="BML140" s="102"/>
      <c r="BMM140" s="102"/>
      <c r="BMN140" s="102"/>
      <c r="BMO140" s="102"/>
      <c r="BMP140" s="102"/>
      <c r="BMQ140" s="102"/>
      <c r="BMR140" s="102"/>
      <c r="BMS140" s="102"/>
      <c r="BMT140" s="102"/>
      <c r="BMU140" s="102"/>
      <c r="BMV140" s="102"/>
      <c r="BMW140" s="102"/>
      <c r="BMX140" s="102"/>
      <c r="BMY140" s="102"/>
      <c r="BMZ140" s="102"/>
      <c r="BNA140" s="102"/>
      <c r="BNB140" s="102"/>
      <c r="BNC140" s="102"/>
      <c r="BND140" s="102"/>
      <c r="BNE140" s="102"/>
      <c r="BNF140" s="102"/>
      <c r="BNG140" s="102"/>
      <c r="BNH140" s="102"/>
      <c r="BNI140" s="102"/>
      <c r="BNJ140" s="102"/>
      <c r="BNK140" s="102"/>
      <c r="BNL140" s="102"/>
      <c r="BNM140" s="102"/>
      <c r="BNN140" s="102"/>
      <c r="BNO140" s="102"/>
      <c r="BNP140" s="102"/>
      <c r="BNQ140" s="102"/>
      <c r="BNR140" s="102"/>
      <c r="BNS140" s="102"/>
      <c r="BNT140" s="102"/>
      <c r="BNU140" s="102"/>
      <c r="BNV140" s="102"/>
      <c r="BNW140" s="102"/>
      <c r="BNX140" s="102"/>
      <c r="BNY140" s="102"/>
      <c r="BNZ140" s="102"/>
      <c r="BOA140" s="102"/>
      <c r="BOB140" s="102"/>
      <c r="BOC140" s="102"/>
      <c r="BOD140" s="102"/>
      <c r="BOE140" s="102"/>
      <c r="BOF140" s="102"/>
      <c r="BOG140" s="102"/>
      <c r="BOH140" s="102"/>
      <c r="BOI140" s="102"/>
      <c r="BOJ140" s="102"/>
      <c r="BOK140" s="102"/>
      <c r="BOL140" s="102"/>
      <c r="BOM140" s="102"/>
      <c r="BON140" s="102"/>
      <c r="BOO140" s="102"/>
      <c r="BOP140" s="102"/>
      <c r="BOQ140" s="102"/>
      <c r="BOR140" s="102"/>
      <c r="BOS140" s="102"/>
      <c r="BOT140" s="102"/>
      <c r="BOU140" s="102"/>
      <c r="BOV140" s="102"/>
      <c r="BOW140" s="102"/>
      <c r="BOX140" s="102"/>
      <c r="BOY140" s="102"/>
      <c r="BOZ140" s="102"/>
      <c r="BPA140" s="102"/>
      <c r="BPB140" s="102"/>
      <c r="BPC140" s="102"/>
      <c r="BPD140" s="102"/>
      <c r="BPE140" s="102"/>
      <c r="BPF140" s="102"/>
      <c r="BPG140" s="102"/>
      <c r="BPH140" s="102"/>
      <c r="BPI140" s="102"/>
      <c r="BPJ140" s="102"/>
      <c r="BPK140" s="102"/>
      <c r="BPL140" s="102"/>
      <c r="BPM140" s="102"/>
      <c r="BPN140" s="102"/>
      <c r="BPO140" s="102"/>
      <c r="BPP140" s="102"/>
      <c r="BPQ140" s="102"/>
      <c r="BPR140" s="102"/>
      <c r="BPS140" s="102"/>
      <c r="BPT140" s="102"/>
      <c r="BPU140" s="102"/>
      <c r="BPV140" s="102"/>
      <c r="BPW140" s="102"/>
      <c r="BPX140" s="102"/>
      <c r="BPY140" s="102"/>
      <c r="BPZ140" s="102"/>
      <c r="BQA140" s="102"/>
      <c r="BQB140" s="102"/>
      <c r="BQC140" s="102"/>
      <c r="BQD140" s="102"/>
      <c r="BQE140" s="102"/>
      <c r="BQF140" s="102"/>
      <c r="BQG140" s="102"/>
      <c r="BQH140" s="102"/>
      <c r="BQI140" s="102"/>
      <c r="BQJ140" s="102"/>
      <c r="BQK140" s="102"/>
      <c r="BQL140" s="102"/>
      <c r="BQM140" s="102"/>
      <c r="BQN140" s="102"/>
      <c r="BQO140" s="102"/>
      <c r="BQP140" s="102"/>
      <c r="BQQ140" s="102"/>
      <c r="BQR140" s="102"/>
      <c r="BQS140" s="102"/>
      <c r="BQT140" s="102"/>
      <c r="BQU140" s="102"/>
      <c r="BQV140" s="102"/>
      <c r="BQW140" s="102"/>
      <c r="BQX140" s="102"/>
      <c r="BQY140" s="102"/>
      <c r="BQZ140" s="102"/>
      <c r="BRA140" s="102"/>
      <c r="BRB140" s="102"/>
      <c r="BRC140" s="102"/>
      <c r="BRD140" s="102"/>
      <c r="BRE140" s="102"/>
      <c r="BRF140" s="102"/>
      <c r="BRG140" s="102"/>
      <c r="BRH140" s="102"/>
      <c r="BRI140" s="102"/>
      <c r="BRJ140" s="102"/>
      <c r="BRK140" s="102"/>
      <c r="BRL140" s="102"/>
      <c r="BRM140" s="102"/>
      <c r="BRN140" s="102"/>
      <c r="BRO140" s="102"/>
      <c r="BRP140" s="102"/>
      <c r="BRQ140" s="102"/>
      <c r="BRR140" s="102"/>
      <c r="BRS140" s="102"/>
      <c r="BRT140" s="102"/>
      <c r="BRU140" s="102"/>
      <c r="BRV140" s="102"/>
      <c r="BRW140" s="102"/>
      <c r="BRX140" s="102"/>
      <c r="BRY140" s="102"/>
      <c r="BRZ140" s="102"/>
      <c r="BSA140" s="102"/>
      <c r="BSB140" s="102"/>
      <c r="BSC140" s="102"/>
      <c r="BSD140" s="102"/>
      <c r="BSE140" s="102"/>
      <c r="BSF140" s="102"/>
      <c r="BSG140" s="102"/>
      <c r="BSH140" s="102"/>
      <c r="BSI140" s="102"/>
      <c r="BSJ140" s="102"/>
      <c r="BSK140" s="102"/>
      <c r="BSL140" s="102"/>
      <c r="BSM140" s="102"/>
      <c r="BSN140" s="102"/>
      <c r="BSO140" s="102"/>
      <c r="BSP140" s="102"/>
      <c r="BSQ140" s="102"/>
      <c r="BSR140" s="102"/>
      <c r="BSS140" s="102"/>
      <c r="BST140" s="102"/>
      <c r="BSU140" s="102"/>
      <c r="BSV140" s="102"/>
      <c r="BSW140" s="102"/>
      <c r="BSX140" s="102"/>
      <c r="BSY140" s="102"/>
      <c r="BSZ140" s="102"/>
      <c r="BTA140" s="102"/>
      <c r="BTB140" s="102"/>
      <c r="BTC140" s="102"/>
      <c r="BTD140" s="102"/>
      <c r="BTE140" s="102"/>
      <c r="BTF140" s="102"/>
      <c r="BTG140" s="102"/>
      <c r="BTH140" s="102"/>
      <c r="BTI140" s="102"/>
      <c r="BTJ140" s="102"/>
      <c r="BTK140" s="102"/>
      <c r="BTL140" s="102"/>
      <c r="BTM140" s="102"/>
      <c r="BTN140" s="102"/>
      <c r="BTO140" s="102"/>
      <c r="BTP140" s="102"/>
      <c r="BTQ140" s="102"/>
      <c r="BTR140" s="102"/>
      <c r="BTS140" s="102"/>
      <c r="BTT140" s="102"/>
      <c r="BTU140" s="102"/>
      <c r="BTV140" s="102"/>
      <c r="BTW140" s="102"/>
      <c r="BTX140" s="102"/>
      <c r="BTY140" s="102"/>
      <c r="BTZ140" s="102"/>
      <c r="BUA140" s="102"/>
      <c r="BUB140" s="102"/>
      <c r="BUC140" s="102"/>
      <c r="BUD140" s="102"/>
      <c r="BUE140" s="102"/>
      <c r="BUF140" s="102"/>
      <c r="BUG140" s="102"/>
      <c r="BUH140" s="102"/>
      <c r="BUI140" s="102"/>
      <c r="BUJ140" s="102"/>
      <c r="BUK140" s="102"/>
      <c r="BUL140" s="102"/>
      <c r="BUM140" s="102"/>
      <c r="BUN140" s="102"/>
      <c r="BUO140" s="102"/>
      <c r="BUP140" s="102"/>
      <c r="BUQ140" s="102"/>
      <c r="BUR140" s="102"/>
      <c r="BUS140" s="102"/>
      <c r="BUT140" s="102"/>
      <c r="BUU140" s="102"/>
      <c r="BUV140" s="102"/>
      <c r="BUW140" s="102"/>
      <c r="BUX140" s="102"/>
      <c r="BUY140" s="102"/>
      <c r="BUZ140" s="102"/>
      <c r="BVA140" s="102"/>
      <c r="BVB140" s="102"/>
      <c r="BVC140" s="102"/>
      <c r="BVD140" s="102"/>
      <c r="BVE140" s="102"/>
      <c r="BVF140" s="102"/>
      <c r="BVG140" s="102"/>
      <c r="BVH140" s="102"/>
      <c r="BVI140" s="102"/>
      <c r="BVJ140" s="102"/>
      <c r="BVK140" s="102"/>
      <c r="BVL140" s="102"/>
      <c r="BVM140" s="102"/>
      <c r="BVN140" s="102"/>
      <c r="BVO140" s="102"/>
      <c r="BVP140" s="102"/>
      <c r="BVQ140" s="102"/>
      <c r="BVR140" s="102"/>
      <c r="BVS140" s="102"/>
      <c r="BVT140" s="102"/>
      <c r="BVU140" s="102"/>
      <c r="BVV140" s="102"/>
      <c r="BVW140" s="102"/>
      <c r="BVX140" s="102"/>
      <c r="BVY140" s="102"/>
      <c r="BVZ140" s="102"/>
      <c r="BWA140" s="102"/>
      <c r="BWB140" s="102"/>
      <c r="BWC140" s="102"/>
      <c r="BWD140" s="102"/>
      <c r="BWE140" s="102"/>
      <c r="BWF140" s="102"/>
      <c r="BWG140" s="102"/>
      <c r="BWH140" s="102"/>
      <c r="BWI140" s="102"/>
      <c r="BWJ140" s="102"/>
      <c r="BWK140" s="102"/>
      <c r="BWL140" s="102"/>
      <c r="BWM140" s="102"/>
      <c r="BWN140" s="102"/>
      <c r="BWO140" s="102"/>
      <c r="BWP140" s="102"/>
      <c r="BWQ140" s="102"/>
      <c r="BWR140" s="102"/>
      <c r="BWS140" s="102"/>
      <c r="BWT140" s="102"/>
      <c r="BWU140" s="102"/>
      <c r="BWV140" s="102"/>
      <c r="BWW140" s="102"/>
      <c r="BWX140" s="102"/>
      <c r="BWY140" s="102"/>
      <c r="BWZ140" s="102"/>
      <c r="BXA140" s="102"/>
      <c r="BXB140" s="102"/>
      <c r="BXC140" s="102"/>
      <c r="BXD140" s="102"/>
      <c r="BXE140" s="102"/>
      <c r="BXF140" s="102"/>
      <c r="BXG140" s="102"/>
      <c r="BXH140" s="102"/>
      <c r="BXI140" s="102"/>
      <c r="BXJ140" s="102"/>
      <c r="BXK140" s="102"/>
      <c r="BXL140" s="102"/>
      <c r="BXM140" s="102"/>
      <c r="BXN140" s="102"/>
      <c r="BXO140" s="102"/>
      <c r="BXP140" s="102"/>
      <c r="BXQ140" s="102"/>
      <c r="BXR140" s="102"/>
      <c r="BXS140" s="102"/>
      <c r="BXT140" s="102"/>
      <c r="BXU140" s="102"/>
      <c r="BXV140" s="102"/>
      <c r="BXW140" s="102"/>
      <c r="BXX140" s="102"/>
      <c r="BXY140" s="102"/>
      <c r="BXZ140" s="102"/>
      <c r="BYA140" s="102"/>
      <c r="BYB140" s="102"/>
      <c r="BYC140" s="102"/>
      <c r="BYD140" s="102"/>
      <c r="BYE140" s="102"/>
      <c r="BYF140" s="102"/>
      <c r="BYG140" s="102"/>
      <c r="BYH140" s="102"/>
      <c r="BYI140" s="102"/>
      <c r="BYJ140" s="102"/>
      <c r="BYK140" s="102"/>
      <c r="BYL140" s="102"/>
      <c r="BYM140" s="102"/>
      <c r="BYN140" s="102"/>
      <c r="BYO140" s="102"/>
      <c r="BYP140" s="102"/>
      <c r="BYQ140" s="102"/>
      <c r="BYR140" s="102"/>
      <c r="BYS140" s="102"/>
      <c r="BYT140" s="102"/>
      <c r="BYU140" s="102"/>
      <c r="BYV140" s="102"/>
      <c r="BYW140" s="102"/>
      <c r="BYX140" s="102"/>
      <c r="BYY140" s="102"/>
      <c r="BYZ140" s="102"/>
      <c r="BZA140" s="102"/>
      <c r="BZB140" s="102"/>
      <c r="BZC140" s="102"/>
      <c r="BZD140" s="102"/>
      <c r="BZE140" s="102"/>
      <c r="BZF140" s="102"/>
      <c r="BZG140" s="102"/>
      <c r="BZH140" s="102"/>
      <c r="BZI140" s="102"/>
      <c r="BZJ140" s="102"/>
      <c r="BZK140" s="102"/>
      <c r="BZL140" s="102"/>
      <c r="BZM140" s="102"/>
      <c r="BZN140" s="102"/>
      <c r="BZO140" s="102"/>
      <c r="BZP140" s="102"/>
      <c r="BZQ140" s="102"/>
      <c r="BZR140" s="102"/>
      <c r="BZS140" s="102"/>
      <c r="BZT140" s="102"/>
      <c r="BZU140" s="102"/>
      <c r="BZV140" s="102"/>
      <c r="BZW140" s="102"/>
      <c r="BZX140" s="102"/>
      <c r="BZY140" s="102"/>
      <c r="BZZ140" s="102"/>
      <c r="CAA140" s="102"/>
      <c r="CAB140" s="102"/>
      <c r="CAC140" s="102"/>
      <c r="CAD140" s="102"/>
      <c r="CAE140" s="102"/>
      <c r="CAF140" s="102"/>
      <c r="CAG140" s="102"/>
      <c r="CAH140" s="102"/>
      <c r="CAI140" s="102"/>
      <c r="CAJ140" s="102"/>
      <c r="CAK140" s="102"/>
      <c r="CAL140" s="102"/>
      <c r="CAM140" s="102"/>
      <c r="CAN140" s="102"/>
      <c r="CAO140" s="102"/>
      <c r="CAP140" s="102"/>
      <c r="CAQ140" s="102"/>
      <c r="CAR140" s="102"/>
      <c r="CAS140" s="102"/>
      <c r="CAT140" s="102"/>
      <c r="CAU140" s="102"/>
      <c r="CAV140" s="102"/>
      <c r="CAW140" s="102"/>
      <c r="CAX140" s="102"/>
      <c r="CAY140" s="102"/>
      <c r="CAZ140" s="102"/>
      <c r="CBA140" s="102"/>
      <c r="CBB140" s="102"/>
      <c r="CBC140" s="102"/>
      <c r="CBD140" s="102"/>
      <c r="CBE140" s="102"/>
      <c r="CBF140" s="102"/>
      <c r="CBG140" s="102"/>
      <c r="CBH140" s="102"/>
      <c r="CBI140" s="102"/>
      <c r="CBJ140" s="102"/>
      <c r="CBK140" s="102"/>
      <c r="CBL140" s="102"/>
      <c r="CBM140" s="102"/>
      <c r="CBN140" s="102"/>
      <c r="CBO140" s="102"/>
      <c r="CBP140" s="102"/>
      <c r="CBQ140" s="102"/>
      <c r="CBR140" s="102"/>
      <c r="CBS140" s="102"/>
      <c r="CBT140" s="102"/>
      <c r="CBU140" s="102"/>
      <c r="CBV140" s="102"/>
      <c r="CBW140" s="102"/>
      <c r="CBX140" s="102"/>
      <c r="CBY140" s="102"/>
      <c r="CBZ140" s="102"/>
      <c r="CCA140" s="102"/>
      <c r="CCB140" s="102"/>
      <c r="CCC140" s="102"/>
      <c r="CCD140" s="102"/>
      <c r="CCE140" s="102"/>
      <c r="CCF140" s="102"/>
      <c r="CCG140" s="102"/>
      <c r="CCH140" s="102"/>
      <c r="CCI140" s="102"/>
      <c r="CCJ140" s="102"/>
      <c r="CCK140" s="102"/>
      <c r="CCL140" s="102"/>
      <c r="CCM140" s="102"/>
      <c r="CCN140" s="102"/>
      <c r="CCO140" s="102"/>
      <c r="CCP140" s="102"/>
      <c r="CCQ140" s="102"/>
      <c r="CCR140" s="102"/>
      <c r="CCS140" s="102"/>
      <c r="CCT140" s="102"/>
      <c r="CCU140" s="102"/>
      <c r="CCV140" s="102"/>
      <c r="CCW140" s="102"/>
      <c r="CCX140" s="102"/>
      <c r="CCY140" s="102"/>
      <c r="CCZ140" s="102"/>
      <c r="CDA140" s="102"/>
      <c r="CDB140" s="102"/>
      <c r="CDC140" s="102"/>
      <c r="CDD140" s="102"/>
      <c r="CDE140" s="102"/>
      <c r="CDF140" s="102"/>
      <c r="CDG140" s="102"/>
      <c r="CDH140" s="102"/>
      <c r="CDI140" s="102"/>
      <c r="CDJ140" s="102"/>
      <c r="CDK140" s="102"/>
      <c r="CDL140" s="102"/>
      <c r="CDM140" s="102"/>
      <c r="CDN140" s="102"/>
      <c r="CDO140" s="102"/>
      <c r="CDP140" s="102"/>
      <c r="CDQ140" s="102"/>
      <c r="CDR140" s="102"/>
      <c r="CDS140" s="102"/>
      <c r="CDT140" s="102"/>
      <c r="CDU140" s="102"/>
      <c r="CDV140" s="102"/>
      <c r="CDW140" s="102"/>
      <c r="CDX140" s="102"/>
      <c r="CDY140" s="102"/>
      <c r="CDZ140" s="102"/>
      <c r="CEA140" s="102"/>
      <c r="CEB140" s="102"/>
      <c r="CEC140" s="102"/>
      <c r="CED140" s="102"/>
      <c r="CEE140" s="102"/>
      <c r="CEF140" s="102"/>
      <c r="CEG140" s="102"/>
      <c r="CEH140" s="102"/>
      <c r="CEI140" s="102"/>
      <c r="CEJ140" s="102"/>
      <c r="CEK140" s="102"/>
      <c r="CEL140" s="102"/>
      <c r="CEM140" s="102"/>
      <c r="CEN140" s="102"/>
      <c r="CEO140" s="102"/>
      <c r="CEP140" s="102"/>
      <c r="CEQ140" s="102"/>
      <c r="CER140" s="102"/>
      <c r="CES140" s="102"/>
      <c r="CET140" s="102"/>
      <c r="CEU140" s="102"/>
      <c r="CEV140" s="102"/>
      <c r="CEW140" s="102"/>
      <c r="CEX140" s="102"/>
      <c r="CEY140" s="102"/>
      <c r="CEZ140" s="102"/>
      <c r="CFA140" s="102"/>
      <c r="CFB140" s="102"/>
      <c r="CFC140" s="102"/>
      <c r="CFD140" s="102"/>
      <c r="CFE140" s="102"/>
      <c r="CFF140" s="102"/>
      <c r="CFG140" s="102"/>
      <c r="CFH140" s="102"/>
      <c r="CFI140" s="102"/>
      <c r="CFJ140" s="102"/>
      <c r="CFK140" s="102"/>
      <c r="CFL140" s="102"/>
      <c r="CFM140" s="102"/>
      <c r="CFN140" s="102"/>
      <c r="CFO140" s="102"/>
      <c r="CFP140" s="102"/>
      <c r="CFQ140" s="102"/>
      <c r="CFR140" s="102"/>
      <c r="CFS140" s="102"/>
      <c r="CFT140" s="102"/>
      <c r="CFU140" s="102"/>
      <c r="CFV140" s="102"/>
      <c r="CFW140" s="102"/>
      <c r="CFX140" s="102"/>
      <c r="CFY140" s="102"/>
      <c r="CFZ140" s="102"/>
      <c r="CGA140" s="102"/>
      <c r="CGB140" s="102"/>
      <c r="CGC140" s="102"/>
      <c r="CGD140" s="102"/>
      <c r="CGE140" s="102"/>
      <c r="CGF140" s="102"/>
      <c r="CGG140" s="102"/>
      <c r="CGH140" s="102"/>
      <c r="CGI140" s="102"/>
      <c r="CGJ140" s="102"/>
      <c r="CGK140" s="102"/>
      <c r="CGL140" s="102"/>
      <c r="CGM140" s="102"/>
      <c r="CGN140" s="102"/>
      <c r="CGO140" s="102"/>
      <c r="CGP140" s="102"/>
      <c r="CGQ140" s="102"/>
      <c r="CGR140" s="102"/>
      <c r="CGS140" s="102"/>
      <c r="CGT140" s="102"/>
      <c r="CGU140" s="102"/>
      <c r="CGV140" s="102"/>
      <c r="CGW140" s="102"/>
      <c r="CGX140" s="102"/>
      <c r="CGY140" s="102"/>
      <c r="CGZ140" s="102"/>
      <c r="CHA140" s="102"/>
      <c r="CHB140" s="102"/>
      <c r="CHC140" s="102"/>
      <c r="CHD140" s="102"/>
      <c r="CHE140" s="102"/>
      <c r="CHF140" s="102"/>
      <c r="CHG140" s="102"/>
      <c r="CHH140" s="102"/>
      <c r="CHI140" s="102"/>
      <c r="CHJ140" s="102"/>
      <c r="CHK140" s="102"/>
      <c r="CHL140" s="102"/>
      <c r="CHM140" s="102"/>
      <c r="CHN140" s="102"/>
      <c r="CHO140" s="102"/>
      <c r="CHP140" s="102"/>
      <c r="CHQ140" s="102"/>
      <c r="CHR140" s="102"/>
      <c r="CHS140" s="102"/>
      <c r="CHT140" s="102"/>
      <c r="CHU140" s="102"/>
      <c r="CHV140" s="102"/>
      <c r="CHW140" s="102"/>
      <c r="CHX140" s="102"/>
      <c r="CHY140" s="102"/>
      <c r="CHZ140" s="102"/>
      <c r="CIA140" s="102"/>
      <c r="CIB140" s="102"/>
      <c r="CIC140" s="102"/>
      <c r="CID140" s="102"/>
      <c r="CIE140" s="102"/>
      <c r="CIF140" s="102"/>
      <c r="CIG140" s="102"/>
      <c r="CIH140" s="102"/>
      <c r="CII140" s="102"/>
      <c r="CIJ140" s="102"/>
      <c r="CIK140" s="102"/>
      <c r="CIL140" s="102"/>
      <c r="CIM140" s="102"/>
      <c r="CIN140" s="102"/>
      <c r="CIO140" s="102"/>
      <c r="CIP140" s="102"/>
      <c r="CIQ140" s="102"/>
      <c r="CIR140" s="102"/>
      <c r="CIS140" s="102"/>
      <c r="CIT140" s="102"/>
      <c r="CIU140" s="102"/>
      <c r="CIV140" s="102"/>
      <c r="CIW140" s="102"/>
      <c r="CIX140" s="102"/>
      <c r="CIY140" s="102"/>
      <c r="CIZ140" s="102"/>
      <c r="CJA140" s="102"/>
      <c r="CJB140" s="102"/>
      <c r="CJC140" s="102"/>
      <c r="CJD140" s="102"/>
      <c r="CJE140" s="102"/>
      <c r="CJF140" s="102"/>
      <c r="CJG140" s="102"/>
      <c r="CJH140" s="102"/>
      <c r="CJI140" s="102"/>
      <c r="CJJ140" s="102"/>
      <c r="CJK140" s="102"/>
      <c r="CJL140" s="102"/>
      <c r="CJM140" s="102"/>
      <c r="CJN140" s="102"/>
      <c r="CJO140" s="102"/>
      <c r="CJP140" s="102"/>
      <c r="CJQ140" s="102"/>
      <c r="CJR140" s="102"/>
      <c r="CJS140" s="102"/>
      <c r="CJT140" s="102"/>
      <c r="CJU140" s="102"/>
      <c r="CJV140" s="102"/>
      <c r="CJW140" s="102"/>
      <c r="CJX140" s="102"/>
      <c r="CJY140" s="102"/>
      <c r="CJZ140" s="102"/>
      <c r="CKA140" s="102"/>
      <c r="CKB140" s="102"/>
      <c r="CKC140" s="102"/>
      <c r="CKD140" s="102"/>
      <c r="CKE140" s="102"/>
      <c r="CKF140" s="102"/>
      <c r="CKG140" s="102"/>
      <c r="CKH140" s="102"/>
      <c r="CKI140" s="102"/>
      <c r="CKJ140" s="102"/>
      <c r="CKK140" s="102"/>
      <c r="CKL140" s="102"/>
      <c r="CKM140" s="102"/>
      <c r="CKN140" s="102"/>
      <c r="CKO140" s="102"/>
      <c r="CKP140" s="102"/>
      <c r="CKQ140" s="102"/>
      <c r="CKR140" s="102"/>
      <c r="CKS140" s="102"/>
      <c r="CKT140" s="102"/>
      <c r="CKU140" s="102"/>
      <c r="CKV140" s="102"/>
      <c r="CKW140" s="102"/>
      <c r="CKX140" s="102"/>
      <c r="CKY140" s="102"/>
      <c r="CKZ140" s="102"/>
      <c r="CLA140" s="102"/>
      <c r="CLB140" s="102"/>
      <c r="CLC140" s="102"/>
      <c r="CLD140" s="102"/>
      <c r="CLE140" s="102"/>
      <c r="CLF140" s="102"/>
      <c r="CLG140" s="102"/>
      <c r="CLH140" s="102"/>
      <c r="CLI140" s="102"/>
      <c r="CLJ140" s="102"/>
      <c r="CLK140" s="102"/>
      <c r="CLL140" s="102"/>
      <c r="CLM140" s="102"/>
      <c r="CLN140" s="102"/>
      <c r="CLO140" s="102"/>
      <c r="CLP140" s="102"/>
      <c r="CLQ140" s="102"/>
      <c r="CLR140" s="102"/>
      <c r="CLS140" s="102"/>
      <c r="CLT140" s="102"/>
      <c r="CLU140" s="102"/>
      <c r="CLV140" s="102"/>
      <c r="CLW140" s="102"/>
      <c r="CLX140" s="102"/>
      <c r="CLY140" s="102"/>
      <c r="CLZ140" s="102"/>
      <c r="CMA140" s="102"/>
      <c r="CMB140" s="102"/>
      <c r="CMC140" s="102"/>
      <c r="CMD140" s="102"/>
      <c r="CME140" s="102"/>
      <c r="CMF140" s="102"/>
      <c r="CMG140" s="102"/>
      <c r="CMH140" s="102"/>
      <c r="CMI140" s="102"/>
      <c r="CMJ140" s="102"/>
      <c r="CMK140" s="102"/>
      <c r="CML140" s="102"/>
      <c r="CMM140" s="102"/>
      <c r="CMN140" s="102"/>
      <c r="CMO140" s="102"/>
      <c r="CMP140" s="102"/>
      <c r="CMQ140" s="102"/>
      <c r="CMR140" s="102"/>
      <c r="CMS140" s="102"/>
      <c r="CMT140" s="102"/>
      <c r="CMU140" s="102"/>
      <c r="CMV140" s="102"/>
      <c r="CMW140" s="102"/>
      <c r="CMX140" s="102"/>
      <c r="CMY140" s="102"/>
      <c r="CMZ140" s="102"/>
      <c r="CNA140" s="102"/>
      <c r="CNB140" s="102"/>
      <c r="CNC140" s="102"/>
      <c r="CND140" s="102"/>
      <c r="CNE140" s="102"/>
      <c r="CNF140" s="102"/>
      <c r="CNG140" s="102"/>
      <c r="CNH140" s="102"/>
      <c r="CNI140" s="102"/>
      <c r="CNJ140" s="102"/>
      <c r="CNK140" s="102"/>
      <c r="CNL140" s="102"/>
      <c r="CNM140" s="102"/>
      <c r="CNN140" s="102"/>
      <c r="CNO140" s="102"/>
      <c r="CNP140" s="102"/>
      <c r="CNQ140" s="102"/>
      <c r="CNR140" s="102"/>
      <c r="CNS140" s="102"/>
      <c r="CNT140" s="102"/>
      <c r="CNU140" s="102"/>
      <c r="CNV140" s="102"/>
      <c r="CNW140" s="102"/>
      <c r="CNX140" s="102"/>
      <c r="CNY140" s="102"/>
      <c r="CNZ140" s="102"/>
      <c r="COA140" s="102"/>
      <c r="COB140" s="102"/>
      <c r="COC140" s="102"/>
      <c r="COD140" s="102"/>
      <c r="COE140" s="102"/>
      <c r="COF140" s="102"/>
      <c r="COG140" s="102"/>
      <c r="COH140" s="102"/>
      <c r="COI140" s="102"/>
      <c r="COJ140" s="102"/>
      <c r="COK140" s="102"/>
      <c r="COL140" s="102"/>
      <c r="COM140" s="102"/>
      <c r="CON140" s="102"/>
      <c r="COO140" s="102"/>
      <c r="COP140" s="102"/>
      <c r="COQ140" s="102"/>
      <c r="COR140" s="102"/>
      <c r="COS140" s="102"/>
      <c r="COT140" s="102"/>
      <c r="COU140" s="102"/>
      <c r="COV140" s="102"/>
      <c r="COW140" s="102"/>
      <c r="COX140" s="102"/>
      <c r="COY140" s="102"/>
      <c r="COZ140" s="102"/>
      <c r="CPA140" s="102"/>
      <c r="CPB140" s="102"/>
      <c r="CPC140" s="102"/>
      <c r="CPD140" s="102"/>
      <c r="CPE140" s="102"/>
      <c r="CPF140" s="102"/>
      <c r="CPG140" s="102"/>
      <c r="CPH140" s="102"/>
      <c r="CPI140" s="102"/>
      <c r="CPJ140" s="102"/>
      <c r="CPK140" s="102"/>
      <c r="CPL140" s="102"/>
      <c r="CPM140" s="102"/>
      <c r="CPN140" s="102"/>
      <c r="CPO140" s="102"/>
      <c r="CPP140" s="102"/>
      <c r="CPQ140" s="102"/>
      <c r="CPR140" s="102"/>
      <c r="CPS140" s="102"/>
      <c r="CPT140" s="102"/>
      <c r="CPU140" s="102"/>
      <c r="CPV140" s="102"/>
      <c r="CPW140" s="102"/>
      <c r="CPX140" s="102"/>
      <c r="CPY140" s="102"/>
      <c r="CPZ140" s="102"/>
      <c r="CQA140" s="102"/>
      <c r="CQB140" s="102"/>
      <c r="CQC140" s="102"/>
      <c r="CQD140" s="102"/>
      <c r="CQE140" s="102"/>
      <c r="CQF140" s="102"/>
      <c r="CQG140" s="102"/>
      <c r="CQH140" s="102"/>
      <c r="CQI140" s="102"/>
      <c r="CQJ140" s="102"/>
      <c r="CQK140" s="102"/>
      <c r="CQL140" s="102"/>
      <c r="CQM140" s="102"/>
      <c r="CQN140" s="102"/>
      <c r="CQO140" s="102"/>
      <c r="CQP140" s="102"/>
      <c r="CQQ140" s="102"/>
      <c r="CQR140" s="102"/>
      <c r="CQS140" s="102"/>
      <c r="CQT140" s="102"/>
      <c r="CQU140" s="102"/>
      <c r="CQV140" s="102"/>
      <c r="CQW140" s="102"/>
      <c r="CQX140" s="102"/>
      <c r="CQY140" s="102"/>
      <c r="CQZ140" s="102"/>
      <c r="CRA140" s="102"/>
      <c r="CRB140" s="102"/>
      <c r="CRC140" s="102"/>
      <c r="CRD140" s="102"/>
      <c r="CRE140" s="102"/>
      <c r="CRF140" s="102"/>
      <c r="CRG140" s="102"/>
      <c r="CRH140" s="102"/>
      <c r="CRI140" s="102"/>
      <c r="CRJ140" s="102"/>
      <c r="CRK140" s="102"/>
      <c r="CRL140" s="102"/>
      <c r="CRM140" s="102"/>
      <c r="CRN140" s="102"/>
      <c r="CRO140" s="102"/>
      <c r="CRP140" s="102"/>
      <c r="CRQ140" s="102"/>
      <c r="CRR140" s="102"/>
      <c r="CRS140" s="102"/>
      <c r="CRT140" s="102"/>
      <c r="CRU140" s="102"/>
      <c r="CRV140" s="102"/>
      <c r="CRW140" s="102"/>
      <c r="CRX140" s="102"/>
      <c r="CRY140" s="102"/>
      <c r="CRZ140" s="102"/>
      <c r="CSA140" s="102"/>
      <c r="CSB140" s="102"/>
      <c r="CSC140" s="102"/>
      <c r="CSD140" s="102"/>
      <c r="CSE140" s="102"/>
      <c r="CSF140" s="102"/>
      <c r="CSG140" s="102"/>
      <c r="CSH140" s="102"/>
      <c r="CSI140" s="102"/>
      <c r="CSJ140" s="102"/>
      <c r="CSK140" s="102"/>
      <c r="CSL140" s="102"/>
      <c r="CSM140" s="102"/>
      <c r="CSN140" s="102"/>
      <c r="CSO140" s="102"/>
      <c r="CSP140" s="102"/>
      <c r="CSQ140" s="102"/>
      <c r="CSR140" s="102"/>
      <c r="CSS140" s="102"/>
      <c r="CST140" s="102"/>
      <c r="CSU140" s="102"/>
      <c r="CSV140" s="102"/>
      <c r="CSW140" s="102"/>
      <c r="CSX140" s="102"/>
      <c r="CSY140" s="102"/>
      <c r="CSZ140" s="102"/>
      <c r="CTA140" s="102"/>
      <c r="CTB140" s="102"/>
      <c r="CTC140" s="102"/>
      <c r="CTD140" s="102"/>
      <c r="CTE140" s="102"/>
      <c r="CTF140" s="102"/>
      <c r="CTG140" s="102"/>
      <c r="CTH140" s="102"/>
      <c r="CTI140" s="102"/>
      <c r="CTJ140" s="102"/>
      <c r="CTK140" s="102"/>
      <c r="CTL140" s="102"/>
      <c r="CTM140" s="102"/>
      <c r="CTN140" s="102"/>
      <c r="CTO140" s="102"/>
      <c r="CTP140" s="102"/>
      <c r="CTQ140" s="102"/>
      <c r="CTR140" s="102"/>
      <c r="CTS140" s="102"/>
      <c r="CTT140" s="102"/>
      <c r="CTU140" s="102"/>
      <c r="CTV140" s="102"/>
      <c r="CTW140" s="102"/>
      <c r="CTX140" s="102"/>
      <c r="CTY140" s="102"/>
      <c r="CTZ140" s="102"/>
      <c r="CUA140" s="102"/>
      <c r="CUB140" s="102"/>
      <c r="CUC140" s="102"/>
      <c r="CUD140" s="102"/>
      <c r="CUE140" s="102"/>
      <c r="CUF140" s="102"/>
      <c r="CUG140" s="102"/>
      <c r="CUH140" s="102"/>
      <c r="CUI140" s="102"/>
      <c r="CUJ140" s="102"/>
      <c r="CUK140" s="102"/>
      <c r="CUL140" s="102"/>
      <c r="CUM140" s="102"/>
      <c r="CUN140" s="102"/>
      <c r="CUO140" s="102"/>
      <c r="CUP140" s="102"/>
      <c r="CUQ140" s="102"/>
      <c r="CUR140" s="102"/>
      <c r="CUS140" s="102"/>
      <c r="CUT140" s="102"/>
      <c r="CUU140" s="102"/>
      <c r="CUV140" s="102"/>
      <c r="CUW140" s="102"/>
      <c r="CUX140" s="102"/>
      <c r="CUY140" s="102"/>
      <c r="CUZ140" s="102"/>
      <c r="CVA140" s="102"/>
      <c r="CVB140" s="102"/>
      <c r="CVC140" s="102"/>
      <c r="CVD140" s="102"/>
      <c r="CVE140" s="102"/>
      <c r="CVF140" s="102"/>
      <c r="CVG140" s="102"/>
      <c r="CVH140" s="102"/>
      <c r="CVI140" s="102"/>
      <c r="CVJ140" s="102"/>
      <c r="CVK140" s="102"/>
      <c r="CVL140" s="102"/>
      <c r="CVM140" s="102"/>
      <c r="CVN140" s="102"/>
      <c r="CVO140" s="102"/>
      <c r="CVP140" s="102"/>
      <c r="CVQ140" s="102"/>
      <c r="CVR140" s="102"/>
      <c r="CVS140" s="102"/>
      <c r="CVT140" s="102"/>
      <c r="CVU140" s="102"/>
      <c r="CVV140" s="102"/>
      <c r="CVW140" s="102"/>
      <c r="CVX140" s="102"/>
      <c r="CVY140" s="102"/>
      <c r="CVZ140" s="102"/>
      <c r="CWA140" s="102"/>
      <c r="CWB140" s="102"/>
      <c r="CWC140" s="102"/>
      <c r="CWD140" s="102"/>
      <c r="CWE140" s="102"/>
      <c r="CWF140" s="102"/>
      <c r="CWG140" s="102"/>
      <c r="CWH140" s="102"/>
      <c r="CWI140" s="102"/>
      <c r="CWJ140" s="102"/>
      <c r="CWK140" s="102"/>
      <c r="CWL140" s="102"/>
      <c r="CWM140" s="102"/>
      <c r="CWN140" s="102"/>
      <c r="CWO140" s="102"/>
      <c r="CWP140" s="102"/>
      <c r="CWQ140" s="102"/>
      <c r="CWR140" s="102"/>
      <c r="CWS140" s="102"/>
      <c r="CWT140" s="102"/>
      <c r="CWU140" s="102"/>
      <c r="CWV140" s="102"/>
      <c r="CWW140" s="102"/>
      <c r="CWX140" s="102"/>
      <c r="CWY140" s="102"/>
      <c r="CWZ140" s="102"/>
      <c r="CXA140" s="102"/>
      <c r="CXB140" s="102"/>
      <c r="CXC140" s="102"/>
      <c r="CXD140" s="102"/>
      <c r="CXE140" s="102"/>
      <c r="CXF140" s="102"/>
      <c r="CXG140" s="102"/>
      <c r="CXH140" s="102"/>
      <c r="CXI140" s="102"/>
      <c r="CXJ140" s="102"/>
      <c r="CXK140" s="102"/>
      <c r="CXL140" s="102"/>
      <c r="CXM140" s="102"/>
      <c r="CXN140" s="102"/>
      <c r="CXO140" s="102"/>
      <c r="CXP140" s="102"/>
      <c r="CXQ140" s="102"/>
      <c r="CXR140" s="102"/>
      <c r="CXS140" s="102"/>
      <c r="CXT140" s="102"/>
      <c r="CXU140" s="102"/>
      <c r="CXV140" s="102"/>
      <c r="CXW140" s="102"/>
      <c r="CXX140" s="102"/>
      <c r="CXY140" s="102"/>
      <c r="CXZ140" s="102"/>
      <c r="CYA140" s="102"/>
      <c r="CYB140" s="102"/>
      <c r="CYC140" s="102"/>
      <c r="CYD140" s="102"/>
      <c r="CYE140" s="102"/>
      <c r="CYF140" s="102"/>
      <c r="CYG140" s="102"/>
      <c r="CYH140" s="102"/>
      <c r="CYI140" s="102"/>
      <c r="CYJ140" s="102"/>
      <c r="CYK140" s="102"/>
      <c r="CYL140" s="102"/>
      <c r="CYM140" s="102"/>
      <c r="CYN140" s="102"/>
      <c r="CYO140" s="102"/>
      <c r="CYP140" s="102"/>
      <c r="CYQ140" s="102"/>
      <c r="CYR140" s="102"/>
      <c r="CYS140" s="102"/>
      <c r="CYT140" s="102"/>
      <c r="CYU140" s="102"/>
      <c r="CYV140" s="102"/>
      <c r="CYW140" s="102"/>
      <c r="CYX140" s="102"/>
      <c r="CYY140" s="102"/>
      <c r="CYZ140" s="102"/>
      <c r="CZA140" s="102"/>
      <c r="CZB140" s="102"/>
      <c r="CZC140" s="102"/>
      <c r="CZD140" s="102"/>
      <c r="CZE140" s="102"/>
      <c r="CZF140" s="102"/>
      <c r="CZG140" s="102"/>
      <c r="CZH140" s="102"/>
      <c r="CZI140" s="102"/>
      <c r="CZJ140" s="102"/>
      <c r="CZK140" s="102"/>
      <c r="CZL140" s="102"/>
      <c r="CZM140" s="102"/>
      <c r="CZN140" s="102"/>
      <c r="CZO140" s="102"/>
      <c r="CZP140" s="102"/>
      <c r="CZQ140" s="102"/>
      <c r="CZR140" s="102"/>
      <c r="CZS140" s="102"/>
      <c r="CZT140" s="102"/>
      <c r="CZU140" s="102"/>
      <c r="CZV140" s="102"/>
      <c r="CZW140" s="102"/>
      <c r="CZX140" s="102"/>
      <c r="CZY140" s="102"/>
      <c r="CZZ140" s="102"/>
      <c r="DAA140" s="102"/>
      <c r="DAB140" s="102"/>
      <c r="DAC140" s="102"/>
      <c r="DAD140" s="102"/>
      <c r="DAE140" s="102"/>
      <c r="DAF140" s="102"/>
      <c r="DAG140" s="102"/>
      <c r="DAH140" s="102"/>
      <c r="DAI140" s="102"/>
      <c r="DAJ140" s="102"/>
      <c r="DAK140" s="102"/>
      <c r="DAL140" s="102"/>
      <c r="DAM140" s="102"/>
      <c r="DAN140" s="102"/>
      <c r="DAO140" s="102"/>
      <c r="DAP140" s="102"/>
      <c r="DAQ140" s="102"/>
      <c r="DAR140" s="102"/>
      <c r="DAS140" s="102"/>
      <c r="DAT140" s="102"/>
      <c r="DAU140" s="102"/>
      <c r="DAV140" s="102"/>
      <c r="DAW140" s="102"/>
      <c r="DAX140" s="102"/>
      <c r="DAY140" s="102"/>
      <c r="DAZ140" s="102"/>
      <c r="DBA140" s="102"/>
      <c r="DBB140" s="102"/>
      <c r="DBC140" s="102"/>
      <c r="DBD140" s="102"/>
      <c r="DBE140" s="102"/>
      <c r="DBF140" s="102"/>
      <c r="DBG140" s="102"/>
      <c r="DBH140" s="102"/>
      <c r="DBI140" s="102"/>
      <c r="DBJ140" s="102"/>
      <c r="DBK140" s="102"/>
      <c r="DBL140" s="102"/>
      <c r="DBM140" s="102"/>
      <c r="DBN140" s="102"/>
      <c r="DBO140" s="102"/>
      <c r="DBP140" s="102"/>
      <c r="DBQ140" s="102"/>
      <c r="DBR140" s="102"/>
      <c r="DBS140" s="102"/>
      <c r="DBT140" s="102"/>
      <c r="DBU140" s="102"/>
      <c r="DBV140" s="102"/>
      <c r="DBW140" s="102"/>
      <c r="DBX140" s="102"/>
      <c r="DBY140" s="102"/>
      <c r="DBZ140" s="102"/>
      <c r="DCA140" s="102"/>
      <c r="DCB140" s="102"/>
      <c r="DCC140" s="102"/>
      <c r="DCD140" s="102"/>
      <c r="DCE140" s="102"/>
      <c r="DCF140" s="102"/>
      <c r="DCG140" s="102"/>
      <c r="DCH140" s="102"/>
      <c r="DCI140" s="102"/>
      <c r="DCJ140" s="102"/>
      <c r="DCK140" s="102"/>
      <c r="DCL140" s="102"/>
      <c r="DCM140" s="102"/>
      <c r="DCN140" s="102"/>
      <c r="DCO140" s="102"/>
      <c r="DCP140" s="102"/>
      <c r="DCQ140" s="102"/>
      <c r="DCR140" s="102"/>
      <c r="DCS140" s="102"/>
      <c r="DCT140" s="102"/>
      <c r="DCU140" s="102"/>
      <c r="DCV140" s="102"/>
      <c r="DCW140" s="102"/>
      <c r="DCX140" s="102"/>
      <c r="DCY140" s="102"/>
      <c r="DCZ140" s="102"/>
      <c r="DDA140" s="102"/>
      <c r="DDB140" s="102"/>
      <c r="DDC140" s="102"/>
      <c r="DDD140" s="102"/>
      <c r="DDE140" s="102"/>
      <c r="DDF140" s="102"/>
      <c r="DDG140" s="102"/>
      <c r="DDH140" s="102"/>
      <c r="DDI140" s="102"/>
      <c r="DDJ140" s="102"/>
      <c r="DDK140" s="102"/>
      <c r="DDL140" s="102"/>
      <c r="DDM140" s="102"/>
      <c r="DDN140" s="102"/>
      <c r="DDO140" s="102"/>
      <c r="DDP140" s="102"/>
      <c r="DDQ140" s="102"/>
      <c r="DDR140" s="102"/>
      <c r="DDS140" s="102"/>
      <c r="DDT140" s="102"/>
      <c r="DDU140" s="102"/>
      <c r="DDV140" s="102"/>
      <c r="DDW140" s="102"/>
      <c r="DDX140" s="102"/>
      <c r="DDY140" s="102"/>
      <c r="DDZ140" s="102"/>
      <c r="DEA140" s="102"/>
      <c r="DEB140" s="102"/>
      <c r="DEC140" s="102"/>
      <c r="DED140" s="102"/>
      <c r="DEE140" s="102"/>
      <c r="DEF140" s="102"/>
      <c r="DEG140" s="102"/>
      <c r="DEH140" s="102"/>
      <c r="DEI140" s="102"/>
      <c r="DEJ140" s="102"/>
      <c r="DEK140" s="102"/>
      <c r="DEL140" s="102"/>
      <c r="DEM140" s="102"/>
      <c r="DEN140" s="102"/>
      <c r="DEO140" s="102"/>
      <c r="DEP140" s="102"/>
      <c r="DEQ140" s="102"/>
      <c r="DER140" s="102"/>
      <c r="DES140" s="102"/>
      <c r="DET140" s="102"/>
      <c r="DEU140" s="102"/>
      <c r="DEV140" s="102"/>
      <c r="DEW140" s="102"/>
      <c r="DEX140" s="102"/>
      <c r="DEY140" s="102"/>
      <c r="DEZ140" s="102"/>
      <c r="DFA140" s="102"/>
      <c r="DFB140" s="102"/>
      <c r="DFC140" s="102"/>
      <c r="DFD140" s="102"/>
      <c r="DFE140" s="102"/>
      <c r="DFF140" s="102"/>
      <c r="DFG140" s="102"/>
      <c r="DFH140" s="102"/>
      <c r="DFI140" s="102"/>
      <c r="DFJ140" s="102"/>
      <c r="DFK140" s="102"/>
      <c r="DFL140" s="102"/>
      <c r="DFM140" s="102"/>
      <c r="DFN140" s="102"/>
      <c r="DFO140" s="102"/>
      <c r="DFP140" s="102"/>
      <c r="DFQ140" s="102"/>
      <c r="DFR140" s="102"/>
      <c r="DFS140" s="102"/>
      <c r="DFT140" s="102"/>
      <c r="DFU140" s="102"/>
      <c r="DFV140" s="102"/>
      <c r="DFW140" s="102"/>
      <c r="DFX140" s="102"/>
      <c r="DFY140" s="102"/>
      <c r="DFZ140" s="102"/>
      <c r="DGA140" s="102"/>
      <c r="DGB140" s="102"/>
      <c r="DGC140" s="102"/>
      <c r="DGD140" s="102"/>
      <c r="DGE140" s="102"/>
      <c r="DGF140" s="102"/>
      <c r="DGG140" s="102"/>
      <c r="DGH140" s="102"/>
      <c r="DGI140" s="102"/>
      <c r="DGJ140" s="102"/>
      <c r="DGK140" s="102"/>
      <c r="DGL140" s="102"/>
      <c r="DGM140" s="102"/>
      <c r="DGN140" s="102"/>
      <c r="DGO140" s="102"/>
      <c r="DGP140" s="102"/>
      <c r="DGQ140" s="102"/>
      <c r="DGR140" s="102"/>
      <c r="DGS140" s="102"/>
      <c r="DGT140" s="102"/>
      <c r="DGU140" s="102"/>
      <c r="DGV140" s="102"/>
      <c r="DGW140" s="102"/>
      <c r="DGX140" s="102"/>
      <c r="DGY140" s="102"/>
      <c r="DGZ140" s="102"/>
      <c r="DHA140" s="102"/>
      <c r="DHB140" s="102"/>
      <c r="DHC140" s="102"/>
      <c r="DHD140" s="102"/>
      <c r="DHE140" s="102"/>
      <c r="DHF140" s="102"/>
      <c r="DHG140" s="102"/>
      <c r="DHH140" s="102"/>
      <c r="DHI140" s="102"/>
      <c r="DHJ140" s="102"/>
      <c r="DHK140" s="102"/>
      <c r="DHL140" s="102"/>
      <c r="DHM140" s="102"/>
      <c r="DHN140" s="102"/>
      <c r="DHO140" s="102"/>
      <c r="DHP140" s="102"/>
      <c r="DHQ140" s="102"/>
      <c r="DHR140" s="102"/>
      <c r="DHS140" s="102"/>
      <c r="DHT140" s="102"/>
      <c r="DHU140" s="102"/>
      <c r="DHV140" s="102"/>
      <c r="DHW140" s="102"/>
      <c r="DHX140" s="102"/>
      <c r="DHY140" s="102"/>
      <c r="DHZ140" s="102"/>
      <c r="DIA140" s="102"/>
      <c r="DIB140" s="102"/>
      <c r="DIC140" s="102"/>
      <c r="DID140" s="102"/>
      <c r="DIE140" s="102"/>
      <c r="DIF140" s="102"/>
      <c r="DIG140" s="102"/>
      <c r="DIH140" s="102"/>
      <c r="DII140" s="102"/>
      <c r="DIJ140" s="102"/>
      <c r="DIK140" s="102"/>
      <c r="DIL140" s="102"/>
      <c r="DIM140" s="102"/>
      <c r="DIN140" s="102"/>
      <c r="DIO140" s="102"/>
      <c r="DIP140" s="102"/>
      <c r="DIQ140" s="102"/>
      <c r="DIR140" s="102"/>
      <c r="DIS140" s="102"/>
      <c r="DIT140" s="102"/>
      <c r="DIU140" s="102"/>
      <c r="DIV140" s="102"/>
      <c r="DIW140" s="102"/>
      <c r="DIX140" s="102"/>
      <c r="DIY140" s="102"/>
      <c r="DIZ140" s="102"/>
      <c r="DJA140" s="102"/>
      <c r="DJB140" s="102"/>
      <c r="DJC140" s="102"/>
      <c r="DJD140" s="102"/>
      <c r="DJE140" s="102"/>
      <c r="DJF140" s="102"/>
      <c r="DJG140" s="102"/>
      <c r="DJH140" s="102"/>
      <c r="DJI140" s="102"/>
      <c r="DJJ140" s="102"/>
      <c r="DJK140" s="102"/>
      <c r="DJL140" s="102"/>
      <c r="DJM140" s="102"/>
      <c r="DJN140" s="102"/>
      <c r="DJO140" s="102"/>
      <c r="DJP140" s="102"/>
      <c r="DJQ140" s="102"/>
      <c r="DJR140" s="102"/>
      <c r="DJS140" s="102"/>
      <c r="DJT140" s="102"/>
      <c r="DJU140" s="102"/>
      <c r="DJV140" s="102"/>
      <c r="DJW140" s="102"/>
      <c r="DJX140" s="102"/>
      <c r="DJY140" s="102"/>
      <c r="DJZ140" s="102"/>
      <c r="DKA140" s="102"/>
      <c r="DKB140" s="102"/>
      <c r="DKC140" s="102"/>
      <c r="DKD140" s="102"/>
      <c r="DKE140" s="102"/>
      <c r="DKF140" s="102"/>
      <c r="DKG140" s="102"/>
      <c r="DKH140" s="102"/>
      <c r="DKI140" s="102"/>
      <c r="DKJ140" s="102"/>
      <c r="DKK140" s="102"/>
      <c r="DKL140" s="102"/>
      <c r="DKM140" s="102"/>
      <c r="DKN140" s="102"/>
      <c r="DKO140" s="102"/>
      <c r="DKP140" s="102"/>
      <c r="DKQ140" s="102"/>
      <c r="DKR140" s="102"/>
      <c r="DKS140" s="102"/>
      <c r="DKT140" s="102"/>
      <c r="DKU140" s="102"/>
      <c r="DKV140" s="102"/>
      <c r="DKW140" s="102"/>
      <c r="DKX140" s="102"/>
      <c r="DKY140" s="102"/>
      <c r="DKZ140" s="102"/>
      <c r="DLA140" s="102"/>
      <c r="DLB140" s="102"/>
      <c r="DLC140" s="102"/>
      <c r="DLD140" s="102"/>
      <c r="DLE140" s="102"/>
      <c r="DLF140" s="102"/>
      <c r="DLG140" s="102"/>
      <c r="DLH140" s="102"/>
      <c r="DLI140" s="102"/>
      <c r="DLJ140" s="102"/>
      <c r="DLK140" s="102"/>
      <c r="DLL140" s="102"/>
      <c r="DLM140" s="102"/>
      <c r="DLN140" s="102"/>
      <c r="DLO140" s="102"/>
      <c r="DLP140" s="102"/>
      <c r="DLQ140" s="102"/>
      <c r="DLR140" s="102"/>
      <c r="DLS140" s="102"/>
      <c r="DLT140" s="102"/>
      <c r="DLU140" s="102"/>
      <c r="DLV140" s="102"/>
      <c r="DLW140" s="102"/>
      <c r="DLX140" s="102"/>
      <c r="DLY140" s="102"/>
      <c r="DLZ140" s="102"/>
      <c r="DMA140" s="102"/>
      <c r="DMB140" s="102"/>
      <c r="DMC140" s="102"/>
      <c r="DMD140" s="102"/>
      <c r="DME140" s="102"/>
      <c r="DMF140" s="102"/>
      <c r="DMG140" s="102"/>
      <c r="DMH140" s="102"/>
      <c r="DMI140" s="102"/>
      <c r="DMJ140" s="102"/>
      <c r="DMK140" s="102"/>
      <c r="DML140" s="102"/>
      <c r="DMM140" s="102"/>
      <c r="DMN140" s="102"/>
      <c r="DMO140" s="102"/>
      <c r="DMP140" s="102"/>
      <c r="DMQ140" s="102"/>
      <c r="DMR140" s="102"/>
      <c r="DMS140" s="102"/>
      <c r="DMT140" s="102"/>
      <c r="DMU140" s="102"/>
      <c r="DMV140" s="102"/>
      <c r="DMW140" s="102"/>
      <c r="DMX140" s="102"/>
      <c r="DMY140" s="102"/>
      <c r="DMZ140" s="102"/>
      <c r="DNA140" s="102"/>
      <c r="DNB140" s="102"/>
      <c r="DNC140" s="102"/>
      <c r="DND140" s="102"/>
      <c r="DNE140" s="102"/>
      <c r="DNF140" s="102"/>
      <c r="DNG140" s="102"/>
      <c r="DNH140" s="102"/>
      <c r="DNI140" s="102"/>
      <c r="DNJ140" s="102"/>
      <c r="DNK140" s="102"/>
      <c r="DNL140" s="102"/>
      <c r="DNM140" s="102"/>
      <c r="DNN140" s="102"/>
      <c r="DNO140" s="102"/>
      <c r="DNP140" s="102"/>
      <c r="DNQ140" s="102"/>
      <c r="DNR140" s="102"/>
      <c r="DNS140" s="102"/>
      <c r="DNT140" s="102"/>
      <c r="DNU140" s="102"/>
      <c r="DNV140" s="102"/>
      <c r="DNW140" s="102"/>
      <c r="DNX140" s="102"/>
      <c r="DNY140" s="102"/>
      <c r="DNZ140" s="102"/>
      <c r="DOA140" s="102"/>
      <c r="DOB140" s="102"/>
      <c r="DOC140" s="102"/>
      <c r="DOD140" s="102"/>
      <c r="DOE140" s="102"/>
      <c r="DOF140" s="102"/>
      <c r="DOG140" s="102"/>
      <c r="DOH140" s="102"/>
      <c r="DOI140" s="102"/>
      <c r="DOJ140" s="102"/>
      <c r="DOK140" s="102"/>
      <c r="DOL140" s="102"/>
      <c r="DOM140" s="102"/>
      <c r="DON140" s="102"/>
      <c r="DOO140" s="102"/>
      <c r="DOP140" s="102"/>
      <c r="DOQ140" s="102"/>
      <c r="DOR140" s="102"/>
      <c r="DOS140" s="102"/>
      <c r="DOT140" s="102"/>
      <c r="DOU140" s="102"/>
      <c r="DOV140" s="102"/>
      <c r="DOW140" s="102"/>
      <c r="DOX140" s="102"/>
      <c r="DOY140" s="102"/>
      <c r="DOZ140" s="102"/>
      <c r="DPA140" s="102"/>
      <c r="DPB140" s="102"/>
      <c r="DPC140" s="102"/>
      <c r="DPD140" s="102"/>
      <c r="DPE140" s="102"/>
      <c r="DPF140" s="102"/>
      <c r="DPG140" s="102"/>
      <c r="DPH140" s="102"/>
      <c r="DPI140" s="102"/>
      <c r="DPJ140" s="102"/>
      <c r="DPK140" s="102"/>
      <c r="DPL140" s="102"/>
      <c r="DPM140" s="102"/>
      <c r="DPN140" s="102"/>
      <c r="DPO140" s="102"/>
      <c r="DPP140" s="102"/>
      <c r="DPQ140" s="102"/>
      <c r="DPR140" s="102"/>
      <c r="DPS140" s="102"/>
      <c r="DPT140" s="102"/>
      <c r="DPU140" s="102"/>
      <c r="DPV140" s="102"/>
      <c r="DPW140" s="102"/>
      <c r="DPX140" s="102"/>
      <c r="DPY140" s="102"/>
      <c r="DPZ140" s="102"/>
      <c r="DQA140" s="102"/>
      <c r="DQB140" s="102"/>
      <c r="DQC140" s="102"/>
      <c r="DQD140" s="102"/>
      <c r="DQE140" s="102"/>
      <c r="DQF140" s="102"/>
      <c r="DQG140" s="102"/>
      <c r="DQH140" s="102"/>
      <c r="DQI140" s="102"/>
      <c r="DQJ140" s="102"/>
      <c r="DQK140" s="102"/>
      <c r="DQL140" s="102"/>
      <c r="DQM140" s="102"/>
      <c r="DQN140" s="102"/>
      <c r="DQO140" s="102"/>
      <c r="DQP140" s="102"/>
      <c r="DQQ140" s="102"/>
      <c r="DQR140" s="102"/>
      <c r="DQS140" s="102"/>
      <c r="DQT140" s="102"/>
      <c r="DQU140" s="102"/>
      <c r="DQV140" s="102"/>
      <c r="DQW140" s="102"/>
      <c r="DQX140" s="102"/>
      <c r="DQY140" s="102"/>
      <c r="DQZ140" s="102"/>
      <c r="DRA140" s="102"/>
      <c r="DRB140" s="102"/>
      <c r="DRC140" s="102"/>
      <c r="DRD140" s="102"/>
      <c r="DRE140" s="102"/>
      <c r="DRF140" s="102"/>
      <c r="DRG140" s="102"/>
      <c r="DRH140" s="102"/>
      <c r="DRI140" s="102"/>
      <c r="DRJ140" s="102"/>
      <c r="DRK140" s="102"/>
      <c r="DRL140" s="102"/>
      <c r="DRM140" s="102"/>
      <c r="DRN140" s="102"/>
      <c r="DRO140" s="102"/>
      <c r="DRP140" s="102"/>
      <c r="DRQ140" s="102"/>
      <c r="DRR140" s="102"/>
      <c r="DRS140" s="102"/>
      <c r="DRT140" s="102"/>
      <c r="DRU140" s="102"/>
      <c r="DRV140" s="102"/>
      <c r="DRW140" s="102"/>
      <c r="DRX140" s="102"/>
      <c r="DRY140" s="102"/>
      <c r="DRZ140" s="102"/>
      <c r="DSA140" s="102"/>
      <c r="DSB140" s="102"/>
      <c r="DSC140" s="102"/>
      <c r="DSD140" s="102"/>
      <c r="DSE140" s="102"/>
      <c r="DSF140" s="102"/>
      <c r="DSG140" s="102"/>
      <c r="DSH140" s="102"/>
      <c r="DSI140" s="102"/>
      <c r="DSJ140" s="102"/>
      <c r="DSK140" s="102"/>
      <c r="DSL140" s="102"/>
      <c r="DSM140" s="102"/>
      <c r="DSN140" s="102"/>
      <c r="DSO140" s="102"/>
      <c r="DSP140" s="102"/>
      <c r="DSQ140" s="102"/>
      <c r="DSR140" s="102"/>
      <c r="DSS140" s="102"/>
      <c r="DST140" s="102"/>
      <c r="DSU140" s="102"/>
      <c r="DSV140" s="102"/>
      <c r="DSW140" s="102"/>
      <c r="DSX140" s="102"/>
      <c r="DSY140" s="102"/>
      <c r="DSZ140" s="102"/>
      <c r="DTA140" s="102"/>
      <c r="DTB140" s="102"/>
      <c r="DTC140" s="102"/>
      <c r="DTD140" s="102"/>
      <c r="DTE140" s="102"/>
      <c r="DTF140" s="102"/>
      <c r="DTG140" s="102"/>
      <c r="DTH140" s="102"/>
      <c r="DTI140" s="102"/>
      <c r="DTJ140" s="102"/>
      <c r="DTK140" s="102"/>
      <c r="DTL140" s="102"/>
      <c r="DTM140" s="102"/>
      <c r="DTN140" s="102"/>
      <c r="DTO140" s="102"/>
      <c r="DTP140" s="102"/>
      <c r="DTQ140" s="102"/>
      <c r="DTR140" s="102"/>
      <c r="DTS140" s="102"/>
      <c r="DTT140" s="102"/>
      <c r="DTU140" s="102"/>
      <c r="DTV140" s="102"/>
      <c r="DTW140" s="102"/>
      <c r="DTX140" s="102"/>
      <c r="DTY140" s="102"/>
      <c r="DTZ140" s="102"/>
      <c r="DUA140" s="102"/>
      <c r="DUB140" s="102"/>
      <c r="DUC140" s="102"/>
      <c r="DUD140" s="102"/>
      <c r="DUE140" s="102"/>
      <c r="DUF140" s="102"/>
      <c r="DUG140" s="102"/>
      <c r="DUH140" s="102"/>
      <c r="DUI140" s="102"/>
      <c r="DUJ140" s="102"/>
      <c r="DUK140" s="102"/>
      <c r="DUL140" s="102"/>
      <c r="DUM140" s="102"/>
      <c r="DUN140" s="102"/>
      <c r="DUO140" s="102"/>
      <c r="DUP140" s="102"/>
      <c r="DUQ140" s="102"/>
      <c r="DUR140" s="102"/>
      <c r="DUS140" s="102"/>
      <c r="DUT140" s="102"/>
      <c r="DUU140" s="102"/>
      <c r="DUV140" s="102"/>
      <c r="DUW140" s="102"/>
      <c r="DUX140" s="102"/>
      <c r="DUY140" s="102"/>
      <c r="DUZ140" s="102"/>
      <c r="DVA140" s="102"/>
      <c r="DVB140" s="102"/>
      <c r="DVC140" s="102"/>
      <c r="DVD140" s="102"/>
      <c r="DVE140" s="102"/>
      <c r="DVF140" s="102"/>
      <c r="DVG140" s="102"/>
      <c r="DVH140" s="102"/>
      <c r="DVI140" s="102"/>
      <c r="DVJ140" s="102"/>
      <c r="DVK140" s="102"/>
      <c r="DVL140" s="102"/>
      <c r="DVM140" s="102"/>
      <c r="DVN140" s="102"/>
      <c r="DVO140" s="102"/>
      <c r="DVP140" s="102"/>
      <c r="DVQ140" s="102"/>
      <c r="DVR140" s="102"/>
      <c r="DVS140" s="102"/>
      <c r="DVT140" s="102"/>
      <c r="DVU140" s="102"/>
      <c r="DVV140" s="102"/>
      <c r="DVW140" s="102"/>
      <c r="DVX140" s="102"/>
      <c r="DVY140" s="102"/>
      <c r="DVZ140" s="102"/>
      <c r="DWA140" s="102"/>
      <c r="DWB140" s="102"/>
      <c r="DWC140" s="102"/>
      <c r="DWD140" s="102"/>
      <c r="DWE140" s="102"/>
      <c r="DWF140" s="102"/>
      <c r="DWG140" s="102"/>
      <c r="DWH140" s="102"/>
      <c r="DWI140" s="102"/>
      <c r="DWJ140" s="102"/>
      <c r="DWK140" s="102"/>
      <c r="DWL140" s="102"/>
      <c r="DWM140" s="102"/>
      <c r="DWN140" s="102"/>
      <c r="DWO140" s="102"/>
      <c r="DWP140" s="102"/>
      <c r="DWQ140" s="102"/>
      <c r="DWR140" s="102"/>
      <c r="DWS140" s="102"/>
      <c r="DWT140" s="102"/>
      <c r="DWU140" s="102"/>
      <c r="DWV140" s="102"/>
      <c r="DWW140" s="102"/>
      <c r="DWX140" s="102"/>
      <c r="DWY140" s="102"/>
      <c r="DWZ140" s="102"/>
      <c r="DXA140" s="102"/>
      <c r="DXB140" s="102"/>
      <c r="DXC140" s="102"/>
      <c r="DXD140" s="102"/>
      <c r="DXE140" s="102"/>
      <c r="DXF140" s="102"/>
      <c r="DXG140" s="102"/>
      <c r="DXH140" s="102"/>
      <c r="DXI140" s="102"/>
      <c r="DXJ140" s="102"/>
      <c r="DXK140" s="102"/>
      <c r="DXL140" s="102"/>
      <c r="DXM140" s="102"/>
      <c r="DXN140" s="102"/>
      <c r="DXO140" s="102"/>
      <c r="DXP140" s="102"/>
      <c r="DXQ140" s="102"/>
      <c r="DXR140" s="102"/>
      <c r="DXS140" s="102"/>
      <c r="DXT140" s="102"/>
      <c r="DXU140" s="102"/>
      <c r="DXV140" s="102"/>
      <c r="DXW140" s="102"/>
      <c r="DXX140" s="102"/>
      <c r="DXY140" s="102"/>
      <c r="DXZ140" s="102"/>
      <c r="DYA140" s="102"/>
      <c r="DYB140" s="102"/>
      <c r="DYC140" s="102"/>
      <c r="DYD140" s="102"/>
      <c r="DYE140" s="102"/>
      <c r="DYF140" s="102"/>
      <c r="DYG140" s="102"/>
      <c r="DYH140" s="102"/>
      <c r="DYI140" s="102"/>
      <c r="DYJ140" s="102"/>
      <c r="DYK140" s="102"/>
      <c r="DYL140" s="102"/>
      <c r="DYM140" s="102"/>
      <c r="DYN140" s="102"/>
      <c r="DYO140" s="102"/>
      <c r="DYP140" s="102"/>
      <c r="DYQ140" s="102"/>
      <c r="DYR140" s="102"/>
      <c r="DYS140" s="102"/>
      <c r="DYT140" s="102"/>
      <c r="DYU140" s="102"/>
      <c r="DYV140" s="102"/>
      <c r="DYW140" s="102"/>
      <c r="DYX140" s="102"/>
      <c r="DYY140" s="102"/>
      <c r="DYZ140" s="102"/>
      <c r="DZA140" s="102"/>
      <c r="DZB140" s="102"/>
      <c r="DZC140" s="102"/>
      <c r="DZD140" s="102"/>
      <c r="DZE140" s="102"/>
      <c r="DZF140" s="102"/>
      <c r="DZG140" s="102"/>
      <c r="DZH140" s="102"/>
      <c r="DZI140" s="102"/>
      <c r="DZJ140" s="102"/>
      <c r="DZK140" s="102"/>
      <c r="DZL140" s="102"/>
      <c r="DZM140" s="102"/>
      <c r="DZN140" s="102"/>
      <c r="DZO140" s="102"/>
      <c r="DZP140" s="102"/>
      <c r="DZQ140" s="102"/>
      <c r="DZR140" s="102"/>
      <c r="DZS140" s="102"/>
      <c r="DZT140" s="102"/>
      <c r="DZU140" s="102"/>
      <c r="DZV140" s="102"/>
      <c r="DZW140" s="102"/>
      <c r="DZX140" s="102"/>
      <c r="DZY140" s="102"/>
      <c r="DZZ140" s="102"/>
      <c r="EAA140" s="102"/>
      <c r="EAB140" s="102"/>
      <c r="EAC140" s="102"/>
      <c r="EAD140" s="102"/>
      <c r="EAE140" s="102"/>
      <c r="EAF140" s="102"/>
      <c r="EAG140" s="102"/>
      <c r="EAH140" s="102"/>
      <c r="EAI140" s="102"/>
      <c r="EAJ140" s="102"/>
      <c r="EAK140" s="102"/>
      <c r="EAL140" s="102"/>
      <c r="EAM140" s="102"/>
      <c r="EAN140" s="102"/>
      <c r="EAO140" s="102"/>
      <c r="EAP140" s="102"/>
      <c r="EAQ140" s="102"/>
      <c r="EAR140" s="102"/>
      <c r="EAS140" s="102"/>
      <c r="EAT140" s="102"/>
      <c r="EAU140" s="102"/>
      <c r="EAV140" s="102"/>
      <c r="EAW140" s="102"/>
      <c r="EAX140" s="102"/>
      <c r="EAY140" s="102"/>
      <c r="EAZ140" s="102"/>
      <c r="EBA140" s="102"/>
      <c r="EBB140" s="102"/>
      <c r="EBC140" s="102"/>
      <c r="EBD140" s="102"/>
      <c r="EBE140" s="102"/>
      <c r="EBF140" s="102"/>
      <c r="EBG140" s="102"/>
      <c r="EBH140" s="102"/>
      <c r="EBI140" s="102"/>
      <c r="EBJ140" s="102"/>
      <c r="EBK140" s="102"/>
      <c r="EBL140" s="102"/>
      <c r="EBM140" s="102"/>
      <c r="EBN140" s="102"/>
      <c r="EBO140" s="102"/>
      <c r="EBP140" s="102"/>
      <c r="EBQ140" s="102"/>
      <c r="EBR140" s="102"/>
      <c r="EBS140" s="102"/>
      <c r="EBT140" s="102"/>
      <c r="EBU140" s="102"/>
      <c r="EBV140" s="102"/>
      <c r="EBW140" s="102"/>
      <c r="EBX140" s="102"/>
      <c r="EBY140" s="102"/>
      <c r="EBZ140" s="102"/>
      <c r="ECA140" s="102"/>
      <c r="ECB140" s="102"/>
      <c r="ECC140" s="102"/>
      <c r="ECD140" s="102"/>
      <c r="ECE140" s="102"/>
      <c r="ECF140" s="102"/>
      <c r="ECG140" s="102"/>
      <c r="ECH140" s="102"/>
      <c r="ECI140" s="102"/>
      <c r="ECJ140" s="102"/>
      <c r="ECK140" s="102"/>
      <c r="ECL140" s="102"/>
      <c r="ECM140" s="102"/>
      <c r="ECN140" s="102"/>
      <c r="ECO140" s="102"/>
      <c r="ECP140" s="102"/>
      <c r="ECQ140" s="102"/>
      <c r="ECR140" s="102"/>
      <c r="ECS140" s="102"/>
      <c r="ECT140" s="102"/>
      <c r="ECU140" s="102"/>
      <c r="ECV140" s="102"/>
      <c r="ECW140" s="102"/>
      <c r="ECX140" s="102"/>
      <c r="ECY140" s="102"/>
      <c r="ECZ140" s="102"/>
      <c r="EDA140" s="102"/>
      <c r="EDB140" s="102"/>
      <c r="EDC140" s="102"/>
      <c r="EDD140" s="102"/>
      <c r="EDE140" s="102"/>
      <c r="EDF140" s="102"/>
      <c r="EDG140" s="102"/>
      <c r="EDH140" s="102"/>
      <c r="EDI140" s="102"/>
      <c r="EDJ140" s="102"/>
      <c r="EDK140" s="102"/>
      <c r="EDL140" s="102"/>
      <c r="EDM140" s="102"/>
      <c r="EDN140" s="102"/>
      <c r="EDO140" s="102"/>
      <c r="EDP140" s="102"/>
      <c r="EDQ140" s="102"/>
      <c r="EDR140" s="102"/>
      <c r="EDS140" s="102"/>
      <c r="EDT140" s="102"/>
      <c r="EDU140" s="102"/>
      <c r="EDV140" s="102"/>
      <c r="EDW140" s="102"/>
      <c r="EDX140" s="102"/>
      <c r="EDY140" s="102"/>
      <c r="EDZ140" s="102"/>
      <c r="EEA140" s="102"/>
      <c r="EEB140" s="102"/>
      <c r="EEC140" s="102"/>
      <c r="EED140" s="102"/>
      <c r="EEE140" s="102"/>
      <c r="EEF140" s="102"/>
      <c r="EEG140" s="102"/>
      <c r="EEH140" s="102"/>
      <c r="EEI140" s="102"/>
      <c r="EEJ140" s="102"/>
      <c r="EEK140" s="102"/>
      <c r="EEL140" s="102"/>
      <c r="EEM140" s="102"/>
      <c r="EEN140" s="102"/>
      <c r="EEO140" s="102"/>
      <c r="EEP140" s="102"/>
      <c r="EEQ140" s="102"/>
      <c r="EER140" s="102"/>
      <c r="EES140" s="102"/>
      <c r="EET140" s="102"/>
      <c r="EEU140" s="102"/>
      <c r="EEV140" s="102"/>
      <c r="EEW140" s="102"/>
      <c r="EEX140" s="102"/>
      <c r="EEY140" s="102"/>
      <c r="EEZ140" s="102"/>
      <c r="EFA140" s="102"/>
      <c r="EFB140" s="102"/>
      <c r="EFC140" s="102"/>
      <c r="EFD140" s="102"/>
      <c r="EFE140" s="102"/>
      <c r="EFF140" s="102"/>
      <c r="EFG140" s="102"/>
      <c r="EFH140" s="102"/>
      <c r="EFI140" s="102"/>
      <c r="EFJ140" s="102"/>
      <c r="EFK140" s="102"/>
      <c r="EFL140" s="102"/>
      <c r="EFM140" s="102"/>
      <c r="EFN140" s="102"/>
      <c r="EFO140" s="102"/>
      <c r="EFP140" s="102"/>
      <c r="EFQ140" s="102"/>
      <c r="EFR140" s="102"/>
      <c r="EFS140" s="102"/>
      <c r="EFT140" s="102"/>
      <c r="EFU140" s="102"/>
      <c r="EFV140" s="102"/>
      <c r="EFW140" s="102"/>
      <c r="EFX140" s="102"/>
      <c r="EFY140" s="102"/>
      <c r="EFZ140" s="102"/>
      <c r="EGA140" s="102"/>
      <c r="EGB140" s="102"/>
      <c r="EGC140" s="102"/>
      <c r="EGD140" s="102"/>
      <c r="EGE140" s="102"/>
      <c r="EGF140" s="102"/>
      <c r="EGG140" s="102"/>
      <c r="EGH140" s="102"/>
      <c r="EGI140" s="102"/>
      <c r="EGJ140" s="102"/>
      <c r="EGK140" s="102"/>
      <c r="EGL140" s="102"/>
      <c r="EGM140" s="102"/>
      <c r="EGN140" s="102"/>
      <c r="EGO140" s="102"/>
      <c r="EGP140" s="102"/>
      <c r="EGQ140" s="102"/>
      <c r="EGR140" s="102"/>
      <c r="EGS140" s="102"/>
      <c r="EGT140" s="102"/>
      <c r="EGU140" s="102"/>
      <c r="EGV140" s="102"/>
      <c r="EGW140" s="102"/>
      <c r="EGX140" s="102"/>
      <c r="EGY140" s="102"/>
      <c r="EGZ140" s="102"/>
      <c r="EHA140" s="102"/>
      <c r="EHB140" s="102"/>
      <c r="EHC140" s="102"/>
      <c r="EHD140" s="102"/>
      <c r="EHE140" s="102"/>
      <c r="EHF140" s="102"/>
      <c r="EHG140" s="102"/>
      <c r="EHH140" s="102"/>
      <c r="EHI140" s="102"/>
      <c r="EHJ140" s="102"/>
      <c r="EHK140" s="102"/>
      <c r="EHL140" s="102"/>
      <c r="EHM140" s="102"/>
      <c r="EHN140" s="102"/>
      <c r="EHO140" s="102"/>
      <c r="EHP140" s="102"/>
      <c r="EHQ140" s="102"/>
      <c r="EHR140" s="102"/>
      <c r="EHS140" s="102"/>
      <c r="EHT140" s="102"/>
      <c r="EHU140" s="102"/>
      <c r="EHV140" s="102"/>
      <c r="EHW140" s="102"/>
      <c r="EHX140" s="102"/>
      <c r="EHY140" s="102"/>
      <c r="EHZ140" s="102"/>
      <c r="EIA140" s="102"/>
      <c r="EIB140" s="102"/>
      <c r="EIC140" s="102"/>
      <c r="EID140" s="102"/>
      <c r="EIE140" s="102"/>
      <c r="EIF140" s="102"/>
      <c r="EIG140" s="102"/>
      <c r="EIH140" s="102"/>
      <c r="EII140" s="102"/>
      <c r="EIJ140" s="102"/>
      <c r="EIK140" s="102"/>
      <c r="EIL140" s="102"/>
      <c r="EIM140" s="102"/>
      <c r="EIN140" s="102"/>
      <c r="EIO140" s="102"/>
      <c r="EIP140" s="102"/>
      <c r="EIQ140" s="102"/>
      <c r="EIR140" s="102"/>
      <c r="EIS140" s="102"/>
      <c r="EIT140" s="102"/>
      <c r="EIU140" s="102"/>
      <c r="EIV140" s="102"/>
      <c r="EIW140" s="102"/>
      <c r="EIX140" s="102"/>
      <c r="EIY140" s="102"/>
      <c r="EIZ140" s="102"/>
      <c r="EJA140" s="102"/>
      <c r="EJB140" s="102"/>
      <c r="EJC140" s="102"/>
      <c r="EJD140" s="102"/>
      <c r="EJE140" s="102"/>
      <c r="EJF140" s="102"/>
      <c r="EJG140" s="102"/>
      <c r="EJH140" s="102"/>
      <c r="EJI140" s="102"/>
      <c r="EJJ140" s="102"/>
      <c r="EJK140" s="102"/>
      <c r="EJL140" s="102"/>
      <c r="EJM140" s="102"/>
      <c r="EJN140" s="102"/>
      <c r="EJO140" s="102"/>
      <c r="EJP140" s="102"/>
      <c r="EJQ140" s="102"/>
      <c r="EJR140" s="102"/>
      <c r="EJS140" s="102"/>
      <c r="EJT140" s="102"/>
      <c r="EJU140" s="102"/>
      <c r="EJV140" s="102"/>
      <c r="EJW140" s="102"/>
      <c r="EJX140" s="102"/>
      <c r="EJY140" s="102"/>
      <c r="EJZ140" s="102"/>
      <c r="EKA140" s="102"/>
      <c r="EKB140" s="102"/>
      <c r="EKC140" s="102"/>
      <c r="EKD140" s="102"/>
      <c r="EKE140" s="102"/>
      <c r="EKF140" s="102"/>
      <c r="EKG140" s="102"/>
      <c r="EKH140" s="102"/>
      <c r="EKI140" s="102"/>
      <c r="EKJ140" s="102"/>
      <c r="EKK140" s="102"/>
      <c r="EKL140" s="102"/>
      <c r="EKM140" s="102"/>
      <c r="EKN140" s="102"/>
      <c r="EKO140" s="102"/>
      <c r="EKP140" s="102"/>
      <c r="EKQ140" s="102"/>
      <c r="EKR140" s="102"/>
      <c r="EKS140" s="102"/>
      <c r="EKT140" s="102"/>
      <c r="EKU140" s="102"/>
      <c r="EKV140" s="102"/>
      <c r="EKW140" s="102"/>
      <c r="EKX140" s="102"/>
      <c r="EKY140" s="102"/>
      <c r="EKZ140" s="102"/>
      <c r="ELA140" s="102"/>
      <c r="ELB140" s="102"/>
      <c r="ELC140" s="102"/>
      <c r="ELD140" s="102"/>
      <c r="ELE140" s="102"/>
      <c r="ELF140" s="102"/>
      <c r="ELG140" s="102"/>
      <c r="ELH140" s="102"/>
      <c r="ELI140" s="102"/>
      <c r="ELJ140" s="102"/>
      <c r="ELK140" s="102"/>
      <c r="ELL140" s="102"/>
      <c r="ELM140" s="102"/>
      <c r="ELN140" s="102"/>
      <c r="ELO140" s="102"/>
      <c r="ELP140" s="102"/>
      <c r="ELQ140" s="102"/>
      <c r="ELR140" s="102"/>
      <c r="ELS140" s="102"/>
      <c r="ELT140" s="102"/>
      <c r="ELU140" s="102"/>
      <c r="ELV140" s="102"/>
      <c r="ELW140" s="102"/>
      <c r="ELX140" s="102"/>
      <c r="ELY140" s="102"/>
      <c r="ELZ140" s="102"/>
      <c r="EMA140" s="102"/>
      <c r="EMB140" s="102"/>
      <c r="EMC140" s="102"/>
      <c r="EMD140" s="102"/>
      <c r="EME140" s="102"/>
      <c r="EMF140" s="102"/>
      <c r="EMG140" s="102"/>
      <c r="EMH140" s="102"/>
      <c r="EMI140" s="102"/>
      <c r="EMJ140" s="102"/>
      <c r="EMK140" s="102"/>
      <c r="EML140" s="102"/>
      <c r="EMM140" s="102"/>
      <c r="EMN140" s="102"/>
      <c r="EMO140" s="102"/>
      <c r="EMP140" s="102"/>
      <c r="EMQ140" s="102"/>
      <c r="EMR140" s="102"/>
      <c r="EMS140" s="102"/>
      <c r="EMT140" s="102"/>
      <c r="EMU140" s="102"/>
      <c r="EMV140" s="102"/>
      <c r="EMW140" s="102"/>
      <c r="EMX140" s="102"/>
      <c r="EMY140" s="102"/>
      <c r="EMZ140" s="102"/>
      <c r="ENA140" s="102"/>
      <c r="ENB140" s="102"/>
      <c r="ENC140" s="102"/>
      <c r="END140" s="102"/>
      <c r="ENE140" s="102"/>
      <c r="ENF140" s="102"/>
      <c r="ENG140" s="102"/>
      <c r="ENH140" s="102"/>
      <c r="ENI140" s="102"/>
      <c r="ENJ140" s="102"/>
      <c r="ENK140" s="102"/>
      <c r="ENL140" s="102"/>
      <c r="ENM140" s="102"/>
      <c r="ENN140" s="102"/>
      <c r="ENO140" s="102"/>
      <c r="ENP140" s="102"/>
      <c r="ENQ140" s="102"/>
      <c r="ENR140" s="102"/>
      <c r="ENS140" s="102"/>
      <c r="ENT140" s="102"/>
      <c r="ENU140" s="102"/>
      <c r="ENV140" s="102"/>
      <c r="ENW140" s="102"/>
      <c r="ENX140" s="102"/>
      <c r="ENY140" s="102"/>
      <c r="ENZ140" s="102"/>
      <c r="EOA140" s="102"/>
      <c r="EOB140" s="102"/>
      <c r="EOC140" s="102"/>
      <c r="EOD140" s="102"/>
      <c r="EOE140" s="102"/>
      <c r="EOF140" s="102"/>
      <c r="EOG140" s="102"/>
      <c r="EOH140" s="102"/>
      <c r="EOI140" s="102"/>
      <c r="EOJ140" s="102"/>
      <c r="EOK140" s="102"/>
      <c r="EOL140" s="102"/>
      <c r="EOM140" s="102"/>
      <c r="EON140" s="102"/>
      <c r="EOO140" s="102"/>
      <c r="EOP140" s="102"/>
      <c r="EOQ140" s="102"/>
      <c r="EOR140" s="102"/>
      <c r="EOS140" s="102"/>
      <c r="EOT140" s="102"/>
      <c r="EOU140" s="102"/>
      <c r="EOV140" s="102"/>
      <c r="EOW140" s="102"/>
      <c r="EOX140" s="102"/>
      <c r="EOY140" s="102"/>
      <c r="EOZ140" s="102"/>
      <c r="EPA140" s="102"/>
      <c r="EPB140" s="102"/>
      <c r="EPC140" s="102"/>
      <c r="EPD140" s="102"/>
      <c r="EPE140" s="102"/>
      <c r="EPF140" s="102"/>
      <c r="EPG140" s="102"/>
      <c r="EPH140" s="102"/>
      <c r="EPI140" s="102"/>
      <c r="EPJ140" s="102"/>
      <c r="EPK140" s="102"/>
      <c r="EPL140" s="102"/>
      <c r="EPM140" s="102"/>
      <c r="EPN140" s="102"/>
      <c r="EPO140" s="102"/>
      <c r="EPP140" s="102"/>
      <c r="EPQ140" s="102"/>
      <c r="EPR140" s="102"/>
      <c r="EPS140" s="102"/>
      <c r="EPT140" s="102"/>
      <c r="EPU140" s="102"/>
      <c r="EPV140" s="102"/>
      <c r="EPW140" s="102"/>
      <c r="EPX140" s="102"/>
      <c r="EPY140" s="102"/>
      <c r="EPZ140" s="102"/>
      <c r="EQA140" s="102"/>
      <c r="EQB140" s="102"/>
      <c r="EQC140" s="102"/>
      <c r="EQD140" s="102"/>
      <c r="EQE140" s="102"/>
      <c r="EQF140" s="102"/>
      <c r="EQG140" s="102"/>
      <c r="EQH140" s="102"/>
      <c r="EQI140" s="102"/>
      <c r="EQJ140" s="102"/>
      <c r="EQK140" s="102"/>
      <c r="EQL140" s="102"/>
      <c r="EQM140" s="102"/>
      <c r="EQN140" s="102"/>
      <c r="EQO140" s="102"/>
      <c r="EQP140" s="102"/>
      <c r="EQQ140" s="102"/>
      <c r="EQR140" s="102"/>
      <c r="EQS140" s="102"/>
      <c r="EQT140" s="102"/>
      <c r="EQU140" s="102"/>
      <c r="EQV140" s="102"/>
      <c r="EQW140" s="102"/>
      <c r="EQX140" s="102"/>
      <c r="EQY140" s="102"/>
      <c r="EQZ140" s="102"/>
      <c r="ERA140" s="102"/>
      <c r="ERB140" s="102"/>
      <c r="ERC140" s="102"/>
      <c r="ERD140" s="102"/>
      <c r="ERE140" s="102"/>
      <c r="ERF140" s="102"/>
      <c r="ERG140" s="102"/>
      <c r="ERH140" s="102"/>
      <c r="ERI140" s="102"/>
      <c r="ERJ140" s="102"/>
      <c r="ERK140" s="102"/>
      <c r="ERL140" s="102"/>
      <c r="ERM140" s="102"/>
      <c r="ERN140" s="102"/>
      <c r="ERO140" s="102"/>
      <c r="ERP140" s="102"/>
      <c r="ERQ140" s="102"/>
      <c r="ERR140" s="102"/>
      <c r="ERS140" s="102"/>
      <c r="ERT140" s="102"/>
      <c r="ERU140" s="102"/>
      <c r="ERV140" s="102"/>
      <c r="ERW140" s="102"/>
      <c r="ERX140" s="102"/>
      <c r="ERY140" s="102"/>
      <c r="ERZ140" s="102"/>
      <c r="ESA140" s="102"/>
      <c r="ESB140" s="102"/>
      <c r="ESC140" s="102"/>
      <c r="ESD140" s="102"/>
      <c r="ESE140" s="102"/>
      <c r="ESF140" s="102"/>
      <c r="ESG140" s="102"/>
      <c r="ESH140" s="102"/>
      <c r="ESI140" s="102"/>
      <c r="ESJ140" s="102"/>
      <c r="ESK140" s="102"/>
      <c r="ESL140" s="102"/>
      <c r="ESM140" s="102"/>
      <c r="ESN140" s="102"/>
      <c r="ESO140" s="102"/>
      <c r="ESP140" s="102"/>
      <c r="ESQ140" s="102"/>
      <c r="ESR140" s="102"/>
      <c r="ESS140" s="102"/>
      <c r="EST140" s="102"/>
      <c r="ESU140" s="102"/>
      <c r="ESV140" s="102"/>
      <c r="ESW140" s="102"/>
      <c r="ESX140" s="102"/>
      <c r="ESY140" s="102"/>
      <c r="ESZ140" s="102"/>
      <c r="ETA140" s="102"/>
      <c r="ETB140" s="102"/>
      <c r="ETC140" s="102"/>
      <c r="ETD140" s="102"/>
      <c r="ETE140" s="102"/>
      <c r="ETF140" s="102"/>
      <c r="ETG140" s="102"/>
      <c r="ETH140" s="102"/>
      <c r="ETI140" s="102"/>
      <c r="ETJ140" s="102"/>
      <c r="ETK140" s="102"/>
      <c r="ETL140" s="102"/>
      <c r="ETM140" s="102"/>
      <c r="ETN140" s="102"/>
      <c r="ETO140" s="102"/>
      <c r="ETP140" s="102"/>
      <c r="ETQ140" s="102"/>
      <c r="ETR140" s="102"/>
      <c r="ETS140" s="102"/>
      <c r="ETT140" s="102"/>
      <c r="ETU140" s="102"/>
      <c r="ETV140" s="102"/>
      <c r="ETW140" s="102"/>
      <c r="ETX140" s="102"/>
      <c r="ETY140" s="102"/>
      <c r="ETZ140" s="102"/>
      <c r="EUA140" s="102"/>
      <c r="EUB140" s="102"/>
      <c r="EUC140" s="102"/>
      <c r="EUD140" s="102"/>
      <c r="EUE140" s="102"/>
      <c r="EUF140" s="102"/>
      <c r="EUG140" s="102"/>
      <c r="EUH140" s="102"/>
      <c r="EUI140" s="102"/>
      <c r="EUJ140" s="102"/>
      <c r="EUK140" s="102"/>
      <c r="EUL140" s="102"/>
      <c r="EUM140" s="102"/>
      <c r="EUN140" s="102"/>
      <c r="EUO140" s="102"/>
      <c r="EUP140" s="102"/>
      <c r="EUQ140" s="102"/>
      <c r="EUR140" s="102"/>
      <c r="EUS140" s="102"/>
      <c r="EUT140" s="102"/>
      <c r="EUU140" s="102"/>
      <c r="EUV140" s="102"/>
      <c r="EUW140" s="102"/>
      <c r="EUX140" s="102"/>
      <c r="EUY140" s="102"/>
      <c r="EUZ140" s="102"/>
      <c r="EVA140" s="102"/>
      <c r="EVB140" s="102"/>
      <c r="EVC140" s="102"/>
      <c r="EVD140" s="102"/>
      <c r="EVE140" s="102"/>
      <c r="EVF140" s="102"/>
      <c r="EVG140" s="102"/>
      <c r="EVH140" s="102"/>
      <c r="EVI140" s="102"/>
      <c r="EVJ140" s="102"/>
      <c r="EVK140" s="102"/>
      <c r="EVL140" s="102"/>
      <c r="EVM140" s="102"/>
      <c r="EVN140" s="102"/>
      <c r="EVO140" s="102"/>
      <c r="EVP140" s="102"/>
      <c r="EVQ140" s="102"/>
      <c r="EVR140" s="102"/>
      <c r="EVS140" s="102"/>
      <c r="EVT140" s="102"/>
      <c r="EVU140" s="102"/>
      <c r="EVV140" s="102"/>
      <c r="EVW140" s="102"/>
      <c r="EVX140" s="102"/>
      <c r="EVY140" s="102"/>
      <c r="EVZ140" s="102"/>
      <c r="EWA140" s="102"/>
      <c r="EWB140" s="102"/>
      <c r="EWC140" s="102"/>
      <c r="EWD140" s="102"/>
      <c r="EWE140" s="102"/>
      <c r="EWF140" s="102"/>
      <c r="EWG140" s="102"/>
      <c r="EWH140" s="102"/>
      <c r="EWI140" s="102"/>
      <c r="EWJ140" s="102"/>
      <c r="EWK140" s="102"/>
      <c r="EWL140" s="102"/>
      <c r="EWM140" s="102"/>
      <c r="EWN140" s="102"/>
      <c r="EWO140" s="102"/>
      <c r="EWP140" s="102"/>
      <c r="EWQ140" s="102"/>
      <c r="EWR140" s="102"/>
      <c r="EWS140" s="102"/>
      <c r="EWT140" s="102"/>
      <c r="EWU140" s="102"/>
      <c r="EWV140" s="102"/>
      <c r="EWW140" s="102"/>
      <c r="EWX140" s="102"/>
      <c r="EWY140" s="102"/>
      <c r="EWZ140" s="102"/>
      <c r="EXA140" s="102"/>
      <c r="EXB140" s="102"/>
      <c r="EXC140" s="102"/>
      <c r="EXD140" s="102"/>
      <c r="EXE140" s="102"/>
      <c r="EXF140" s="102"/>
      <c r="EXG140" s="102"/>
      <c r="EXH140" s="102"/>
      <c r="EXI140" s="102"/>
      <c r="EXJ140" s="102"/>
      <c r="EXK140" s="102"/>
      <c r="EXL140" s="102"/>
      <c r="EXM140" s="102"/>
      <c r="EXN140" s="102"/>
      <c r="EXO140" s="102"/>
      <c r="EXP140" s="102"/>
      <c r="EXQ140" s="102"/>
      <c r="EXR140" s="102"/>
      <c r="EXS140" s="102"/>
      <c r="EXT140" s="102"/>
      <c r="EXU140" s="102"/>
      <c r="EXV140" s="102"/>
      <c r="EXW140" s="102"/>
      <c r="EXX140" s="102"/>
      <c r="EXY140" s="102"/>
      <c r="EXZ140" s="102"/>
      <c r="EYA140" s="102"/>
      <c r="EYB140" s="102"/>
      <c r="EYC140" s="102"/>
      <c r="EYD140" s="102"/>
      <c r="EYE140" s="102"/>
      <c r="EYF140" s="102"/>
      <c r="EYG140" s="102"/>
      <c r="EYH140" s="102"/>
      <c r="EYI140" s="102"/>
      <c r="EYJ140" s="102"/>
      <c r="EYK140" s="102"/>
      <c r="EYL140" s="102"/>
      <c r="EYM140" s="102"/>
      <c r="EYN140" s="102"/>
      <c r="EYO140" s="102"/>
      <c r="EYP140" s="102"/>
      <c r="EYQ140" s="102"/>
      <c r="EYR140" s="102"/>
      <c r="EYS140" s="102"/>
      <c r="EYT140" s="102"/>
      <c r="EYU140" s="102"/>
      <c r="EYV140" s="102"/>
      <c r="EYW140" s="102"/>
      <c r="EYX140" s="102"/>
      <c r="EYY140" s="102"/>
      <c r="EYZ140" s="102"/>
      <c r="EZA140" s="102"/>
      <c r="EZB140" s="102"/>
      <c r="EZC140" s="102"/>
      <c r="EZD140" s="102"/>
      <c r="EZE140" s="102"/>
      <c r="EZF140" s="102"/>
      <c r="EZG140" s="102"/>
      <c r="EZH140" s="102"/>
      <c r="EZI140" s="102"/>
      <c r="EZJ140" s="102"/>
      <c r="EZK140" s="102"/>
      <c r="EZL140" s="102"/>
      <c r="EZM140" s="102"/>
      <c r="EZN140" s="102"/>
      <c r="EZO140" s="102"/>
      <c r="EZP140" s="102"/>
      <c r="EZQ140" s="102"/>
      <c r="EZR140" s="102"/>
      <c r="EZS140" s="102"/>
      <c r="EZT140" s="102"/>
      <c r="EZU140" s="102"/>
      <c r="EZV140" s="102"/>
      <c r="EZW140" s="102"/>
      <c r="EZX140" s="102"/>
      <c r="EZY140" s="102"/>
      <c r="EZZ140" s="102"/>
      <c r="FAA140" s="102"/>
      <c r="FAB140" s="102"/>
      <c r="FAC140" s="102"/>
      <c r="FAD140" s="102"/>
      <c r="FAE140" s="102"/>
      <c r="FAF140" s="102"/>
      <c r="FAG140" s="102"/>
      <c r="FAH140" s="102"/>
      <c r="FAI140" s="102"/>
      <c r="FAJ140" s="102"/>
      <c r="FAK140" s="102"/>
      <c r="FAL140" s="102"/>
      <c r="FAM140" s="102"/>
      <c r="FAN140" s="102"/>
      <c r="FAO140" s="102"/>
      <c r="FAP140" s="102"/>
      <c r="FAQ140" s="102"/>
      <c r="FAR140" s="102"/>
      <c r="FAS140" s="102"/>
      <c r="FAT140" s="102"/>
      <c r="FAU140" s="102"/>
      <c r="FAV140" s="102"/>
      <c r="FAW140" s="102"/>
      <c r="FAX140" s="102"/>
      <c r="FAY140" s="102"/>
      <c r="FAZ140" s="102"/>
      <c r="FBA140" s="102"/>
      <c r="FBB140" s="102"/>
      <c r="FBC140" s="102"/>
      <c r="FBD140" s="102"/>
      <c r="FBE140" s="102"/>
      <c r="FBF140" s="102"/>
      <c r="FBG140" s="102"/>
      <c r="FBH140" s="102"/>
      <c r="FBI140" s="102"/>
      <c r="FBJ140" s="102"/>
      <c r="FBK140" s="102"/>
      <c r="FBL140" s="102"/>
      <c r="FBM140" s="102"/>
      <c r="FBN140" s="102"/>
      <c r="FBO140" s="102"/>
      <c r="FBP140" s="102"/>
      <c r="FBQ140" s="102"/>
      <c r="FBR140" s="102"/>
      <c r="FBS140" s="102"/>
      <c r="FBT140" s="102"/>
      <c r="FBU140" s="102"/>
      <c r="FBV140" s="102"/>
      <c r="FBW140" s="102"/>
      <c r="FBX140" s="102"/>
      <c r="FBY140" s="102"/>
      <c r="FBZ140" s="102"/>
      <c r="FCA140" s="102"/>
      <c r="FCB140" s="102"/>
      <c r="FCC140" s="102"/>
      <c r="FCD140" s="102"/>
      <c r="FCE140" s="102"/>
      <c r="FCF140" s="102"/>
      <c r="FCG140" s="102"/>
      <c r="FCH140" s="102"/>
      <c r="FCI140" s="102"/>
      <c r="FCJ140" s="102"/>
      <c r="FCK140" s="102"/>
      <c r="FCL140" s="102"/>
      <c r="FCM140" s="102"/>
      <c r="FCN140" s="102"/>
      <c r="FCO140" s="102"/>
      <c r="FCP140" s="102"/>
      <c r="FCQ140" s="102"/>
      <c r="FCR140" s="102"/>
      <c r="FCS140" s="102"/>
      <c r="FCT140" s="102"/>
      <c r="FCU140" s="102"/>
      <c r="FCV140" s="102"/>
      <c r="FCW140" s="102"/>
      <c r="FCX140" s="102"/>
      <c r="FCY140" s="102"/>
      <c r="FCZ140" s="102"/>
      <c r="FDA140" s="102"/>
      <c r="FDB140" s="102"/>
      <c r="FDC140" s="102"/>
      <c r="FDD140" s="102"/>
      <c r="FDE140" s="102"/>
      <c r="FDF140" s="102"/>
      <c r="FDG140" s="102"/>
      <c r="FDH140" s="102"/>
      <c r="FDI140" s="102"/>
      <c r="FDJ140" s="102"/>
      <c r="FDK140" s="102"/>
      <c r="FDL140" s="102"/>
      <c r="FDM140" s="102"/>
      <c r="FDN140" s="102"/>
      <c r="FDO140" s="102"/>
      <c r="FDP140" s="102"/>
      <c r="FDQ140" s="102"/>
      <c r="FDR140" s="102"/>
      <c r="FDS140" s="102"/>
      <c r="FDT140" s="102"/>
      <c r="FDU140" s="102"/>
      <c r="FDV140" s="102"/>
      <c r="FDW140" s="102"/>
      <c r="FDX140" s="102"/>
      <c r="FDY140" s="102"/>
      <c r="FDZ140" s="102"/>
      <c r="FEA140" s="102"/>
      <c r="FEB140" s="102"/>
      <c r="FEC140" s="102"/>
      <c r="FED140" s="102"/>
      <c r="FEE140" s="102"/>
      <c r="FEF140" s="102"/>
      <c r="FEG140" s="102"/>
      <c r="FEH140" s="102"/>
      <c r="FEI140" s="102"/>
      <c r="FEJ140" s="102"/>
      <c r="FEK140" s="102"/>
      <c r="FEL140" s="102"/>
      <c r="FEM140" s="102"/>
      <c r="FEN140" s="102"/>
      <c r="FEO140" s="102"/>
      <c r="FEP140" s="102"/>
      <c r="FEQ140" s="102"/>
      <c r="FER140" s="102"/>
      <c r="FES140" s="102"/>
      <c r="FET140" s="102"/>
      <c r="FEU140" s="102"/>
      <c r="FEV140" s="102"/>
      <c r="FEW140" s="102"/>
      <c r="FEX140" s="102"/>
      <c r="FEY140" s="102"/>
      <c r="FEZ140" s="102"/>
      <c r="FFA140" s="102"/>
      <c r="FFB140" s="102"/>
      <c r="FFC140" s="102"/>
      <c r="FFD140" s="102"/>
      <c r="FFE140" s="102"/>
      <c r="FFF140" s="102"/>
      <c r="FFG140" s="102"/>
      <c r="FFH140" s="102"/>
      <c r="FFI140" s="102"/>
      <c r="FFJ140" s="102"/>
      <c r="FFK140" s="102"/>
      <c r="FFL140" s="102"/>
      <c r="FFM140" s="102"/>
      <c r="FFN140" s="102"/>
      <c r="FFO140" s="102"/>
      <c r="FFP140" s="102"/>
      <c r="FFQ140" s="102"/>
      <c r="FFR140" s="102"/>
      <c r="FFS140" s="102"/>
      <c r="FFT140" s="102"/>
      <c r="FFU140" s="102"/>
      <c r="FFV140" s="102"/>
      <c r="FFW140" s="102"/>
      <c r="FFX140" s="102"/>
      <c r="FFY140" s="102"/>
      <c r="FFZ140" s="102"/>
      <c r="FGA140" s="102"/>
      <c r="FGB140" s="102"/>
      <c r="FGC140" s="102"/>
      <c r="FGD140" s="102"/>
      <c r="FGE140" s="102"/>
      <c r="FGF140" s="102"/>
      <c r="FGG140" s="102"/>
      <c r="FGH140" s="102"/>
      <c r="FGI140" s="102"/>
      <c r="FGJ140" s="102"/>
      <c r="FGK140" s="102"/>
      <c r="FGL140" s="102"/>
      <c r="FGM140" s="102"/>
      <c r="FGN140" s="102"/>
      <c r="FGO140" s="102"/>
      <c r="FGP140" s="102"/>
      <c r="FGQ140" s="102"/>
      <c r="FGR140" s="102"/>
      <c r="FGS140" s="102"/>
      <c r="FGT140" s="102"/>
      <c r="FGU140" s="102"/>
      <c r="FGV140" s="102"/>
      <c r="FGW140" s="102"/>
      <c r="FGX140" s="102"/>
      <c r="FGY140" s="102"/>
      <c r="FGZ140" s="102"/>
      <c r="FHA140" s="102"/>
      <c r="FHB140" s="102"/>
      <c r="FHC140" s="102"/>
      <c r="FHD140" s="102"/>
      <c r="FHE140" s="102"/>
      <c r="FHF140" s="102"/>
      <c r="FHG140" s="102"/>
      <c r="FHH140" s="102"/>
      <c r="FHI140" s="102"/>
      <c r="FHJ140" s="102"/>
      <c r="FHK140" s="102"/>
      <c r="FHL140" s="102"/>
      <c r="FHM140" s="102"/>
      <c r="FHN140" s="102"/>
      <c r="FHO140" s="102"/>
      <c r="FHP140" s="102"/>
      <c r="FHQ140" s="102"/>
      <c r="FHR140" s="102"/>
      <c r="FHS140" s="102"/>
      <c r="FHT140" s="102"/>
      <c r="FHU140" s="102"/>
      <c r="FHV140" s="102"/>
      <c r="FHW140" s="102"/>
      <c r="FHX140" s="102"/>
      <c r="FHY140" s="102"/>
      <c r="FHZ140" s="102"/>
      <c r="FIA140" s="102"/>
      <c r="FIB140" s="102"/>
      <c r="FIC140" s="102"/>
      <c r="FID140" s="102"/>
      <c r="FIE140" s="102"/>
      <c r="FIF140" s="102"/>
      <c r="FIG140" s="102"/>
      <c r="FIH140" s="102"/>
      <c r="FII140" s="102"/>
      <c r="FIJ140" s="102"/>
      <c r="FIK140" s="102"/>
      <c r="FIL140" s="102"/>
      <c r="FIM140" s="102"/>
      <c r="FIN140" s="102"/>
      <c r="FIO140" s="102"/>
      <c r="FIP140" s="102"/>
      <c r="FIQ140" s="102"/>
      <c r="FIR140" s="102"/>
      <c r="FIS140" s="102"/>
      <c r="FIT140" s="102"/>
      <c r="FIU140" s="102"/>
      <c r="FIV140" s="102"/>
      <c r="FIW140" s="102"/>
      <c r="FIX140" s="102"/>
      <c r="FIY140" s="102"/>
      <c r="FIZ140" s="102"/>
      <c r="FJA140" s="102"/>
      <c r="FJB140" s="102"/>
      <c r="FJC140" s="102"/>
      <c r="FJD140" s="102"/>
      <c r="FJE140" s="102"/>
      <c r="FJF140" s="102"/>
      <c r="FJG140" s="102"/>
      <c r="FJH140" s="102"/>
      <c r="FJI140" s="102"/>
      <c r="FJJ140" s="102"/>
      <c r="FJK140" s="102"/>
      <c r="FJL140" s="102"/>
      <c r="FJM140" s="102"/>
      <c r="FJN140" s="102"/>
      <c r="FJO140" s="102"/>
      <c r="FJP140" s="102"/>
      <c r="FJQ140" s="102"/>
      <c r="FJR140" s="102"/>
      <c r="FJS140" s="102"/>
      <c r="FJT140" s="102"/>
      <c r="FJU140" s="102"/>
      <c r="FJV140" s="102"/>
      <c r="FJW140" s="102"/>
      <c r="FJX140" s="102"/>
      <c r="FJY140" s="102"/>
      <c r="FJZ140" s="102"/>
      <c r="FKA140" s="102"/>
      <c r="FKB140" s="102"/>
      <c r="FKC140" s="102"/>
      <c r="FKD140" s="102"/>
      <c r="FKE140" s="102"/>
      <c r="FKF140" s="102"/>
      <c r="FKG140" s="102"/>
      <c r="FKH140" s="102"/>
      <c r="FKI140" s="102"/>
      <c r="FKJ140" s="102"/>
      <c r="FKK140" s="102"/>
      <c r="FKL140" s="102"/>
      <c r="FKM140" s="102"/>
      <c r="FKN140" s="102"/>
      <c r="FKO140" s="102"/>
      <c r="FKP140" s="102"/>
      <c r="FKQ140" s="102"/>
      <c r="FKR140" s="102"/>
      <c r="FKS140" s="102"/>
      <c r="FKT140" s="102"/>
      <c r="FKU140" s="102"/>
      <c r="FKV140" s="102"/>
      <c r="FKW140" s="102"/>
      <c r="FKX140" s="102"/>
      <c r="FKY140" s="102"/>
      <c r="FKZ140" s="102"/>
      <c r="FLA140" s="102"/>
      <c r="FLB140" s="102"/>
      <c r="FLC140" s="102"/>
      <c r="FLD140" s="102"/>
      <c r="FLE140" s="102"/>
      <c r="FLF140" s="102"/>
      <c r="FLG140" s="102"/>
      <c r="FLH140" s="102"/>
      <c r="FLI140" s="102"/>
      <c r="FLJ140" s="102"/>
      <c r="FLK140" s="102"/>
      <c r="FLL140" s="102"/>
      <c r="FLM140" s="102"/>
      <c r="FLN140" s="102"/>
      <c r="FLO140" s="102"/>
      <c r="FLP140" s="102"/>
      <c r="FLQ140" s="102"/>
      <c r="FLR140" s="102"/>
      <c r="FLS140" s="102"/>
      <c r="FLT140" s="102"/>
      <c r="FLU140" s="102"/>
      <c r="FLV140" s="102"/>
      <c r="FLW140" s="102"/>
      <c r="FLX140" s="102"/>
      <c r="FLY140" s="102"/>
      <c r="FLZ140" s="102"/>
      <c r="FMA140" s="102"/>
      <c r="FMB140" s="102"/>
      <c r="FMC140" s="102"/>
      <c r="FMD140" s="102"/>
      <c r="FME140" s="102"/>
      <c r="FMF140" s="102"/>
      <c r="FMG140" s="102"/>
      <c r="FMH140" s="102"/>
      <c r="FMI140" s="102"/>
      <c r="FMJ140" s="102"/>
      <c r="FMK140" s="102"/>
      <c r="FML140" s="102"/>
      <c r="FMM140" s="102"/>
      <c r="FMN140" s="102"/>
      <c r="FMO140" s="102"/>
      <c r="FMP140" s="102"/>
      <c r="FMQ140" s="102"/>
      <c r="FMR140" s="102"/>
      <c r="FMS140" s="102"/>
      <c r="FMT140" s="102"/>
      <c r="FMU140" s="102"/>
      <c r="FMV140" s="102"/>
      <c r="FMW140" s="102"/>
      <c r="FMX140" s="102"/>
      <c r="FMY140" s="102"/>
      <c r="FMZ140" s="102"/>
      <c r="FNA140" s="102"/>
      <c r="FNB140" s="102"/>
      <c r="FNC140" s="102"/>
      <c r="FND140" s="102"/>
      <c r="FNE140" s="102"/>
      <c r="FNF140" s="102"/>
      <c r="FNG140" s="102"/>
      <c r="FNH140" s="102"/>
      <c r="FNI140" s="102"/>
      <c r="FNJ140" s="102"/>
      <c r="FNK140" s="102"/>
      <c r="FNL140" s="102"/>
      <c r="FNM140" s="102"/>
      <c r="FNN140" s="102"/>
      <c r="FNO140" s="102"/>
      <c r="FNP140" s="102"/>
      <c r="FNQ140" s="102"/>
      <c r="FNR140" s="102"/>
      <c r="FNS140" s="102"/>
      <c r="FNT140" s="102"/>
      <c r="FNU140" s="102"/>
      <c r="FNV140" s="102"/>
      <c r="FNW140" s="102"/>
      <c r="FNX140" s="102"/>
      <c r="FNY140" s="102"/>
      <c r="FNZ140" s="102"/>
      <c r="FOA140" s="102"/>
      <c r="FOB140" s="102"/>
      <c r="FOC140" s="102"/>
      <c r="FOD140" s="102"/>
      <c r="FOE140" s="102"/>
      <c r="FOF140" s="102"/>
      <c r="FOG140" s="102"/>
      <c r="FOH140" s="102"/>
      <c r="FOI140" s="102"/>
      <c r="FOJ140" s="102"/>
      <c r="FOK140" s="102"/>
      <c r="FOL140" s="102"/>
      <c r="FOM140" s="102"/>
      <c r="FON140" s="102"/>
      <c r="FOO140" s="102"/>
      <c r="FOP140" s="102"/>
      <c r="FOQ140" s="102"/>
      <c r="FOR140" s="102"/>
      <c r="FOS140" s="102"/>
      <c r="FOT140" s="102"/>
      <c r="FOU140" s="102"/>
      <c r="FOV140" s="102"/>
      <c r="FOW140" s="102"/>
      <c r="FOX140" s="102"/>
      <c r="FOY140" s="102"/>
      <c r="FOZ140" s="102"/>
      <c r="FPA140" s="102"/>
      <c r="FPB140" s="102"/>
      <c r="FPC140" s="102"/>
      <c r="FPD140" s="102"/>
      <c r="FPE140" s="102"/>
      <c r="FPF140" s="102"/>
      <c r="FPG140" s="102"/>
      <c r="FPH140" s="102"/>
      <c r="FPI140" s="102"/>
      <c r="FPJ140" s="102"/>
      <c r="FPK140" s="102"/>
      <c r="FPL140" s="102"/>
      <c r="FPM140" s="102"/>
      <c r="FPN140" s="102"/>
      <c r="FPO140" s="102"/>
      <c r="FPP140" s="102"/>
      <c r="FPQ140" s="102"/>
      <c r="FPR140" s="102"/>
      <c r="FPS140" s="102"/>
      <c r="FPT140" s="102"/>
      <c r="FPU140" s="102"/>
      <c r="FPV140" s="102"/>
      <c r="FPW140" s="102"/>
      <c r="FPX140" s="102"/>
      <c r="FPY140" s="102"/>
      <c r="FPZ140" s="102"/>
      <c r="FQA140" s="102"/>
      <c r="FQB140" s="102"/>
      <c r="FQC140" s="102"/>
      <c r="FQD140" s="102"/>
      <c r="FQE140" s="102"/>
      <c r="FQF140" s="102"/>
      <c r="FQG140" s="102"/>
      <c r="FQH140" s="102"/>
      <c r="FQI140" s="102"/>
      <c r="FQJ140" s="102"/>
      <c r="FQK140" s="102"/>
      <c r="FQL140" s="102"/>
      <c r="FQM140" s="102"/>
      <c r="FQN140" s="102"/>
      <c r="FQO140" s="102"/>
      <c r="FQP140" s="102"/>
      <c r="FQQ140" s="102"/>
      <c r="FQR140" s="102"/>
      <c r="FQS140" s="102"/>
      <c r="FQT140" s="102"/>
      <c r="FQU140" s="102"/>
      <c r="FQV140" s="102"/>
      <c r="FQW140" s="102"/>
      <c r="FQX140" s="102"/>
      <c r="FQY140" s="102"/>
      <c r="FQZ140" s="102"/>
      <c r="FRA140" s="102"/>
      <c r="FRB140" s="102"/>
      <c r="FRC140" s="102"/>
      <c r="FRD140" s="102"/>
      <c r="FRE140" s="102"/>
      <c r="FRF140" s="102"/>
      <c r="FRG140" s="102"/>
      <c r="FRH140" s="102"/>
      <c r="FRI140" s="102"/>
      <c r="FRJ140" s="102"/>
      <c r="FRK140" s="102"/>
      <c r="FRL140" s="102"/>
      <c r="FRM140" s="102"/>
      <c r="FRN140" s="102"/>
      <c r="FRO140" s="102"/>
      <c r="FRP140" s="102"/>
      <c r="FRQ140" s="102"/>
      <c r="FRR140" s="102"/>
      <c r="FRS140" s="102"/>
      <c r="FRT140" s="102"/>
      <c r="FRU140" s="102"/>
      <c r="FRV140" s="102"/>
      <c r="FRW140" s="102"/>
      <c r="FRX140" s="102"/>
      <c r="FRY140" s="102"/>
      <c r="FRZ140" s="102"/>
      <c r="FSA140" s="102"/>
      <c r="FSB140" s="102"/>
      <c r="FSC140" s="102"/>
      <c r="FSD140" s="102"/>
      <c r="FSE140" s="102"/>
      <c r="FSF140" s="102"/>
      <c r="FSG140" s="102"/>
      <c r="FSH140" s="102"/>
      <c r="FSI140" s="102"/>
      <c r="FSJ140" s="102"/>
      <c r="FSK140" s="102"/>
      <c r="FSL140" s="102"/>
      <c r="FSM140" s="102"/>
      <c r="FSN140" s="102"/>
      <c r="FSO140" s="102"/>
      <c r="FSP140" s="102"/>
      <c r="FSQ140" s="102"/>
      <c r="FSR140" s="102"/>
      <c r="FSS140" s="102"/>
      <c r="FST140" s="102"/>
      <c r="FSU140" s="102"/>
      <c r="FSV140" s="102"/>
      <c r="FSW140" s="102"/>
      <c r="FSX140" s="102"/>
      <c r="FSY140" s="102"/>
      <c r="FSZ140" s="102"/>
      <c r="FTA140" s="102"/>
      <c r="FTB140" s="102"/>
      <c r="FTC140" s="102"/>
      <c r="FTD140" s="102"/>
      <c r="FTE140" s="102"/>
      <c r="FTF140" s="102"/>
      <c r="FTG140" s="102"/>
      <c r="FTH140" s="102"/>
      <c r="FTI140" s="102"/>
      <c r="FTJ140" s="102"/>
      <c r="FTK140" s="102"/>
      <c r="FTL140" s="102"/>
      <c r="FTM140" s="102"/>
      <c r="FTN140" s="102"/>
      <c r="FTO140" s="102"/>
      <c r="FTP140" s="102"/>
      <c r="FTQ140" s="102"/>
      <c r="FTR140" s="102"/>
      <c r="FTS140" s="102"/>
      <c r="FTT140" s="102"/>
      <c r="FTU140" s="102"/>
      <c r="FTV140" s="102"/>
      <c r="FTW140" s="102"/>
      <c r="FTX140" s="102"/>
      <c r="FTY140" s="102"/>
      <c r="FTZ140" s="102"/>
      <c r="FUA140" s="102"/>
      <c r="FUB140" s="102"/>
      <c r="FUC140" s="102"/>
      <c r="FUD140" s="102"/>
      <c r="FUE140" s="102"/>
      <c r="FUF140" s="102"/>
      <c r="FUG140" s="102"/>
      <c r="FUH140" s="102"/>
      <c r="FUI140" s="102"/>
      <c r="FUJ140" s="102"/>
      <c r="FUK140" s="102"/>
      <c r="FUL140" s="102"/>
      <c r="FUM140" s="102"/>
      <c r="FUN140" s="102"/>
      <c r="FUO140" s="102"/>
      <c r="FUP140" s="102"/>
      <c r="FUQ140" s="102"/>
      <c r="FUR140" s="102"/>
      <c r="FUS140" s="102"/>
      <c r="FUT140" s="102"/>
      <c r="FUU140" s="102"/>
      <c r="FUV140" s="102"/>
      <c r="FUW140" s="102"/>
      <c r="FUX140" s="102"/>
      <c r="FUY140" s="102"/>
      <c r="FUZ140" s="102"/>
      <c r="FVA140" s="102"/>
      <c r="FVB140" s="102"/>
      <c r="FVC140" s="102"/>
      <c r="FVD140" s="102"/>
      <c r="FVE140" s="102"/>
      <c r="FVF140" s="102"/>
      <c r="FVG140" s="102"/>
      <c r="FVH140" s="102"/>
      <c r="FVI140" s="102"/>
      <c r="FVJ140" s="102"/>
      <c r="FVK140" s="102"/>
      <c r="FVL140" s="102"/>
      <c r="FVM140" s="102"/>
      <c r="FVN140" s="102"/>
      <c r="FVO140" s="102"/>
      <c r="FVP140" s="102"/>
      <c r="FVQ140" s="102"/>
      <c r="FVR140" s="102"/>
      <c r="FVS140" s="102"/>
      <c r="FVT140" s="102"/>
      <c r="FVU140" s="102"/>
      <c r="FVV140" s="102"/>
      <c r="FVW140" s="102"/>
      <c r="FVX140" s="102"/>
      <c r="FVY140" s="102"/>
      <c r="FVZ140" s="102"/>
      <c r="FWA140" s="102"/>
      <c r="FWB140" s="102"/>
      <c r="FWC140" s="102"/>
      <c r="FWD140" s="102"/>
      <c r="FWE140" s="102"/>
      <c r="FWF140" s="102"/>
      <c r="FWG140" s="102"/>
      <c r="FWH140" s="102"/>
      <c r="FWI140" s="102"/>
      <c r="FWJ140" s="102"/>
      <c r="FWK140" s="102"/>
      <c r="FWL140" s="102"/>
      <c r="FWM140" s="102"/>
      <c r="FWN140" s="102"/>
      <c r="FWO140" s="102"/>
      <c r="FWP140" s="102"/>
      <c r="FWQ140" s="102"/>
      <c r="FWR140" s="102"/>
      <c r="FWS140" s="102"/>
      <c r="FWT140" s="102"/>
      <c r="FWU140" s="102"/>
      <c r="FWV140" s="102"/>
      <c r="FWW140" s="102"/>
      <c r="FWX140" s="102"/>
      <c r="FWY140" s="102"/>
      <c r="FWZ140" s="102"/>
      <c r="FXA140" s="102"/>
      <c r="FXB140" s="102"/>
      <c r="FXC140" s="102"/>
      <c r="FXD140" s="102"/>
      <c r="FXE140" s="102"/>
      <c r="FXF140" s="102"/>
      <c r="FXG140" s="102"/>
      <c r="FXH140" s="102"/>
      <c r="FXI140" s="102"/>
      <c r="FXJ140" s="102"/>
      <c r="FXK140" s="102"/>
      <c r="FXL140" s="102"/>
      <c r="FXM140" s="102"/>
      <c r="FXN140" s="102"/>
      <c r="FXO140" s="102"/>
      <c r="FXP140" s="102"/>
      <c r="FXQ140" s="102"/>
      <c r="FXR140" s="102"/>
      <c r="FXS140" s="102"/>
      <c r="FXT140" s="102"/>
      <c r="FXU140" s="102"/>
      <c r="FXV140" s="102"/>
      <c r="FXW140" s="102"/>
      <c r="FXX140" s="102"/>
      <c r="FXY140" s="102"/>
      <c r="FXZ140" s="102"/>
      <c r="FYA140" s="102"/>
      <c r="FYB140" s="102"/>
      <c r="FYC140" s="102"/>
      <c r="FYD140" s="102"/>
      <c r="FYE140" s="102"/>
      <c r="FYF140" s="102"/>
      <c r="FYG140" s="102"/>
      <c r="FYH140" s="102"/>
      <c r="FYI140" s="102"/>
      <c r="FYJ140" s="102"/>
      <c r="FYK140" s="102"/>
      <c r="FYL140" s="102"/>
      <c r="FYM140" s="102"/>
      <c r="FYN140" s="102"/>
      <c r="FYO140" s="102"/>
      <c r="FYP140" s="102"/>
      <c r="FYQ140" s="102"/>
      <c r="FYR140" s="102"/>
      <c r="FYS140" s="102"/>
      <c r="FYT140" s="102"/>
      <c r="FYU140" s="102"/>
      <c r="FYV140" s="102"/>
      <c r="FYW140" s="102"/>
      <c r="FYX140" s="102"/>
      <c r="FYY140" s="102"/>
      <c r="FYZ140" s="102"/>
      <c r="FZA140" s="102"/>
      <c r="FZB140" s="102"/>
      <c r="FZC140" s="102"/>
      <c r="FZD140" s="102"/>
      <c r="FZE140" s="102"/>
      <c r="FZF140" s="102"/>
      <c r="FZG140" s="102"/>
      <c r="FZH140" s="102"/>
      <c r="FZI140" s="102"/>
      <c r="FZJ140" s="102"/>
      <c r="FZK140" s="102"/>
      <c r="FZL140" s="102"/>
      <c r="FZM140" s="102"/>
      <c r="FZN140" s="102"/>
      <c r="FZO140" s="102"/>
      <c r="FZP140" s="102"/>
      <c r="FZQ140" s="102"/>
      <c r="FZR140" s="102"/>
      <c r="FZS140" s="102"/>
      <c r="FZT140" s="102"/>
      <c r="FZU140" s="102"/>
      <c r="FZV140" s="102"/>
      <c r="FZW140" s="102"/>
      <c r="FZX140" s="102"/>
      <c r="FZY140" s="102"/>
      <c r="FZZ140" s="102"/>
      <c r="GAA140" s="102"/>
      <c r="GAB140" s="102"/>
      <c r="GAC140" s="102"/>
      <c r="GAD140" s="102"/>
      <c r="GAE140" s="102"/>
      <c r="GAF140" s="102"/>
      <c r="GAG140" s="102"/>
      <c r="GAH140" s="102"/>
      <c r="GAI140" s="102"/>
      <c r="GAJ140" s="102"/>
      <c r="GAK140" s="102"/>
      <c r="GAL140" s="102"/>
      <c r="GAM140" s="102"/>
      <c r="GAN140" s="102"/>
      <c r="GAO140" s="102"/>
      <c r="GAP140" s="102"/>
      <c r="GAQ140" s="102"/>
      <c r="GAR140" s="102"/>
      <c r="GAS140" s="102"/>
      <c r="GAT140" s="102"/>
      <c r="GAU140" s="102"/>
      <c r="GAV140" s="102"/>
      <c r="GAW140" s="102"/>
      <c r="GAX140" s="102"/>
      <c r="GAY140" s="102"/>
      <c r="GAZ140" s="102"/>
      <c r="GBA140" s="102"/>
      <c r="GBB140" s="102"/>
      <c r="GBC140" s="102"/>
      <c r="GBD140" s="102"/>
      <c r="GBE140" s="102"/>
      <c r="GBF140" s="102"/>
      <c r="GBG140" s="102"/>
      <c r="GBH140" s="102"/>
      <c r="GBI140" s="102"/>
      <c r="GBJ140" s="102"/>
      <c r="GBK140" s="102"/>
      <c r="GBL140" s="102"/>
      <c r="GBM140" s="102"/>
      <c r="GBN140" s="102"/>
      <c r="GBO140" s="102"/>
      <c r="GBP140" s="102"/>
      <c r="GBQ140" s="102"/>
      <c r="GBR140" s="102"/>
      <c r="GBS140" s="102"/>
      <c r="GBT140" s="102"/>
      <c r="GBU140" s="102"/>
      <c r="GBV140" s="102"/>
      <c r="GBW140" s="102"/>
      <c r="GBX140" s="102"/>
      <c r="GBY140" s="102"/>
      <c r="GBZ140" s="102"/>
      <c r="GCA140" s="102"/>
      <c r="GCB140" s="102"/>
      <c r="GCC140" s="102"/>
      <c r="GCD140" s="102"/>
      <c r="GCE140" s="102"/>
      <c r="GCF140" s="102"/>
      <c r="GCG140" s="102"/>
      <c r="GCH140" s="102"/>
      <c r="GCI140" s="102"/>
      <c r="GCJ140" s="102"/>
      <c r="GCK140" s="102"/>
      <c r="GCL140" s="102"/>
      <c r="GCM140" s="102"/>
      <c r="GCN140" s="102"/>
      <c r="GCO140" s="102"/>
      <c r="GCP140" s="102"/>
      <c r="GCQ140" s="102"/>
      <c r="GCR140" s="102"/>
      <c r="GCS140" s="102"/>
      <c r="GCT140" s="102"/>
      <c r="GCU140" s="102"/>
      <c r="GCV140" s="102"/>
      <c r="GCW140" s="102"/>
      <c r="GCX140" s="102"/>
      <c r="GCY140" s="102"/>
      <c r="GCZ140" s="102"/>
      <c r="GDA140" s="102"/>
      <c r="GDB140" s="102"/>
      <c r="GDC140" s="102"/>
      <c r="GDD140" s="102"/>
      <c r="GDE140" s="102"/>
      <c r="GDF140" s="102"/>
      <c r="GDG140" s="102"/>
      <c r="GDH140" s="102"/>
      <c r="GDI140" s="102"/>
      <c r="GDJ140" s="102"/>
      <c r="GDK140" s="102"/>
      <c r="GDL140" s="102"/>
      <c r="GDM140" s="102"/>
      <c r="GDN140" s="102"/>
      <c r="GDO140" s="102"/>
      <c r="GDP140" s="102"/>
      <c r="GDQ140" s="102"/>
      <c r="GDR140" s="102"/>
      <c r="GDS140" s="102"/>
      <c r="GDT140" s="102"/>
      <c r="GDU140" s="102"/>
      <c r="GDV140" s="102"/>
      <c r="GDW140" s="102"/>
      <c r="GDX140" s="102"/>
      <c r="GDY140" s="102"/>
      <c r="GDZ140" s="102"/>
      <c r="GEA140" s="102"/>
      <c r="GEB140" s="102"/>
      <c r="GEC140" s="102"/>
      <c r="GED140" s="102"/>
      <c r="GEE140" s="102"/>
      <c r="GEF140" s="102"/>
      <c r="GEG140" s="102"/>
      <c r="GEH140" s="102"/>
      <c r="GEI140" s="102"/>
      <c r="GEJ140" s="102"/>
      <c r="GEK140" s="102"/>
      <c r="GEL140" s="102"/>
      <c r="GEM140" s="102"/>
      <c r="GEN140" s="102"/>
      <c r="GEO140" s="102"/>
      <c r="GEP140" s="102"/>
      <c r="GEQ140" s="102"/>
      <c r="GER140" s="102"/>
      <c r="GES140" s="102"/>
      <c r="GET140" s="102"/>
      <c r="GEU140" s="102"/>
      <c r="GEV140" s="102"/>
      <c r="GEW140" s="102"/>
      <c r="GEX140" s="102"/>
      <c r="GEY140" s="102"/>
      <c r="GEZ140" s="102"/>
      <c r="GFA140" s="102"/>
      <c r="GFB140" s="102"/>
      <c r="GFC140" s="102"/>
      <c r="GFD140" s="102"/>
      <c r="GFE140" s="102"/>
      <c r="GFF140" s="102"/>
      <c r="GFG140" s="102"/>
      <c r="GFH140" s="102"/>
      <c r="GFI140" s="102"/>
      <c r="GFJ140" s="102"/>
      <c r="GFK140" s="102"/>
      <c r="GFL140" s="102"/>
      <c r="GFM140" s="102"/>
      <c r="GFN140" s="102"/>
      <c r="GFO140" s="102"/>
      <c r="GFP140" s="102"/>
      <c r="GFQ140" s="102"/>
      <c r="GFR140" s="102"/>
      <c r="GFS140" s="102"/>
      <c r="GFT140" s="102"/>
      <c r="GFU140" s="102"/>
      <c r="GFV140" s="102"/>
      <c r="GFW140" s="102"/>
      <c r="GFX140" s="102"/>
      <c r="GFY140" s="102"/>
      <c r="GFZ140" s="102"/>
      <c r="GGA140" s="102"/>
      <c r="GGB140" s="102"/>
      <c r="GGC140" s="102"/>
      <c r="GGD140" s="102"/>
      <c r="GGE140" s="102"/>
      <c r="GGF140" s="102"/>
      <c r="GGG140" s="102"/>
      <c r="GGH140" s="102"/>
      <c r="GGI140" s="102"/>
      <c r="GGJ140" s="102"/>
      <c r="GGK140" s="102"/>
      <c r="GGL140" s="102"/>
      <c r="GGM140" s="102"/>
      <c r="GGN140" s="102"/>
      <c r="GGO140" s="102"/>
      <c r="GGP140" s="102"/>
      <c r="GGQ140" s="102"/>
      <c r="GGR140" s="102"/>
      <c r="GGS140" s="102"/>
      <c r="GGT140" s="102"/>
      <c r="GGU140" s="102"/>
      <c r="GGV140" s="102"/>
      <c r="GGW140" s="102"/>
      <c r="GGX140" s="102"/>
      <c r="GGY140" s="102"/>
      <c r="GGZ140" s="102"/>
      <c r="GHA140" s="102"/>
      <c r="GHB140" s="102"/>
      <c r="GHC140" s="102"/>
      <c r="GHD140" s="102"/>
      <c r="GHE140" s="102"/>
      <c r="GHF140" s="102"/>
      <c r="GHG140" s="102"/>
      <c r="GHH140" s="102"/>
      <c r="GHI140" s="102"/>
      <c r="GHJ140" s="102"/>
      <c r="GHK140" s="102"/>
      <c r="GHL140" s="102"/>
      <c r="GHM140" s="102"/>
      <c r="GHN140" s="102"/>
      <c r="GHO140" s="102"/>
      <c r="GHP140" s="102"/>
      <c r="GHQ140" s="102"/>
      <c r="GHR140" s="102"/>
      <c r="GHS140" s="102"/>
      <c r="GHT140" s="102"/>
      <c r="GHU140" s="102"/>
      <c r="GHV140" s="102"/>
      <c r="GHW140" s="102"/>
      <c r="GHX140" s="102"/>
      <c r="GHY140" s="102"/>
      <c r="GHZ140" s="102"/>
      <c r="GIA140" s="102"/>
      <c r="GIB140" s="102"/>
      <c r="GIC140" s="102"/>
      <c r="GID140" s="102"/>
      <c r="GIE140" s="102"/>
      <c r="GIF140" s="102"/>
      <c r="GIG140" s="102"/>
      <c r="GIH140" s="102"/>
      <c r="GII140" s="102"/>
      <c r="GIJ140" s="102"/>
      <c r="GIK140" s="102"/>
      <c r="GIL140" s="102"/>
      <c r="GIM140" s="102"/>
      <c r="GIN140" s="102"/>
      <c r="GIO140" s="102"/>
      <c r="GIP140" s="102"/>
      <c r="GIQ140" s="102"/>
      <c r="GIR140" s="102"/>
      <c r="GIS140" s="102"/>
      <c r="GIT140" s="102"/>
      <c r="GIU140" s="102"/>
      <c r="GIV140" s="102"/>
      <c r="GIW140" s="102"/>
      <c r="GIX140" s="102"/>
      <c r="GIY140" s="102"/>
      <c r="GIZ140" s="102"/>
      <c r="GJA140" s="102"/>
      <c r="GJB140" s="102"/>
      <c r="GJC140" s="102"/>
      <c r="GJD140" s="102"/>
      <c r="GJE140" s="102"/>
      <c r="GJF140" s="102"/>
      <c r="GJG140" s="102"/>
      <c r="GJH140" s="102"/>
      <c r="GJI140" s="102"/>
      <c r="GJJ140" s="102"/>
      <c r="GJK140" s="102"/>
      <c r="GJL140" s="102"/>
      <c r="GJM140" s="102"/>
      <c r="GJN140" s="102"/>
      <c r="GJO140" s="102"/>
      <c r="GJP140" s="102"/>
      <c r="GJQ140" s="102"/>
      <c r="GJR140" s="102"/>
      <c r="GJS140" s="102"/>
      <c r="GJT140" s="102"/>
      <c r="GJU140" s="102"/>
      <c r="GJV140" s="102"/>
      <c r="GJW140" s="102"/>
      <c r="GJX140" s="102"/>
      <c r="GJY140" s="102"/>
      <c r="GJZ140" s="102"/>
      <c r="GKA140" s="102"/>
      <c r="GKB140" s="102"/>
      <c r="GKC140" s="102"/>
      <c r="GKD140" s="102"/>
      <c r="GKE140" s="102"/>
      <c r="GKF140" s="102"/>
      <c r="GKG140" s="102"/>
      <c r="GKH140" s="102"/>
      <c r="GKI140" s="102"/>
      <c r="GKJ140" s="102"/>
      <c r="GKK140" s="102"/>
      <c r="GKL140" s="102"/>
      <c r="GKM140" s="102"/>
      <c r="GKN140" s="102"/>
      <c r="GKO140" s="102"/>
      <c r="GKP140" s="102"/>
      <c r="GKQ140" s="102"/>
      <c r="GKR140" s="102"/>
      <c r="GKS140" s="102"/>
      <c r="GKT140" s="102"/>
      <c r="GKU140" s="102"/>
      <c r="GKV140" s="102"/>
      <c r="GKW140" s="102"/>
      <c r="GKX140" s="102"/>
      <c r="GKY140" s="102"/>
      <c r="GKZ140" s="102"/>
      <c r="GLA140" s="102"/>
      <c r="GLB140" s="102"/>
      <c r="GLC140" s="102"/>
      <c r="GLD140" s="102"/>
      <c r="GLE140" s="102"/>
      <c r="GLF140" s="102"/>
      <c r="GLG140" s="102"/>
      <c r="GLH140" s="102"/>
      <c r="GLI140" s="102"/>
      <c r="GLJ140" s="102"/>
      <c r="GLK140" s="102"/>
      <c r="GLL140" s="102"/>
      <c r="GLM140" s="102"/>
      <c r="GLN140" s="102"/>
      <c r="GLO140" s="102"/>
      <c r="GLP140" s="102"/>
      <c r="GLQ140" s="102"/>
      <c r="GLR140" s="102"/>
      <c r="GLS140" s="102"/>
      <c r="GLT140" s="102"/>
      <c r="GLU140" s="102"/>
      <c r="GLV140" s="102"/>
      <c r="GLW140" s="102"/>
      <c r="GLX140" s="102"/>
      <c r="GLY140" s="102"/>
      <c r="GLZ140" s="102"/>
      <c r="GMA140" s="102"/>
      <c r="GMB140" s="102"/>
      <c r="GMC140" s="102"/>
      <c r="GMD140" s="102"/>
      <c r="GME140" s="102"/>
      <c r="GMF140" s="102"/>
      <c r="GMG140" s="102"/>
      <c r="GMH140" s="102"/>
      <c r="GMI140" s="102"/>
      <c r="GMJ140" s="102"/>
      <c r="GMK140" s="102"/>
      <c r="GML140" s="102"/>
      <c r="GMM140" s="102"/>
      <c r="GMN140" s="102"/>
      <c r="GMO140" s="102"/>
      <c r="GMP140" s="102"/>
      <c r="GMQ140" s="102"/>
      <c r="GMR140" s="102"/>
      <c r="GMS140" s="102"/>
      <c r="GMT140" s="102"/>
      <c r="GMU140" s="102"/>
      <c r="GMV140" s="102"/>
      <c r="GMW140" s="102"/>
      <c r="GMX140" s="102"/>
      <c r="GMY140" s="102"/>
      <c r="GMZ140" s="102"/>
      <c r="GNA140" s="102"/>
      <c r="GNB140" s="102"/>
      <c r="GNC140" s="102"/>
      <c r="GND140" s="102"/>
      <c r="GNE140" s="102"/>
      <c r="GNF140" s="102"/>
      <c r="GNG140" s="102"/>
      <c r="GNH140" s="102"/>
      <c r="GNI140" s="102"/>
      <c r="GNJ140" s="102"/>
      <c r="GNK140" s="102"/>
      <c r="GNL140" s="102"/>
      <c r="GNM140" s="102"/>
      <c r="GNN140" s="102"/>
      <c r="GNO140" s="102"/>
      <c r="GNP140" s="102"/>
      <c r="GNQ140" s="102"/>
      <c r="GNR140" s="102"/>
      <c r="GNS140" s="102"/>
      <c r="GNT140" s="102"/>
      <c r="GNU140" s="102"/>
      <c r="GNV140" s="102"/>
      <c r="GNW140" s="102"/>
      <c r="GNX140" s="102"/>
      <c r="GNY140" s="102"/>
      <c r="GNZ140" s="102"/>
      <c r="GOA140" s="102"/>
      <c r="GOB140" s="102"/>
      <c r="GOC140" s="102"/>
      <c r="GOD140" s="102"/>
      <c r="GOE140" s="102"/>
      <c r="GOF140" s="102"/>
      <c r="GOG140" s="102"/>
      <c r="GOH140" s="102"/>
      <c r="GOI140" s="102"/>
      <c r="GOJ140" s="102"/>
      <c r="GOK140" s="102"/>
      <c r="GOL140" s="102"/>
      <c r="GOM140" s="102"/>
      <c r="GON140" s="102"/>
      <c r="GOO140" s="102"/>
      <c r="GOP140" s="102"/>
      <c r="GOQ140" s="102"/>
      <c r="GOR140" s="102"/>
      <c r="GOS140" s="102"/>
      <c r="GOT140" s="102"/>
      <c r="GOU140" s="102"/>
      <c r="GOV140" s="102"/>
      <c r="GOW140" s="102"/>
      <c r="GOX140" s="102"/>
      <c r="GOY140" s="102"/>
      <c r="GOZ140" s="102"/>
      <c r="GPA140" s="102"/>
      <c r="GPB140" s="102"/>
      <c r="GPC140" s="102"/>
      <c r="GPD140" s="102"/>
      <c r="GPE140" s="102"/>
      <c r="GPF140" s="102"/>
      <c r="GPG140" s="102"/>
      <c r="GPH140" s="102"/>
      <c r="GPI140" s="102"/>
      <c r="GPJ140" s="102"/>
      <c r="GPK140" s="102"/>
      <c r="GPL140" s="102"/>
      <c r="GPM140" s="102"/>
      <c r="GPN140" s="102"/>
      <c r="GPO140" s="102"/>
      <c r="GPP140" s="102"/>
      <c r="GPQ140" s="102"/>
      <c r="GPR140" s="102"/>
      <c r="GPS140" s="102"/>
      <c r="GPT140" s="102"/>
      <c r="GPU140" s="102"/>
      <c r="GPV140" s="102"/>
      <c r="GPW140" s="102"/>
      <c r="GPX140" s="102"/>
      <c r="GPY140" s="102"/>
      <c r="GPZ140" s="102"/>
      <c r="GQA140" s="102"/>
      <c r="GQB140" s="102"/>
      <c r="GQC140" s="102"/>
      <c r="GQD140" s="102"/>
      <c r="GQE140" s="102"/>
      <c r="GQF140" s="102"/>
      <c r="GQG140" s="102"/>
      <c r="GQH140" s="102"/>
      <c r="GQI140" s="102"/>
      <c r="GQJ140" s="102"/>
      <c r="GQK140" s="102"/>
      <c r="GQL140" s="102"/>
      <c r="GQM140" s="102"/>
      <c r="GQN140" s="102"/>
      <c r="GQO140" s="102"/>
      <c r="GQP140" s="102"/>
      <c r="GQQ140" s="102"/>
      <c r="GQR140" s="102"/>
      <c r="GQS140" s="102"/>
      <c r="GQT140" s="102"/>
      <c r="GQU140" s="102"/>
      <c r="GQV140" s="102"/>
      <c r="GQW140" s="102"/>
      <c r="GQX140" s="102"/>
      <c r="GQY140" s="102"/>
      <c r="GQZ140" s="102"/>
      <c r="GRA140" s="102"/>
      <c r="GRB140" s="102"/>
      <c r="GRC140" s="102"/>
      <c r="GRD140" s="102"/>
      <c r="GRE140" s="102"/>
      <c r="GRF140" s="102"/>
      <c r="GRG140" s="102"/>
      <c r="GRH140" s="102"/>
      <c r="GRI140" s="102"/>
      <c r="GRJ140" s="102"/>
      <c r="GRK140" s="102"/>
      <c r="GRL140" s="102"/>
      <c r="GRM140" s="102"/>
      <c r="GRN140" s="102"/>
      <c r="GRO140" s="102"/>
      <c r="GRP140" s="102"/>
      <c r="GRQ140" s="102"/>
      <c r="GRR140" s="102"/>
      <c r="GRS140" s="102"/>
      <c r="GRT140" s="102"/>
      <c r="GRU140" s="102"/>
      <c r="GRV140" s="102"/>
      <c r="GRW140" s="102"/>
      <c r="GRX140" s="102"/>
      <c r="GRY140" s="102"/>
      <c r="GRZ140" s="102"/>
      <c r="GSA140" s="102"/>
      <c r="GSB140" s="102"/>
      <c r="GSC140" s="102"/>
      <c r="GSD140" s="102"/>
      <c r="GSE140" s="102"/>
      <c r="GSF140" s="102"/>
      <c r="GSG140" s="102"/>
      <c r="GSH140" s="102"/>
      <c r="GSI140" s="102"/>
      <c r="GSJ140" s="102"/>
      <c r="GSK140" s="102"/>
      <c r="GSL140" s="102"/>
      <c r="GSM140" s="102"/>
      <c r="GSN140" s="102"/>
      <c r="GSO140" s="102"/>
      <c r="GSP140" s="102"/>
      <c r="GSQ140" s="102"/>
      <c r="GSR140" s="102"/>
      <c r="GSS140" s="102"/>
      <c r="GST140" s="102"/>
      <c r="GSU140" s="102"/>
      <c r="GSV140" s="102"/>
      <c r="GSW140" s="102"/>
      <c r="GSX140" s="102"/>
      <c r="GSY140" s="102"/>
      <c r="GSZ140" s="102"/>
      <c r="GTA140" s="102"/>
      <c r="GTB140" s="102"/>
      <c r="GTC140" s="102"/>
      <c r="GTD140" s="102"/>
      <c r="GTE140" s="102"/>
      <c r="GTF140" s="102"/>
      <c r="GTG140" s="102"/>
      <c r="GTH140" s="102"/>
      <c r="GTI140" s="102"/>
      <c r="GTJ140" s="102"/>
      <c r="GTK140" s="102"/>
      <c r="GTL140" s="102"/>
      <c r="GTM140" s="102"/>
      <c r="GTN140" s="102"/>
      <c r="GTO140" s="102"/>
      <c r="GTP140" s="102"/>
      <c r="GTQ140" s="102"/>
      <c r="GTR140" s="102"/>
      <c r="GTS140" s="102"/>
      <c r="GTT140" s="102"/>
      <c r="GTU140" s="102"/>
      <c r="GTV140" s="102"/>
      <c r="GTW140" s="102"/>
      <c r="GTX140" s="102"/>
      <c r="GTY140" s="102"/>
      <c r="GTZ140" s="102"/>
      <c r="GUA140" s="102"/>
      <c r="GUB140" s="102"/>
      <c r="GUC140" s="102"/>
      <c r="GUD140" s="102"/>
      <c r="GUE140" s="102"/>
      <c r="GUF140" s="102"/>
      <c r="GUG140" s="102"/>
      <c r="GUH140" s="102"/>
      <c r="GUI140" s="102"/>
      <c r="GUJ140" s="102"/>
      <c r="GUK140" s="102"/>
      <c r="GUL140" s="102"/>
      <c r="GUM140" s="102"/>
      <c r="GUN140" s="102"/>
      <c r="GUO140" s="102"/>
      <c r="GUP140" s="102"/>
      <c r="GUQ140" s="102"/>
      <c r="GUR140" s="102"/>
      <c r="GUS140" s="102"/>
      <c r="GUT140" s="102"/>
      <c r="GUU140" s="102"/>
      <c r="GUV140" s="102"/>
      <c r="GUW140" s="102"/>
      <c r="GUX140" s="102"/>
      <c r="GUY140" s="102"/>
      <c r="GUZ140" s="102"/>
      <c r="GVA140" s="102"/>
      <c r="GVB140" s="102"/>
      <c r="GVC140" s="102"/>
      <c r="GVD140" s="102"/>
      <c r="GVE140" s="102"/>
      <c r="GVF140" s="102"/>
      <c r="GVG140" s="102"/>
      <c r="GVH140" s="102"/>
      <c r="GVI140" s="102"/>
      <c r="GVJ140" s="102"/>
      <c r="GVK140" s="102"/>
      <c r="GVL140" s="102"/>
      <c r="GVM140" s="102"/>
      <c r="GVN140" s="102"/>
      <c r="GVO140" s="102"/>
      <c r="GVP140" s="102"/>
      <c r="GVQ140" s="102"/>
      <c r="GVR140" s="102"/>
      <c r="GVS140" s="102"/>
      <c r="GVT140" s="102"/>
      <c r="GVU140" s="102"/>
      <c r="GVV140" s="102"/>
      <c r="GVW140" s="102"/>
      <c r="GVX140" s="102"/>
      <c r="GVY140" s="102"/>
      <c r="GVZ140" s="102"/>
      <c r="GWA140" s="102"/>
      <c r="GWB140" s="102"/>
      <c r="GWC140" s="102"/>
      <c r="GWD140" s="102"/>
      <c r="GWE140" s="102"/>
      <c r="GWF140" s="102"/>
      <c r="GWG140" s="102"/>
      <c r="GWH140" s="102"/>
      <c r="GWI140" s="102"/>
      <c r="GWJ140" s="102"/>
      <c r="GWK140" s="102"/>
      <c r="GWL140" s="102"/>
      <c r="GWM140" s="102"/>
      <c r="GWN140" s="102"/>
      <c r="GWO140" s="102"/>
      <c r="GWP140" s="102"/>
      <c r="GWQ140" s="102"/>
      <c r="GWR140" s="102"/>
      <c r="GWS140" s="102"/>
      <c r="GWT140" s="102"/>
      <c r="GWU140" s="102"/>
      <c r="GWV140" s="102"/>
      <c r="GWW140" s="102"/>
      <c r="GWX140" s="102"/>
      <c r="GWY140" s="102"/>
      <c r="GWZ140" s="102"/>
      <c r="GXA140" s="102"/>
      <c r="GXB140" s="102"/>
      <c r="GXC140" s="102"/>
      <c r="GXD140" s="102"/>
      <c r="GXE140" s="102"/>
      <c r="GXF140" s="102"/>
      <c r="GXG140" s="102"/>
      <c r="GXH140" s="102"/>
      <c r="GXI140" s="102"/>
      <c r="GXJ140" s="102"/>
      <c r="GXK140" s="102"/>
      <c r="GXL140" s="102"/>
      <c r="GXM140" s="102"/>
      <c r="GXN140" s="102"/>
      <c r="GXO140" s="102"/>
      <c r="GXP140" s="102"/>
      <c r="GXQ140" s="102"/>
      <c r="GXR140" s="102"/>
      <c r="GXS140" s="102"/>
      <c r="GXT140" s="102"/>
      <c r="GXU140" s="102"/>
      <c r="GXV140" s="102"/>
      <c r="GXW140" s="102"/>
      <c r="GXX140" s="102"/>
      <c r="GXY140" s="102"/>
      <c r="GXZ140" s="102"/>
      <c r="GYA140" s="102"/>
      <c r="GYB140" s="102"/>
      <c r="GYC140" s="102"/>
      <c r="GYD140" s="102"/>
      <c r="GYE140" s="102"/>
      <c r="GYF140" s="102"/>
      <c r="GYG140" s="102"/>
      <c r="GYH140" s="102"/>
      <c r="GYI140" s="102"/>
      <c r="GYJ140" s="102"/>
      <c r="GYK140" s="102"/>
      <c r="GYL140" s="102"/>
      <c r="GYM140" s="102"/>
      <c r="GYN140" s="102"/>
      <c r="GYO140" s="102"/>
      <c r="GYP140" s="102"/>
      <c r="GYQ140" s="102"/>
      <c r="GYR140" s="102"/>
      <c r="GYS140" s="102"/>
      <c r="GYT140" s="102"/>
      <c r="GYU140" s="102"/>
      <c r="GYV140" s="102"/>
      <c r="GYW140" s="102"/>
      <c r="GYX140" s="102"/>
      <c r="GYY140" s="102"/>
      <c r="GYZ140" s="102"/>
      <c r="GZA140" s="102"/>
      <c r="GZB140" s="102"/>
      <c r="GZC140" s="102"/>
      <c r="GZD140" s="102"/>
      <c r="GZE140" s="102"/>
      <c r="GZF140" s="102"/>
      <c r="GZG140" s="102"/>
      <c r="GZH140" s="102"/>
      <c r="GZI140" s="102"/>
      <c r="GZJ140" s="102"/>
      <c r="GZK140" s="102"/>
      <c r="GZL140" s="102"/>
      <c r="GZM140" s="102"/>
      <c r="GZN140" s="102"/>
      <c r="GZO140" s="102"/>
      <c r="GZP140" s="102"/>
      <c r="GZQ140" s="102"/>
      <c r="GZR140" s="102"/>
      <c r="GZS140" s="102"/>
      <c r="GZT140" s="102"/>
      <c r="GZU140" s="102"/>
      <c r="GZV140" s="102"/>
      <c r="GZW140" s="102"/>
      <c r="GZX140" s="102"/>
      <c r="GZY140" s="102"/>
      <c r="GZZ140" s="102"/>
      <c r="HAA140" s="102"/>
      <c r="HAB140" s="102"/>
      <c r="HAC140" s="102"/>
      <c r="HAD140" s="102"/>
      <c r="HAE140" s="102"/>
      <c r="HAF140" s="102"/>
      <c r="HAG140" s="102"/>
      <c r="HAH140" s="102"/>
      <c r="HAI140" s="102"/>
      <c r="HAJ140" s="102"/>
      <c r="HAK140" s="102"/>
      <c r="HAL140" s="102"/>
      <c r="HAM140" s="102"/>
      <c r="HAN140" s="102"/>
      <c r="HAO140" s="102"/>
      <c r="HAP140" s="102"/>
      <c r="HAQ140" s="102"/>
      <c r="HAR140" s="102"/>
      <c r="HAS140" s="102"/>
      <c r="HAT140" s="102"/>
      <c r="HAU140" s="102"/>
      <c r="HAV140" s="102"/>
      <c r="HAW140" s="102"/>
      <c r="HAX140" s="102"/>
      <c r="HAY140" s="102"/>
      <c r="HAZ140" s="102"/>
      <c r="HBA140" s="102"/>
      <c r="HBB140" s="102"/>
      <c r="HBC140" s="102"/>
      <c r="HBD140" s="102"/>
      <c r="HBE140" s="102"/>
      <c r="HBF140" s="102"/>
      <c r="HBG140" s="102"/>
      <c r="HBH140" s="102"/>
      <c r="HBI140" s="102"/>
      <c r="HBJ140" s="102"/>
      <c r="HBK140" s="102"/>
      <c r="HBL140" s="102"/>
      <c r="HBM140" s="102"/>
      <c r="HBN140" s="102"/>
      <c r="HBO140" s="102"/>
      <c r="HBP140" s="102"/>
      <c r="HBQ140" s="102"/>
      <c r="HBR140" s="102"/>
      <c r="HBS140" s="102"/>
      <c r="HBT140" s="102"/>
      <c r="HBU140" s="102"/>
      <c r="HBV140" s="102"/>
      <c r="HBW140" s="102"/>
      <c r="HBX140" s="102"/>
      <c r="HBY140" s="102"/>
      <c r="HBZ140" s="102"/>
      <c r="HCA140" s="102"/>
      <c r="HCB140" s="102"/>
      <c r="HCC140" s="102"/>
      <c r="HCD140" s="102"/>
      <c r="HCE140" s="102"/>
      <c r="HCF140" s="102"/>
      <c r="HCG140" s="102"/>
      <c r="HCH140" s="102"/>
      <c r="HCI140" s="102"/>
      <c r="HCJ140" s="102"/>
      <c r="HCK140" s="102"/>
      <c r="HCL140" s="102"/>
      <c r="HCM140" s="102"/>
      <c r="HCN140" s="102"/>
      <c r="HCO140" s="102"/>
      <c r="HCP140" s="102"/>
      <c r="HCQ140" s="102"/>
      <c r="HCR140" s="102"/>
      <c r="HCS140" s="102"/>
      <c r="HCT140" s="102"/>
      <c r="HCU140" s="102"/>
      <c r="HCV140" s="102"/>
      <c r="HCW140" s="102"/>
      <c r="HCX140" s="102"/>
      <c r="HCY140" s="102"/>
      <c r="HCZ140" s="102"/>
      <c r="HDA140" s="102"/>
      <c r="HDB140" s="102"/>
      <c r="HDC140" s="102"/>
      <c r="HDD140" s="102"/>
      <c r="HDE140" s="102"/>
      <c r="HDF140" s="102"/>
      <c r="HDG140" s="102"/>
      <c r="HDH140" s="102"/>
      <c r="HDI140" s="102"/>
      <c r="HDJ140" s="102"/>
      <c r="HDK140" s="102"/>
      <c r="HDL140" s="102"/>
      <c r="HDM140" s="102"/>
      <c r="HDN140" s="102"/>
      <c r="HDO140" s="102"/>
      <c r="HDP140" s="102"/>
      <c r="HDQ140" s="102"/>
      <c r="HDR140" s="102"/>
      <c r="HDS140" s="102"/>
      <c r="HDT140" s="102"/>
      <c r="HDU140" s="102"/>
      <c r="HDV140" s="102"/>
      <c r="HDW140" s="102"/>
      <c r="HDX140" s="102"/>
      <c r="HDY140" s="102"/>
      <c r="HDZ140" s="102"/>
      <c r="HEA140" s="102"/>
      <c r="HEB140" s="102"/>
      <c r="HEC140" s="102"/>
      <c r="HED140" s="102"/>
      <c r="HEE140" s="102"/>
      <c r="HEF140" s="102"/>
      <c r="HEG140" s="102"/>
      <c r="HEH140" s="102"/>
      <c r="HEI140" s="102"/>
      <c r="HEJ140" s="102"/>
      <c r="HEK140" s="102"/>
      <c r="HEL140" s="102"/>
      <c r="HEM140" s="102"/>
      <c r="HEN140" s="102"/>
      <c r="HEO140" s="102"/>
      <c r="HEP140" s="102"/>
      <c r="HEQ140" s="102"/>
      <c r="HER140" s="102"/>
      <c r="HES140" s="102"/>
      <c r="HET140" s="102"/>
      <c r="HEU140" s="102"/>
      <c r="HEV140" s="102"/>
      <c r="HEW140" s="102"/>
      <c r="HEX140" s="102"/>
      <c r="HEY140" s="102"/>
      <c r="HEZ140" s="102"/>
      <c r="HFA140" s="102"/>
      <c r="HFB140" s="102"/>
      <c r="HFC140" s="102"/>
      <c r="HFD140" s="102"/>
      <c r="HFE140" s="102"/>
      <c r="HFF140" s="102"/>
      <c r="HFG140" s="102"/>
      <c r="HFH140" s="102"/>
      <c r="HFI140" s="102"/>
      <c r="HFJ140" s="102"/>
      <c r="HFK140" s="102"/>
      <c r="HFL140" s="102"/>
      <c r="HFM140" s="102"/>
      <c r="HFN140" s="102"/>
      <c r="HFO140" s="102"/>
      <c r="HFP140" s="102"/>
      <c r="HFQ140" s="102"/>
      <c r="HFR140" s="102"/>
      <c r="HFS140" s="102"/>
      <c r="HFT140" s="102"/>
      <c r="HFU140" s="102"/>
      <c r="HFV140" s="102"/>
      <c r="HFW140" s="102"/>
      <c r="HFX140" s="102"/>
      <c r="HFY140" s="102"/>
      <c r="HFZ140" s="102"/>
      <c r="HGA140" s="102"/>
      <c r="HGB140" s="102"/>
      <c r="HGC140" s="102"/>
      <c r="HGD140" s="102"/>
      <c r="HGE140" s="102"/>
      <c r="HGF140" s="102"/>
      <c r="HGG140" s="102"/>
      <c r="HGH140" s="102"/>
      <c r="HGI140" s="102"/>
      <c r="HGJ140" s="102"/>
      <c r="HGK140" s="102"/>
      <c r="HGL140" s="102"/>
      <c r="HGM140" s="102"/>
      <c r="HGN140" s="102"/>
      <c r="HGO140" s="102"/>
      <c r="HGP140" s="102"/>
      <c r="HGQ140" s="102"/>
      <c r="HGR140" s="102"/>
      <c r="HGS140" s="102"/>
      <c r="HGT140" s="102"/>
      <c r="HGU140" s="102"/>
      <c r="HGV140" s="102"/>
      <c r="HGW140" s="102"/>
      <c r="HGX140" s="102"/>
      <c r="HGY140" s="102"/>
      <c r="HGZ140" s="102"/>
      <c r="HHA140" s="102"/>
      <c r="HHB140" s="102"/>
      <c r="HHC140" s="102"/>
      <c r="HHD140" s="102"/>
      <c r="HHE140" s="102"/>
      <c r="HHF140" s="102"/>
      <c r="HHG140" s="102"/>
      <c r="HHH140" s="102"/>
      <c r="HHI140" s="102"/>
      <c r="HHJ140" s="102"/>
      <c r="HHK140" s="102"/>
      <c r="HHL140" s="102"/>
      <c r="HHM140" s="102"/>
      <c r="HHN140" s="102"/>
      <c r="HHO140" s="102"/>
      <c r="HHP140" s="102"/>
      <c r="HHQ140" s="102"/>
      <c r="HHR140" s="102"/>
      <c r="HHS140" s="102"/>
      <c r="HHT140" s="102"/>
      <c r="HHU140" s="102"/>
      <c r="HHV140" s="102"/>
      <c r="HHW140" s="102"/>
      <c r="HHX140" s="102"/>
      <c r="HHY140" s="102"/>
      <c r="HHZ140" s="102"/>
      <c r="HIA140" s="102"/>
      <c r="HIB140" s="102"/>
      <c r="HIC140" s="102"/>
      <c r="HID140" s="102"/>
      <c r="HIE140" s="102"/>
      <c r="HIF140" s="102"/>
      <c r="HIG140" s="102"/>
      <c r="HIH140" s="102"/>
      <c r="HII140" s="102"/>
      <c r="HIJ140" s="102"/>
      <c r="HIK140" s="102"/>
      <c r="HIL140" s="102"/>
      <c r="HIM140" s="102"/>
      <c r="HIN140" s="102"/>
      <c r="HIO140" s="102"/>
      <c r="HIP140" s="102"/>
      <c r="HIQ140" s="102"/>
      <c r="HIR140" s="102"/>
      <c r="HIS140" s="102"/>
      <c r="HIT140" s="102"/>
      <c r="HIU140" s="102"/>
      <c r="HIV140" s="102"/>
      <c r="HIW140" s="102"/>
      <c r="HIX140" s="102"/>
      <c r="HIY140" s="102"/>
      <c r="HIZ140" s="102"/>
      <c r="HJA140" s="102"/>
      <c r="HJB140" s="102"/>
      <c r="HJC140" s="102"/>
      <c r="HJD140" s="102"/>
      <c r="HJE140" s="102"/>
      <c r="HJF140" s="102"/>
      <c r="HJG140" s="102"/>
      <c r="HJH140" s="102"/>
      <c r="HJI140" s="102"/>
      <c r="HJJ140" s="102"/>
      <c r="HJK140" s="102"/>
      <c r="HJL140" s="102"/>
      <c r="HJM140" s="102"/>
      <c r="HJN140" s="102"/>
      <c r="HJO140" s="102"/>
      <c r="HJP140" s="102"/>
      <c r="HJQ140" s="102"/>
      <c r="HJR140" s="102"/>
      <c r="HJS140" s="102"/>
      <c r="HJT140" s="102"/>
      <c r="HJU140" s="102"/>
      <c r="HJV140" s="102"/>
      <c r="HJW140" s="102"/>
      <c r="HJX140" s="102"/>
      <c r="HJY140" s="102"/>
      <c r="HJZ140" s="102"/>
      <c r="HKA140" s="102"/>
      <c r="HKB140" s="102"/>
      <c r="HKC140" s="102"/>
      <c r="HKD140" s="102"/>
      <c r="HKE140" s="102"/>
      <c r="HKF140" s="102"/>
      <c r="HKG140" s="102"/>
      <c r="HKH140" s="102"/>
      <c r="HKI140" s="102"/>
      <c r="HKJ140" s="102"/>
      <c r="HKK140" s="102"/>
      <c r="HKL140" s="102"/>
      <c r="HKM140" s="102"/>
      <c r="HKN140" s="102"/>
      <c r="HKO140" s="102"/>
      <c r="HKP140" s="102"/>
      <c r="HKQ140" s="102"/>
      <c r="HKR140" s="102"/>
      <c r="HKS140" s="102"/>
      <c r="HKT140" s="102"/>
      <c r="HKU140" s="102"/>
      <c r="HKV140" s="102"/>
      <c r="HKW140" s="102"/>
      <c r="HKX140" s="102"/>
      <c r="HKY140" s="102"/>
      <c r="HKZ140" s="102"/>
      <c r="HLA140" s="102"/>
      <c r="HLB140" s="102"/>
      <c r="HLC140" s="102"/>
      <c r="HLD140" s="102"/>
      <c r="HLE140" s="102"/>
      <c r="HLF140" s="102"/>
      <c r="HLG140" s="102"/>
      <c r="HLH140" s="102"/>
      <c r="HLI140" s="102"/>
      <c r="HLJ140" s="102"/>
      <c r="HLK140" s="102"/>
      <c r="HLL140" s="102"/>
      <c r="HLM140" s="102"/>
      <c r="HLN140" s="102"/>
      <c r="HLO140" s="102"/>
      <c r="HLP140" s="102"/>
      <c r="HLQ140" s="102"/>
      <c r="HLR140" s="102"/>
      <c r="HLS140" s="102"/>
      <c r="HLT140" s="102"/>
      <c r="HLU140" s="102"/>
      <c r="HLV140" s="102"/>
      <c r="HLW140" s="102"/>
      <c r="HLX140" s="102"/>
      <c r="HLY140" s="102"/>
      <c r="HLZ140" s="102"/>
      <c r="HMA140" s="102"/>
      <c r="HMB140" s="102"/>
      <c r="HMC140" s="102"/>
      <c r="HMD140" s="102"/>
      <c r="HME140" s="102"/>
      <c r="HMF140" s="102"/>
      <c r="HMG140" s="102"/>
      <c r="HMH140" s="102"/>
      <c r="HMI140" s="102"/>
      <c r="HMJ140" s="102"/>
      <c r="HMK140" s="102"/>
      <c r="HML140" s="102"/>
      <c r="HMM140" s="102"/>
      <c r="HMN140" s="102"/>
      <c r="HMO140" s="102"/>
      <c r="HMP140" s="102"/>
      <c r="HMQ140" s="102"/>
      <c r="HMR140" s="102"/>
      <c r="HMS140" s="102"/>
      <c r="HMT140" s="102"/>
      <c r="HMU140" s="102"/>
      <c r="HMV140" s="102"/>
      <c r="HMW140" s="102"/>
      <c r="HMX140" s="102"/>
      <c r="HMY140" s="102"/>
      <c r="HMZ140" s="102"/>
      <c r="HNA140" s="102"/>
      <c r="HNB140" s="102"/>
      <c r="HNC140" s="102"/>
      <c r="HND140" s="102"/>
      <c r="HNE140" s="102"/>
      <c r="HNF140" s="102"/>
      <c r="HNG140" s="102"/>
      <c r="HNH140" s="102"/>
      <c r="HNI140" s="102"/>
      <c r="HNJ140" s="102"/>
      <c r="HNK140" s="102"/>
      <c r="HNL140" s="102"/>
      <c r="HNM140" s="102"/>
      <c r="HNN140" s="102"/>
      <c r="HNO140" s="102"/>
      <c r="HNP140" s="102"/>
      <c r="HNQ140" s="102"/>
      <c r="HNR140" s="102"/>
      <c r="HNS140" s="102"/>
      <c r="HNT140" s="102"/>
      <c r="HNU140" s="102"/>
      <c r="HNV140" s="102"/>
      <c r="HNW140" s="102"/>
      <c r="HNX140" s="102"/>
      <c r="HNY140" s="102"/>
      <c r="HNZ140" s="102"/>
      <c r="HOA140" s="102"/>
      <c r="HOB140" s="102"/>
      <c r="HOC140" s="102"/>
      <c r="HOD140" s="102"/>
      <c r="HOE140" s="102"/>
      <c r="HOF140" s="102"/>
      <c r="HOG140" s="102"/>
      <c r="HOH140" s="102"/>
      <c r="HOI140" s="102"/>
      <c r="HOJ140" s="102"/>
      <c r="HOK140" s="102"/>
      <c r="HOL140" s="102"/>
      <c r="HOM140" s="102"/>
      <c r="HON140" s="102"/>
      <c r="HOO140" s="102"/>
      <c r="HOP140" s="102"/>
      <c r="HOQ140" s="102"/>
      <c r="HOR140" s="102"/>
      <c r="HOS140" s="102"/>
      <c r="HOT140" s="102"/>
      <c r="HOU140" s="102"/>
      <c r="HOV140" s="102"/>
      <c r="HOW140" s="102"/>
      <c r="HOX140" s="102"/>
      <c r="HOY140" s="102"/>
      <c r="HOZ140" s="102"/>
      <c r="HPA140" s="102"/>
      <c r="HPB140" s="102"/>
      <c r="HPC140" s="102"/>
      <c r="HPD140" s="102"/>
      <c r="HPE140" s="102"/>
      <c r="HPF140" s="102"/>
      <c r="HPG140" s="102"/>
      <c r="HPH140" s="102"/>
      <c r="HPI140" s="102"/>
      <c r="HPJ140" s="102"/>
      <c r="HPK140" s="102"/>
      <c r="HPL140" s="102"/>
      <c r="HPM140" s="102"/>
      <c r="HPN140" s="102"/>
      <c r="HPO140" s="102"/>
      <c r="HPP140" s="102"/>
      <c r="HPQ140" s="102"/>
      <c r="HPR140" s="102"/>
      <c r="HPS140" s="102"/>
      <c r="HPT140" s="102"/>
      <c r="HPU140" s="102"/>
      <c r="HPV140" s="102"/>
      <c r="HPW140" s="102"/>
      <c r="HPX140" s="102"/>
      <c r="HPY140" s="102"/>
      <c r="HPZ140" s="102"/>
      <c r="HQA140" s="102"/>
      <c r="HQB140" s="102"/>
      <c r="HQC140" s="102"/>
      <c r="HQD140" s="102"/>
      <c r="HQE140" s="102"/>
      <c r="HQF140" s="102"/>
      <c r="HQG140" s="102"/>
      <c r="HQH140" s="102"/>
      <c r="HQI140" s="102"/>
      <c r="HQJ140" s="102"/>
      <c r="HQK140" s="102"/>
      <c r="HQL140" s="102"/>
      <c r="HQM140" s="102"/>
      <c r="HQN140" s="102"/>
      <c r="HQO140" s="102"/>
      <c r="HQP140" s="102"/>
      <c r="HQQ140" s="102"/>
      <c r="HQR140" s="102"/>
      <c r="HQS140" s="102"/>
      <c r="HQT140" s="102"/>
      <c r="HQU140" s="102"/>
      <c r="HQV140" s="102"/>
      <c r="HQW140" s="102"/>
      <c r="HQX140" s="102"/>
      <c r="HQY140" s="102"/>
      <c r="HQZ140" s="102"/>
      <c r="HRA140" s="102"/>
      <c r="HRB140" s="102"/>
      <c r="HRC140" s="102"/>
      <c r="HRD140" s="102"/>
      <c r="HRE140" s="102"/>
      <c r="HRF140" s="102"/>
      <c r="HRG140" s="102"/>
      <c r="HRH140" s="102"/>
      <c r="HRI140" s="102"/>
      <c r="HRJ140" s="102"/>
      <c r="HRK140" s="102"/>
      <c r="HRL140" s="102"/>
      <c r="HRM140" s="102"/>
      <c r="HRN140" s="102"/>
      <c r="HRO140" s="102"/>
      <c r="HRP140" s="102"/>
      <c r="HRQ140" s="102"/>
      <c r="HRR140" s="102"/>
      <c r="HRS140" s="102"/>
      <c r="HRT140" s="102"/>
      <c r="HRU140" s="102"/>
      <c r="HRV140" s="102"/>
      <c r="HRW140" s="102"/>
      <c r="HRX140" s="102"/>
      <c r="HRY140" s="102"/>
      <c r="HRZ140" s="102"/>
      <c r="HSA140" s="102"/>
      <c r="HSB140" s="102"/>
      <c r="HSC140" s="102"/>
      <c r="HSD140" s="102"/>
      <c r="HSE140" s="102"/>
      <c r="HSF140" s="102"/>
      <c r="HSG140" s="102"/>
      <c r="HSH140" s="102"/>
      <c r="HSI140" s="102"/>
      <c r="HSJ140" s="102"/>
      <c r="HSK140" s="102"/>
      <c r="HSL140" s="102"/>
      <c r="HSM140" s="102"/>
      <c r="HSN140" s="102"/>
      <c r="HSO140" s="102"/>
      <c r="HSP140" s="102"/>
      <c r="HSQ140" s="102"/>
      <c r="HSR140" s="102"/>
      <c r="HSS140" s="102"/>
      <c r="HST140" s="102"/>
      <c r="HSU140" s="102"/>
      <c r="HSV140" s="102"/>
      <c r="HSW140" s="102"/>
      <c r="HSX140" s="102"/>
      <c r="HSY140" s="102"/>
      <c r="HSZ140" s="102"/>
      <c r="HTA140" s="102"/>
      <c r="HTB140" s="102"/>
      <c r="HTC140" s="102"/>
      <c r="HTD140" s="102"/>
      <c r="HTE140" s="102"/>
      <c r="HTF140" s="102"/>
      <c r="HTG140" s="102"/>
      <c r="HTH140" s="102"/>
      <c r="HTI140" s="102"/>
      <c r="HTJ140" s="102"/>
      <c r="HTK140" s="102"/>
      <c r="HTL140" s="102"/>
      <c r="HTM140" s="102"/>
      <c r="HTN140" s="102"/>
      <c r="HTO140" s="102"/>
      <c r="HTP140" s="102"/>
      <c r="HTQ140" s="102"/>
      <c r="HTR140" s="102"/>
      <c r="HTS140" s="102"/>
      <c r="HTT140" s="102"/>
      <c r="HTU140" s="102"/>
      <c r="HTV140" s="102"/>
      <c r="HTW140" s="102"/>
      <c r="HTX140" s="102"/>
      <c r="HTY140" s="102"/>
      <c r="HTZ140" s="102"/>
      <c r="HUA140" s="102"/>
      <c r="HUB140" s="102"/>
      <c r="HUC140" s="102"/>
      <c r="HUD140" s="102"/>
      <c r="HUE140" s="102"/>
      <c r="HUF140" s="102"/>
      <c r="HUG140" s="102"/>
      <c r="HUH140" s="102"/>
      <c r="HUI140" s="102"/>
      <c r="HUJ140" s="102"/>
      <c r="HUK140" s="102"/>
      <c r="HUL140" s="102"/>
      <c r="HUM140" s="102"/>
      <c r="HUN140" s="102"/>
      <c r="HUO140" s="102"/>
      <c r="HUP140" s="102"/>
      <c r="HUQ140" s="102"/>
      <c r="HUR140" s="102"/>
      <c r="HUS140" s="102"/>
      <c r="HUT140" s="102"/>
      <c r="HUU140" s="102"/>
      <c r="HUV140" s="102"/>
      <c r="HUW140" s="102"/>
      <c r="HUX140" s="102"/>
      <c r="HUY140" s="102"/>
      <c r="HUZ140" s="102"/>
      <c r="HVA140" s="102"/>
      <c r="HVB140" s="102"/>
      <c r="HVC140" s="102"/>
      <c r="HVD140" s="102"/>
      <c r="HVE140" s="102"/>
      <c r="HVF140" s="102"/>
      <c r="HVG140" s="102"/>
      <c r="HVH140" s="102"/>
      <c r="HVI140" s="102"/>
      <c r="HVJ140" s="102"/>
      <c r="HVK140" s="102"/>
      <c r="HVL140" s="102"/>
      <c r="HVM140" s="102"/>
      <c r="HVN140" s="102"/>
      <c r="HVO140" s="102"/>
      <c r="HVP140" s="102"/>
      <c r="HVQ140" s="102"/>
      <c r="HVR140" s="102"/>
      <c r="HVS140" s="102"/>
      <c r="HVT140" s="102"/>
      <c r="HVU140" s="102"/>
      <c r="HVV140" s="102"/>
      <c r="HVW140" s="102"/>
      <c r="HVX140" s="102"/>
      <c r="HVY140" s="102"/>
      <c r="HVZ140" s="102"/>
      <c r="HWA140" s="102"/>
      <c r="HWB140" s="102"/>
      <c r="HWC140" s="102"/>
      <c r="HWD140" s="102"/>
      <c r="HWE140" s="102"/>
      <c r="HWF140" s="102"/>
      <c r="HWG140" s="102"/>
      <c r="HWH140" s="102"/>
      <c r="HWI140" s="102"/>
      <c r="HWJ140" s="102"/>
      <c r="HWK140" s="102"/>
      <c r="HWL140" s="102"/>
      <c r="HWM140" s="102"/>
      <c r="HWN140" s="102"/>
      <c r="HWO140" s="102"/>
      <c r="HWP140" s="102"/>
      <c r="HWQ140" s="102"/>
      <c r="HWR140" s="102"/>
      <c r="HWS140" s="102"/>
      <c r="HWT140" s="102"/>
      <c r="HWU140" s="102"/>
      <c r="HWV140" s="102"/>
      <c r="HWW140" s="102"/>
      <c r="HWX140" s="102"/>
      <c r="HWY140" s="102"/>
      <c r="HWZ140" s="102"/>
      <c r="HXA140" s="102"/>
      <c r="HXB140" s="102"/>
      <c r="HXC140" s="102"/>
      <c r="HXD140" s="102"/>
      <c r="HXE140" s="102"/>
      <c r="HXF140" s="102"/>
      <c r="HXG140" s="102"/>
      <c r="HXH140" s="102"/>
      <c r="HXI140" s="102"/>
      <c r="HXJ140" s="102"/>
      <c r="HXK140" s="102"/>
      <c r="HXL140" s="102"/>
      <c r="HXM140" s="102"/>
      <c r="HXN140" s="102"/>
      <c r="HXO140" s="102"/>
      <c r="HXP140" s="102"/>
      <c r="HXQ140" s="102"/>
      <c r="HXR140" s="102"/>
      <c r="HXS140" s="102"/>
      <c r="HXT140" s="102"/>
      <c r="HXU140" s="102"/>
      <c r="HXV140" s="102"/>
      <c r="HXW140" s="102"/>
      <c r="HXX140" s="102"/>
      <c r="HXY140" s="102"/>
      <c r="HXZ140" s="102"/>
      <c r="HYA140" s="102"/>
      <c r="HYB140" s="102"/>
      <c r="HYC140" s="102"/>
      <c r="HYD140" s="102"/>
      <c r="HYE140" s="102"/>
      <c r="HYF140" s="102"/>
      <c r="HYG140" s="102"/>
      <c r="HYH140" s="102"/>
      <c r="HYI140" s="102"/>
      <c r="HYJ140" s="102"/>
      <c r="HYK140" s="102"/>
      <c r="HYL140" s="102"/>
      <c r="HYM140" s="102"/>
      <c r="HYN140" s="102"/>
      <c r="HYO140" s="102"/>
      <c r="HYP140" s="102"/>
      <c r="HYQ140" s="102"/>
      <c r="HYR140" s="102"/>
      <c r="HYS140" s="102"/>
      <c r="HYT140" s="102"/>
      <c r="HYU140" s="102"/>
      <c r="HYV140" s="102"/>
      <c r="HYW140" s="102"/>
      <c r="HYX140" s="102"/>
      <c r="HYY140" s="102"/>
      <c r="HYZ140" s="102"/>
      <c r="HZA140" s="102"/>
      <c r="HZB140" s="102"/>
      <c r="HZC140" s="102"/>
      <c r="HZD140" s="102"/>
      <c r="HZE140" s="102"/>
      <c r="HZF140" s="102"/>
      <c r="HZG140" s="102"/>
      <c r="HZH140" s="102"/>
      <c r="HZI140" s="102"/>
      <c r="HZJ140" s="102"/>
      <c r="HZK140" s="102"/>
      <c r="HZL140" s="102"/>
      <c r="HZM140" s="102"/>
      <c r="HZN140" s="102"/>
      <c r="HZO140" s="102"/>
      <c r="HZP140" s="102"/>
      <c r="HZQ140" s="102"/>
      <c r="HZR140" s="102"/>
      <c r="HZS140" s="102"/>
      <c r="HZT140" s="102"/>
      <c r="HZU140" s="102"/>
      <c r="HZV140" s="102"/>
      <c r="HZW140" s="102"/>
      <c r="HZX140" s="102"/>
      <c r="HZY140" s="102"/>
      <c r="HZZ140" s="102"/>
      <c r="IAA140" s="102"/>
      <c r="IAB140" s="102"/>
      <c r="IAC140" s="102"/>
      <c r="IAD140" s="102"/>
      <c r="IAE140" s="102"/>
      <c r="IAF140" s="102"/>
      <c r="IAG140" s="102"/>
      <c r="IAH140" s="102"/>
      <c r="IAI140" s="102"/>
      <c r="IAJ140" s="102"/>
      <c r="IAK140" s="102"/>
      <c r="IAL140" s="102"/>
      <c r="IAM140" s="102"/>
      <c r="IAN140" s="102"/>
      <c r="IAO140" s="102"/>
      <c r="IAP140" s="102"/>
      <c r="IAQ140" s="102"/>
      <c r="IAR140" s="102"/>
      <c r="IAS140" s="102"/>
      <c r="IAT140" s="102"/>
      <c r="IAU140" s="102"/>
      <c r="IAV140" s="102"/>
      <c r="IAW140" s="102"/>
      <c r="IAX140" s="102"/>
      <c r="IAY140" s="102"/>
      <c r="IAZ140" s="102"/>
      <c r="IBA140" s="102"/>
      <c r="IBB140" s="102"/>
      <c r="IBC140" s="102"/>
      <c r="IBD140" s="102"/>
      <c r="IBE140" s="102"/>
      <c r="IBF140" s="102"/>
      <c r="IBG140" s="102"/>
      <c r="IBH140" s="102"/>
      <c r="IBI140" s="102"/>
      <c r="IBJ140" s="102"/>
      <c r="IBK140" s="102"/>
      <c r="IBL140" s="102"/>
      <c r="IBM140" s="102"/>
      <c r="IBN140" s="102"/>
      <c r="IBO140" s="102"/>
      <c r="IBP140" s="102"/>
      <c r="IBQ140" s="102"/>
      <c r="IBR140" s="102"/>
      <c r="IBS140" s="102"/>
      <c r="IBT140" s="102"/>
      <c r="IBU140" s="102"/>
      <c r="IBV140" s="102"/>
      <c r="IBW140" s="102"/>
      <c r="IBX140" s="102"/>
      <c r="IBY140" s="102"/>
      <c r="IBZ140" s="102"/>
      <c r="ICA140" s="102"/>
      <c r="ICB140" s="102"/>
      <c r="ICC140" s="102"/>
      <c r="ICD140" s="102"/>
      <c r="ICE140" s="102"/>
      <c r="ICF140" s="102"/>
      <c r="ICG140" s="102"/>
      <c r="ICH140" s="102"/>
      <c r="ICI140" s="102"/>
      <c r="ICJ140" s="102"/>
      <c r="ICK140" s="102"/>
      <c r="ICL140" s="102"/>
      <c r="ICM140" s="102"/>
      <c r="ICN140" s="102"/>
      <c r="ICO140" s="102"/>
      <c r="ICP140" s="102"/>
      <c r="ICQ140" s="102"/>
      <c r="ICR140" s="102"/>
      <c r="ICS140" s="102"/>
      <c r="ICT140" s="102"/>
      <c r="ICU140" s="102"/>
      <c r="ICV140" s="102"/>
      <c r="ICW140" s="102"/>
      <c r="ICX140" s="102"/>
      <c r="ICY140" s="102"/>
      <c r="ICZ140" s="102"/>
      <c r="IDA140" s="102"/>
      <c r="IDB140" s="102"/>
      <c r="IDC140" s="102"/>
      <c r="IDD140" s="102"/>
      <c r="IDE140" s="102"/>
      <c r="IDF140" s="102"/>
      <c r="IDG140" s="102"/>
      <c r="IDH140" s="102"/>
      <c r="IDI140" s="102"/>
      <c r="IDJ140" s="102"/>
      <c r="IDK140" s="102"/>
      <c r="IDL140" s="102"/>
      <c r="IDM140" s="102"/>
      <c r="IDN140" s="102"/>
      <c r="IDO140" s="102"/>
      <c r="IDP140" s="102"/>
      <c r="IDQ140" s="102"/>
      <c r="IDR140" s="102"/>
      <c r="IDS140" s="102"/>
      <c r="IDT140" s="102"/>
      <c r="IDU140" s="102"/>
      <c r="IDV140" s="102"/>
      <c r="IDW140" s="102"/>
      <c r="IDX140" s="102"/>
      <c r="IDY140" s="102"/>
      <c r="IDZ140" s="102"/>
      <c r="IEA140" s="102"/>
      <c r="IEB140" s="102"/>
      <c r="IEC140" s="102"/>
      <c r="IED140" s="102"/>
      <c r="IEE140" s="102"/>
      <c r="IEF140" s="102"/>
      <c r="IEG140" s="102"/>
      <c r="IEH140" s="102"/>
      <c r="IEI140" s="102"/>
      <c r="IEJ140" s="102"/>
      <c r="IEK140" s="102"/>
      <c r="IEL140" s="102"/>
      <c r="IEM140" s="102"/>
      <c r="IEN140" s="102"/>
      <c r="IEO140" s="102"/>
      <c r="IEP140" s="102"/>
      <c r="IEQ140" s="102"/>
      <c r="IER140" s="102"/>
      <c r="IES140" s="102"/>
      <c r="IET140" s="102"/>
      <c r="IEU140" s="102"/>
      <c r="IEV140" s="102"/>
      <c r="IEW140" s="102"/>
      <c r="IEX140" s="102"/>
      <c r="IEY140" s="102"/>
      <c r="IEZ140" s="102"/>
      <c r="IFA140" s="102"/>
      <c r="IFB140" s="102"/>
      <c r="IFC140" s="102"/>
      <c r="IFD140" s="102"/>
      <c r="IFE140" s="102"/>
      <c r="IFF140" s="102"/>
      <c r="IFG140" s="102"/>
      <c r="IFH140" s="102"/>
      <c r="IFI140" s="102"/>
      <c r="IFJ140" s="102"/>
      <c r="IFK140" s="102"/>
      <c r="IFL140" s="102"/>
      <c r="IFM140" s="102"/>
      <c r="IFN140" s="102"/>
      <c r="IFO140" s="102"/>
      <c r="IFP140" s="102"/>
      <c r="IFQ140" s="102"/>
      <c r="IFR140" s="102"/>
      <c r="IFS140" s="102"/>
      <c r="IFT140" s="102"/>
      <c r="IFU140" s="102"/>
      <c r="IFV140" s="102"/>
      <c r="IFW140" s="102"/>
      <c r="IFX140" s="102"/>
      <c r="IFY140" s="102"/>
      <c r="IFZ140" s="102"/>
      <c r="IGA140" s="102"/>
      <c r="IGB140" s="102"/>
      <c r="IGC140" s="102"/>
      <c r="IGD140" s="102"/>
      <c r="IGE140" s="102"/>
      <c r="IGF140" s="102"/>
      <c r="IGG140" s="102"/>
      <c r="IGH140" s="102"/>
      <c r="IGI140" s="102"/>
      <c r="IGJ140" s="102"/>
      <c r="IGK140" s="102"/>
      <c r="IGL140" s="102"/>
      <c r="IGM140" s="102"/>
      <c r="IGN140" s="102"/>
      <c r="IGO140" s="102"/>
      <c r="IGP140" s="102"/>
      <c r="IGQ140" s="102"/>
      <c r="IGR140" s="102"/>
      <c r="IGS140" s="102"/>
      <c r="IGT140" s="102"/>
      <c r="IGU140" s="102"/>
      <c r="IGV140" s="102"/>
      <c r="IGW140" s="102"/>
      <c r="IGX140" s="102"/>
      <c r="IGY140" s="102"/>
      <c r="IGZ140" s="102"/>
      <c r="IHA140" s="102"/>
      <c r="IHB140" s="102"/>
      <c r="IHC140" s="102"/>
      <c r="IHD140" s="102"/>
      <c r="IHE140" s="102"/>
      <c r="IHF140" s="102"/>
      <c r="IHG140" s="102"/>
      <c r="IHH140" s="102"/>
      <c r="IHI140" s="102"/>
      <c r="IHJ140" s="102"/>
      <c r="IHK140" s="102"/>
      <c r="IHL140" s="102"/>
      <c r="IHM140" s="102"/>
      <c r="IHN140" s="102"/>
      <c r="IHO140" s="102"/>
      <c r="IHP140" s="102"/>
      <c r="IHQ140" s="102"/>
      <c r="IHR140" s="102"/>
      <c r="IHS140" s="102"/>
      <c r="IHT140" s="102"/>
      <c r="IHU140" s="102"/>
      <c r="IHV140" s="102"/>
      <c r="IHW140" s="102"/>
      <c r="IHX140" s="102"/>
      <c r="IHY140" s="102"/>
      <c r="IHZ140" s="102"/>
      <c r="IIA140" s="102"/>
      <c r="IIB140" s="102"/>
      <c r="IIC140" s="102"/>
      <c r="IID140" s="102"/>
      <c r="IIE140" s="102"/>
      <c r="IIF140" s="102"/>
      <c r="IIG140" s="102"/>
      <c r="IIH140" s="102"/>
      <c r="III140" s="102"/>
      <c r="IIJ140" s="102"/>
      <c r="IIK140" s="102"/>
      <c r="IIL140" s="102"/>
      <c r="IIM140" s="102"/>
      <c r="IIN140" s="102"/>
      <c r="IIO140" s="102"/>
      <c r="IIP140" s="102"/>
      <c r="IIQ140" s="102"/>
      <c r="IIR140" s="102"/>
      <c r="IIS140" s="102"/>
      <c r="IIT140" s="102"/>
      <c r="IIU140" s="102"/>
      <c r="IIV140" s="102"/>
      <c r="IIW140" s="102"/>
      <c r="IIX140" s="102"/>
      <c r="IIY140" s="102"/>
      <c r="IIZ140" s="102"/>
      <c r="IJA140" s="102"/>
      <c r="IJB140" s="102"/>
      <c r="IJC140" s="102"/>
      <c r="IJD140" s="102"/>
      <c r="IJE140" s="102"/>
      <c r="IJF140" s="102"/>
      <c r="IJG140" s="102"/>
      <c r="IJH140" s="102"/>
      <c r="IJI140" s="102"/>
      <c r="IJJ140" s="102"/>
      <c r="IJK140" s="102"/>
      <c r="IJL140" s="102"/>
      <c r="IJM140" s="102"/>
      <c r="IJN140" s="102"/>
      <c r="IJO140" s="102"/>
      <c r="IJP140" s="102"/>
      <c r="IJQ140" s="102"/>
      <c r="IJR140" s="102"/>
      <c r="IJS140" s="102"/>
      <c r="IJT140" s="102"/>
      <c r="IJU140" s="102"/>
      <c r="IJV140" s="102"/>
      <c r="IJW140" s="102"/>
      <c r="IJX140" s="102"/>
      <c r="IJY140" s="102"/>
      <c r="IJZ140" s="102"/>
      <c r="IKA140" s="102"/>
      <c r="IKB140" s="102"/>
      <c r="IKC140" s="102"/>
      <c r="IKD140" s="102"/>
      <c r="IKE140" s="102"/>
      <c r="IKF140" s="102"/>
      <c r="IKG140" s="102"/>
      <c r="IKH140" s="102"/>
      <c r="IKI140" s="102"/>
      <c r="IKJ140" s="102"/>
      <c r="IKK140" s="102"/>
      <c r="IKL140" s="102"/>
      <c r="IKM140" s="102"/>
      <c r="IKN140" s="102"/>
      <c r="IKO140" s="102"/>
      <c r="IKP140" s="102"/>
      <c r="IKQ140" s="102"/>
      <c r="IKR140" s="102"/>
      <c r="IKS140" s="102"/>
      <c r="IKT140" s="102"/>
      <c r="IKU140" s="102"/>
      <c r="IKV140" s="102"/>
      <c r="IKW140" s="102"/>
      <c r="IKX140" s="102"/>
      <c r="IKY140" s="102"/>
      <c r="IKZ140" s="102"/>
      <c r="ILA140" s="102"/>
      <c r="ILB140" s="102"/>
      <c r="ILC140" s="102"/>
      <c r="ILD140" s="102"/>
      <c r="ILE140" s="102"/>
      <c r="ILF140" s="102"/>
      <c r="ILG140" s="102"/>
      <c r="ILH140" s="102"/>
      <c r="ILI140" s="102"/>
      <c r="ILJ140" s="102"/>
      <c r="ILK140" s="102"/>
      <c r="ILL140" s="102"/>
      <c r="ILM140" s="102"/>
      <c r="ILN140" s="102"/>
      <c r="ILO140" s="102"/>
      <c r="ILP140" s="102"/>
      <c r="ILQ140" s="102"/>
      <c r="ILR140" s="102"/>
      <c r="ILS140" s="102"/>
      <c r="ILT140" s="102"/>
      <c r="ILU140" s="102"/>
      <c r="ILV140" s="102"/>
      <c r="ILW140" s="102"/>
      <c r="ILX140" s="102"/>
      <c r="ILY140" s="102"/>
      <c r="ILZ140" s="102"/>
      <c r="IMA140" s="102"/>
      <c r="IMB140" s="102"/>
      <c r="IMC140" s="102"/>
      <c r="IMD140" s="102"/>
      <c r="IME140" s="102"/>
      <c r="IMF140" s="102"/>
      <c r="IMG140" s="102"/>
      <c r="IMH140" s="102"/>
      <c r="IMI140" s="102"/>
      <c r="IMJ140" s="102"/>
      <c r="IMK140" s="102"/>
      <c r="IML140" s="102"/>
      <c r="IMM140" s="102"/>
      <c r="IMN140" s="102"/>
      <c r="IMO140" s="102"/>
      <c r="IMP140" s="102"/>
      <c r="IMQ140" s="102"/>
      <c r="IMR140" s="102"/>
      <c r="IMS140" s="102"/>
      <c r="IMT140" s="102"/>
      <c r="IMU140" s="102"/>
      <c r="IMV140" s="102"/>
      <c r="IMW140" s="102"/>
      <c r="IMX140" s="102"/>
      <c r="IMY140" s="102"/>
      <c r="IMZ140" s="102"/>
      <c r="INA140" s="102"/>
      <c r="INB140" s="102"/>
      <c r="INC140" s="102"/>
      <c r="IND140" s="102"/>
      <c r="INE140" s="102"/>
      <c r="INF140" s="102"/>
      <c r="ING140" s="102"/>
      <c r="INH140" s="102"/>
      <c r="INI140" s="102"/>
      <c r="INJ140" s="102"/>
      <c r="INK140" s="102"/>
      <c r="INL140" s="102"/>
      <c r="INM140" s="102"/>
      <c r="INN140" s="102"/>
      <c r="INO140" s="102"/>
      <c r="INP140" s="102"/>
      <c r="INQ140" s="102"/>
      <c r="INR140" s="102"/>
      <c r="INS140" s="102"/>
      <c r="INT140" s="102"/>
      <c r="INU140" s="102"/>
      <c r="INV140" s="102"/>
      <c r="INW140" s="102"/>
      <c r="INX140" s="102"/>
      <c r="INY140" s="102"/>
      <c r="INZ140" s="102"/>
      <c r="IOA140" s="102"/>
      <c r="IOB140" s="102"/>
      <c r="IOC140" s="102"/>
      <c r="IOD140" s="102"/>
      <c r="IOE140" s="102"/>
      <c r="IOF140" s="102"/>
      <c r="IOG140" s="102"/>
      <c r="IOH140" s="102"/>
      <c r="IOI140" s="102"/>
      <c r="IOJ140" s="102"/>
      <c r="IOK140" s="102"/>
      <c r="IOL140" s="102"/>
      <c r="IOM140" s="102"/>
      <c r="ION140" s="102"/>
      <c r="IOO140" s="102"/>
      <c r="IOP140" s="102"/>
      <c r="IOQ140" s="102"/>
      <c r="IOR140" s="102"/>
      <c r="IOS140" s="102"/>
      <c r="IOT140" s="102"/>
      <c r="IOU140" s="102"/>
      <c r="IOV140" s="102"/>
      <c r="IOW140" s="102"/>
      <c r="IOX140" s="102"/>
      <c r="IOY140" s="102"/>
      <c r="IOZ140" s="102"/>
      <c r="IPA140" s="102"/>
      <c r="IPB140" s="102"/>
      <c r="IPC140" s="102"/>
      <c r="IPD140" s="102"/>
      <c r="IPE140" s="102"/>
      <c r="IPF140" s="102"/>
      <c r="IPG140" s="102"/>
      <c r="IPH140" s="102"/>
      <c r="IPI140" s="102"/>
      <c r="IPJ140" s="102"/>
      <c r="IPK140" s="102"/>
      <c r="IPL140" s="102"/>
      <c r="IPM140" s="102"/>
      <c r="IPN140" s="102"/>
      <c r="IPO140" s="102"/>
      <c r="IPP140" s="102"/>
      <c r="IPQ140" s="102"/>
      <c r="IPR140" s="102"/>
      <c r="IPS140" s="102"/>
      <c r="IPT140" s="102"/>
      <c r="IPU140" s="102"/>
      <c r="IPV140" s="102"/>
      <c r="IPW140" s="102"/>
      <c r="IPX140" s="102"/>
      <c r="IPY140" s="102"/>
      <c r="IPZ140" s="102"/>
      <c r="IQA140" s="102"/>
      <c r="IQB140" s="102"/>
      <c r="IQC140" s="102"/>
      <c r="IQD140" s="102"/>
      <c r="IQE140" s="102"/>
      <c r="IQF140" s="102"/>
      <c r="IQG140" s="102"/>
      <c r="IQH140" s="102"/>
      <c r="IQI140" s="102"/>
      <c r="IQJ140" s="102"/>
      <c r="IQK140" s="102"/>
      <c r="IQL140" s="102"/>
      <c r="IQM140" s="102"/>
      <c r="IQN140" s="102"/>
      <c r="IQO140" s="102"/>
      <c r="IQP140" s="102"/>
      <c r="IQQ140" s="102"/>
      <c r="IQR140" s="102"/>
      <c r="IQS140" s="102"/>
      <c r="IQT140" s="102"/>
      <c r="IQU140" s="102"/>
      <c r="IQV140" s="102"/>
      <c r="IQW140" s="102"/>
      <c r="IQX140" s="102"/>
      <c r="IQY140" s="102"/>
      <c r="IQZ140" s="102"/>
      <c r="IRA140" s="102"/>
      <c r="IRB140" s="102"/>
      <c r="IRC140" s="102"/>
      <c r="IRD140" s="102"/>
      <c r="IRE140" s="102"/>
      <c r="IRF140" s="102"/>
      <c r="IRG140" s="102"/>
      <c r="IRH140" s="102"/>
      <c r="IRI140" s="102"/>
      <c r="IRJ140" s="102"/>
      <c r="IRK140" s="102"/>
      <c r="IRL140" s="102"/>
      <c r="IRM140" s="102"/>
      <c r="IRN140" s="102"/>
      <c r="IRO140" s="102"/>
      <c r="IRP140" s="102"/>
      <c r="IRQ140" s="102"/>
      <c r="IRR140" s="102"/>
      <c r="IRS140" s="102"/>
      <c r="IRT140" s="102"/>
      <c r="IRU140" s="102"/>
      <c r="IRV140" s="102"/>
      <c r="IRW140" s="102"/>
      <c r="IRX140" s="102"/>
      <c r="IRY140" s="102"/>
      <c r="IRZ140" s="102"/>
      <c r="ISA140" s="102"/>
      <c r="ISB140" s="102"/>
      <c r="ISC140" s="102"/>
      <c r="ISD140" s="102"/>
      <c r="ISE140" s="102"/>
      <c r="ISF140" s="102"/>
      <c r="ISG140" s="102"/>
      <c r="ISH140" s="102"/>
      <c r="ISI140" s="102"/>
      <c r="ISJ140" s="102"/>
      <c r="ISK140" s="102"/>
      <c r="ISL140" s="102"/>
      <c r="ISM140" s="102"/>
      <c r="ISN140" s="102"/>
      <c r="ISO140" s="102"/>
      <c r="ISP140" s="102"/>
      <c r="ISQ140" s="102"/>
      <c r="ISR140" s="102"/>
      <c r="ISS140" s="102"/>
      <c r="IST140" s="102"/>
      <c r="ISU140" s="102"/>
      <c r="ISV140" s="102"/>
      <c r="ISW140" s="102"/>
      <c r="ISX140" s="102"/>
      <c r="ISY140" s="102"/>
      <c r="ISZ140" s="102"/>
      <c r="ITA140" s="102"/>
      <c r="ITB140" s="102"/>
      <c r="ITC140" s="102"/>
      <c r="ITD140" s="102"/>
      <c r="ITE140" s="102"/>
      <c r="ITF140" s="102"/>
      <c r="ITG140" s="102"/>
      <c r="ITH140" s="102"/>
      <c r="ITI140" s="102"/>
      <c r="ITJ140" s="102"/>
      <c r="ITK140" s="102"/>
      <c r="ITL140" s="102"/>
      <c r="ITM140" s="102"/>
      <c r="ITN140" s="102"/>
      <c r="ITO140" s="102"/>
      <c r="ITP140" s="102"/>
      <c r="ITQ140" s="102"/>
      <c r="ITR140" s="102"/>
      <c r="ITS140" s="102"/>
      <c r="ITT140" s="102"/>
      <c r="ITU140" s="102"/>
      <c r="ITV140" s="102"/>
      <c r="ITW140" s="102"/>
      <c r="ITX140" s="102"/>
      <c r="ITY140" s="102"/>
      <c r="ITZ140" s="102"/>
      <c r="IUA140" s="102"/>
      <c r="IUB140" s="102"/>
      <c r="IUC140" s="102"/>
      <c r="IUD140" s="102"/>
      <c r="IUE140" s="102"/>
      <c r="IUF140" s="102"/>
      <c r="IUG140" s="102"/>
      <c r="IUH140" s="102"/>
      <c r="IUI140" s="102"/>
      <c r="IUJ140" s="102"/>
      <c r="IUK140" s="102"/>
      <c r="IUL140" s="102"/>
      <c r="IUM140" s="102"/>
      <c r="IUN140" s="102"/>
      <c r="IUO140" s="102"/>
      <c r="IUP140" s="102"/>
      <c r="IUQ140" s="102"/>
      <c r="IUR140" s="102"/>
      <c r="IUS140" s="102"/>
      <c r="IUT140" s="102"/>
      <c r="IUU140" s="102"/>
      <c r="IUV140" s="102"/>
      <c r="IUW140" s="102"/>
      <c r="IUX140" s="102"/>
      <c r="IUY140" s="102"/>
      <c r="IUZ140" s="102"/>
      <c r="IVA140" s="102"/>
      <c r="IVB140" s="102"/>
      <c r="IVC140" s="102"/>
      <c r="IVD140" s="102"/>
      <c r="IVE140" s="102"/>
      <c r="IVF140" s="102"/>
      <c r="IVG140" s="102"/>
      <c r="IVH140" s="102"/>
      <c r="IVI140" s="102"/>
      <c r="IVJ140" s="102"/>
      <c r="IVK140" s="102"/>
      <c r="IVL140" s="102"/>
      <c r="IVM140" s="102"/>
      <c r="IVN140" s="102"/>
      <c r="IVO140" s="102"/>
      <c r="IVP140" s="102"/>
      <c r="IVQ140" s="102"/>
      <c r="IVR140" s="102"/>
      <c r="IVS140" s="102"/>
      <c r="IVT140" s="102"/>
      <c r="IVU140" s="102"/>
      <c r="IVV140" s="102"/>
      <c r="IVW140" s="102"/>
      <c r="IVX140" s="102"/>
      <c r="IVY140" s="102"/>
      <c r="IVZ140" s="102"/>
      <c r="IWA140" s="102"/>
      <c r="IWB140" s="102"/>
      <c r="IWC140" s="102"/>
      <c r="IWD140" s="102"/>
      <c r="IWE140" s="102"/>
      <c r="IWF140" s="102"/>
      <c r="IWG140" s="102"/>
      <c r="IWH140" s="102"/>
      <c r="IWI140" s="102"/>
      <c r="IWJ140" s="102"/>
      <c r="IWK140" s="102"/>
      <c r="IWL140" s="102"/>
      <c r="IWM140" s="102"/>
      <c r="IWN140" s="102"/>
      <c r="IWO140" s="102"/>
      <c r="IWP140" s="102"/>
      <c r="IWQ140" s="102"/>
      <c r="IWR140" s="102"/>
      <c r="IWS140" s="102"/>
      <c r="IWT140" s="102"/>
      <c r="IWU140" s="102"/>
      <c r="IWV140" s="102"/>
      <c r="IWW140" s="102"/>
      <c r="IWX140" s="102"/>
      <c r="IWY140" s="102"/>
      <c r="IWZ140" s="102"/>
      <c r="IXA140" s="102"/>
      <c r="IXB140" s="102"/>
      <c r="IXC140" s="102"/>
      <c r="IXD140" s="102"/>
      <c r="IXE140" s="102"/>
      <c r="IXF140" s="102"/>
      <c r="IXG140" s="102"/>
      <c r="IXH140" s="102"/>
      <c r="IXI140" s="102"/>
      <c r="IXJ140" s="102"/>
      <c r="IXK140" s="102"/>
      <c r="IXL140" s="102"/>
      <c r="IXM140" s="102"/>
      <c r="IXN140" s="102"/>
      <c r="IXO140" s="102"/>
      <c r="IXP140" s="102"/>
      <c r="IXQ140" s="102"/>
      <c r="IXR140" s="102"/>
      <c r="IXS140" s="102"/>
      <c r="IXT140" s="102"/>
      <c r="IXU140" s="102"/>
      <c r="IXV140" s="102"/>
      <c r="IXW140" s="102"/>
      <c r="IXX140" s="102"/>
      <c r="IXY140" s="102"/>
      <c r="IXZ140" s="102"/>
      <c r="IYA140" s="102"/>
      <c r="IYB140" s="102"/>
      <c r="IYC140" s="102"/>
      <c r="IYD140" s="102"/>
      <c r="IYE140" s="102"/>
      <c r="IYF140" s="102"/>
      <c r="IYG140" s="102"/>
      <c r="IYH140" s="102"/>
      <c r="IYI140" s="102"/>
      <c r="IYJ140" s="102"/>
      <c r="IYK140" s="102"/>
      <c r="IYL140" s="102"/>
      <c r="IYM140" s="102"/>
      <c r="IYN140" s="102"/>
      <c r="IYO140" s="102"/>
      <c r="IYP140" s="102"/>
      <c r="IYQ140" s="102"/>
      <c r="IYR140" s="102"/>
      <c r="IYS140" s="102"/>
      <c r="IYT140" s="102"/>
      <c r="IYU140" s="102"/>
      <c r="IYV140" s="102"/>
      <c r="IYW140" s="102"/>
      <c r="IYX140" s="102"/>
      <c r="IYY140" s="102"/>
      <c r="IYZ140" s="102"/>
      <c r="IZA140" s="102"/>
      <c r="IZB140" s="102"/>
      <c r="IZC140" s="102"/>
      <c r="IZD140" s="102"/>
      <c r="IZE140" s="102"/>
      <c r="IZF140" s="102"/>
      <c r="IZG140" s="102"/>
      <c r="IZH140" s="102"/>
      <c r="IZI140" s="102"/>
      <c r="IZJ140" s="102"/>
      <c r="IZK140" s="102"/>
      <c r="IZL140" s="102"/>
      <c r="IZM140" s="102"/>
      <c r="IZN140" s="102"/>
      <c r="IZO140" s="102"/>
      <c r="IZP140" s="102"/>
      <c r="IZQ140" s="102"/>
      <c r="IZR140" s="102"/>
      <c r="IZS140" s="102"/>
      <c r="IZT140" s="102"/>
      <c r="IZU140" s="102"/>
      <c r="IZV140" s="102"/>
      <c r="IZW140" s="102"/>
      <c r="IZX140" s="102"/>
      <c r="IZY140" s="102"/>
      <c r="IZZ140" s="102"/>
      <c r="JAA140" s="102"/>
      <c r="JAB140" s="102"/>
      <c r="JAC140" s="102"/>
      <c r="JAD140" s="102"/>
      <c r="JAE140" s="102"/>
      <c r="JAF140" s="102"/>
      <c r="JAG140" s="102"/>
      <c r="JAH140" s="102"/>
      <c r="JAI140" s="102"/>
      <c r="JAJ140" s="102"/>
      <c r="JAK140" s="102"/>
      <c r="JAL140" s="102"/>
      <c r="JAM140" s="102"/>
      <c r="JAN140" s="102"/>
      <c r="JAO140" s="102"/>
      <c r="JAP140" s="102"/>
      <c r="JAQ140" s="102"/>
      <c r="JAR140" s="102"/>
      <c r="JAS140" s="102"/>
      <c r="JAT140" s="102"/>
      <c r="JAU140" s="102"/>
      <c r="JAV140" s="102"/>
      <c r="JAW140" s="102"/>
      <c r="JAX140" s="102"/>
      <c r="JAY140" s="102"/>
      <c r="JAZ140" s="102"/>
      <c r="JBA140" s="102"/>
      <c r="JBB140" s="102"/>
      <c r="JBC140" s="102"/>
      <c r="JBD140" s="102"/>
      <c r="JBE140" s="102"/>
      <c r="JBF140" s="102"/>
      <c r="JBG140" s="102"/>
      <c r="JBH140" s="102"/>
      <c r="JBI140" s="102"/>
      <c r="JBJ140" s="102"/>
      <c r="JBK140" s="102"/>
      <c r="JBL140" s="102"/>
      <c r="JBM140" s="102"/>
      <c r="JBN140" s="102"/>
      <c r="JBO140" s="102"/>
      <c r="JBP140" s="102"/>
      <c r="JBQ140" s="102"/>
      <c r="JBR140" s="102"/>
      <c r="JBS140" s="102"/>
      <c r="JBT140" s="102"/>
      <c r="JBU140" s="102"/>
      <c r="JBV140" s="102"/>
      <c r="JBW140" s="102"/>
      <c r="JBX140" s="102"/>
      <c r="JBY140" s="102"/>
      <c r="JBZ140" s="102"/>
      <c r="JCA140" s="102"/>
      <c r="JCB140" s="102"/>
      <c r="JCC140" s="102"/>
      <c r="JCD140" s="102"/>
      <c r="JCE140" s="102"/>
      <c r="JCF140" s="102"/>
      <c r="JCG140" s="102"/>
      <c r="JCH140" s="102"/>
      <c r="JCI140" s="102"/>
      <c r="JCJ140" s="102"/>
      <c r="JCK140" s="102"/>
      <c r="JCL140" s="102"/>
      <c r="JCM140" s="102"/>
      <c r="JCN140" s="102"/>
      <c r="JCO140" s="102"/>
      <c r="JCP140" s="102"/>
      <c r="JCQ140" s="102"/>
      <c r="JCR140" s="102"/>
      <c r="JCS140" s="102"/>
      <c r="JCT140" s="102"/>
      <c r="JCU140" s="102"/>
      <c r="JCV140" s="102"/>
      <c r="JCW140" s="102"/>
      <c r="JCX140" s="102"/>
      <c r="JCY140" s="102"/>
      <c r="JCZ140" s="102"/>
      <c r="JDA140" s="102"/>
      <c r="JDB140" s="102"/>
      <c r="JDC140" s="102"/>
      <c r="JDD140" s="102"/>
      <c r="JDE140" s="102"/>
      <c r="JDF140" s="102"/>
      <c r="JDG140" s="102"/>
      <c r="JDH140" s="102"/>
      <c r="JDI140" s="102"/>
      <c r="JDJ140" s="102"/>
      <c r="JDK140" s="102"/>
      <c r="JDL140" s="102"/>
      <c r="JDM140" s="102"/>
      <c r="JDN140" s="102"/>
      <c r="JDO140" s="102"/>
      <c r="JDP140" s="102"/>
      <c r="JDQ140" s="102"/>
      <c r="JDR140" s="102"/>
      <c r="JDS140" s="102"/>
      <c r="JDT140" s="102"/>
      <c r="JDU140" s="102"/>
      <c r="JDV140" s="102"/>
      <c r="JDW140" s="102"/>
      <c r="JDX140" s="102"/>
      <c r="JDY140" s="102"/>
      <c r="JDZ140" s="102"/>
      <c r="JEA140" s="102"/>
      <c r="JEB140" s="102"/>
      <c r="JEC140" s="102"/>
      <c r="JED140" s="102"/>
      <c r="JEE140" s="102"/>
      <c r="JEF140" s="102"/>
      <c r="JEG140" s="102"/>
      <c r="JEH140" s="102"/>
      <c r="JEI140" s="102"/>
      <c r="JEJ140" s="102"/>
      <c r="JEK140" s="102"/>
      <c r="JEL140" s="102"/>
      <c r="JEM140" s="102"/>
      <c r="JEN140" s="102"/>
      <c r="JEO140" s="102"/>
      <c r="JEP140" s="102"/>
      <c r="JEQ140" s="102"/>
      <c r="JER140" s="102"/>
      <c r="JES140" s="102"/>
      <c r="JET140" s="102"/>
      <c r="JEU140" s="102"/>
      <c r="JEV140" s="102"/>
      <c r="JEW140" s="102"/>
      <c r="JEX140" s="102"/>
      <c r="JEY140" s="102"/>
      <c r="JEZ140" s="102"/>
      <c r="JFA140" s="102"/>
      <c r="JFB140" s="102"/>
      <c r="JFC140" s="102"/>
      <c r="JFD140" s="102"/>
      <c r="JFE140" s="102"/>
      <c r="JFF140" s="102"/>
      <c r="JFG140" s="102"/>
      <c r="JFH140" s="102"/>
      <c r="JFI140" s="102"/>
      <c r="JFJ140" s="102"/>
      <c r="JFK140" s="102"/>
      <c r="JFL140" s="102"/>
      <c r="JFM140" s="102"/>
      <c r="JFN140" s="102"/>
      <c r="JFO140" s="102"/>
      <c r="JFP140" s="102"/>
      <c r="JFQ140" s="102"/>
      <c r="JFR140" s="102"/>
      <c r="JFS140" s="102"/>
      <c r="JFT140" s="102"/>
      <c r="JFU140" s="102"/>
      <c r="JFV140" s="102"/>
      <c r="JFW140" s="102"/>
      <c r="JFX140" s="102"/>
      <c r="JFY140" s="102"/>
      <c r="JFZ140" s="102"/>
      <c r="JGA140" s="102"/>
      <c r="JGB140" s="102"/>
      <c r="JGC140" s="102"/>
      <c r="JGD140" s="102"/>
      <c r="JGE140" s="102"/>
      <c r="JGF140" s="102"/>
      <c r="JGG140" s="102"/>
      <c r="JGH140" s="102"/>
      <c r="JGI140" s="102"/>
      <c r="JGJ140" s="102"/>
      <c r="JGK140" s="102"/>
      <c r="JGL140" s="102"/>
      <c r="JGM140" s="102"/>
      <c r="JGN140" s="102"/>
      <c r="JGO140" s="102"/>
      <c r="JGP140" s="102"/>
      <c r="JGQ140" s="102"/>
      <c r="JGR140" s="102"/>
      <c r="JGS140" s="102"/>
      <c r="JGT140" s="102"/>
      <c r="JGU140" s="102"/>
      <c r="JGV140" s="102"/>
      <c r="JGW140" s="102"/>
      <c r="JGX140" s="102"/>
      <c r="JGY140" s="102"/>
      <c r="JGZ140" s="102"/>
      <c r="JHA140" s="102"/>
      <c r="JHB140" s="102"/>
      <c r="JHC140" s="102"/>
      <c r="JHD140" s="102"/>
      <c r="JHE140" s="102"/>
      <c r="JHF140" s="102"/>
      <c r="JHG140" s="102"/>
      <c r="JHH140" s="102"/>
      <c r="JHI140" s="102"/>
      <c r="JHJ140" s="102"/>
      <c r="JHK140" s="102"/>
      <c r="JHL140" s="102"/>
      <c r="JHM140" s="102"/>
      <c r="JHN140" s="102"/>
      <c r="JHO140" s="102"/>
      <c r="JHP140" s="102"/>
      <c r="JHQ140" s="102"/>
      <c r="JHR140" s="102"/>
      <c r="JHS140" s="102"/>
      <c r="JHT140" s="102"/>
      <c r="JHU140" s="102"/>
      <c r="JHV140" s="102"/>
      <c r="JHW140" s="102"/>
      <c r="JHX140" s="102"/>
      <c r="JHY140" s="102"/>
      <c r="JHZ140" s="102"/>
      <c r="JIA140" s="102"/>
      <c r="JIB140" s="102"/>
      <c r="JIC140" s="102"/>
      <c r="JID140" s="102"/>
      <c r="JIE140" s="102"/>
      <c r="JIF140" s="102"/>
      <c r="JIG140" s="102"/>
      <c r="JIH140" s="102"/>
      <c r="JII140" s="102"/>
      <c r="JIJ140" s="102"/>
      <c r="JIK140" s="102"/>
      <c r="JIL140" s="102"/>
      <c r="JIM140" s="102"/>
      <c r="JIN140" s="102"/>
      <c r="JIO140" s="102"/>
      <c r="JIP140" s="102"/>
      <c r="JIQ140" s="102"/>
      <c r="JIR140" s="102"/>
      <c r="JIS140" s="102"/>
      <c r="JIT140" s="102"/>
      <c r="JIU140" s="102"/>
      <c r="JIV140" s="102"/>
      <c r="JIW140" s="102"/>
      <c r="JIX140" s="102"/>
      <c r="JIY140" s="102"/>
      <c r="JIZ140" s="102"/>
      <c r="JJA140" s="102"/>
      <c r="JJB140" s="102"/>
      <c r="JJC140" s="102"/>
      <c r="JJD140" s="102"/>
      <c r="JJE140" s="102"/>
      <c r="JJF140" s="102"/>
      <c r="JJG140" s="102"/>
      <c r="JJH140" s="102"/>
      <c r="JJI140" s="102"/>
      <c r="JJJ140" s="102"/>
      <c r="JJK140" s="102"/>
      <c r="JJL140" s="102"/>
      <c r="JJM140" s="102"/>
      <c r="JJN140" s="102"/>
      <c r="JJO140" s="102"/>
      <c r="JJP140" s="102"/>
      <c r="JJQ140" s="102"/>
      <c r="JJR140" s="102"/>
      <c r="JJS140" s="102"/>
      <c r="JJT140" s="102"/>
      <c r="JJU140" s="102"/>
      <c r="JJV140" s="102"/>
      <c r="JJW140" s="102"/>
      <c r="JJX140" s="102"/>
      <c r="JJY140" s="102"/>
      <c r="JJZ140" s="102"/>
      <c r="JKA140" s="102"/>
      <c r="JKB140" s="102"/>
      <c r="JKC140" s="102"/>
      <c r="JKD140" s="102"/>
      <c r="JKE140" s="102"/>
      <c r="JKF140" s="102"/>
      <c r="JKG140" s="102"/>
      <c r="JKH140" s="102"/>
      <c r="JKI140" s="102"/>
      <c r="JKJ140" s="102"/>
      <c r="JKK140" s="102"/>
      <c r="JKL140" s="102"/>
      <c r="JKM140" s="102"/>
      <c r="JKN140" s="102"/>
      <c r="JKO140" s="102"/>
      <c r="JKP140" s="102"/>
      <c r="JKQ140" s="102"/>
      <c r="JKR140" s="102"/>
      <c r="JKS140" s="102"/>
      <c r="JKT140" s="102"/>
      <c r="JKU140" s="102"/>
      <c r="JKV140" s="102"/>
      <c r="JKW140" s="102"/>
      <c r="JKX140" s="102"/>
      <c r="JKY140" s="102"/>
      <c r="JKZ140" s="102"/>
      <c r="JLA140" s="102"/>
      <c r="JLB140" s="102"/>
      <c r="JLC140" s="102"/>
      <c r="JLD140" s="102"/>
      <c r="JLE140" s="102"/>
      <c r="JLF140" s="102"/>
      <c r="JLG140" s="102"/>
      <c r="JLH140" s="102"/>
      <c r="JLI140" s="102"/>
      <c r="JLJ140" s="102"/>
      <c r="JLK140" s="102"/>
      <c r="JLL140" s="102"/>
      <c r="JLM140" s="102"/>
      <c r="JLN140" s="102"/>
      <c r="JLO140" s="102"/>
      <c r="JLP140" s="102"/>
      <c r="JLQ140" s="102"/>
      <c r="JLR140" s="102"/>
      <c r="JLS140" s="102"/>
      <c r="JLT140" s="102"/>
      <c r="JLU140" s="102"/>
      <c r="JLV140" s="102"/>
      <c r="JLW140" s="102"/>
      <c r="JLX140" s="102"/>
      <c r="JLY140" s="102"/>
      <c r="JLZ140" s="102"/>
      <c r="JMA140" s="102"/>
      <c r="JMB140" s="102"/>
      <c r="JMC140" s="102"/>
      <c r="JMD140" s="102"/>
      <c r="JME140" s="102"/>
      <c r="JMF140" s="102"/>
      <c r="JMG140" s="102"/>
      <c r="JMH140" s="102"/>
      <c r="JMI140" s="102"/>
      <c r="JMJ140" s="102"/>
      <c r="JMK140" s="102"/>
      <c r="JML140" s="102"/>
      <c r="JMM140" s="102"/>
      <c r="JMN140" s="102"/>
      <c r="JMO140" s="102"/>
      <c r="JMP140" s="102"/>
      <c r="JMQ140" s="102"/>
      <c r="JMR140" s="102"/>
      <c r="JMS140" s="102"/>
      <c r="JMT140" s="102"/>
      <c r="JMU140" s="102"/>
      <c r="JMV140" s="102"/>
      <c r="JMW140" s="102"/>
      <c r="JMX140" s="102"/>
      <c r="JMY140" s="102"/>
      <c r="JMZ140" s="102"/>
      <c r="JNA140" s="102"/>
      <c r="JNB140" s="102"/>
      <c r="JNC140" s="102"/>
      <c r="JND140" s="102"/>
      <c r="JNE140" s="102"/>
      <c r="JNF140" s="102"/>
      <c r="JNG140" s="102"/>
      <c r="JNH140" s="102"/>
      <c r="JNI140" s="102"/>
      <c r="JNJ140" s="102"/>
      <c r="JNK140" s="102"/>
      <c r="JNL140" s="102"/>
      <c r="JNM140" s="102"/>
      <c r="JNN140" s="102"/>
      <c r="JNO140" s="102"/>
      <c r="JNP140" s="102"/>
      <c r="JNQ140" s="102"/>
      <c r="JNR140" s="102"/>
      <c r="JNS140" s="102"/>
      <c r="JNT140" s="102"/>
      <c r="JNU140" s="102"/>
      <c r="JNV140" s="102"/>
      <c r="JNW140" s="102"/>
      <c r="JNX140" s="102"/>
      <c r="JNY140" s="102"/>
      <c r="JNZ140" s="102"/>
      <c r="JOA140" s="102"/>
      <c r="JOB140" s="102"/>
      <c r="JOC140" s="102"/>
      <c r="JOD140" s="102"/>
      <c r="JOE140" s="102"/>
      <c r="JOF140" s="102"/>
      <c r="JOG140" s="102"/>
      <c r="JOH140" s="102"/>
      <c r="JOI140" s="102"/>
      <c r="JOJ140" s="102"/>
      <c r="JOK140" s="102"/>
      <c r="JOL140" s="102"/>
      <c r="JOM140" s="102"/>
      <c r="JON140" s="102"/>
      <c r="JOO140" s="102"/>
      <c r="JOP140" s="102"/>
      <c r="JOQ140" s="102"/>
      <c r="JOR140" s="102"/>
      <c r="JOS140" s="102"/>
      <c r="JOT140" s="102"/>
      <c r="JOU140" s="102"/>
      <c r="JOV140" s="102"/>
      <c r="JOW140" s="102"/>
      <c r="JOX140" s="102"/>
      <c r="JOY140" s="102"/>
      <c r="JOZ140" s="102"/>
      <c r="JPA140" s="102"/>
      <c r="JPB140" s="102"/>
      <c r="JPC140" s="102"/>
      <c r="JPD140" s="102"/>
      <c r="JPE140" s="102"/>
      <c r="JPF140" s="102"/>
      <c r="JPG140" s="102"/>
      <c r="JPH140" s="102"/>
      <c r="JPI140" s="102"/>
      <c r="JPJ140" s="102"/>
      <c r="JPK140" s="102"/>
      <c r="JPL140" s="102"/>
      <c r="JPM140" s="102"/>
      <c r="JPN140" s="102"/>
      <c r="JPO140" s="102"/>
      <c r="JPP140" s="102"/>
      <c r="JPQ140" s="102"/>
      <c r="JPR140" s="102"/>
      <c r="JPS140" s="102"/>
      <c r="JPT140" s="102"/>
      <c r="JPU140" s="102"/>
      <c r="JPV140" s="102"/>
      <c r="JPW140" s="102"/>
      <c r="JPX140" s="102"/>
      <c r="JPY140" s="102"/>
      <c r="JPZ140" s="102"/>
      <c r="JQA140" s="102"/>
      <c r="JQB140" s="102"/>
      <c r="JQC140" s="102"/>
      <c r="JQD140" s="102"/>
      <c r="JQE140" s="102"/>
      <c r="JQF140" s="102"/>
      <c r="JQG140" s="102"/>
      <c r="JQH140" s="102"/>
      <c r="JQI140" s="102"/>
      <c r="JQJ140" s="102"/>
      <c r="JQK140" s="102"/>
      <c r="JQL140" s="102"/>
      <c r="JQM140" s="102"/>
      <c r="JQN140" s="102"/>
      <c r="JQO140" s="102"/>
      <c r="JQP140" s="102"/>
      <c r="JQQ140" s="102"/>
      <c r="JQR140" s="102"/>
      <c r="JQS140" s="102"/>
      <c r="JQT140" s="102"/>
      <c r="JQU140" s="102"/>
      <c r="JQV140" s="102"/>
      <c r="JQW140" s="102"/>
      <c r="JQX140" s="102"/>
      <c r="JQY140" s="102"/>
      <c r="JQZ140" s="102"/>
      <c r="JRA140" s="102"/>
      <c r="JRB140" s="102"/>
      <c r="JRC140" s="102"/>
      <c r="JRD140" s="102"/>
      <c r="JRE140" s="102"/>
      <c r="JRF140" s="102"/>
      <c r="JRG140" s="102"/>
      <c r="JRH140" s="102"/>
      <c r="JRI140" s="102"/>
      <c r="JRJ140" s="102"/>
      <c r="JRK140" s="102"/>
      <c r="JRL140" s="102"/>
      <c r="JRM140" s="102"/>
      <c r="JRN140" s="102"/>
      <c r="JRO140" s="102"/>
      <c r="JRP140" s="102"/>
      <c r="JRQ140" s="102"/>
      <c r="JRR140" s="102"/>
      <c r="JRS140" s="102"/>
      <c r="JRT140" s="102"/>
      <c r="JRU140" s="102"/>
      <c r="JRV140" s="102"/>
      <c r="JRW140" s="102"/>
      <c r="JRX140" s="102"/>
      <c r="JRY140" s="102"/>
      <c r="JRZ140" s="102"/>
      <c r="JSA140" s="102"/>
      <c r="JSB140" s="102"/>
      <c r="JSC140" s="102"/>
      <c r="JSD140" s="102"/>
      <c r="JSE140" s="102"/>
      <c r="JSF140" s="102"/>
      <c r="JSG140" s="102"/>
      <c r="JSH140" s="102"/>
      <c r="JSI140" s="102"/>
      <c r="JSJ140" s="102"/>
      <c r="JSK140" s="102"/>
      <c r="JSL140" s="102"/>
      <c r="JSM140" s="102"/>
      <c r="JSN140" s="102"/>
      <c r="JSO140" s="102"/>
      <c r="JSP140" s="102"/>
      <c r="JSQ140" s="102"/>
      <c r="JSR140" s="102"/>
      <c r="JSS140" s="102"/>
      <c r="JST140" s="102"/>
      <c r="JSU140" s="102"/>
      <c r="JSV140" s="102"/>
      <c r="JSW140" s="102"/>
      <c r="JSX140" s="102"/>
      <c r="JSY140" s="102"/>
      <c r="JSZ140" s="102"/>
      <c r="JTA140" s="102"/>
      <c r="JTB140" s="102"/>
      <c r="JTC140" s="102"/>
      <c r="JTD140" s="102"/>
      <c r="JTE140" s="102"/>
      <c r="JTF140" s="102"/>
      <c r="JTG140" s="102"/>
      <c r="JTH140" s="102"/>
      <c r="JTI140" s="102"/>
      <c r="JTJ140" s="102"/>
      <c r="JTK140" s="102"/>
      <c r="JTL140" s="102"/>
      <c r="JTM140" s="102"/>
      <c r="JTN140" s="102"/>
      <c r="JTO140" s="102"/>
      <c r="JTP140" s="102"/>
      <c r="JTQ140" s="102"/>
      <c r="JTR140" s="102"/>
      <c r="JTS140" s="102"/>
      <c r="JTT140" s="102"/>
      <c r="JTU140" s="102"/>
      <c r="JTV140" s="102"/>
      <c r="JTW140" s="102"/>
      <c r="JTX140" s="102"/>
      <c r="JTY140" s="102"/>
      <c r="JTZ140" s="102"/>
      <c r="JUA140" s="102"/>
      <c r="JUB140" s="102"/>
      <c r="JUC140" s="102"/>
      <c r="JUD140" s="102"/>
      <c r="JUE140" s="102"/>
      <c r="JUF140" s="102"/>
      <c r="JUG140" s="102"/>
      <c r="JUH140" s="102"/>
      <c r="JUI140" s="102"/>
      <c r="JUJ140" s="102"/>
      <c r="JUK140" s="102"/>
      <c r="JUL140" s="102"/>
      <c r="JUM140" s="102"/>
      <c r="JUN140" s="102"/>
      <c r="JUO140" s="102"/>
      <c r="JUP140" s="102"/>
      <c r="JUQ140" s="102"/>
      <c r="JUR140" s="102"/>
      <c r="JUS140" s="102"/>
      <c r="JUT140" s="102"/>
      <c r="JUU140" s="102"/>
      <c r="JUV140" s="102"/>
      <c r="JUW140" s="102"/>
      <c r="JUX140" s="102"/>
      <c r="JUY140" s="102"/>
      <c r="JUZ140" s="102"/>
      <c r="JVA140" s="102"/>
      <c r="JVB140" s="102"/>
      <c r="JVC140" s="102"/>
      <c r="JVD140" s="102"/>
      <c r="JVE140" s="102"/>
      <c r="JVF140" s="102"/>
      <c r="JVG140" s="102"/>
      <c r="JVH140" s="102"/>
      <c r="JVI140" s="102"/>
      <c r="JVJ140" s="102"/>
      <c r="JVK140" s="102"/>
      <c r="JVL140" s="102"/>
      <c r="JVM140" s="102"/>
      <c r="JVN140" s="102"/>
      <c r="JVO140" s="102"/>
      <c r="JVP140" s="102"/>
      <c r="JVQ140" s="102"/>
      <c r="JVR140" s="102"/>
      <c r="JVS140" s="102"/>
      <c r="JVT140" s="102"/>
      <c r="JVU140" s="102"/>
      <c r="JVV140" s="102"/>
      <c r="JVW140" s="102"/>
      <c r="JVX140" s="102"/>
      <c r="JVY140" s="102"/>
      <c r="JVZ140" s="102"/>
      <c r="JWA140" s="102"/>
      <c r="JWB140" s="102"/>
      <c r="JWC140" s="102"/>
      <c r="JWD140" s="102"/>
      <c r="JWE140" s="102"/>
      <c r="JWF140" s="102"/>
      <c r="JWG140" s="102"/>
      <c r="JWH140" s="102"/>
      <c r="JWI140" s="102"/>
      <c r="JWJ140" s="102"/>
      <c r="JWK140" s="102"/>
      <c r="JWL140" s="102"/>
      <c r="JWM140" s="102"/>
      <c r="JWN140" s="102"/>
      <c r="JWO140" s="102"/>
      <c r="JWP140" s="102"/>
      <c r="JWQ140" s="102"/>
      <c r="JWR140" s="102"/>
      <c r="JWS140" s="102"/>
      <c r="JWT140" s="102"/>
      <c r="JWU140" s="102"/>
      <c r="JWV140" s="102"/>
      <c r="JWW140" s="102"/>
      <c r="JWX140" s="102"/>
      <c r="JWY140" s="102"/>
      <c r="JWZ140" s="102"/>
      <c r="JXA140" s="102"/>
      <c r="JXB140" s="102"/>
      <c r="JXC140" s="102"/>
      <c r="JXD140" s="102"/>
      <c r="JXE140" s="102"/>
      <c r="JXF140" s="102"/>
      <c r="JXG140" s="102"/>
      <c r="JXH140" s="102"/>
      <c r="JXI140" s="102"/>
      <c r="JXJ140" s="102"/>
      <c r="JXK140" s="102"/>
      <c r="JXL140" s="102"/>
      <c r="JXM140" s="102"/>
      <c r="JXN140" s="102"/>
      <c r="JXO140" s="102"/>
      <c r="JXP140" s="102"/>
      <c r="JXQ140" s="102"/>
      <c r="JXR140" s="102"/>
      <c r="JXS140" s="102"/>
      <c r="JXT140" s="102"/>
      <c r="JXU140" s="102"/>
      <c r="JXV140" s="102"/>
      <c r="JXW140" s="102"/>
      <c r="JXX140" s="102"/>
      <c r="JXY140" s="102"/>
      <c r="JXZ140" s="102"/>
      <c r="JYA140" s="102"/>
      <c r="JYB140" s="102"/>
      <c r="JYC140" s="102"/>
      <c r="JYD140" s="102"/>
      <c r="JYE140" s="102"/>
      <c r="JYF140" s="102"/>
      <c r="JYG140" s="102"/>
      <c r="JYH140" s="102"/>
      <c r="JYI140" s="102"/>
      <c r="JYJ140" s="102"/>
      <c r="JYK140" s="102"/>
      <c r="JYL140" s="102"/>
      <c r="JYM140" s="102"/>
      <c r="JYN140" s="102"/>
      <c r="JYO140" s="102"/>
      <c r="JYP140" s="102"/>
      <c r="JYQ140" s="102"/>
      <c r="JYR140" s="102"/>
      <c r="JYS140" s="102"/>
      <c r="JYT140" s="102"/>
      <c r="JYU140" s="102"/>
      <c r="JYV140" s="102"/>
      <c r="JYW140" s="102"/>
      <c r="JYX140" s="102"/>
      <c r="JYY140" s="102"/>
      <c r="JYZ140" s="102"/>
      <c r="JZA140" s="102"/>
      <c r="JZB140" s="102"/>
      <c r="JZC140" s="102"/>
      <c r="JZD140" s="102"/>
      <c r="JZE140" s="102"/>
      <c r="JZF140" s="102"/>
      <c r="JZG140" s="102"/>
      <c r="JZH140" s="102"/>
      <c r="JZI140" s="102"/>
      <c r="JZJ140" s="102"/>
      <c r="JZK140" s="102"/>
      <c r="JZL140" s="102"/>
      <c r="JZM140" s="102"/>
      <c r="JZN140" s="102"/>
      <c r="JZO140" s="102"/>
      <c r="JZP140" s="102"/>
      <c r="JZQ140" s="102"/>
      <c r="JZR140" s="102"/>
      <c r="JZS140" s="102"/>
      <c r="JZT140" s="102"/>
      <c r="JZU140" s="102"/>
      <c r="JZV140" s="102"/>
      <c r="JZW140" s="102"/>
      <c r="JZX140" s="102"/>
      <c r="JZY140" s="102"/>
      <c r="JZZ140" s="102"/>
      <c r="KAA140" s="102"/>
      <c r="KAB140" s="102"/>
      <c r="KAC140" s="102"/>
      <c r="KAD140" s="102"/>
      <c r="KAE140" s="102"/>
      <c r="KAF140" s="102"/>
      <c r="KAG140" s="102"/>
      <c r="KAH140" s="102"/>
      <c r="KAI140" s="102"/>
      <c r="KAJ140" s="102"/>
      <c r="KAK140" s="102"/>
      <c r="KAL140" s="102"/>
      <c r="KAM140" s="102"/>
      <c r="KAN140" s="102"/>
      <c r="KAO140" s="102"/>
      <c r="KAP140" s="102"/>
      <c r="KAQ140" s="102"/>
      <c r="KAR140" s="102"/>
      <c r="KAS140" s="102"/>
      <c r="KAT140" s="102"/>
      <c r="KAU140" s="102"/>
      <c r="KAV140" s="102"/>
      <c r="KAW140" s="102"/>
      <c r="KAX140" s="102"/>
      <c r="KAY140" s="102"/>
      <c r="KAZ140" s="102"/>
      <c r="KBA140" s="102"/>
      <c r="KBB140" s="102"/>
      <c r="KBC140" s="102"/>
      <c r="KBD140" s="102"/>
      <c r="KBE140" s="102"/>
      <c r="KBF140" s="102"/>
      <c r="KBG140" s="102"/>
      <c r="KBH140" s="102"/>
      <c r="KBI140" s="102"/>
      <c r="KBJ140" s="102"/>
      <c r="KBK140" s="102"/>
      <c r="KBL140" s="102"/>
      <c r="KBM140" s="102"/>
      <c r="KBN140" s="102"/>
      <c r="KBO140" s="102"/>
      <c r="KBP140" s="102"/>
      <c r="KBQ140" s="102"/>
      <c r="KBR140" s="102"/>
      <c r="KBS140" s="102"/>
      <c r="KBT140" s="102"/>
      <c r="KBU140" s="102"/>
      <c r="KBV140" s="102"/>
      <c r="KBW140" s="102"/>
      <c r="KBX140" s="102"/>
      <c r="KBY140" s="102"/>
      <c r="KBZ140" s="102"/>
      <c r="KCA140" s="102"/>
      <c r="KCB140" s="102"/>
      <c r="KCC140" s="102"/>
      <c r="KCD140" s="102"/>
      <c r="KCE140" s="102"/>
      <c r="KCF140" s="102"/>
      <c r="KCG140" s="102"/>
      <c r="KCH140" s="102"/>
      <c r="KCI140" s="102"/>
      <c r="KCJ140" s="102"/>
      <c r="KCK140" s="102"/>
      <c r="KCL140" s="102"/>
      <c r="KCM140" s="102"/>
      <c r="KCN140" s="102"/>
      <c r="KCO140" s="102"/>
      <c r="KCP140" s="102"/>
      <c r="KCQ140" s="102"/>
      <c r="KCR140" s="102"/>
      <c r="KCS140" s="102"/>
      <c r="KCT140" s="102"/>
      <c r="KCU140" s="102"/>
      <c r="KCV140" s="102"/>
      <c r="KCW140" s="102"/>
      <c r="KCX140" s="102"/>
      <c r="KCY140" s="102"/>
      <c r="KCZ140" s="102"/>
      <c r="KDA140" s="102"/>
      <c r="KDB140" s="102"/>
      <c r="KDC140" s="102"/>
      <c r="KDD140" s="102"/>
      <c r="KDE140" s="102"/>
      <c r="KDF140" s="102"/>
      <c r="KDG140" s="102"/>
      <c r="KDH140" s="102"/>
      <c r="KDI140" s="102"/>
      <c r="KDJ140" s="102"/>
      <c r="KDK140" s="102"/>
      <c r="KDL140" s="102"/>
      <c r="KDM140" s="102"/>
      <c r="KDN140" s="102"/>
      <c r="KDO140" s="102"/>
      <c r="KDP140" s="102"/>
      <c r="KDQ140" s="102"/>
      <c r="KDR140" s="102"/>
      <c r="KDS140" s="102"/>
      <c r="KDT140" s="102"/>
      <c r="KDU140" s="102"/>
      <c r="KDV140" s="102"/>
      <c r="KDW140" s="102"/>
      <c r="KDX140" s="102"/>
      <c r="KDY140" s="102"/>
      <c r="KDZ140" s="102"/>
      <c r="KEA140" s="102"/>
      <c r="KEB140" s="102"/>
      <c r="KEC140" s="102"/>
      <c r="KED140" s="102"/>
      <c r="KEE140" s="102"/>
      <c r="KEF140" s="102"/>
      <c r="KEG140" s="102"/>
      <c r="KEH140" s="102"/>
      <c r="KEI140" s="102"/>
      <c r="KEJ140" s="102"/>
      <c r="KEK140" s="102"/>
      <c r="KEL140" s="102"/>
      <c r="KEM140" s="102"/>
      <c r="KEN140" s="102"/>
      <c r="KEO140" s="102"/>
      <c r="KEP140" s="102"/>
      <c r="KEQ140" s="102"/>
      <c r="KER140" s="102"/>
      <c r="KES140" s="102"/>
      <c r="KET140" s="102"/>
      <c r="KEU140" s="102"/>
      <c r="KEV140" s="102"/>
      <c r="KEW140" s="102"/>
      <c r="KEX140" s="102"/>
      <c r="KEY140" s="102"/>
      <c r="KEZ140" s="102"/>
      <c r="KFA140" s="102"/>
      <c r="KFB140" s="102"/>
      <c r="KFC140" s="102"/>
      <c r="KFD140" s="102"/>
      <c r="KFE140" s="102"/>
      <c r="KFF140" s="102"/>
      <c r="KFG140" s="102"/>
      <c r="KFH140" s="102"/>
      <c r="KFI140" s="102"/>
      <c r="KFJ140" s="102"/>
      <c r="KFK140" s="102"/>
      <c r="KFL140" s="102"/>
      <c r="KFM140" s="102"/>
      <c r="KFN140" s="102"/>
      <c r="KFO140" s="102"/>
      <c r="KFP140" s="102"/>
      <c r="KFQ140" s="102"/>
      <c r="KFR140" s="102"/>
      <c r="KFS140" s="102"/>
      <c r="KFT140" s="102"/>
      <c r="KFU140" s="102"/>
      <c r="KFV140" s="102"/>
      <c r="KFW140" s="102"/>
      <c r="KFX140" s="102"/>
      <c r="KFY140" s="102"/>
      <c r="KFZ140" s="102"/>
      <c r="KGA140" s="102"/>
      <c r="KGB140" s="102"/>
      <c r="KGC140" s="102"/>
      <c r="KGD140" s="102"/>
      <c r="KGE140" s="102"/>
      <c r="KGF140" s="102"/>
      <c r="KGG140" s="102"/>
      <c r="KGH140" s="102"/>
      <c r="KGI140" s="102"/>
      <c r="KGJ140" s="102"/>
      <c r="KGK140" s="102"/>
      <c r="KGL140" s="102"/>
      <c r="KGM140" s="102"/>
      <c r="KGN140" s="102"/>
      <c r="KGO140" s="102"/>
      <c r="KGP140" s="102"/>
      <c r="KGQ140" s="102"/>
      <c r="KGR140" s="102"/>
      <c r="KGS140" s="102"/>
      <c r="KGT140" s="102"/>
      <c r="KGU140" s="102"/>
      <c r="KGV140" s="102"/>
      <c r="KGW140" s="102"/>
      <c r="KGX140" s="102"/>
      <c r="KGY140" s="102"/>
      <c r="KGZ140" s="102"/>
      <c r="KHA140" s="102"/>
      <c r="KHB140" s="102"/>
      <c r="KHC140" s="102"/>
      <c r="KHD140" s="102"/>
      <c r="KHE140" s="102"/>
      <c r="KHF140" s="102"/>
      <c r="KHG140" s="102"/>
      <c r="KHH140" s="102"/>
      <c r="KHI140" s="102"/>
      <c r="KHJ140" s="102"/>
      <c r="KHK140" s="102"/>
      <c r="KHL140" s="102"/>
      <c r="KHM140" s="102"/>
      <c r="KHN140" s="102"/>
      <c r="KHO140" s="102"/>
      <c r="KHP140" s="102"/>
      <c r="KHQ140" s="102"/>
      <c r="KHR140" s="102"/>
      <c r="KHS140" s="102"/>
      <c r="KHT140" s="102"/>
      <c r="KHU140" s="102"/>
      <c r="KHV140" s="102"/>
      <c r="KHW140" s="102"/>
      <c r="KHX140" s="102"/>
      <c r="KHY140" s="102"/>
      <c r="KHZ140" s="102"/>
      <c r="KIA140" s="102"/>
      <c r="KIB140" s="102"/>
      <c r="KIC140" s="102"/>
      <c r="KID140" s="102"/>
      <c r="KIE140" s="102"/>
      <c r="KIF140" s="102"/>
      <c r="KIG140" s="102"/>
      <c r="KIH140" s="102"/>
      <c r="KII140" s="102"/>
      <c r="KIJ140" s="102"/>
      <c r="KIK140" s="102"/>
      <c r="KIL140" s="102"/>
      <c r="KIM140" s="102"/>
      <c r="KIN140" s="102"/>
      <c r="KIO140" s="102"/>
      <c r="KIP140" s="102"/>
      <c r="KIQ140" s="102"/>
      <c r="KIR140" s="102"/>
      <c r="KIS140" s="102"/>
      <c r="KIT140" s="102"/>
      <c r="KIU140" s="102"/>
      <c r="KIV140" s="102"/>
      <c r="KIW140" s="102"/>
      <c r="KIX140" s="102"/>
      <c r="KIY140" s="102"/>
      <c r="KIZ140" s="102"/>
      <c r="KJA140" s="102"/>
      <c r="KJB140" s="102"/>
      <c r="KJC140" s="102"/>
      <c r="KJD140" s="102"/>
      <c r="KJE140" s="102"/>
      <c r="KJF140" s="102"/>
      <c r="KJG140" s="102"/>
      <c r="KJH140" s="102"/>
      <c r="KJI140" s="102"/>
      <c r="KJJ140" s="102"/>
      <c r="KJK140" s="102"/>
      <c r="KJL140" s="102"/>
      <c r="KJM140" s="102"/>
      <c r="KJN140" s="102"/>
      <c r="KJO140" s="102"/>
      <c r="KJP140" s="102"/>
      <c r="KJQ140" s="102"/>
      <c r="KJR140" s="102"/>
      <c r="KJS140" s="102"/>
      <c r="KJT140" s="102"/>
      <c r="KJU140" s="102"/>
      <c r="KJV140" s="102"/>
      <c r="KJW140" s="102"/>
      <c r="KJX140" s="102"/>
      <c r="KJY140" s="102"/>
      <c r="KJZ140" s="102"/>
      <c r="KKA140" s="102"/>
      <c r="KKB140" s="102"/>
      <c r="KKC140" s="102"/>
      <c r="KKD140" s="102"/>
      <c r="KKE140" s="102"/>
      <c r="KKF140" s="102"/>
      <c r="KKG140" s="102"/>
      <c r="KKH140" s="102"/>
      <c r="KKI140" s="102"/>
      <c r="KKJ140" s="102"/>
      <c r="KKK140" s="102"/>
      <c r="KKL140" s="102"/>
      <c r="KKM140" s="102"/>
      <c r="KKN140" s="102"/>
      <c r="KKO140" s="102"/>
      <c r="KKP140" s="102"/>
      <c r="KKQ140" s="102"/>
      <c r="KKR140" s="102"/>
      <c r="KKS140" s="102"/>
      <c r="KKT140" s="102"/>
      <c r="KKU140" s="102"/>
      <c r="KKV140" s="102"/>
      <c r="KKW140" s="102"/>
      <c r="KKX140" s="102"/>
      <c r="KKY140" s="102"/>
      <c r="KKZ140" s="102"/>
      <c r="KLA140" s="102"/>
      <c r="KLB140" s="102"/>
      <c r="KLC140" s="102"/>
      <c r="KLD140" s="102"/>
      <c r="KLE140" s="102"/>
      <c r="KLF140" s="102"/>
      <c r="KLG140" s="102"/>
      <c r="KLH140" s="102"/>
      <c r="KLI140" s="102"/>
      <c r="KLJ140" s="102"/>
      <c r="KLK140" s="102"/>
      <c r="KLL140" s="102"/>
      <c r="KLM140" s="102"/>
      <c r="KLN140" s="102"/>
      <c r="KLO140" s="102"/>
      <c r="KLP140" s="102"/>
      <c r="KLQ140" s="102"/>
      <c r="KLR140" s="102"/>
      <c r="KLS140" s="102"/>
      <c r="KLT140" s="102"/>
      <c r="KLU140" s="102"/>
      <c r="KLV140" s="102"/>
      <c r="KLW140" s="102"/>
      <c r="KLX140" s="102"/>
      <c r="KLY140" s="102"/>
      <c r="KLZ140" s="102"/>
      <c r="KMA140" s="102"/>
      <c r="KMB140" s="102"/>
      <c r="KMC140" s="102"/>
      <c r="KMD140" s="102"/>
      <c r="KME140" s="102"/>
      <c r="KMF140" s="102"/>
      <c r="KMG140" s="102"/>
      <c r="KMH140" s="102"/>
      <c r="KMI140" s="102"/>
      <c r="KMJ140" s="102"/>
      <c r="KMK140" s="102"/>
      <c r="KML140" s="102"/>
      <c r="KMM140" s="102"/>
      <c r="KMN140" s="102"/>
      <c r="KMO140" s="102"/>
      <c r="KMP140" s="102"/>
      <c r="KMQ140" s="102"/>
      <c r="KMR140" s="102"/>
      <c r="KMS140" s="102"/>
      <c r="KMT140" s="102"/>
      <c r="KMU140" s="102"/>
      <c r="KMV140" s="102"/>
      <c r="KMW140" s="102"/>
      <c r="KMX140" s="102"/>
      <c r="KMY140" s="102"/>
      <c r="KMZ140" s="102"/>
      <c r="KNA140" s="102"/>
      <c r="KNB140" s="102"/>
      <c r="KNC140" s="102"/>
      <c r="KND140" s="102"/>
      <c r="KNE140" s="102"/>
      <c r="KNF140" s="102"/>
      <c r="KNG140" s="102"/>
      <c r="KNH140" s="102"/>
      <c r="KNI140" s="102"/>
      <c r="KNJ140" s="102"/>
      <c r="KNK140" s="102"/>
      <c r="KNL140" s="102"/>
      <c r="KNM140" s="102"/>
      <c r="KNN140" s="102"/>
      <c r="KNO140" s="102"/>
      <c r="KNP140" s="102"/>
      <c r="KNQ140" s="102"/>
      <c r="KNR140" s="102"/>
      <c r="KNS140" s="102"/>
      <c r="KNT140" s="102"/>
      <c r="KNU140" s="102"/>
      <c r="KNV140" s="102"/>
      <c r="KNW140" s="102"/>
      <c r="KNX140" s="102"/>
      <c r="KNY140" s="102"/>
      <c r="KNZ140" s="102"/>
      <c r="KOA140" s="102"/>
      <c r="KOB140" s="102"/>
      <c r="KOC140" s="102"/>
      <c r="KOD140" s="102"/>
      <c r="KOE140" s="102"/>
      <c r="KOF140" s="102"/>
      <c r="KOG140" s="102"/>
      <c r="KOH140" s="102"/>
      <c r="KOI140" s="102"/>
      <c r="KOJ140" s="102"/>
      <c r="KOK140" s="102"/>
      <c r="KOL140" s="102"/>
      <c r="KOM140" s="102"/>
      <c r="KON140" s="102"/>
      <c r="KOO140" s="102"/>
      <c r="KOP140" s="102"/>
      <c r="KOQ140" s="102"/>
      <c r="KOR140" s="102"/>
      <c r="KOS140" s="102"/>
      <c r="KOT140" s="102"/>
      <c r="KOU140" s="102"/>
      <c r="KOV140" s="102"/>
      <c r="KOW140" s="102"/>
      <c r="KOX140" s="102"/>
      <c r="KOY140" s="102"/>
      <c r="KOZ140" s="102"/>
      <c r="KPA140" s="102"/>
      <c r="KPB140" s="102"/>
      <c r="KPC140" s="102"/>
      <c r="KPD140" s="102"/>
      <c r="KPE140" s="102"/>
      <c r="KPF140" s="102"/>
      <c r="KPG140" s="102"/>
      <c r="KPH140" s="102"/>
      <c r="KPI140" s="102"/>
      <c r="KPJ140" s="102"/>
      <c r="KPK140" s="102"/>
      <c r="KPL140" s="102"/>
      <c r="KPM140" s="102"/>
      <c r="KPN140" s="102"/>
      <c r="KPO140" s="102"/>
      <c r="KPP140" s="102"/>
      <c r="KPQ140" s="102"/>
      <c r="KPR140" s="102"/>
      <c r="KPS140" s="102"/>
      <c r="KPT140" s="102"/>
      <c r="KPU140" s="102"/>
      <c r="KPV140" s="102"/>
      <c r="KPW140" s="102"/>
      <c r="KPX140" s="102"/>
      <c r="KPY140" s="102"/>
      <c r="KPZ140" s="102"/>
      <c r="KQA140" s="102"/>
      <c r="KQB140" s="102"/>
      <c r="KQC140" s="102"/>
      <c r="KQD140" s="102"/>
      <c r="KQE140" s="102"/>
      <c r="KQF140" s="102"/>
      <c r="KQG140" s="102"/>
      <c r="KQH140" s="102"/>
      <c r="KQI140" s="102"/>
      <c r="KQJ140" s="102"/>
      <c r="KQK140" s="102"/>
      <c r="KQL140" s="102"/>
      <c r="KQM140" s="102"/>
      <c r="KQN140" s="102"/>
      <c r="KQO140" s="102"/>
      <c r="KQP140" s="102"/>
      <c r="KQQ140" s="102"/>
      <c r="KQR140" s="102"/>
      <c r="KQS140" s="102"/>
      <c r="KQT140" s="102"/>
      <c r="KQU140" s="102"/>
      <c r="KQV140" s="102"/>
      <c r="KQW140" s="102"/>
      <c r="KQX140" s="102"/>
      <c r="KQY140" s="102"/>
      <c r="KQZ140" s="102"/>
      <c r="KRA140" s="102"/>
      <c r="KRB140" s="102"/>
      <c r="KRC140" s="102"/>
      <c r="KRD140" s="102"/>
      <c r="KRE140" s="102"/>
      <c r="KRF140" s="102"/>
      <c r="KRG140" s="102"/>
      <c r="KRH140" s="102"/>
      <c r="KRI140" s="102"/>
      <c r="KRJ140" s="102"/>
      <c r="KRK140" s="102"/>
      <c r="KRL140" s="102"/>
      <c r="KRM140" s="102"/>
      <c r="KRN140" s="102"/>
      <c r="KRO140" s="102"/>
      <c r="KRP140" s="102"/>
      <c r="KRQ140" s="102"/>
      <c r="KRR140" s="102"/>
      <c r="KRS140" s="102"/>
      <c r="KRT140" s="102"/>
      <c r="KRU140" s="102"/>
      <c r="KRV140" s="102"/>
      <c r="KRW140" s="102"/>
      <c r="KRX140" s="102"/>
      <c r="KRY140" s="102"/>
      <c r="KRZ140" s="102"/>
      <c r="KSA140" s="102"/>
      <c r="KSB140" s="102"/>
      <c r="KSC140" s="102"/>
      <c r="KSD140" s="102"/>
      <c r="KSE140" s="102"/>
      <c r="KSF140" s="102"/>
      <c r="KSG140" s="102"/>
      <c r="KSH140" s="102"/>
      <c r="KSI140" s="102"/>
      <c r="KSJ140" s="102"/>
      <c r="KSK140" s="102"/>
      <c r="KSL140" s="102"/>
      <c r="KSM140" s="102"/>
      <c r="KSN140" s="102"/>
      <c r="KSO140" s="102"/>
      <c r="KSP140" s="102"/>
      <c r="KSQ140" s="102"/>
      <c r="KSR140" s="102"/>
      <c r="KSS140" s="102"/>
      <c r="KST140" s="102"/>
      <c r="KSU140" s="102"/>
      <c r="KSV140" s="102"/>
      <c r="KSW140" s="102"/>
      <c r="KSX140" s="102"/>
      <c r="KSY140" s="102"/>
      <c r="KSZ140" s="102"/>
      <c r="KTA140" s="102"/>
      <c r="KTB140" s="102"/>
      <c r="KTC140" s="102"/>
      <c r="KTD140" s="102"/>
      <c r="KTE140" s="102"/>
      <c r="KTF140" s="102"/>
      <c r="KTG140" s="102"/>
      <c r="KTH140" s="102"/>
      <c r="KTI140" s="102"/>
      <c r="KTJ140" s="102"/>
      <c r="KTK140" s="102"/>
      <c r="KTL140" s="102"/>
      <c r="KTM140" s="102"/>
      <c r="KTN140" s="102"/>
      <c r="KTO140" s="102"/>
      <c r="KTP140" s="102"/>
      <c r="KTQ140" s="102"/>
      <c r="KTR140" s="102"/>
      <c r="KTS140" s="102"/>
      <c r="KTT140" s="102"/>
      <c r="KTU140" s="102"/>
      <c r="KTV140" s="102"/>
      <c r="KTW140" s="102"/>
      <c r="KTX140" s="102"/>
      <c r="KTY140" s="102"/>
      <c r="KTZ140" s="102"/>
      <c r="KUA140" s="102"/>
      <c r="KUB140" s="102"/>
      <c r="KUC140" s="102"/>
      <c r="KUD140" s="102"/>
      <c r="KUE140" s="102"/>
      <c r="KUF140" s="102"/>
      <c r="KUG140" s="102"/>
      <c r="KUH140" s="102"/>
      <c r="KUI140" s="102"/>
      <c r="KUJ140" s="102"/>
      <c r="KUK140" s="102"/>
      <c r="KUL140" s="102"/>
      <c r="KUM140" s="102"/>
      <c r="KUN140" s="102"/>
      <c r="KUO140" s="102"/>
      <c r="KUP140" s="102"/>
      <c r="KUQ140" s="102"/>
      <c r="KUR140" s="102"/>
      <c r="KUS140" s="102"/>
      <c r="KUT140" s="102"/>
      <c r="KUU140" s="102"/>
      <c r="KUV140" s="102"/>
      <c r="KUW140" s="102"/>
      <c r="KUX140" s="102"/>
      <c r="KUY140" s="102"/>
      <c r="KUZ140" s="102"/>
      <c r="KVA140" s="102"/>
      <c r="KVB140" s="102"/>
      <c r="KVC140" s="102"/>
      <c r="KVD140" s="102"/>
      <c r="KVE140" s="102"/>
      <c r="KVF140" s="102"/>
      <c r="KVG140" s="102"/>
      <c r="KVH140" s="102"/>
      <c r="KVI140" s="102"/>
      <c r="KVJ140" s="102"/>
      <c r="KVK140" s="102"/>
      <c r="KVL140" s="102"/>
      <c r="KVM140" s="102"/>
      <c r="KVN140" s="102"/>
      <c r="KVO140" s="102"/>
      <c r="KVP140" s="102"/>
      <c r="KVQ140" s="102"/>
      <c r="KVR140" s="102"/>
      <c r="KVS140" s="102"/>
      <c r="KVT140" s="102"/>
      <c r="KVU140" s="102"/>
      <c r="KVV140" s="102"/>
      <c r="KVW140" s="102"/>
      <c r="KVX140" s="102"/>
      <c r="KVY140" s="102"/>
      <c r="KVZ140" s="102"/>
      <c r="KWA140" s="102"/>
      <c r="KWB140" s="102"/>
      <c r="KWC140" s="102"/>
      <c r="KWD140" s="102"/>
      <c r="KWE140" s="102"/>
      <c r="KWF140" s="102"/>
      <c r="KWG140" s="102"/>
      <c r="KWH140" s="102"/>
      <c r="KWI140" s="102"/>
      <c r="KWJ140" s="102"/>
      <c r="KWK140" s="102"/>
      <c r="KWL140" s="102"/>
      <c r="KWM140" s="102"/>
      <c r="KWN140" s="102"/>
      <c r="KWO140" s="102"/>
      <c r="KWP140" s="102"/>
      <c r="KWQ140" s="102"/>
      <c r="KWR140" s="102"/>
      <c r="KWS140" s="102"/>
      <c r="KWT140" s="102"/>
      <c r="KWU140" s="102"/>
      <c r="KWV140" s="102"/>
      <c r="KWW140" s="102"/>
      <c r="KWX140" s="102"/>
      <c r="KWY140" s="102"/>
      <c r="KWZ140" s="102"/>
      <c r="KXA140" s="102"/>
      <c r="KXB140" s="102"/>
      <c r="KXC140" s="102"/>
      <c r="KXD140" s="102"/>
      <c r="KXE140" s="102"/>
      <c r="KXF140" s="102"/>
      <c r="KXG140" s="102"/>
      <c r="KXH140" s="102"/>
      <c r="KXI140" s="102"/>
      <c r="KXJ140" s="102"/>
      <c r="KXK140" s="102"/>
      <c r="KXL140" s="102"/>
      <c r="KXM140" s="102"/>
      <c r="KXN140" s="102"/>
      <c r="KXO140" s="102"/>
      <c r="KXP140" s="102"/>
      <c r="KXQ140" s="102"/>
      <c r="KXR140" s="102"/>
      <c r="KXS140" s="102"/>
      <c r="KXT140" s="102"/>
      <c r="KXU140" s="102"/>
      <c r="KXV140" s="102"/>
      <c r="KXW140" s="102"/>
      <c r="KXX140" s="102"/>
      <c r="KXY140" s="102"/>
      <c r="KXZ140" s="102"/>
      <c r="KYA140" s="102"/>
      <c r="KYB140" s="102"/>
      <c r="KYC140" s="102"/>
      <c r="KYD140" s="102"/>
      <c r="KYE140" s="102"/>
      <c r="KYF140" s="102"/>
      <c r="KYG140" s="102"/>
      <c r="KYH140" s="102"/>
      <c r="KYI140" s="102"/>
      <c r="KYJ140" s="102"/>
      <c r="KYK140" s="102"/>
      <c r="KYL140" s="102"/>
      <c r="KYM140" s="102"/>
      <c r="KYN140" s="102"/>
      <c r="KYO140" s="102"/>
      <c r="KYP140" s="102"/>
      <c r="KYQ140" s="102"/>
      <c r="KYR140" s="102"/>
      <c r="KYS140" s="102"/>
      <c r="KYT140" s="102"/>
      <c r="KYU140" s="102"/>
      <c r="KYV140" s="102"/>
      <c r="KYW140" s="102"/>
      <c r="KYX140" s="102"/>
      <c r="KYY140" s="102"/>
      <c r="KYZ140" s="102"/>
      <c r="KZA140" s="102"/>
      <c r="KZB140" s="102"/>
      <c r="KZC140" s="102"/>
      <c r="KZD140" s="102"/>
      <c r="KZE140" s="102"/>
      <c r="KZF140" s="102"/>
      <c r="KZG140" s="102"/>
      <c r="KZH140" s="102"/>
      <c r="KZI140" s="102"/>
      <c r="KZJ140" s="102"/>
      <c r="KZK140" s="102"/>
      <c r="KZL140" s="102"/>
      <c r="KZM140" s="102"/>
      <c r="KZN140" s="102"/>
      <c r="KZO140" s="102"/>
      <c r="KZP140" s="102"/>
      <c r="KZQ140" s="102"/>
      <c r="KZR140" s="102"/>
      <c r="KZS140" s="102"/>
      <c r="KZT140" s="102"/>
      <c r="KZU140" s="102"/>
      <c r="KZV140" s="102"/>
      <c r="KZW140" s="102"/>
      <c r="KZX140" s="102"/>
      <c r="KZY140" s="102"/>
      <c r="KZZ140" s="102"/>
      <c r="LAA140" s="102"/>
      <c r="LAB140" s="102"/>
      <c r="LAC140" s="102"/>
      <c r="LAD140" s="102"/>
      <c r="LAE140" s="102"/>
      <c r="LAF140" s="102"/>
      <c r="LAG140" s="102"/>
      <c r="LAH140" s="102"/>
      <c r="LAI140" s="102"/>
      <c r="LAJ140" s="102"/>
      <c r="LAK140" s="102"/>
      <c r="LAL140" s="102"/>
      <c r="LAM140" s="102"/>
      <c r="LAN140" s="102"/>
      <c r="LAO140" s="102"/>
      <c r="LAP140" s="102"/>
      <c r="LAQ140" s="102"/>
      <c r="LAR140" s="102"/>
      <c r="LAS140" s="102"/>
      <c r="LAT140" s="102"/>
      <c r="LAU140" s="102"/>
      <c r="LAV140" s="102"/>
      <c r="LAW140" s="102"/>
      <c r="LAX140" s="102"/>
      <c r="LAY140" s="102"/>
      <c r="LAZ140" s="102"/>
      <c r="LBA140" s="102"/>
      <c r="LBB140" s="102"/>
      <c r="LBC140" s="102"/>
      <c r="LBD140" s="102"/>
      <c r="LBE140" s="102"/>
      <c r="LBF140" s="102"/>
      <c r="LBG140" s="102"/>
      <c r="LBH140" s="102"/>
      <c r="LBI140" s="102"/>
      <c r="LBJ140" s="102"/>
      <c r="LBK140" s="102"/>
      <c r="LBL140" s="102"/>
      <c r="LBM140" s="102"/>
      <c r="LBN140" s="102"/>
      <c r="LBO140" s="102"/>
      <c r="LBP140" s="102"/>
      <c r="LBQ140" s="102"/>
      <c r="LBR140" s="102"/>
      <c r="LBS140" s="102"/>
      <c r="LBT140" s="102"/>
      <c r="LBU140" s="102"/>
      <c r="LBV140" s="102"/>
      <c r="LBW140" s="102"/>
      <c r="LBX140" s="102"/>
      <c r="LBY140" s="102"/>
      <c r="LBZ140" s="102"/>
      <c r="LCA140" s="102"/>
      <c r="LCB140" s="102"/>
      <c r="LCC140" s="102"/>
      <c r="LCD140" s="102"/>
      <c r="LCE140" s="102"/>
      <c r="LCF140" s="102"/>
      <c r="LCG140" s="102"/>
      <c r="LCH140" s="102"/>
      <c r="LCI140" s="102"/>
      <c r="LCJ140" s="102"/>
      <c r="LCK140" s="102"/>
      <c r="LCL140" s="102"/>
      <c r="LCM140" s="102"/>
      <c r="LCN140" s="102"/>
      <c r="LCO140" s="102"/>
      <c r="LCP140" s="102"/>
      <c r="LCQ140" s="102"/>
      <c r="LCR140" s="102"/>
      <c r="LCS140" s="102"/>
      <c r="LCT140" s="102"/>
      <c r="LCU140" s="102"/>
      <c r="LCV140" s="102"/>
      <c r="LCW140" s="102"/>
      <c r="LCX140" s="102"/>
      <c r="LCY140" s="102"/>
      <c r="LCZ140" s="102"/>
      <c r="LDA140" s="102"/>
      <c r="LDB140" s="102"/>
      <c r="LDC140" s="102"/>
      <c r="LDD140" s="102"/>
      <c r="LDE140" s="102"/>
      <c r="LDF140" s="102"/>
      <c r="LDG140" s="102"/>
      <c r="LDH140" s="102"/>
      <c r="LDI140" s="102"/>
      <c r="LDJ140" s="102"/>
      <c r="LDK140" s="102"/>
      <c r="LDL140" s="102"/>
      <c r="LDM140" s="102"/>
      <c r="LDN140" s="102"/>
      <c r="LDO140" s="102"/>
      <c r="LDP140" s="102"/>
      <c r="LDQ140" s="102"/>
      <c r="LDR140" s="102"/>
      <c r="LDS140" s="102"/>
      <c r="LDT140" s="102"/>
      <c r="LDU140" s="102"/>
      <c r="LDV140" s="102"/>
      <c r="LDW140" s="102"/>
      <c r="LDX140" s="102"/>
      <c r="LDY140" s="102"/>
      <c r="LDZ140" s="102"/>
      <c r="LEA140" s="102"/>
      <c r="LEB140" s="102"/>
      <c r="LEC140" s="102"/>
      <c r="LED140" s="102"/>
      <c r="LEE140" s="102"/>
      <c r="LEF140" s="102"/>
      <c r="LEG140" s="102"/>
      <c r="LEH140" s="102"/>
      <c r="LEI140" s="102"/>
      <c r="LEJ140" s="102"/>
      <c r="LEK140" s="102"/>
      <c r="LEL140" s="102"/>
      <c r="LEM140" s="102"/>
      <c r="LEN140" s="102"/>
      <c r="LEO140" s="102"/>
      <c r="LEP140" s="102"/>
      <c r="LEQ140" s="102"/>
      <c r="LER140" s="102"/>
      <c r="LES140" s="102"/>
      <c r="LET140" s="102"/>
      <c r="LEU140" s="102"/>
      <c r="LEV140" s="102"/>
      <c r="LEW140" s="102"/>
      <c r="LEX140" s="102"/>
      <c r="LEY140" s="102"/>
      <c r="LEZ140" s="102"/>
      <c r="LFA140" s="102"/>
      <c r="LFB140" s="102"/>
      <c r="LFC140" s="102"/>
      <c r="LFD140" s="102"/>
      <c r="LFE140" s="102"/>
      <c r="LFF140" s="102"/>
      <c r="LFG140" s="102"/>
      <c r="LFH140" s="102"/>
      <c r="LFI140" s="102"/>
      <c r="LFJ140" s="102"/>
      <c r="LFK140" s="102"/>
      <c r="LFL140" s="102"/>
      <c r="LFM140" s="102"/>
      <c r="LFN140" s="102"/>
      <c r="LFO140" s="102"/>
      <c r="LFP140" s="102"/>
      <c r="LFQ140" s="102"/>
      <c r="LFR140" s="102"/>
      <c r="LFS140" s="102"/>
      <c r="LFT140" s="102"/>
      <c r="LFU140" s="102"/>
      <c r="LFV140" s="102"/>
      <c r="LFW140" s="102"/>
      <c r="LFX140" s="102"/>
      <c r="LFY140" s="102"/>
      <c r="LFZ140" s="102"/>
      <c r="LGA140" s="102"/>
      <c r="LGB140" s="102"/>
      <c r="LGC140" s="102"/>
      <c r="LGD140" s="102"/>
      <c r="LGE140" s="102"/>
      <c r="LGF140" s="102"/>
      <c r="LGG140" s="102"/>
      <c r="LGH140" s="102"/>
      <c r="LGI140" s="102"/>
      <c r="LGJ140" s="102"/>
      <c r="LGK140" s="102"/>
      <c r="LGL140" s="102"/>
      <c r="LGM140" s="102"/>
      <c r="LGN140" s="102"/>
      <c r="LGO140" s="102"/>
      <c r="LGP140" s="102"/>
      <c r="LGQ140" s="102"/>
      <c r="LGR140" s="102"/>
      <c r="LGS140" s="102"/>
      <c r="LGT140" s="102"/>
      <c r="LGU140" s="102"/>
      <c r="LGV140" s="102"/>
      <c r="LGW140" s="102"/>
      <c r="LGX140" s="102"/>
      <c r="LGY140" s="102"/>
      <c r="LGZ140" s="102"/>
      <c r="LHA140" s="102"/>
      <c r="LHB140" s="102"/>
      <c r="LHC140" s="102"/>
      <c r="LHD140" s="102"/>
      <c r="LHE140" s="102"/>
      <c r="LHF140" s="102"/>
      <c r="LHG140" s="102"/>
      <c r="LHH140" s="102"/>
      <c r="LHI140" s="102"/>
      <c r="LHJ140" s="102"/>
      <c r="LHK140" s="102"/>
      <c r="LHL140" s="102"/>
      <c r="LHM140" s="102"/>
      <c r="LHN140" s="102"/>
      <c r="LHO140" s="102"/>
      <c r="LHP140" s="102"/>
      <c r="LHQ140" s="102"/>
      <c r="LHR140" s="102"/>
      <c r="LHS140" s="102"/>
      <c r="LHT140" s="102"/>
      <c r="LHU140" s="102"/>
      <c r="LHV140" s="102"/>
      <c r="LHW140" s="102"/>
      <c r="LHX140" s="102"/>
      <c r="LHY140" s="102"/>
      <c r="LHZ140" s="102"/>
      <c r="LIA140" s="102"/>
      <c r="LIB140" s="102"/>
      <c r="LIC140" s="102"/>
      <c r="LID140" s="102"/>
      <c r="LIE140" s="102"/>
      <c r="LIF140" s="102"/>
      <c r="LIG140" s="102"/>
      <c r="LIH140" s="102"/>
      <c r="LII140" s="102"/>
      <c r="LIJ140" s="102"/>
      <c r="LIK140" s="102"/>
      <c r="LIL140" s="102"/>
      <c r="LIM140" s="102"/>
      <c r="LIN140" s="102"/>
      <c r="LIO140" s="102"/>
      <c r="LIP140" s="102"/>
      <c r="LIQ140" s="102"/>
      <c r="LIR140" s="102"/>
      <c r="LIS140" s="102"/>
      <c r="LIT140" s="102"/>
      <c r="LIU140" s="102"/>
      <c r="LIV140" s="102"/>
      <c r="LIW140" s="102"/>
      <c r="LIX140" s="102"/>
      <c r="LIY140" s="102"/>
      <c r="LIZ140" s="102"/>
      <c r="LJA140" s="102"/>
      <c r="LJB140" s="102"/>
      <c r="LJC140" s="102"/>
      <c r="LJD140" s="102"/>
      <c r="LJE140" s="102"/>
      <c r="LJF140" s="102"/>
      <c r="LJG140" s="102"/>
      <c r="LJH140" s="102"/>
      <c r="LJI140" s="102"/>
      <c r="LJJ140" s="102"/>
      <c r="LJK140" s="102"/>
      <c r="LJL140" s="102"/>
      <c r="LJM140" s="102"/>
      <c r="LJN140" s="102"/>
      <c r="LJO140" s="102"/>
      <c r="LJP140" s="102"/>
      <c r="LJQ140" s="102"/>
      <c r="LJR140" s="102"/>
      <c r="LJS140" s="102"/>
      <c r="LJT140" s="102"/>
      <c r="LJU140" s="102"/>
      <c r="LJV140" s="102"/>
      <c r="LJW140" s="102"/>
      <c r="LJX140" s="102"/>
      <c r="LJY140" s="102"/>
      <c r="LJZ140" s="102"/>
      <c r="LKA140" s="102"/>
      <c r="LKB140" s="102"/>
      <c r="LKC140" s="102"/>
      <c r="LKD140" s="102"/>
      <c r="LKE140" s="102"/>
      <c r="LKF140" s="102"/>
      <c r="LKG140" s="102"/>
      <c r="LKH140" s="102"/>
      <c r="LKI140" s="102"/>
      <c r="LKJ140" s="102"/>
      <c r="LKK140" s="102"/>
      <c r="LKL140" s="102"/>
      <c r="LKM140" s="102"/>
      <c r="LKN140" s="102"/>
      <c r="LKO140" s="102"/>
      <c r="LKP140" s="102"/>
      <c r="LKQ140" s="102"/>
      <c r="LKR140" s="102"/>
      <c r="LKS140" s="102"/>
      <c r="LKT140" s="102"/>
      <c r="LKU140" s="102"/>
      <c r="LKV140" s="102"/>
      <c r="LKW140" s="102"/>
      <c r="LKX140" s="102"/>
      <c r="LKY140" s="102"/>
      <c r="LKZ140" s="102"/>
      <c r="LLA140" s="102"/>
      <c r="LLB140" s="102"/>
      <c r="LLC140" s="102"/>
      <c r="LLD140" s="102"/>
      <c r="LLE140" s="102"/>
      <c r="LLF140" s="102"/>
      <c r="LLG140" s="102"/>
      <c r="LLH140" s="102"/>
      <c r="LLI140" s="102"/>
      <c r="LLJ140" s="102"/>
      <c r="LLK140" s="102"/>
      <c r="LLL140" s="102"/>
      <c r="LLM140" s="102"/>
      <c r="LLN140" s="102"/>
      <c r="LLO140" s="102"/>
      <c r="LLP140" s="102"/>
      <c r="LLQ140" s="102"/>
      <c r="LLR140" s="102"/>
      <c r="LLS140" s="102"/>
      <c r="LLT140" s="102"/>
      <c r="LLU140" s="102"/>
      <c r="LLV140" s="102"/>
      <c r="LLW140" s="102"/>
      <c r="LLX140" s="102"/>
      <c r="LLY140" s="102"/>
      <c r="LLZ140" s="102"/>
      <c r="LMA140" s="102"/>
      <c r="LMB140" s="102"/>
      <c r="LMC140" s="102"/>
      <c r="LMD140" s="102"/>
      <c r="LME140" s="102"/>
      <c r="LMF140" s="102"/>
      <c r="LMG140" s="102"/>
      <c r="LMH140" s="102"/>
      <c r="LMI140" s="102"/>
      <c r="LMJ140" s="102"/>
      <c r="LMK140" s="102"/>
      <c r="LML140" s="102"/>
      <c r="LMM140" s="102"/>
      <c r="LMN140" s="102"/>
      <c r="LMO140" s="102"/>
      <c r="LMP140" s="102"/>
      <c r="LMQ140" s="102"/>
      <c r="LMR140" s="102"/>
      <c r="LMS140" s="102"/>
      <c r="LMT140" s="102"/>
      <c r="LMU140" s="102"/>
      <c r="LMV140" s="102"/>
      <c r="LMW140" s="102"/>
      <c r="LMX140" s="102"/>
      <c r="LMY140" s="102"/>
      <c r="LMZ140" s="102"/>
      <c r="LNA140" s="102"/>
      <c r="LNB140" s="102"/>
      <c r="LNC140" s="102"/>
      <c r="LND140" s="102"/>
      <c r="LNE140" s="102"/>
      <c r="LNF140" s="102"/>
      <c r="LNG140" s="102"/>
      <c r="LNH140" s="102"/>
      <c r="LNI140" s="102"/>
      <c r="LNJ140" s="102"/>
      <c r="LNK140" s="102"/>
      <c r="LNL140" s="102"/>
      <c r="LNM140" s="102"/>
      <c r="LNN140" s="102"/>
      <c r="LNO140" s="102"/>
      <c r="LNP140" s="102"/>
      <c r="LNQ140" s="102"/>
      <c r="LNR140" s="102"/>
      <c r="LNS140" s="102"/>
      <c r="LNT140" s="102"/>
      <c r="LNU140" s="102"/>
      <c r="LNV140" s="102"/>
      <c r="LNW140" s="102"/>
      <c r="LNX140" s="102"/>
      <c r="LNY140" s="102"/>
      <c r="LNZ140" s="102"/>
      <c r="LOA140" s="102"/>
      <c r="LOB140" s="102"/>
      <c r="LOC140" s="102"/>
      <c r="LOD140" s="102"/>
      <c r="LOE140" s="102"/>
      <c r="LOF140" s="102"/>
      <c r="LOG140" s="102"/>
      <c r="LOH140" s="102"/>
      <c r="LOI140" s="102"/>
      <c r="LOJ140" s="102"/>
      <c r="LOK140" s="102"/>
      <c r="LOL140" s="102"/>
      <c r="LOM140" s="102"/>
      <c r="LON140" s="102"/>
      <c r="LOO140" s="102"/>
      <c r="LOP140" s="102"/>
      <c r="LOQ140" s="102"/>
      <c r="LOR140" s="102"/>
      <c r="LOS140" s="102"/>
      <c r="LOT140" s="102"/>
      <c r="LOU140" s="102"/>
      <c r="LOV140" s="102"/>
      <c r="LOW140" s="102"/>
      <c r="LOX140" s="102"/>
      <c r="LOY140" s="102"/>
      <c r="LOZ140" s="102"/>
      <c r="LPA140" s="102"/>
      <c r="LPB140" s="102"/>
      <c r="LPC140" s="102"/>
      <c r="LPD140" s="102"/>
      <c r="LPE140" s="102"/>
      <c r="LPF140" s="102"/>
      <c r="LPG140" s="102"/>
      <c r="LPH140" s="102"/>
      <c r="LPI140" s="102"/>
      <c r="LPJ140" s="102"/>
      <c r="LPK140" s="102"/>
      <c r="LPL140" s="102"/>
      <c r="LPM140" s="102"/>
      <c r="LPN140" s="102"/>
      <c r="LPO140" s="102"/>
      <c r="LPP140" s="102"/>
      <c r="LPQ140" s="102"/>
      <c r="LPR140" s="102"/>
      <c r="LPS140" s="102"/>
      <c r="LPT140" s="102"/>
      <c r="LPU140" s="102"/>
      <c r="LPV140" s="102"/>
      <c r="LPW140" s="102"/>
      <c r="LPX140" s="102"/>
      <c r="LPY140" s="102"/>
      <c r="LPZ140" s="102"/>
      <c r="LQA140" s="102"/>
      <c r="LQB140" s="102"/>
      <c r="LQC140" s="102"/>
      <c r="LQD140" s="102"/>
      <c r="LQE140" s="102"/>
      <c r="LQF140" s="102"/>
      <c r="LQG140" s="102"/>
      <c r="LQH140" s="102"/>
      <c r="LQI140" s="102"/>
      <c r="LQJ140" s="102"/>
      <c r="LQK140" s="102"/>
      <c r="LQL140" s="102"/>
      <c r="LQM140" s="102"/>
      <c r="LQN140" s="102"/>
      <c r="LQO140" s="102"/>
      <c r="LQP140" s="102"/>
      <c r="LQQ140" s="102"/>
      <c r="LQR140" s="102"/>
      <c r="LQS140" s="102"/>
      <c r="LQT140" s="102"/>
      <c r="LQU140" s="102"/>
      <c r="LQV140" s="102"/>
      <c r="LQW140" s="102"/>
      <c r="LQX140" s="102"/>
      <c r="LQY140" s="102"/>
      <c r="LQZ140" s="102"/>
      <c r="LRA140" s="102"/>
      <c r="LRB140" s="102"/>
      <c r="LRC140" s="102"/>
      <c r="LRD140" s="102"/>
      <c r="LRE140" s="102"/>
      <c r="LRF140" s="102"/>
      <c r="LRG140" s="102"/>
      <c r="LRH140" s="102"/>
      <c r="LRI140" s="102"/>
      <c r="LRJ140" s="102"/>
      <c r="LRK140" s="102"/>
      <c r="LRL140" s="102"/>
      <c r="LRM140" s="102"/>
      <c r="LRN140" s="102"/>
      <c r="LRO140" s="102"/>
      <c r="LRP140" s="102"/>
      <c r="LRQ140" s="102"/>
      <c r="LRR140" s="102"/>
      <c r="LRS140" s="102"/>
      <c r="LRT140" s="102"/>
      <c r="LRU140" s="102"/>
      <c r="LRV140" s="102"/>
      <c r="LRW140" s="102"/>
      <c r="LRX140" s="102"/>
      <c r="LRY140" s="102"/>
      <c r="LRZ140" s="102"/>
      <c r="LSA140" s="102"/>
      <c r="LSB140" s="102"/>
      <c r="LSC140" s="102"/>
      <c r="LSD140" s="102"/>
      <c r="LSE140" s="102"/>
      <c r="LSF140" s="102"/>
      <c r="LSG140" s="102"/>
      <c r="LSH140" s="102"/>
      <c r="LSI140" s="102"/>
      <c r="LSJ140" s="102"/>
      <c r="LSK140" s="102"/>
      <c r="LSL140" s="102"/>
      <c r="LSM140" s="102"/>
      <c r="LSN140" s="102"/>
      <c r="LSO140" s="102"/>
      <c r="LSP140" s="102"/>
      <c r="LSQ140" s="102"/>
      <c r="LSR140" s="102"/>
      <c r="LSS140" s="102"/>
      <c r="LST140" s="102"/>
      <c r="LSU140" s="102"/>
      <c r="LSV140" s="102"/>
      <c r="LSW140" s="102"/>
      <c r="LSX140" s="102"/>
      <c r="LSY140" s="102"/>
      <c r="LSZ140" s="102"/>
      <c r="LTA140" s="102"/>
      <c r="LTB140" s="102"/>
      <c r="LTC140" s="102"/>
      <c r="LTD140" s="102"/>
      <c r="LTE140" s="102"/>
      <c r="LTF140" s="102"/>
      <c r="LTG140" s="102"/>
      <c r="LTH140" s="102"/>
      <c r="LTI140" s="102"/>
      <c r="LTJ140" s="102"/>
      <c r="LTK140" s="102"/>
      <c r="LTL140" s="102"/>
      <c r="LTM140" s="102"/>
      <c r="LTN140" s="102"/>
      <c r="LTO140" s="102"/>
      <c r="LTP140" s="102"/>
      <c r="LTQ140" s="102"/>
      <c r="LTR140" s="102"/>
      <c r="LTS140" s="102"/>
      <c r="LTT140" s="102"/>
      <c r="LTU140" s="102"/>
      <c r="LTV140" s="102"/>
      <c r="LTW140" s="102"/>
      <c r="LTX140" s="102"/>
      <c r="LTY140" s="102"/>
      <c r="LTZ140" s="102"/>
      <c r="LUA140" s="102"/>
      <c r="LUB140" s="102"/>
      <c r="LUC140" s="102"/>
      <c r="LUD140" s="102"/>
      <c r="LUE140" s="102"/>
      <c r="LUF140" s="102"/>
      <c r="LUG140" s="102"/>
      <c r="LUH140" s="102"/>
      <c r="LUI140" s="102"/>
      <c r="LUJ140" s="102"/>
      <c r="LUK140" s="102"/>
      <c r="LUL140" s="102"/>
      <c r="LUM140" s="102"/>
      <c r="LUN140" s="102"/>
      <c r="LUO140" s="102"/>
      <c r="LUP140" s="102"/>
      <c r="LUQ140" s="102"/>
      <c r="LUR140" s="102"/>
      <c r="LUS140" s="102"/>
      <c r="LUT140" s="102"/>
      <c r="LUU140" s="102"/>
      <c r="LUV140" s="102"/>
      <c r="LUW140" s="102"/>
      <c r="LUX140" s="102"/>
      <c r="LUY140" s="102"/>
      <c r="LUZ140" s="102"/>
      <c r="LVA140" s="102"/>
      <c r="LVB140" s="102"/>
      <c r="LVC140" s="102"/>
      <c r="LVD140" s="102"/>
      <c r="LVE140" s="102"/>
      <c r="LVF140" s="102"/>
      <c r="LVG140" s="102"/>
      <c r="LVH140" s="102"/>
      <c r="LVI140" s="102"/>
      <c r="LVJ140" s="102"/>
      <c r="LVK140" s="102"/>
      <c r="LVL140" s="102"/>
      <c r="LVM140" s="102"/>
      <c r="LVN140" s="102"/>
      <c r="LVO140" s="102"/>
      <c r="LVP140" s="102"/>
      <c r="LVQ140" s="102"/>
      <c r="LVR140" s="102"/>
      <c r="LVS140" s="102"/>
      <c r="LVT140" s="102"/>
      <c r="LVU140" s="102"/>
      <c r="LVV140" s="102"/>
      <c r="LVW140" s="102"/>
      <c r="LVX140" s="102"/>
      <c r="LVY140" s="102"/>
      <c r="LVZ140" s="102"/>
      <c r="LWA140" s="102"/>
      <c r="LWB140" s="102"/>
      <c r="LWC140" s="102"/>
      <c r="LWD140" s="102"/>
      <c r="LWE140" s="102"/>
      <c r="LWF140" s="102"/>
      <c r="LWG140" s="102"/>
      <c r="LWH140" s="102"/>
      <c r="LWI140" s="102"/>
      <c r="LWJ140" s="102"/>
      <c r="LWK140" s="102"/>
      <c r="LWL140" s="102"/>
      <c r="LWM140" s="102"/>
      <c r="LWN140" s="102"/>
      <c r="LWO140" s="102"/>
      <c r="LWP140" s="102"/>
      <c r="LWQ140" s="102"/>
      <c r="LWR140" s="102"/>
      <c r="LWS140" s="102"/>
      <c r="LWT140" s="102"/>
      <c r="LWU140" s="102"/>
      <c r="LWV140" s="102"/>
      <c r="LWW140" s="102"/>
      <c r="LWX140" s="102"/>
      <c r="LWY140" s="102"/>
      <c r="LWZ140" s="102"/>
      <c r="LXA140" s="102"/>
      <c r="LXB140" s="102"/>
      <c r="LXC140" s="102"/>
      <c r="LXD140" s="102"/>
      <c r="LXE140" s="102"/>
      <c r="LXF140" s="102"/>
      <c r="LXG140" s="102"/>
      <c r="LXH140" s="102"/>
      <c r="LXI140" s="102"/>
      <c r="LXJ140" s="102"/>
      <c r="LXK140" s="102"/>
      <c r="LXL140" s="102"/>
      <c r="LXM140" s="102"/>
      <c r="LXN140" s="102"/>
      <c r="LXO140" s="102"/>
      <c r="LXP140" s="102"/>
      <c r="LXQ140" s="102"/>
      <c r="LXR140" s="102"/>
      <c r="LXS140" s="102"/>
      <c r="LXT140" s="102"/>
      <c r="LXU140" s="102"/>
      <c r="LXV140" s="102"/>
      <c r="LXW140" s="102"/>
      <c r="LXX140" s="102"/>
      <c r="LXY140" s="102"/>
      <c r="LXZ140" s="102"/>
      <c r="LYA140" s="102"/>
      <c r="LYB140" s="102"/>
      <c r="LYC140" s="102"/>
      <c r="LYD140" s="102"/>
      <c r="LYE140" s="102"/>
      <c r="LYF140" s="102"/>
      <c r="LYG140" s="102"/>
      <c r="LYH140" s="102"/>
      <c r="LYI140" s="102"/>
      <c r="LYJ140" s="102"/>
      <c r="LYK140" s="102"/>
      <c r="LYL140" s="102"/>
      <c r="LYM140" s="102"/>
      <c r="LYN140" s="102"/>
      <c r="LYO140" s="102"/>
      <c r="LYP140" s="102"/>
      <c r="LYQ140" s="102"/>
      <c r="LYR140" s="102"/>
      <c r="LYS140" s="102"/>
      <c r="LYT140" s="102"/>
      <c r="LYU140" s="102"/>
      <c r="LYV140" s="102"/>
      <c r="LYW140" s="102"/>
      <c r="LYX140" s="102"/>
      <c r="LYY140" s="102"/>
      <c r="LYZ140" s="102"/>
      <c r="LZA140" s="102"/>
      <c r="LZB140" s="102"/>
      <c r="LZC140" s="102"/>
      <c r="LZD140" s="102"/>
      <c r="LZE140" s="102"/>
      <c r="LZF140" s="102"/>
      <c r="LZG140" s="102"/>
      <c r="LZH140" s="102"/>
      <c r="LZI140" s="102"/>
      <c r="LZJ140" s="102"/>
      <c r="LZK140" s="102"/>
      <c r="LZL140" s="102"/>
      <c r="LZM140" s="102"/>
      <c r="LZN140" s="102"/>
      <c r="LZO140" s="102"/>
      <c r="LZP140" s="102"/>
      <c r="LZQ140" s="102"/>
      <c r="LZR140" s="102"/>
      <c r="LZS140" s="102"/>
      <c r="LZT140" s="102"/>
      <c r="LZU140" s="102"/>
      <c r="LZV140" s="102"/>
      <c r="LZW140" s="102"/>
      <c r="LZX140" s="102"/>
      <c r="LZY140" s="102"/>
      <c r="LZZ140" s="102"/>
      <c r="MAA140" s="102"/>
      <c r="MAB140" s="102"/>
      <c r="MAC140" s="102"/>
      <c r="MAD140" s="102"/>
      <c r="MAE140" s="102"/>
      <c r="MAF140" s="102"/>
      <c r="MAG140" s="102"/>
      <c r="MAH140" s="102"/>
      <c r="MAI140" s="102"/>
      <c r="MAJ140" s="102"/>
      <c r="MAK140" s="102"/>
      <c r="MAL140" s="102"/>
      <c r="MAM140" s="102"/>
      <c r="MAN140" s="102"/>
      <c r="MAO140" s="102"/>
      <c r="MAP140" s="102"/>
      <c r="MAQ140" s="102"/>
      <c r="MAR140" s="102"/>
      <c r="MAS140" s="102"/>
      <c r="MAT140" s="102"/>
      <c r="MAU140" s="102"/>
      <c r="MAV140" s="102"/>
      <c r="MAW140" s="102"/>
      <c r="MAX140" s="102"/>
      <c r="MAY140" s="102"/>
      <c r="MAZ140" s="102"/>
      <c r="MBA140" s="102"/>
      <c r="MBB140" s="102"/>
      <c r="MBC140" s="102"/>
      <c r="MBD140" s="102"/>
      <c r="MBE140" s="102"/>
      <c r="MBF140" s="102"/>
      <c r="MBG140" s="102"/>
      <c r="MBH140" s="102"/>
      <c r="MBI140" s="102"/>
      <c r="MBJ140" s="102"/>
      <c r="MBK140" s="102"/>
      <c r="MBL140" s="102"/>
      <c r="MBM140" s="102"/>
      <c r="MBN140" s="102"/>
      <c r="MBO140" s="102"/>
      <c r="MBP140" s="102"/>
      <c r="MBQ140" s="102"/>
      <c r="MBR140" s="102"/>
      <c r="MBS140" s="102"/>
      <c r="MBT140" s="102"/>
      <c r="MBU140" s="102"/>
      <c r="MBV140" s="102"/>
      <c r="MBW140" s="102"/>
      <c r="MBX140" s="102"/>
      <c r="MBY140" s="102"/>
      <c r="MBZ140" s="102"/>
      <c r="MCA140" s="102"/>
      <c r="MCB140" s="102"/>
      <c r="MCC140" s="102"/>
      <c r="MCD140" s="102"/>
      <c r="MCE140" s="102"/>
      <c r="MCF140" s="102"/>
      <c r="MCG140" s="102"/>
      <c r="MCH140" s="102"/>
      <c r="MCI140" s="102"/>
      <c r="MCJ140" s="102"/>
      <c r="MCK140" s="102"/>
      <c r="MCL140" s="102"/>
      <c r="MCM140" s="102"/>
      <c r="MCN140" s="102"/>
      <c r="MCO140" s="102"/>
      <c r="MCP140" s="102"/>
      <c r="MCQ140" s="102"/>
      <c r="MCR140" s="102"/>
      <c r="MCS140" s="102"/>
      <c r="MCT140" s="102"/>
      <c r="MCU140" s="102"/>
      <c r="MCV140" s="102"/>
      <c r="MCW140" s="102"/>
      <c r="MCX140" s="102"/>
      <c r="MCY140" s="102"/>
      <c r="MCZ140" s="102"/>
      <c r="MDA140" s="102"/>
      <c r="MDB140" s="102"/>
      <c r="MDC140" s="102"/>
      <c r="MDD140" s="102"/>
      <c r="MDE140" s="102"/>
      <c r="MDF140" s="102"/>
      <c r="MDG140" s="102"/>
      <c r="MDH140" s="102"/>
      <c r="MDI140" s="102"/>
      <c r="MDJ140" s="102"/>
      <c r="MDK140" s="102"/>
      <c r="MDL140" s="102"/>
      <c r="MDM140" s="102"/>
      <c r="MDN140" s="102"/>
      <c r="MDO140" s="102"/>
      <c r="MDP140" s="102"/>
      <c r="MDQ140" s="102"/>
      <c r="MDR140" s="102"/>
      <c r="MDS140" s="102"/>
      <c r="MDT140" s="102"/>
      <c r="MDU140" s="102"/>
      <c r="MDV140" s="102"/>
      <c r="MDW140" s="102"/>
      <c r="MDX140" s="102"/>
      <c r="MDY140" s="102"/>
      <c r="MDZ140" s="102"/>
      <c r="MEA140" s="102"/>
      <c r="MEB140" s="102"/>
      <c r="MEC140" s="102"/>
      <c r="MED140" s="102"/>
      <c r="MEE140" s="102"/>
      <c r="MEF140" s="102"/>
      <c r="MEG140" s="102"/>
      <c r="MEH140" s="102"/>
      <c r="MEI140" s="102"/>
      <c r="MEJ140" s="102"/>
      <c r="MEK140" s="102"/>
      <c r="MEL140" s="102"/>
      <c r="MEM140" s="102"/>
      <c r="MEN140" s="102"/>
      <c r="MEO140" s="102"/>
      <c r="MEP140" s="102"/>
      <c r="MEQ140" s="102"/>
      <c r="MER140" s="102"/>
      <c r="MES140" s="102"/>
      <c r="MET140" s="102"/>
      <c r="MEU140" s="102"/>
      <c r="MEV140" s="102"/>
      <c r="MEW140" s="102"/>
      <c r="MEX140" s="102"/>
      <c r="MEY140" s="102"/>
      <c r="MEZ140" s="102"/>
      <c r="MFA140" s="102"/>
      <c r="MFB140" s="102"/>
      <c r="MFC140" s="102"/>
      <c r="MFD140" s="102"/>
      <c r="MFE140" s="102"/>
      <c r="MFF140" s="102"/>
      <c r="MFG140" s="102"/>
      <c r="MFH140" s="102"/>
      <c r="MFI140" s="102"/>
      <c r="MFJ140" s="102"/>
      <c r="MFK140" s="102"/>
      <c r="MFL140" s="102"/>
      <c r="MFM140" s="102"/>
      <c r="MFN140" s="102"/>
      <c r="MFO140" s="102"/>
      <c r="MFP140" s="102"/>
      <c r="MFQ140" s="102"/>
      <c r="MFR140" s="102"/>
      <c r="MFS140" s="102"/>
      <c r="MFT140" s="102"/>
      <c r="MFU140" s="102"/>
      <c r="MFV140" s="102"/>
      <c r="MFW140" s="102"/>
      <c r="MFX140" s="102"/>
      <c r="MFY140" s="102"/>
      <c r="MFZ140" s="102"/>
      <c r="MGA140" s="102"/>
      <c r="MGB140" s="102"/>
      <c r="MGC140" s="102"/>
      <c r="MGD140" s="102"/>
      <c r="MGE140" s="102"/>
      <c r="MGF140" s="102"/>
      <c r="MGG140" s="102"/>
      <c r="MGH140" s="102"/>
      <c r="MGI140" s="102"/>
      <c r="MGJ140" s="102"/>
      <c r="MGK140" s="102"/>
      <c r="MGL140" s="102"/>
      <c r="MGM140" s="102"/>
      <c r="MGN140" s="102"/>
      <c r="MGO140" s="102"/>
      <c r="MGP140" s="102"/>
      <c r="MGQ140" s="102"/>
      <c r="MGR140" s="102"/>
      <c r="MGS140" s="102"/>
      <c r="MGT140" s="102"/>
      <c r="MGU140" s="102"/>
      <c r="MGV140" s="102"/>
      <c r="MGW140" s="102"/>
      <c r="MGX140" s="102"/>
      <c r="MGY140" s="102"/>
      <c r="MGZ140" s="102"/>
      <c r="MHA140" s="102"/>
      <c r="MHB140" s="102"/>
      <c r="MHC140" s="102"/>
      <c r="MHD140" s="102"/>
      <c r="MHE140" s="102"/>
      <c r="MHF140" s="102"/>
      <c r="MHG140" s="102"/>
      <c r="MHH140" s="102"/>
      <c r="MHI140" s="102"/>
      <c r="MHJ140" s="102"/>
      <c r="MHK140" s="102"/>
      <c r="MHL140" s="102"/>
      <c r="MHM140" s="102"/>
      <c r="MHN140" s="102"/>
      <c r="MHO140" s="102"/>
      <c r="MHP140" s="102"/>
      <c r="MHQ140" s="102"/>
      <c r="MHR140" s="102"/>
      <c r="MHS140" s="102"/>
      <c r="MHT140" s="102"/>
      <c r="MHU140" s="102"/>
      <c r="MHV140" s="102"/>
      <c r="MHW140" s="102"/>
      <c r="MHX140" s="102"/>
      <c r="MHY140" s="102"/>
      <c r="MHZ140" s="102"/>
      <c r="MIA140" s="102"/>
      <c r="MIB140" s="102"/>
      <c r="MIC140" s="102"/>
      <c r="MID140" s="102"/>
      <c r="MIE140" s="102"/>
      <c r="MIF140" s="102"/>
      <c r="MIG140" s="102"/>
      <c r="MIH140" s="102"/>
      <c r="MII140" s="102"/>
      <c r="MIJ140" s="102"/>
      <c r="MIK140" s="102"/>
      <c r="MIL140" s="102"/>
      <c r="MIM140" s="102"/>
      <c r="MIN140" s="102"/>
      <c r="MIO140" s="102"/>
      <c r="MIP140" s="102"/>
      <c r="MIQ140" s="102"/>
      <c r="MIR140" s="102"/>
      <c r="MIS140" s="102"/>
      <c r="MIT140" s="102"/>
      <c r="MIU140" s="102"/>
      <c r="MIV140" s="102"/>
      <c r="MIW140" s="102"/>
      <c r="MIX140" s="102"/>
      <c r="MIY140" s="102"/>
      <c r="MIZ140" s="102"/>
      <c r="MJA140" s="102"/>
      <c r="MJB140" s="102"/>
      <c r="MJC140" s="102"/>
      <c r="MJD140" s="102"/>
      <c r="MJE140" s="102"/>
      <c r="MJF140" s="102"/>
      <c r="MJG140" s="102"/>
      <c r="MJH140" s="102"/>
      <c r="MJI140" s="102"/>
      <c r="MJJ140" s="102"/>
      <c r="MJK140" s="102"/>
      <c r="MJL140" s="102"/>
      <c r="MJM140" s="102"/>
      <c r="MJN140" s="102"/>
      <c r="MJO140" s="102"/>
      <c r="MJP140" s="102"/>
      <c r="MJQ140" s="102"/>
      <c r="MJR140" s="102"/>
      <c r="MJS140" s="102"/>
      <c r="MJT140" s="102"/>
      <c r="MJU140" s="102"/>
      <c r="MJV140" s="102"/>
      <c r="MJW140" s="102"/>
      <c r="MJX140" s="102"/>
      <c r="MJY140" s="102"/>
      <c r="MJZ140" s="102"/>
      <c r="MKA140" s="102"/>
      <c r="MKB140" s="102"/>
      <c r="MKC140" s="102"/>
      <c r="MKD140" s="102"/>
      <c r="MKE140" s="102"/>
      <c r="MKF140" s="102"/>
      <c r="MKG140" s="102"/>
      <c r="MKH140" s="102"/>
      <c r="MKI140" s="102"/>
      <c r="MKJ140" s="102"/>
      <c r="MKK140" s="102"/>
      <c r="MKL140" s="102"/>
      <c r="MKM140" s="102"/>
      <c r="MKN140" s="102"/>
      <c r="MKO140" s="102"/>
      <c r="MKP140" s="102"/>
      <c r="MKQ140" s="102"/>
      <c r="MKR140" s="102"/>
      <c r="MKS140" s="102"/>
      <c r="MKT140" s="102"/>
      <c r="MKU140" s="102"/>
      <c r="MKV140" s="102"/>
      <c r="MKW140" s="102"/>
      <c r="MKX140" s="102"/>
      <c r="MKY140" s="102"/>
      <c r="MKZ140" s="102"/>
      <c r="MLA140" s="102"/>
      <c r="MLB140" s="102"/>
      <c r="MLC140" s="102"/>
      <c r="MLD140" s="102"/>
      <c r="MLE140" s="102"/>
      <c r="MLF140" s="102"/>
      <c r="MLG140" s="102"/>
      <c r="MLH140" s="102"/>
      <c r="MLI140" s="102"/>
      <c r="MLJ140" s="102"/>
      <c r="MLK140" s="102"/>
      <c r="MLL140" s="102"/>
      <c r="MLM140" s="102"/>
      <c r="MLN140" s="102"/>
      <c r="MLO140" s="102"/>
      <c r="MLP140" s="102"/>
      <c r="MLQ140" s="102"/>
      <c r="MLR140" s="102"/>
      <c r="MLS140" s="102"/>
      <c r="MLT140" s="102"/>
      <c r="MLU140" s="102"/>
      <c r="MLV140" s="102"/>
      <c r="MLW140" s="102"/>
      <c r="MLX140" s="102"/>
      <c r="MLY140" s="102"/>
      <c r="MLZ140" s="102"/>
      <c r="MMA140" s="102"/>
      <c r="MMB140" s="102"/>
      <c r="MMC140" s="102"/>
      <c r="MMD140" s="102"/>
      <c r="MME140" s="102"/>
      <c r="MMF140" s="102"/>
      <c r="MMG140" s="102"/>
      <c r="MMH140" s="102"/>
      <c r="MMI140" s="102"/>
      <c r="MMJ140" s="102"/>
      <c r="MMK140" s="102"/>
      <c r="MML140" s="102"/>
      <c r="MMM140" s="102"/>
      <c r="MMN140" s="102"/>
      <c r="MMO140" s="102"/>
      <c r="MMP140" s="102"/>
      <c r="MMQ140" s="102"/>
      <c r="MMR140" s="102"/>
      <c r="MMS140" s="102"/>
      <c r="MMT140" s="102"/>
      <c r="MMU140" s="102"/>
      <c r="MMV140" s="102"/>
      <c r="MMW140" s="102"/>
      <c r="MMX140" s="102"/>
      <c r="MMY140" s="102"/>
      <c r="MMZ140" s="102"/>
      <c r="MNA140" s="102"/>
      <c r="MNB140" s="102"/>
      <c r="MNC140" s="102"/>
      <c r="MND140" s="102"/>
      <c r="MNE140" s="102"/>
      <c r="MNF140" s="102"/>
      <c r="MNG140" s="102"/>
      <c r="MNH140" s="102"/>
      <c r="MNI140" s="102"/>
      <c r="MNJ140" s="102"/>
      <c r="MNK140" s="102"/>
      <c r="MNL140" s="102"/>
      <c r="MNM140" s="102"/>
      <c r="MNN140" s="102"/>
      <c r="MNO140" s="102"/>
      <c r="MNP140" s="102"/>
      <c r="MNQ140" s="102"/>
      <c r="MNR140" s="102"/>
      <c r="MNS140" s="102"/>
      <c r="MNT140" s="102"/>
      <c r="MNU140" s="102"/>
      <c r="MNV140" s="102"/>
      <c r="MNW140" s="102"/>
      <c r="MNX140" s="102"/>
      <c r="MNY140" s="102"/>
      <c r="MNZ140" s="102"/>
      <c r="MOA140" s="102"/>
      <c r="MOB140" s="102"/>
      <c r="MOC140" s="102"/>
      <c r="MOD140" s="102"/>
      <c r="MOE140" s="102"/>
      <c r="MOF140" s="102"/>
      <c r="MOG140" s="102"/>
      <c r="MOH140" s="102"/>
      <c r="MOI140" s="102"/>
      <c r="MOJ140" s="102"/>
      <c r="MOK140" s="102"/>
      <c r="MOL140" s="102"/>
      <c r="MOM140" s="102"/>
      <c r="MON140" s="102"/>
      <c r="MOO140" s="102"/>
      <c r="MOP140" s="102"/>
      <c r="MOQ140" s="102"/>
      <c r="MOR140" s="102"/>
      <c r="MOS140" s="102"/>
      <c r="MOT140" s="102"/>
      <c r="MOU140" s="102"/>
      <c r="MOV140" s="102"/>
      <c r="MOW140" s="102"/>
      <c r="MOX140" s="102"/>
      <c r="MOY140" s="102"/>
      <c r="MOZ140" s="102"/>
      <c r="MPA140" s="102"/>
      <c r="MPB140" s="102"/>
      <c r="MPC140" s="102"/>
      <c r="MPD140" s="102"/>
      <c r="MPE140" s="102"/>
      <c r="MPF140" s="102"/>
      <c r="MPG140" s="102"/>
      <c r="MPH140" s="102"/>
      <c r="MPI140" s="102"/>
      <c r="MPJ140" s="102"/>
      <c r="MPK140" s="102"/>
      <c r="MPL140" s="102"/>
      <c r="MPM140" s="102"/>
      <c r="MPN140" s="102"/>
      <c r="MPO140" s="102"/>
      <c r="MPP140" s="102"/>
      <c r="MPQ140" s="102"/>
      <c r="MPR140" s="102"/>
      <c r="MPS140" s="102"/>
      <c r="MPT140" s="102"/>
      <c r="MPU140" s="102"/>
      <c r="MPV140" s="102"/>
      <c r="MPW140" s="102"/>
      <c r="MPX140" s="102"/>
      <c r="MPY140" s="102"/>
      <c r="MPZ140" s="102"/>
      <c r="MQA140" s="102"/>
      <c r="MQB140" s="102"/>
      <c r="MQC140" s="102"/>
      <c r="MQD140" s="102"/>
      <c r="MQE140" s="102"/>
      <c r="MQF140" s="102"/>
      <c r="MQG140" s="102"/>
      <c r="MQH140" s="102"/>
      <c r="MQI140" s="102"/>
      <c r="MQJ140" s="102"/>
      <c r="MQK140" s="102"/>
      <c r="MQL140" s="102"/>
      <c r="MQM140" s="102"/>
      <c r="MQN140" s="102"/>
      <c r="MQO140" s="102"/>
      <c r="MQP140" s="102"/>
      <c r="MQQ140" s="102"/>
      <c r="MQR140" s="102"/>
      <c r="MQS140" s="102"/>
      <c r="MQT140" s="102"/>
      <c r="MQU140" s="102"/>
      <c r="MQV140" s="102"/>
      <c r="MQW140" s="102"/>
      <c r="MQX140" s="102"/>
      <c r="MQY140" s="102"/>
      <c r="MQZ140" s="102"/>
      <c r="MRA140" s="102"/>
      <c r="MRB140" s="102"/>
      <c r="MRC140" s="102"/>
      <c r="MRD140" s="102"/>
      <c r="MRE140" s="102"/>
      <c r="MRF140" s="102"/>
      <c r="MRG140" s="102"/>
      <c r="MRH140" s="102"/>
      <c r="MRI140" s="102"/>
      <c r="MRJ140" s="102"/>
      <c r="MRK140" s="102"/>
      <c r="MRL140" s="102"/>
      <c r="MRM140" s="102"/>
      <c r="MRN140" s="102"/>
      <c r="MRO140" s="102"/>
      <c r="MRP140" s="102"/>
      <c r="MRQ140" s="102"/>
      <c r="MRR140" s="102"/>
      <c r="MRS140" s="102"/>
      <c r="MRT140" s="102"/>
      <c r="MRU140" s="102"/>
      <c r="MRV140" s="102"/>
      <c r="MRW140" s="102"/>
      <c r="MRX140" s="102"/>
      <c r="MRY140" s="102"/>
      <c r="MRZ140" s="102"/>
      <c r="MSA140" s="102"/>
      <c r="MSB140" s="102"/>
      <c r="MSC140" s="102"/>
      <c r="MSD140" s="102"/>
      <c r="MSE140" s="102"/>
      <c r="MSF140" s="102"/>
      <c r="MSG140" s="102"/>
      <c r="MSH140" s="102"/>
      <c r="MSI140" s="102"/>
      <c r="MSJ140" s="102"/>
      <c r="MSK140" s="102"/>
      <c r="MSL140" s="102"/>
      <c r="MSM140" s="102"/>
      <c r="MSN140" s="102"/>
      <c r="MSO140" s="102"/>
      <c r="MSP140" s="102"/>
      <c r="MSQ140" s="102"/>
      <c r="MSR140" s="102"/>
      <c r="MSS140" s="102"/>
      <c r="MST140" s="102"/>
      <c r="MSU140" s="102"/>
      <c r="MSV140" s="102"/>
      <c r="MSW140" s="102"/>
      <c r="MSX140" s="102"/>
      <c r="MSY140" s="102"/>
      <c r="MSZ140" s="102"/>
      <c r="MTA140" s="102"/>
      <c r="MTB140" s="102"/>
      <c r="MTC140" s="102"/>
      <c r="MTD140" s="102"/>
      <c r="MTE140" s="102"/>
      <c r="MTF140" s="102"/>
      <c r="MTG140" s="102"/>
      <c r="MTH140" s="102"/>
      <c r="MTI140" s="102"/>
      <c r="MTJ140" s="102"/>
      <c r="MTK140" s="102"/>
      <c r="MTL140" s="102"/>
      <c r="MTM140" s="102"/>
      <c r="MTN140" s="102"/>
      <c r="MTO140" s="102"/>
      <c r="MTP140" s="102"/>
      <c r="MTQ140" s="102"/>
      <c r="MTR140" s="102"/>
      <c r="MTS140" s="102"/>
      <c r="MTT140" s="102"/>
      <c r="MTU140" s="102"/>
      <c r="MTV140" s="102"/>
      <c r="MTW140" s="102"/>
      <c r="MTX140" s="102"/>
      <c r="MTY140" s="102"/>
      <c r="MTZ140" s="102"/>
      <c r="MUA140" s="102"/>
      <c r="MUB140" s="102"/>
      <c r="MUC140" s="102"/>
      <c r="MUD140" s="102"/>
      <c r="MUE140" s="102"/>
      <c r="MUF140" s="102"/>
      <c r="MUG140" s="102"/>
      <c r="MUH140" s="102"/>
      <c r="MUI140" s="102"/>
      <c r="MUJ140" s="102"/>
      <c r="MUK140" s="102"/>
      <c r="MUL140" s="102"/>
      <c r="MUM140" s="102"/>
      <c r="MUN140" s="102"/>
      <c r="MUO140" s="102"/>
      <c r="MUP140" s="102"/>
      <c r="MUQ140" s="102"/>
      <c r="MUR140" s="102"/>
      <c r="MUS140" s="102"/>
      <c r="MUT140" s="102"/>
      <c r="MUU140" s="102"/>
      <c r="MUV140" s="102"/>
      <c r="MUW140" s="102"/>
      <c r="MUX140" s="102"/>
      <c r="MUY140" s="102"/>
      <c r="MUZ140" s="102"/>
      <c r="MVA140" s="102"/>
      <c r="MVB140" s="102"/>
      <c r="MVC140" s="102"/>
      <c r="MVD140" s="102"/>
      <c r="MVE140" s="102"/>
      <c r="MVF140" s="102"/>
      <c r="MVG140" s="102"/>
      <c r="MVH140" s="102"/>
      <c r="MVI140" s="102"/>
      <c r="MVJ140" s="102"/>
      <c r="MVK140" s="102"/>
      <c r="MVL140" s="102"/>
      <c r="MVM140" s="102"/>
      <c r="MVN140" s="102"/>
      <c r="MVO140" s="102"/>
      <c r="MVP140" s="102"/>
      <c r="MVQ140" s="102"/>
      <c r="MVR140" s="102"/>
      <c r="MVS140" s="102"/>
      <c r="MVT140" s="102"/>
      <c r="MVU140" s="102"/>
      <c r="MVV140" s="102"/>
      <c r="MVW140" s="102"/>
      <c r="MVX140" s="102"/>
      <c r="MVY140" s="102"/>
      <c r="MVZ140" s="102"/>
      <c r="MWA140" s="102"/>
      <c r="MWB140" s="102"/>
      <c r="MWC140" s="102"/>
      <c r="MWD140" s="102"/>
      <c r="MWE140" s="102"/>
      <c r="MWF140" s="102"/>
      <c r="MWG140" s="102"/>
      <c r="MWH140" s="102"/>
      <c r="MWI140" s="102"/>
      <c r="MWJ140" s="102"/>
      <c r="MWK140" s="102"/>
      <c r="MWL140" s="102"/>
      <c r="MWM140" s="102"/>
      <c r="MWN140" s="102"/>
      <c r="MWO140" s="102"/>
      <c r="MWP140" s="102"/>
      <c r="MWQ140" s="102"/>
      <c r="MWR140" s="102"/>
      <c r="MWS140" s="102"/>
      <c r="MWT140" s="102"/>
      <c r="MWU140" s="102"/>
      <c r="MWV140" s="102"/>
      <c r="MWW140" s="102"/>
      <c r="MWX140" s="102"/>
      <c r="MWY140" s="102"/>
      <c r="MWZ140" s="102"/>
      <c r="MXA140" s="102"/>
      <c r="MXB140" s="102"/>
      <c r="MXC140" s="102"/>
      <c r="MXD140" s="102"/>
      <c r="MXE140" s="102"/>
      <c r="MXF140" s="102"/>
      <c r="MXG140" s="102"/>
      <c r="MXH140" s="102"/>
      <c r="MXI140" s="102"/>
      <c r="MXJ140" s="102"/>
      <c r="MXK140" s="102"/>
      <c r="MXL140" s="102"/>
      <c r="MXM140" s="102"/>
      <c r="MXN140" s="102"/>
      <c r="MXO140" s="102"/>
      <c r="MXP140" s="102"/>
      <c r="MXQ140" s="102"/>
      <c r="MXR140" s="102"/>
      <c r="MXS140" s="102"/>
      <c r="MXT140" s="102"/>
      <c r="MXU140" s="102"/>
      <c r="MXV140" s="102"/>
      <c r="MXW140" s="102"/>
      <c r="MXX140" s="102"/>
      <c r="MXY140" s="102"/>
      <c r="MXZ140" s="102"/>
      <c r="MYA140" s="102"/>
      <c r="MYB140" s="102"/>
      <c r="MYC140" s="102"/>
      <c r="MYD140" s="102"/>
      <c r="MYE140" s="102"/>
      <c r="MYF140" s="102"/>
      <c r="MYG140" s="102"/>
      <c r="MYH140" s="102"/>
      <c r="MYI140" s="102"/>
      <c r="MYJ140" s="102"/>
      <c r="MYK140" s="102"/>
      <c r="MYL140" s="102"/>
      <c r="MYM140" s="102"/>
      <c r="MYN140" s="102"/>
      <c r="MYO140" s="102"/>
      <c r="MYP140" s="102"/>
      <c r="MYQ140" s="102"/>
      <c r="MYR140" s="102"/>
      <c r="MYS140" s="102"/>
      <c r="MYT140" s="102"/>
      <c r="MYU140" s="102"/>
      <c r="MYV140" s="102"/>
      <c r="MYW140" s="102"/>
      <c r="MYX140" s="102"/>
      <c r="MYY140" s="102"/>
      <c r="MYZ140" s="102"/>
      <c r="MZA140" s="102"/>
      <c r="MZB140" s="102"/>
      <c r="MZC140" s="102"/>
      <c r="MZD140" s="102"/>
      <c r="MZE140" s="102"/>
      <c r="MZF140" s="102"/>
      <c r="MZG140" s="102"/>
      <c r="MZH140" s="102"/>
      <c r="MZI140" s="102"/>
      <c r="MZJ140" s="102"/>
      <c r="MZK140" s="102"/>
      <c r="MZL140" s="102"/>
      <c r="MZM140" s="102"/>
      <c r="MZN140" s="102"/>
      <c r="MZO140" s="102"/>
      <c r="MZP140" s="102"/>
      <c r="MZQ140" s="102"/>
      <c r="MZR140" s="102"/>
      <c r="MZS140" s="102"/>
      <c r="MZT140" s="102"/>
      <c r="MZU140" s="102"/>
      <c r="MZV140" s="102"/>
      <c r="MZW140" s="102"/>
      <c r="MZX140" s="102"/>
      <c r="MZY140" s="102"/>
      <c r="MZZ140" s="102"/>
      <c r="NAA140" s="102"/>
      <c r="NAB140" s="102"/>
      <c r="NAC140" s="102"/>
      <c r="NAD140" s="102"/>
      <c r="NAE140" s="102"/>
      <c r="NAF140" s="102"/>
      <c r="NAG140" s="102"/>
      <c r="NAH140" s="102"/>
      <c r="NAI140" s="102"/>
      <c r="NAJ140" s="102"/>
      <c r="NAK140" s="102"/>
      <c r="NAL140" s="102"/>
      <c r="NAM140" s="102"/>
      <c r="NAN140" s="102"/>
      <c r="NAO140" s="102"/>
      <c r="NAP140" s="102"/>
      <c r="NAQ140" s="102"/>
      <c r="NAR140" s="102"/>
      <c r="NAS140" s="102"/>
      <c r="NAT140" s="102"/>
      <c r="NAU140" s="102"/>
      <c r="NAV140" s="102"/>
      <c r="NAW140" s="102"/>
      <c r="NAX140" s="102"/>
      <c r="NAY140" s="102"/>
      <c r="NAZ140" s="102"/>
      <c r="NBA140" s="102"/>
      <c r="NBB140" s="102"/>
      <c r="NBC140" s="102"/>
      <c r="NBD140" s="102"/>
      <c r="NBE140" s="102"/>
      <c r="NBF140" s="102"/>
      <c r="NBG140" s="102"/>
      <c r="NBH140" s="102"/>
      <c r="NBI140" s="102"/>
      <c r="NBJ140" s="102"/>
      <c r="NBK140" s="102"/>
      <c r="NBL140" s="102"/>
      <c r="NBM140" s="102"/>
      <c r="NBN140" s="102"/>
      <c r="NBO140" s="102"/>
      <c r="NBP140" s="102"/>
      <c r="NBQ140" s="102"/>
      <c r="NBR140" s="102"/>
      <c r="NBS140" s="102"/>
      <c r="NBT140" s="102"/>
      <c r="NBU140" s="102"/>
      <c r="NBV140" s="102"/>
      <c r="NBW140" s="102"/>
      <c r="NBX140" s="102"/>
      <c r="NBY140" s="102"/>
      <c r="NBZ140" s="102"/>
      <c r="NCA140" s="102"/>
      <c r="NCB140" s="102"/>
      <c r="NCC140" s="102"/>
      <c r="NCD140" s="102"/>
      <c r="NCE140" s="102"/>
      <c r="NCF140" s="102"/>
      <c r="NCG140" s="102"/>
      <c r="NCH140" s="102"/>
      <c r="NCI140" s="102"/>
      <c r="NCJ140" s="102"/>
      <c r="NCK140" s="102"/>
      <c r="NCL140" s="102"/>
      <c r="NCM140" s="102"/>
      <c r="NCN140" s="102"/>
      <c r="NCO140" s="102"/>
      <c r="NCP140" s="102"/>
      <c r="NCQ140" s="102"/>
      <c r="NCR140" s="102"/>
      <c r="NCS140" s="102"/>
      <c r="NCT140" s="102"/>
      <c r="NCU140" s="102"/>
      <c r="NCV140" s="102"/>
      <c r="NCW140" s="102"/>
      <c r="NCX140" s="102"/>
      <c r="NCY140" s="102"/>
      <c r="NCZ140" s="102"/>
      <c r="NDA140" s="102"/>
      <c r="NDB140" s="102"/>
      <c r="NDC140" s="102"/>
      <c r="NDD140" s="102"/>
      <c r="NDE140" s="102"/>
      <c r="NDF140" s="102"/>
      <c r="NDG140" s="102"/>
      <c r="NDH140" s="102"/>
      <c r="NDI140" s="102"/>
      <c r="NDJ140" s="102"/>
      <c r="NDK140" s="102"/>
      <c r="NDL140" s="102"/>
      <c r="NDM140" s="102"/>
      <c r="NDN140" s="102"/>
      <c r="NDO140" s="102"/>
      <c r="NDP140" s="102"/>
      <c r="NDQ140" s="102"/>
      <c r="NDR140" s="102"/>
      <c r="NDS140" s="102"/>
      <c r="NDT140" s="102"/>
      <c r="NDU140" s="102"/>
      <c r="NDV140" s="102"/>
      <c r="NDW140" s="102"/>
      <c r="NDX140" s="102"/>
      <c r="NDY140" s="102"/>
      <c r="NDZ140" s="102"/>
      <c r="NEA140" s="102"/>
      <c r="NEB140" s="102"/>
      <c r="NEC140" s="102"/>
      <c r="NED140" s="102"/>
      <c r="NEE140" s="102"/>
      <c r="NEF140" s="102"/>
      <c r="NEG140" s="102"/>
      <c r="NEH140" s="102"/>
      <c r="NEI140" s="102"/>
      <c r="NEJ140" s="102"/>
      <c r="NEK140" s="102"/>
      <c r="NEL140" s="102"/>
      <c r="NEM140" s="102"/>
      <c r="NEN140" s="102"/>
      <c r="NEO140" s="102"/>
      <c r="NEP140" s="102"/>
      <c r="NEQ140" s="102"/>
      <c r="NER140" s="102"/>
      <c r="NES140" s="102"/>
      <c r="NET140" s="102"/>
      <c r="NEU140" s="102"/>
      <c r="NEV140" s="102"/>
      <c r="NEW140" s="102"/>
      <c r="NEX140" s="102"/>
      <c r="NEY140" s="102"/>
      <c r="NEZ140" s="102"/>
      <c r="NFA140" s="102"/>
      <c r="NFB140" s="102"/>
      <c r="NFC140" s="102"/>
      <c r="NFD140" s="102"/>
      <c r="NFE140" s="102"/>
      <c r="NFF140" s="102"/>
      <c r="NFG140" s="102"/>
      <c r="NFH140" s="102"/>
      <c r="NFI140" s="102"/>
      <c r="NFJ140" s="102"/>
      <c r="NFK140" s="102"/>
      <c r="NFL140" s="102"/>
      <c r="NFM140" s="102"/>
      <c r="NFN140" s="102"/>
      <c r="NFO140" s="102"/>
      <c r="NFP140" s="102"/>
      <c r="NFQ140" s="102"/>
      <c r="NFR140" s="102"/>
      <c r="NFS140" s="102"/>
      <c r="NFT140" s="102"/>
      <c r="NFU140" s="102"/>
      <c r="NFV140" s="102"/>
      <c r="NFW140" s="102"/>
      <c r="NFX140" s="102"/>
      <c r="NFY140" s="102"/>
      <c r="NFZ140" s="102"/>
      <c r="NGA140" s="102"/>
      <c r="NGB140" s="102"/>
      <c r="NGC140" s="102"/>
      <c r="NGD140" s="102"/>
      <c r="NGE140" s="102"/>
      <c r="NGF140" s="102"/>
      <c r="NGG140" s="102"/>
      <c r="NGH140" s="102"/>
      <c r="NGI140" s="102"/>
      <c r="NGJ140" s="102"/>
      <c r="NGK140" s="102"/>
      <c r="NGL140" s="102"/>
      <c r="NGM140" s="102"/>
      <c r="NGN140" s="102"/>
      <c r="NGO140" s="102"/>
      <c r="NGP140" s="102"/>
      <c r="NGQ140" s="102"/>
      <c r="NGR140" s="102"/>
      <c r="NGS140" s="102"/>
      <c r="NGT140" s="102"/>
      <c r="NGU140" s="102"/>
      <c r="NGV140" s="102"/>
      <c r="NGW140" s="102"/>
      <c r="NGX140" s="102"/>
      <c r="NGY140" s="102"/>
      <c r="NGZ140" s="102"/>
      <c r="NHA140" s="102"/>
      <c r="NHB140" s="102"/>
      <c r="NHC140" s="102"/>
      <c r="NHD140" s="102"/>
      <c r="NHE140" s="102"/>
      <c r="NHF140" s="102"/>
      <c r="NHG140" s="102"/>
      <c r="NHH140" s="102"/>
      <c r="NHI140" s="102"/>
      <c r="NHJ140" s="102"/>
      <c r="NHK140" s="102"/>
      <c r="NHL140" s="102"/>
      <c r="NHM140" s="102"/>
      <c r="NHN140" s="102"/>
      <c r="NHO140" s="102"/>
      <c r="NHP140" s="102"/>
      <c r="NHQ140" s="102"/>
      <c r="NHR140" s="102"/>
      <c r="NHS140" s="102"/>
      <c r="NHT140" s="102"/>
      <c r="NHU140" s="102"/>
      <c r="NHV140" s="102"/>
      <c r="NHW140" s="102"/>
      <c r="NHX140" s="102"/>
      <c r="NHY140" s="102"/>
      <c r="NHZ140" s="102"/>
      <c r="NIA140" s="102"/>
      <c r="NIB140" s="102"/>
      <c r="NIC140" s="102"/>
      <c r="NID140" s="102"/>
      <c r="NIE140" s="102"/>
      <c r="NIF140" s="102"/>
      <c r="NIG140" s="102"/>
      <c r="NIH140" s="102"/>
      <c r="NII140" s="102"/>
      <c r="NIJ140" s="102"/>
      <c r="NIK140" s="102"/>
      <c r="NIL140" s="102"/>
      <c r="NIM140" s="102"/>
      <c r="NIN140" s="102"/>
      <c r="NIO140" s="102"/>
      <c r="NIP140" s="102"/>
      <c r="NIQ140" s="102"/>
      <c r="NIR140" s="102"/>
      <c r="NIS140" s="102"/>
      <c r="NIT140" s="102"/>
      <c r="NIU140" s="102"/>
      <c r="NIV140" s="102"/>
      <c r="NIW140" s="102"/>
      <c r="NIX140" s="102"/>
      <c r="NIY140" s="102"/>
      <c r="NIZ140" s="102"/>
      <c r="NJA140" s="102"/>
      <c r="NJB140" s="102"/>
      <c r="NJC140" s="102"/>
      <c r="NJD140" s="102"/>
      <c r="NJE140" s="102"/>
      <c r="NJF140" s="102"/>
      <c r="NJG140" s="102"/>
      <c r="NJH140" s="102"/>
      <c r="NJI140" s="102"/>
      <c r="NJJ140" s="102"/>
      <c r="NJK140" s="102"/>
      <c r="NJL140" s="102"/>
      <c r="NJM140" s="102"/>
      <c r="NJN140" s="102"/>
      <c r="NJO140" s="102"/>
      <c r="NJP140" s="102"/>
      <c r="NJQ140" s="102"/>
      <c r="NJR140" s="102"/>
      <c r="NJS140" s="102"/>
      <c r="NJT140" s="102"/>
      <c r="NJU140" s="102"/>
      <c r="NJV140" s="102"/>
      <c r="NJW140" s="102"/>
      <c r="NJX140" s="102"/>
      <c r="NJY140" s="102"/>
      <c r="NJZ140" s="102"/>
      <c r="NKA140" s="102"/>
      <c r="NKB140" s="102"/>
      <c r="NKC140" s="102"/>
      <c r="NKD140" s="102"/>
      <c r="NKE140" s="102"/>
      <c r="NKF140" s="102"/>
      <c r="NKG140" s="102"/>
      <c r="NKH140" s="102"/>
      <c r="NKI140" s="102"/>
      <c r="NKJ140" s="102"/>
      <c r="NKK140" s="102"/>
      <c r="NKL140" s="102"/>
      <c r="NKM140" s="102"/>
      <c r="NKN140" s="102"/>
      <c r="NKO140" s="102"/>
      <c r="NKP140" s="102"/>
      <c r="NKQ140" s="102"/>
      <c r="NKR140" s="102"/>
      <c r="NKS140" s="102"/>
      <c r="NKT140" s="102"/>
      <c r="NKU140" s="102"/>
      <c r="NKV140" s="102"/>
      <c r="NKW140" s="102"/>
      <c r="NKX140" s="102"/>
      <c r="NKY140" s="102"/>
      <c r="NKZ140" s="102"/>
      <c r="NLA140" s="102"/>
      <c r="NLB140" s="102"/>
      <c r="NLC140" s="102"/>
      <c r="NLD140" s="102"/>
      <c r="NLE140" s="102"/>
      <c r="NLF140" s="102"/>
      <c r="NLG140" s="102"/>
      <c r="NLH140" s="102"/>
      <c r="NLI140" s="102"/>
      <c r="NLJ140" s="102"/>
      <c r="NLK140" s="102"/>
      <c r="NLL140" s="102"/>
      <c r="NLM140" s="102"/>
      <c r="NLN140" s="102"/>
      <c r="NLO140" s="102"/>
      <c r="NLP140" s="102"/>
      <c r="NLQ140" s="102"/>
      <c r="NLR140" s="102"/>
      <c r="NLS140" s="102"/>
      <c r="NLT140" s="102"/>
      <c r="NLU140" s="102"/>
      <c r="NLV140" s="102"/>
      <c r="NLW140" s="102"/>
      <c r="NLX140" s="102"/>
      <c r="NLY140" s="102"/>
      <c r="NLZ140" s="102"/>
      <c r="NMA140" s="102"/>
      <c r="NMB140" s="102"/>
      <c r="NMC140" s="102"/>
      <c r="NMD140" s="102"/>
      <c r="NME140" s="102"/>
      <c r="NMF140" s="102"/>
      <c r="NMG140" s="102"/>
      <c r="NMH140" s="102"/>
      <c r="NMI140" s="102"/>
      <c r="NMJ140" s="102"/>
      <c r="NMK140" s="102"/>
      <c r="NML140" s="102"/>
      <c r="NMM140" s="102"/>
      <c r="NMN140" s="102"/>
      <c r="NMO140" s="102"/>
      <c r="NMP140" s="102"/>
      <c r="NMQ140" s="102"/>
      <c r="NMR140" s="102"/>
      <c r="NMS140" s="102"/>
      <c r="NMT140" s="102"/>
      <c r="NMU140" s="102"/>
      <c r="NMV140" s="102"/>
      <c r="NMW140" s="102"/>
      <c r="NMX140" s="102"/>
      <c r="NMY140" s="102"/>
      <c r="NMZ140" s="102"/>
      <c r="NNA140" s="102"/>
      <c r="NNB140" s="102"/>
      <c r="NNC140" s="102"/>
      <c r="NND140" s="102"/>
      <c r="NNE140" s="102"/>
      <c r="NNF140" s="102"/>
      <c r="NNG140" s="102"/>
      <c r="NNH140" s="102"/>
      <c r="NNI140" s="102"/>
      <c r="NNJ140" s="102"/>
      <c r="NNK140" s="102"/>
      <c r="NNL140" s="102"/>
      <c r="NNM140" s="102"/>
      <c r="NNN140" s="102"/>
      <c r="NNO140" s="102"/>
      <c r="NNP140" s="102"/>
      <c r="NNQ140" s="102"/>
      <c r="NNR140" s="102"/>
      <c r="NNS140" s="102"/>
      <c r="NNT140" s="102"/>
      <c r="NNU140" s="102"/>
      <c r="NNV140" s="102"/>
      <c r="NNW140" s="102"/>
      <c r="NNX140" s="102"/>
      <c r="NNY140" s="102"/>
      <c r="NNZ140" s="102"/>
      <c r="NOA140" s="102"/>
      <c r="NOB140" s="102"/>
      <c r="NOC140" s="102"/>
      <c r="NOD140" s="102"/>
      <c r="NOE140" s="102"/>
      <c r="NOF140" s="102"/>
      <c r="NOG140" s="102"/>
      <c r="NOH140" s="102"/>
      <c r="NOI140" s="102"/>
      <c r="NOJ140" s="102"/>
      <c r="NOK140" s="102"/>
      <c r="NOL140" s="102"/>
      <c r="NOM140" s="102"/>
      <c r="NON140" s="102"/>
      <c r="NOO140" s="102"/>
      <c r="NOP140" s="102"/>
      <c r="NOQ140" s="102"/>
      <c r="NOR140" s="102"/>
      <c r="NOS140" s="102"/>
      <c r="NOT140" s="102"/>
      <c r="NOU140" s="102"/>
      <c r="NOV140" s="102"/>
      <c r="NOW140" s="102"/>
      <c r="NOX140" s="102"/>
      <c r="NOY140" s="102"/>
      <c r="NOZ140" s="102"/>
      <c r="NPA140" s="102"/>
      <c r="NPB140" s="102"/>
      <c r="NPC140" s="102"/>
      <c r="NPD140" s="102"/>
      <c r="NPE140" s="102"/>
      <c r="NPF140" s="102"/>
      <c r="NPG140" s="102"/>
      <c r="NPH140" s="102"/>
      <c r="NPI140" s="102"/>
      <c r="NPJ140" s="102"/>
      <c r="NPK140" s="102"/>
      <c r="NPL140" s="102"/>
      <c r="NPM140" s="102"/>
      <c r="NPN140" s="102"/>
      <c r="NPO140" s="102"/>
      <c r="NPP140" s="102"/>
      <c r="NPQ140" s="102"/>
      <c r="NPR140" s="102"/>
      <c r="NPS140" s="102"/>
      <c r="NPT140" s="102"/>
      <c r="NPU140" s="102"/>
      <c r="NPV140" s="102"/>
      <c r="NPW140" s="102"/>
      <c r="NPX140" s="102"/>
      <c r="NPY140" s="102"/>
      <c r="NPZ140" s="102"/>
      <c r="NQA140" s="102"/>
      <c r="NQB140" s="102"/>
      <c r="NQC140" s="102"/>
      <c r="NQD140" s="102"/>
      <c r="NQE140" s="102"/>
      <c r="NQF140" s="102"/>
      <c r="NQG140" s="102"/>
      <c r="NQH140" s="102"/>
      <c r="NQI140" s="102"/>
      <c r="NQJ140" s="102"/>
      <c r="NQK140" s="102"/>
      <c r="NQL140" s="102"/>
      <c r="NQM140" s="102"/>
      <c r="NQN140" s="102"/>
      <c r="NQO140" s="102"/>
      <c r="NQP140" s="102"/>
      <c r="NQQ140" s="102"/>
      <c r="NQR140" s="102"/>
      <c r="NQS140" s="102"/>
      <c r="NQT140" s="102"/>
      <c r="NQU140" s="102"/>
      <c r="NQV140" s="102"/>
      <c r="NQW140" s="102"/>
      <c r="NQX140" s="102"/>
      <c r="NQY140" s="102"/>
      <c r="NQZ140" s="102"/>
      <c r="NRA140" s="102"/>
      <c r="NRB140" s="102"/>
      <c r="NRC140" s="102"/>
      <c r="NRD140" s="102"/>
      <c r="NRE140" s="102"/>
      <c r="NRF140" s="102"/>
      <c r="NRG140" s="102"/>
      <c r="NRH140" s="102"/>
      <c r="NRI140" s="102"/>
      <c r="NRJ140" s="102"/>
      <c r="NRK140" s="102"/>
      <c r="NRL140" s="102"/>
      <c r="NRM140" s="102"/>
      <c r="NRN140" s="102"/>
      <c r="NRO140" s="102"/>
      <c r="NRP140" s="102"/>
      <c r="NRQ140" s="102"/>
      <c r="NRR140" s="102"/>
      <c r="NRS140" s="102"/>
      <c r="NRT140" s="102"/>
      <c r="NRU140" s="102"/>
      <c r="NRV140" s="102"/>
      <c r="NRW140" s="102"/>
      <c r="NRX140" s="102"/>
      <c r="NRY140" s="102"/>
      <c r="NRZ140" s="102"/>
      <c r="NSA140" s="102"/>
      <c r="NSB140" s="102"/>
      <c r="NSC140" s="102"/>
      <c r="NSD140" s="102"/>
      <c r="NSE140" s="102"/>
      <c r="NSF140" s="102"/>
      <c r="NSG140" s="102"/>
      <c r="NSH140" s="102"/>
      <c r="NSI140" s="102"/>
      <c r="NSJ140" s="102"/>
      <c r="NSK140" s="102"/>
      <c r="NSL140" s="102"/>
      <c r="NSM140" s="102"/>
      <c r="NSN140" s="102"/>
      <c r="NSO140" s="102"/>
      <c r="NSP140" s="102"/>
      <c r="NSQ140" s="102"/>
      <c r="NSR140" s="102"/>
      <c r="NSS140" s="102"/>
      <c r="NST140" s="102"/>
      <c r="NSU140" s="102"/>
      <c r="NSV140" s="102"/>
      <c r="NSW140" s="102"/>
      <c r="NSX140" s="102"/>
      <c r="NSY140" s="102"/>
      <c r="NSZ140" s="102"/>
      <c r="NTA140" s="102"/>
      <c r="NTB140" s="102"/>
      <c r="NTC140" s="102"/>
      <c r="NTD140" s="102"/>
      <c r="NTE140" s="102"/>
      <c r="NTF140" s="102"/>
      <c r="NTG140" s="102"/>
      <c r="NTH140" s="102"/>
      <c r="NTI140" s="102"/>
      <c r="NTJ140" s="102"/>
      <c r="NTK140" s="102"/>
      <c r="NTL140" s="102"/>
      <c r="NTM140" s="102"/>
      <c r="NTN140" s="102"/>
      <c r="NTO140" s="102"/>
      <c r="NTP140" s="102"/>
      <c r="NTQ140" s="102"/>
      <c r="NTR140" s="102"/>
      <c r="NTS140" s="102"/>
      <c r="NTT140" s="102"/>
      <c r="NTU140" s="102"/>
      <c r="NTV140" s="102"/>
      <c r="NTW140" s="102"/>
      <c r="NTX140" s="102"/>
      <c r="NTY140" s="102"/>
      <c r="NTZ140" s="102"/>
      <c r="NUA140" s="102"/>
      <c r="NUB140" s="102"/>
      <c r="NUC140" s="102"/>
      <c r="NUD140" s="102"/>
      <c r="NUE140" s="102"/>
      <c r="NUF140" s="102"/>
      <c r="NUG140" s="102"/>
      <c r="NUH140" s="102"/>
      <c r="NUI140" s="102"/>
      <c r="NUJ140" s="102"/>
      <c r="NUK140" s="102"/>
      <c r="NUL140" s="102"/>
      <c r="NUM140" s="102"/>
      <c r="NUN140" s="102"/>
      <c r="NUO140" s="102"/>
      <c r="NUP140" s="102"/>
      <c r="NUQ140" s="102"/>
      <c r="NUR140" s="102"/>
      <c r="NUS140" s="102"/>
      <c r="NUT140" s="102"/>
      <c r="NUU140" s="102"/>
      <c r="NUV140" s="102"/>
      <c r="NUW140" s="102"/>
      <c r="NUX140" s="102"/>
      <c r="NUY140" s="102"/>
      <c r="NUZ140" s="102"/>
      <c r="NVA140" s="102"/>
      <c r="NVB140" s="102"/>
      <c r="NVC140" s="102"/>
      <c r="NVD140" s="102"/>
      <c r="NVE140" s="102"/>
      <c r="NVF140" s="102"/>
      <c r="NVG140" s="102"/>
      <c r="NVH140" s="102"/>
      <c r="NVI140" s="102"/>
      <c r="NVJ140" s="102"/>
      <c r="NVK140" s="102"/>
      <c r="NVL140" s="102"/>
      <c r="NVM140" s="102"/>
      <c r="NVN140" s="102"/>
      <c r="NVO140" s="102"/>
      <c r="NVP140" s="102"/>
      <c r="NVQ140" s="102"/>
      <c r="NVR140" s="102"/>
      <c r="NVS140" s="102"/>
      <c r="NVT140" s="102"/>
      <c r="NVU140" s="102"/>
      <c r="NVV140" s="102"/>
      <c r="NVW140" s="102"/>
      <c r="NVX140" s="102"/>
      <c r="NVY140" s="102"/>
      <c r="NVZ140" s="102"/>
      <c r="NWA140" s="102"/>
      <c r="NWB140" s="102"/>
      <c r="NWC140" s="102"/>
      <c r="NWD140" s="102"/>
      <c r="NWE140" s="102"/>
      <c r="NWF140" s="102"/>
      <c r="NWG140" s="102"/>
      <c r="NWH140" s="102"/>
      <c r="NWI140" s="102"/>
      <c r="NWJ140" s="102"/>
      <c r="NWK140" s="102"/>
      <c r="NWL140" s="102"/>
      <c r="NWM140" s="102"/>
      <c r="NWN140" s="102"/>
      <c r="NWO140" s="102"/>
      <c r="NWP140" s="102"/>
      <c r="NWQ140" s="102"/>
      <c r="NWR140" s="102"/>
      <c r="NWS140" s="102"/>
      <c r="NWT140" s="102"/>
      <c r="NWU140" s="102"/>
      <c r="NWV140" s="102"/>
      <c r="NWW140" s="102"/>
      <c r="NWX140" s="102"/>
      <c r="NWY140" s="102"/>
      <c r="NWZ140" s="102"/>
      <c r="NXA140" s="102"/>
      <c r="NXB140" s="102"/>
      <c r="NXC140" s="102"/>
      <c r="NXD140" s="102"/>
      <c r="NXE140" s="102"/>
      <c r="NXF140" s="102"/>
      <c r="NXG140" s="102"/>
      <c r="NXH140" s="102"/>
      <c r="NXI140" s="102"/>
      <c r="NXJ140" s="102"/>
      <c r="NXK140" s="102"/>
      <c r="NXL140" s="102"/>
      <c r="NXM140" s="102"/>
      <c r="NXN140" s="102"/>
      <c r="NXO140" s="102"/>
      <c r="NXP140" s="102"/>
      <c r="NXQ140" s="102"/>
      <c r="NXR140" s="102"/>
      <c r="NXS140" s="102"/>
      <c r="NXT140" s="102"/>
      <c r="NXU140" s="102"/>
      <c r="NXV140" s="102"/>
      <c r="NXW140" s="102"/>
      <c r="NXX140" s="102"/>
      <c r="NXY140" s="102"/>
      <c r="NXZ140" s="102"/>
      <c r="NYA140" s="102"/>
      <c r="NYB140" s="102"/>
      <c r="NYC140" s="102"/>
      <c r="NYD140" s="102"/>
      <c r="NYE140" s="102"/>
      <c r="NYF140" s="102"/>
      <c r="NYG140" s="102"/>
      <c r="NYH140" s="102"/>
      <c r="NYI140" s="102"/>
      <c r="NYJ140" s="102"/>
      <c r="NYK140" s="102"/>
      <c r="NYL140" s="102"/>
      <c r="NYM140" s="102"/>
      <c r="NYN140" s="102"/>
      <c r="NYO140" s="102"/>
      <c r="NYP140" s="102"/>
      <c r="NYQ140" s="102"/>
      <c r="NYR140" s="102"/>
      <c r="NYS140" s="102"/>
      <c r="NYT140" s="102"/>
      <c r="NYU140" s="102"/>
      <c r="NYV140" s="102"/>
      <c r="NYW140" s="102"/>
      <c r="NYX140" s="102"/>
      <c r="NYY140" s="102"/>
      <c r="NYZ140" s="102"/>
      <c r="NZA140" s="102"/>
      <c r="NZB140" s="102"/>
      <c r="NZC140" s="102"/>
      <c r="NZD140" s="102"/>
      <c r="NZE140" s="102"/>
      <c r="NZF140" s="102"/>
      <c r="NZG140" s="102"/>
      <c r="NZH140" s="102"/>
      <c r="NZI140" s="102"/>
      <c r="NZJ140" s="102"/>
      <c r="NZK140" s="102"/>
      <c r="NZL140" s="102"/>
      <c r="NZM140" s="102"/>
      <c r="NZN140" s="102"/>
      <c r="NZO140" s="102"/>
      <c r="NZP140" s="102"/>
      <c r="NZQ140" s="102"/>
      <c r="NZR140" s="102"/>
      <c r="NZS140" s="102"/>
      <c r="NZT140" s="102"/>
      <c r="NZU140" s="102"/>
      <c r="NZV140" s="102"/>
      <c r="NZW140" s="102"/>
      <c r="NZX140" s="102"/>
      <c r="NZY140" s="102"/>
      <c r="NZZ140" s="102"/>
      <c r="OAA140" s="102"/>
      <c r="OAB140" s="102"/>
      <c r="OAC140" s="102"/>
      <c r="OAD140" s="102"/>
      <c r="OAE140" s="102"/>
      <c r="OAF140" s="102"/>
      <c r="OAG140" s="102"/>
      <c r="OAH140" s="102"/>
      <c r="OAI140" s="102"/>
      <c r="OAJ140" s="102"/>
      <c r="OAK140" s="102"/>
      <c r="OAL140" s="102"/>
      <c r="OAM140" s="102"/>
      <c r="OAN140" s="102"/>
      <c r="OAO140" s="102"/>
      <c r="OAP140" s="102"/>
      <c r="OAQ140" s="102"/>
      <c r="OAR140" s="102"/>
      <c r="OAS140" s="102"/>
      <c r="OAT140" s="102"/>
      <c r="OAU140" s="102"/>
      <c r="OAV140" s="102"/>
      <c r="OAW140" s="102"/>
      <c r="OAX140" s="102"/>
      <c r="OAY140" s="102"/>
      <c r="OAZ140" s="102"/>
      <c r="OBA140" s="102"/>
      <c r="OBB140" s="102"/>
      <c r="OBC140" s="102"/>
      <c r="OBD140" s="102"/>
      <c r="OBE140" s="102"/>
      <c r="OBF140" s="102"/>
      <c r="OBG140" s="102"/>
      <c r="OBH140" s="102"/>
      <c r="OBI140" s="102"/>
      <c r="OBJ140" s="102"/>
      <c r="OBK140" s="102"/>
      <c r="OBL140" s="102"/>
      <c r="OBM140" s="102"/>
      <c r="OBN140" s="102"/>
      <c r="OBO140" s="102"/>
      <c r="OBP140" s="102"/>
      <c r="OBQ140" s="102"/>
      <c r="OBR140" s="102"/>
      <c r="OBS140" s="102"/>
      <c r="OBT140" s="102"/>
      <c r="OBU140" s="102"/>
      <c r="OBV140" s="102"/>
      <c r="OBW140" s="102"/>
      <c r="OBX140" s="102"/>
      <c r="OBY140" s="102"/>
      <c r="OBZ140" s="102"/>
      <c r="OCA140" s="102"/>
      <c r="OCB140" s="102"/>
      <c r="OCC140" s="102"/>
      <c r="OCD140" s="102"/>
      <c r="OCE140" s="102"/>
      <c r="OCF140" s="102"/>
      <c r="OCG140" s="102"/>
      <c r="OCH140" s="102"/>
      <c r="OCI140" s="102"/>
      <c r="OCJ140" s="102"/>
      <c r="OCK140" s="102"/>
      <c r="OCL140" s="102"/>
      <c r="OCM140" s="102"/>
      <c r="OCN140" s="102"/>
      <c r="OCO140" s="102"/>
      <c r="OCP140" s="102"/>
      <c r="OCQ140" s="102"/>
      <c r="OCR140" s="102"/>
      <c r="OCS140" s="102"/>
      <c r="OCT140" s="102"/>
      <c r="OCU140" s="102"/>
      <c r="OCV140" s="102"/>
      <c r="OCW140" s="102"/>
      <c r="OCX140" s="102"/>
      <c r="OCY140" s="102"/>
      <c r="OCZ140" s="102"/>
      <c r="ODA140" s="102"/>
      <c r="ODB140" s="102"/>
      <c r="ODC140" s="102"/>
      <c r="ODD140" s="102"/>
      <c r="ODE140" s="102"/>
      <c r="ODF140" s="102"/>
      <c r="ODG140" s="102"/>
      <c r="ODH140" s="102"/>
      <c r="ODI140" s="102"/>
      <c r="ODJ140" s="102"/>
      <c r="ODK140" s="102"/>
      <c r="ODL140" s="102"/>
      <c r="ODM140" s="102"/>
      <c r="ODN140" s="102"/>
      <c r="ODO140" s="102"/>
      <c r="ODP140" s="102"/>
      <c r="ODQ140" s="102"/>
      <c r="ODR140" s="102"/>
      <c r="ODS140" s="102"/>
      <c r="ODT140" s="102"/>
      <c r="ODU140" s="102"/>
      <c r="ODV140" s="102"/>
      <c r="ODW140" s="102"/>
      <c r="ODX140" s="102"/>
      <c r="ODY140" s="102"/>
      <c r="ODZ140" s="102"/>
      <c r="OEA140" s="102"/>
      <c r="OEB140" s="102"/>
      <c r="OEC140" s="102"/>
      <c r="OED140" s="102"/>
      <c r="OEE140" s="102"/>
      <c r="OEF140" s="102"/>
      <c r="OEG140" s="102"/>
      <c r="OEH140" s="102"/>
      <c r="OEI140" s="102"/>
      <c r="OEJ140" s="102"/>
      <c r="OEK140" s="102"/>
      <c r="OEL140" s="102"/>
      <c r="OEM140" s="102"/>
      <c r="OEN140" s="102"/>
      <c r="OEO140" s="102"/>
      <c r="OEP140" s="102"/>
      <c r="OEQ140" s="102"/>
      <c r="OER140" s="102"/>
      <c r="OES140" s="102"/>
      <c r="OET140" s="102"/>
      <c r="OEU140" s="102"/>
      <c r="OEV140" s="102"/>
      <c r="OEW140" s="102"/>
      <c r="OEX140" s="102"/>
      <c r="OEY140" s="102"/>
      <c r="OEZ140" s="102"/>
      <c r="OFA140" s="102"/>
      <c r="OFB140" s="102"/>
      <c r="OFC140" s="102"/>
      <c r="OFD140" s="102"/>
      <c r="OFE140" s="102"/>
      <c r="OFF140" s="102"/>
      <c r="OFG140" s="102"/>
      <c r="OFH140" s="102"/>
      <c r="OFI140" s="102"/>
      <c r="OFJ140" s="102"/>
      <c r="OFK140" s="102"/>
      <c r="OFL140" s="102"/>
      <c r="OFM140" s="102"/>
      <c r="OFN140" s="102"/>
      <c r="OFO140" s="102"/>
      <c r="OFP140" s="102"/>
      <c r="OFQ140" s="102"/>
      <c r="OFR140" s="102"/>
      <c r="OFS140" s="102"/>
      <c r="OFT140" s="102"/>
      <c r="OFU140" s="102"/>
      <c r="OFV140" s="102"/>
      <c r="OFW140" s="102"/>
      <c r="OFX140" s="102"/>
      <c r="OFY140" s="102"/>
      <c r="OFZ140" s="102"/>
      <c r="OGA140" s="102"/>
      <c r="OGB140" s="102"/>
      <c r="OGC140" s="102"/>
      <c r="OGD140" s="102"/>
      <c r="OGE140" s="102"/>
      <c r="OGF140" s="102"/>
      <c r="OGG140" s="102"/>
      <c r="OGH140" s="102"/>
      <c r="OGI140" s="102"/>
      <c r="OGJ140" s="102"/>
      <c r="OGK140" s="102"/>
      <c r="OGL140" s="102"/>
      <c r="OGM140" s="102"/>
      <c r="OGN140" s="102"/>
      <c r="OGO140" s="102"/>
      <c r="OGP140" s="102"/>
      <c r="OGQ140" s="102"/>
      <c r="OGR140" s="102"/>
      <c r="OGS140" s="102"/>
      <c r="OGT140" s="102"/>
      <c r="OGU140" s="102"/>
      <c r="OGV140" s="102"/>
      <c r="OGW140" s="102"/>
      <c r="OGX140" s="102"/>
      <c r="OGY140" s="102"/>
      <c r="OGZ140" s="102"/>
      <c r="OHA140" s="102"/>
      <c r="OHB140" s="102"/>
      <c r="OHC140" s="102"/>
      <c r="OHD140" s="102"/>
      <c r="OHE140" s="102"/>
      <c r="OHF140" s="102"/>
      <c r="OHG140" s="102"/>
      <c r="OHH140" s="102"/>
      <c r="OHI140" s="102"/>
      <c r="OHJ140" s="102"/>
      <c r="OHK140" s="102"/>
      <c r="OHL140" s="102"/>
      <c r="OHM140" s="102"/>
      <c r="OHN140" s="102"/>
      <c r="OHO140" s="102"/>
      <c r="OHP140" s="102"/>
      <c r="OHQ140" s="102"/>
      <c r="OHR140" s="102"/>
      <c r="OHS140" s="102"/>
      <c r="OHT140" s="102"/>
      <c r="OHU140" s="102"/>
      <c r="OHV140" s="102"/>
      <c r="OHW140" s="102"/>
      <c r="OHX140" s="102"/>
      <c r="OHY140" s="102"/>
      <c r="OHZ140" s="102"/>
      <c r="OIA140" s="102"/>
      <c r="OIB140" s="102"/>
      <c r="OIC140" s="102"/>
      <c r="OID140" s="102"/>
      <c r="OIE140" s="102"/>
      <c r="OIF140" s="102"/>
      <c r="OIG140" s="102"/>
      <c r="OIH140" s="102"/>
      <c r="OII140" s="102"/>
      <c r="OIJ140" s="102"/>
      <c r="OIK140" s="102"/>
      <c r="OIL140" s="102"/>
      <c r="OIM140" s="102"/>
      <c r="OIN140" s="102"/>
      <c r="OIO140" s="102"/>
      <c r="OIP140" s="102"/>
      <c r="OIQ140" s="102"/>
      <c r="OIR140" s="102"/>
      <c r="OIS140" s="102"/>
      <c r="OIT140" s="102"/>
      <c r="OIU140" s="102"/>
      <c r="OIV140" s="102"/>
      <c r="OIW140" s="102"/>
      <c r="OIX140" s="102"/>
      <c r="OIY140" s="102"/>
      <c r="OIZ140" s="102"/>
      <c r="OJA140" s="102"/>
      <c r="OJB140" s="102"/>
      <c r="OJC140" s="102"/>
      <c r="OJD140" s="102"/>
      <c r="OJE140" s="102"/>
      <c r="OJF140" s="102"/>
      <c r="OJG140" s="102"/>
      <c r="OJH140" s="102"/>
      <c r="OJI140" s="102"/>
      <c r="OJJ140" s="102"/>
      <c r="OJK140" s="102"/>
      <c r="OJL140" s="102"/>
      <c r="OJM140" s="102"/>
      <c r="OJN140" s="102"/>
      <c r="OJO140" s="102"/>
      <c r="OJP140" s="102"/>
      <c r="OJQ140" s="102"/>
      <c r="OJR140" s="102"/>
      <c r="OJS140" s="102"/>
      <c r="OJT140" s="102"/>
      <c r="OJU140" s="102"/>
      <c r="OJV140" s="102"/>
      <c r="OJW140" s="102"/>
      <c r="OJX140" s="102"/>
      <c r="OJY140" s="102"/>
      <c r="OJZ140" s="102"/>
      <c r="OKA140" s="102"/>
      <c r="OKB140" s="102"/>
      <c r="OKC140" s="102"/>
      <c r="OKD140" s="102"/>
      <c r="OKE140" s="102"/>
      <c r="OKF140" s="102"/>
      <c r="OKG140" s="102"/>
      <c r="OKH140" s="102"/>
      <c r="OKI140" s="102"/>
      <c r="OKJ140" s="102"/>
      <c r="OKK140" s="102"/>
      <c r="OKL140" s="102"/>
      <c r="OKM140" s="102"/>
      <c r="OKN140" s="102"/>
      <c r="OKO140" s="102"/>
      <c r="OKP140" s="102"/>
      <c r="OKQ140" s="102"/>
      <c r="OKR140" s="102"/>
      <c r="OKS140" s="102"/>
      <c r="OKT140" s="102"/>
      <c r="OKU140" s="102"/>
      <c r="OKV140" s="102"/>
      <c r="OKW140" s="102"/>
      <c r="OKX140" s="102"/>
      <c r="OKY140" s="102"/>
      <c r="OKZ140" s="102"/>
      <c r="OLA140" s="102"/>
      <c r="OLB140" s="102"/>
      <c r="OLC140" s="102"/>
      <c r="OLD140" s="102"/>
      <c r="OLE140" s="102"/>
      <c r="OLF140" s="102"/>
      <c r="OLG140" s="102"/>
      <c r="OLH140" s="102"/>
      <c r="OLI140" s="102"/>
      <c r="OLJ140" s="102"/>
      <c r="OLK140" s="102"/>
      <c r="OLL140" s="102"/>
      <c r="OLM140" s="102"/>
      <c r="OLN140" s="102"/>
      <c r="OLO140" s="102"/>
      <c r="OLP140" s="102"/>
      <c r="OLQ140" s="102"/>
      <c r="OLR140" s="102"/>
      <c r="OLS140" s="102"/>
      <c r="OLT140" s="102"/>
      <c r="OLU140" s="102"/>
      <c r="OLV140" s="102"/>
      <c r="OLW140" s="102"/>
      <c r="OLX140" s="102"/>
      <c r="OLY140" s="102"/>
      <c r="OLZ140" s="102"/>
      <c r="OMA140" s="102"/>
      <c r="OMB140" s="102"/>
      <c r="OMC140" s="102"/>
      <c r="OMD140" s="102"/>
      <c r="OME140" s="102"/>
      <c r="OMF140" s="102"/>
      <c r="OMG140" s="102"/>
      <c r="OMH140" s="102"/>
      <c r="OMI140" s="102"/>
      <c r="OMJ140" s="102"/>
      <c r="OMK140" s="102"/>
      <c r="OML140" s="102"/>
      <c r="OMM140" s="102"/>
      <c r="OMN140" s="102"/>
      <c r="OMO140" s="102"/>
      <c r="OMP140" s="102"/>
      <c r="OMQ140" s="102"/>
      <c r="OMR140" s="102"/>
      <c r="OMS140" s="102"/>
      <c r="OMT140" s="102"/>
      <c r="OMU140" s="102"/>
      <c r="OMV140" s="102"/>
      <c r="OMW140" s="102"/>
      <c r="OMX140" s="102"/>
      <c r="OMY140" s="102"/>
      <c r="OMZ140" s="102"/>
      <c r="ONA140" s="102"/>
      <c r="ONB140" s="102"/>
      <c r="ONC140" s="102"/>
      <c r="OND140" s="102"/>
      <c r="ONE140" s="102"/>
      <c r="ONF140" s="102"/>
      <c r="ONG140" s="102"/>
      <c r="ONH140" s="102"/>
      <c r="ONI140" s="102"/>
      <c r="ONJ140" s="102"/>
      <c r="ONK140" s="102"/>
      <c r="ONL140" s="102"/>
      <c r="ONM140" s="102"/>
      <c r="ONN140" s="102"/>
      <c r="ONO140" s="102"/>
      <c r="ONP140" s="102"/>
      <c r="ONQ140" s="102"/>
      <c r="ONR140" s="102"/>
      <c r="ONS140" s="102"/>
      <c r="ONT140" s="102"/>
      <c r="ONU140" s="102"/>
      <c r="ONV140" s="102"/>
      <c r="ONW140" s="102"/>
      <c r="ONX140" s="102"/>
      <c r="ONY140" s="102"/>
      <c r="ONZ140" s="102"/>
      <c r="OOA140" s="102"/>
      <c r="OOB140" s="102"/>
      <c r="OOC140" s="102"/>
      <c r="OOD140" s="102"/>
      <c r="OOE140" s="102"/>
      <c r="OOF140" s="102"/>
      <c r="OOG140" s="102"/>
      <c r="OOH140" s="102"/>
      <c r="OOI140" s="102"/>
      <c r="OOJ140" s="102"/>
      <c r="OOK140" s="102"/>
      <c r="OOL140" s="102"/>
      <c r="OOM140" s="102"/>
      <c r="OON140" s="102"/>
      <c r="OOO140" s="102"/>
      <c r="OOP140" s="102"/>
      <c r="OOQ140" s="102"/>
      <c r="OOR140" s="102"/>
      <c r="OOS140" s="102"/>
      <c r="OOT140" s="102"/>
      <c r="OOU140" s="102"/>
      <c r="OOV140" s="102"/>
      <c r="OOW140" s="102"/>
      <c r="OOX140" s="102"/>
      <c r="OOY140" s="102"/>
      <c r="OOZ140" s="102"/>
      <c r="OPA140" s="102"/>
      <c r="OPB140" s="102"/>
      <c r="OPC140" s="102"/>
      <c r="OPD140" s="102"/>
      <c r="OPE140" s="102"/>
      <c r="OPF140" s="102"/>
      <c r="OPG140" s="102"/>
      <c r="OPH140" s="102"/>
      <c r="OPI140" s="102"/>
      <c r="OPJ140" s="102"/>
      <c r="OPK140" s="102"/>
      <c r="OPL140" s="102"/>
      <c r="OPM140" s="102"/>
      <c r="OPN140" s="102"/>
      <c r="OPO140" s="102"/>
      <c r="OPP140" s="102"/>
      <c r="OPQ140" s="102"/>
      <c r="OPR140" s="102"/>
      <c r="OPS140" s="102"/>
      <c r="OPT140" s="102"/>
      <c r="OPU140" s="102"/>
      <c r="OPV140" s="102"/>
      <c r="OPW140" s="102"/>
      <c r="OPX140" s="102"/>
      <c r="OPY140" s="102"/>
      <c r="OPZ140" s="102"/>
      <c r="OQA140" s="102"/>
      <c r="OQB140" s="102"/>
      <c r="OQC140" s="102"/>
      <c r="OQD140" s="102"/>
      <c r="OQE140" s="102"/>
      <c r="OQF140" s="102"/>
      <c r="OQG140" s="102"/>
      <c r="OQH140" s="102"/>
      <c r="OQI140" s="102"/>
      <c r="OQJ140" s="102"/>
      <c r="OQK140" s="102"/>
      <c r="OQL140" s="102"/>
      <c r="OQM140" s="102"/>
      <c r="OQN140" s="102"/>
      <c r="OQO140" s="102"/>
      <c r="OQP140" s="102"/>
      <c r="OQQ140" s="102"/>
      <c r="OQR140" s="102"/>
      <c r="OQS140" s="102"/>
      <c r="OQT140" s="102"/>
      <c r="OQU140" s="102"/>
      <c r="OQV140" s="102"/>
      <c r="OQW140" s="102"/>
      <c r="OQX140" s="102"/>
      <c r="OQY140" s="102"/>
      <c r="OQZ140" s="102"/>
      <c r="ORA140" s="102"/>
      <c r="ORB140" s="102"/>
      <c r="ORC140" s="102"/>
      <c r="ORD140" s="102"/>
      <c r="ORE140" s="102"/>
      <c r="ORF140" s="102"/>
      <c r="ORG140" s="102"/>
      <c r="ORH140" s="102"/>
      <c r="ORI140" s="102"/>
      <c r="ORJ140" s="102"/>
      <c r="ORK140" s="102"/>
      <c r="ORL140" s="102"/>
      <c r="ORM140" s="102"/>
      <c r="ORN140" s="102"/>
      <c r="ORO140" s="102"/>
      <c r="ORP140" s="102"/>
      <c r="ORQ140" s="102"/>
      <c r="ORR140" s="102"/>
      <c r="ORS140" s="102"/>
      <c r="ORT140" s="102"/>
      <c r="ORU140" s="102"/>
      <c r="ORV140" s="102"/>
      <c r="ORW140" s="102"/>
      <c r="ORX140" s="102"/>
      <c r="ORY140" s="102"/>
      <c r="ORZ140" s="102"/>
      <c r="OSA140" s="102"/>
      <c r="OSB140" s="102"/>
      <c r="OSC140" s="102"/>
      <c r="OSD140" s="102"/>
      <c r="OSE140" s="102"/>
      <c r="OSF140" s="102"/>
      <c r="OSG140" s="102"/>
      <c r="OSH140" s="102"/>
      <c r="OSI140" s="102"/>
      <c r="OSJ140" s="102"/>
      <c r="OSK140" s="102"/>
      <c r="OSL140" s="102"/>
      <c r="OSM140" s="102"/>
      <c r="OSN140" s="102"/>
      <c r="OSO140" s="102"/>
      <c r="OSP140" s="102"/>
      <c r="OSQ140" s="102"/>
      <c r="OSR140" s="102"/>
      <c r="OSS140" s="102"/>
      <c r="OST140" s="102"/>
      <c r="OSU140" s="102"/>
      <c r="OSV140" s="102"/>
      <c r="OSW140" s="102"/>
      <c r="OSX140" s="102"/>
      <c r="OSY140" s="102"/>
      <c r="OSZ140" s="102"/>
      <c r="OTA140" s="102"/>
      <c r="OTB140" s="102"/>
      <c r="OTC140" s="102"/>
      <c r="OTD140" s="102"/>
      <c r="OTE140" s="102"/>
      <c r="OTF140" s="102"/>
      <c r="OTG140" s="102"/>
      <c r="OTH140" s="102"/>
      <c r="OTI140" s="102"/>
      <c r="OTJ140" s="102"/>
      <c r="OTK140" s="102"/>
      <c r="OTL140" s="102"/>
      <c r="OTM140" s="102"/>
      <c r="OTN140" s="102"/>
      <c r="OTO140" s="102"/>
      <c r="OTP140" s="102"/>
      <c r="OTQ140" s="102"/>
      <c r="OTR140" s="102"/>
      <c r="OTS140" s="102"/>
      <c r="OTT140" s="102"/>
      <c r="OTU140" s="102"/>
      <c r="OTV140" s="102"/>
      <c r="OTW140" s="102"/>
      <c r="OTX140" s="102"/>
      <c r="OTY140" s="102"/>
      <c r="OTZ140" s="102"/>
      <c r="OUA140" s="102"/>
      <c r="OUB140" s="102"/>
      <c r="OUC140" s="102"/>
      <c r="OUD140" s="102"/>
      <c r="OUE140" s="102"/>
      <c r="OUF140" s="102"/>
      <c r="OUG140" s="102"/>
      <c r="OUH140" s="102"/>
      <c r="OUI140" s="102"/>
      <c r="OUJ140" s="102"/>
      <c r="OUK140" s="102"/>
      <c r="OUL140" s="102"/>
      <c r="OUM140" s="102"/>
      <c r="OUN140" s="102"/>
      <c r="OUO140" s="102"/>
      <c r="OUP140" s="102"/>
      <c r="OUQ140" s="102"/>
      <c r="OUR140" s="102"/>
      <c r="OUS140" s="102"/>
      <c r="OUT140" s="102"/>
      <c r="OUU140" s="102"/>
      <c r="OUV140" s="102"/>
      <c r="OUW140" s="102"/>
      <c r="OUX140" s="102"/>
      <c r="OUY140" s="102"/>
      <c r="OUZ140" s="102"/>
      <c r="OVA140" s="102"/>
      <c r="OVB140" s="102"/>
      <c r="OVC140" s="102"/>
      <c r="OVD140" s="102"/>
      <c r="OVE140" s="102"/>
      <c r="OVF140" s="102"/>
      <c r="OVG140" s="102"/>
      <c r="OVH140" s="102"/>
      <c r="OVI140" s="102"/>
      <c r="OVJ140" s="102"/>
      <c r="OVK140" s="102"/>
      <c r="OVL140" s="102"/>
      <c r="OVM140" s="102"/>
      <c r="OVN140" s="102"/>
      <c r="OVO140" s="102"/>
      <c r="OVP140" s="102"/>
      <c r="OVQ140" s="102"/>
      <c r="OVR140" s="102"/>
      <c r="OVS140" s="102"/>
      <c r="OVT140" s="102"/>
      <c r="OVU140" s="102"/>
      <c r="OVV140" s="102"/>
      <c r="OVW140" s="102"/>
      <c r="OVX140" s="102"/>
      <c r="OVY140" s="102"/>
      <c r="OVZ140" s="102"/>
      <c r="OWA140" s="102"/>
      <c r="OWB140" s="102"/>
      <c r="OWC140" s="102"/>
      <c r="OWD140" s="102"/>
      <c r="OWE140" s="102"/>
      <c r="OWF140" s="102"/>
      <c r="OWG140" s="102"/>
      <c r="OWH140" s="102"/>
      <c r="OWI140" s="102"/>
      <c r="OWJ140" s="102"/>
      <c r="OWK140" s="102"/>
      <c r="OWL140" s="102"/>
      <c r="OWM140" s="102"/>
      <c r="OWN140" s="102"/>
      <c r="OWO140" s="102"/>
      <c r="OWP140" s="102"/>
      <c r="OWQ140" s="102"/>
      <c r="OWR140" s="102"/>
      <c r="OWS140" s="102"/>
      <c r="OWT140" s="102"/>
      <c r="OWU140" s="102"/>
      <c r="OWV140" s="102"/>
      <c r="OWW140" s="102"/>
      <c r="OWX140" s="102"/>
      <c r="OWY140" s="102"/>
      <c r="OWZ140" s="102"/>
      <c r="OXA140" s="102"/>
      <c r="OXB140" s="102"/>
      <c r="OXC140" s="102"/>
      <c r="OXD140" s="102"/>
      <c r="OXE140" s="102"/>
      <c r="OXF140" s="102"/>
      <c r="OXG140" s="102"/>
      <c r="OXH140" s="102"/>
      <c r="OXI140" s="102"/>
      <c r="OXJ140" s="102"/>
      <c r="OXK140" s="102"/>
      <c r="OXL140" s="102"/>
      <c r="OXM140" s="102"/>
      <c r="OXN140" s="102"/>
      <c r="OXO140" s="102"/>
      <c r="OXP140" s="102"/>
      <c r="OXQ140" s="102"/>
      <c r="OXR140" s="102"/>
      <c r="OXS140" s="102"/>
      <c r="OXT140" s="102"/>
      <c r="OXU140" s="102"/>
      <c r="OXV140" s="102"/>
      <c r="OXW140" s="102"/>
      <c r="OXX140" s="102"/>
      <c r="OXY140" s="102"/>
      <c r="OXZ140" s="102"/>
      <c r="OYA140" s="102"/>
      <c r="OYB140" s="102"/>
      <c r="OYC140" s="102"/>
      <c r="OYD140" s="102"/>
      <c r="OYE140" s="102"/>
      <c r="OYF140" s="102"/>
      <c r="OYG140" s="102"/>
      <c r="OYH140" s="102"/>
      <c r="OYI140" s="102"/>
      <c r="OYJ140" s="102"/>
      <c r="OYK140" s="102"/>
      <c r="OYL140" s="102"/>
      <c r="OYM140" s="102"/>
      <c r="OYN140" s="102"/>
      <c r="OYO140" s="102"/>
      <c r="OYP140" s="102"/>
      <c r="OYQ140" s="102"/>
      <c r="OYR140" s="102"/>
      <c r="OYS140" s="102"/>
      <c r="OYT140" s="102"/>
      <c r="OYU140" s="102"/>
      <c r="OYV140" s="102"/>
      <c r="OYW140" s="102"/>
      <c r="OYX140" s="102"/>
      <c r="OYY140" s="102"/>
      <c r="OYZ140" s="102"/>
      <c r="OZA140" s="102"/>
      <c r="OZB140" s="102"/>
      <c r="OZC140" s="102"/>
      <c r="OZD140" s="102"/>
      <c r="OZE140" s="102"/>
      <c r="OZF140" s="102"/>
      <c r="OZG140" s="102"/>
      <c r="OZH140" s="102"/>
      <c r="OZI140" s="102"/>
      <c r="OZJ140" s="102"/>
      <c r="OZK140" s="102"/>
      <c r="OZL140" s="102"/>
      <c r="OZM140" s="102"/>
      <c r="OZN140" s="102"/>
      <c r="OZO140" s="102"/>
      <c r="OZP140" s="102"/>
      <c r="OZQ140" s="102"/>
      <c r="OZR140" s="102"/>
      <c r="OZS140" s="102"/>
      <c r="OZT140" s="102"/>
      <c r="OZU140" s="102"/>
      <c r="OZV140" s="102"/>
      <c r="OZW140" s="102"/>
      <c r="OZX140" s="102"/>
      <c r="OZY140" s="102"/>
      <c r="OZZ140" s="102"/>
      <c r="PAA140" s="102"/>
      <c r="PAB140" s="102"/>
      <c r="PAC140" s="102"/>
      <c r="PAD140" s="102"/>
      <c r="PAE140" s="102"/>
      <c r="PAF140" s="102"/>
      <c r="PAG140" s="102"/>
      <c r="PAH140" s="102"/>
      <c r="PAI140" s="102"/>
      <c r="PAJ140" s="102"/>
      <c r="PAK140" s="102"/>
      <c r="PAL140" s="102"/>
      <c r="PAM140" s="102"/>
      <c r="PAN140" s="102"/>
      <c r="PAO140" s="102"/>
      <c r="PAP140" s="102"/>
      <c r="PAQ140" s="102"/>
      <c r="PAR140" s="102"/>
      <c r="PAS140" s="102"/>
      <c r="PAT140" s="102"/>
      <c r="PAU140" s="102"/>
      <c r="PAV140" s="102"/>
      <c r="PAW140" s="102"/>
      <c r="PAX140" s="102"/>
      <c r="PAY140" s="102"/>
      <c r="PAZ140" s="102"/>
      <c r="PBA140" s="102"/>
      <c r="PBB140" s="102"/>
      <c r="PBC140" s="102"/>
      <c r="PBD140" s="102"/>
      <c r="PBE140" s="102"/>
      <c r="PBF140" s="102"/>
      <c r="PBG140" s="102"/>
      <c r="PBH140" s="102"/>
      <c r="PBI140" s="102"/>
      <c r="PBJ140" s="102"/>
      <c r="PBK140" s="102"/>
      <c r="PBL140" s="102"/>
      <c r="PBM140" s="102"/>
      <c r="PBN140" s="102"/>
      <c r="PBO140" s="102"/>
      <c r="PBP140" s="102"/>
      <c r="PBQ140" s="102"/>
      <c r="PBR140" s="102"/>
      <c r="PBS140" s="102"/>
      <c r="PBT140" s="102"/>
      <c r="PBU140" s="102"/>
      <c r="PBV140" s="102"/>
      <c r="PBW140" s="102"/>
      <c r="PBX140" s="102"/>
      <c r="PBY140" s="102"/>
      <c r="PBZ140" s="102"/>
      <c r="PCA140" s="102"/>
      <c r="PCB140" s="102"/>
      <c r="PCC140" s="102"/>
      <c r="PCD140" s="102"/>
      <c r="PCE140" s="102"/>
      <c r="PCF140" s="102"/>
      <c r="PCG140" s="102"/>
      <c r="PCH140" s="102"/>
      <c r="PCI140" s="102"/>
      <c r="PCJ140" s="102"/>
      <c r="PCK140" s="102"/>
      <c r="PCL140" s="102"/>
      <c r="PCM140" s="102"/>
      <c r="PCN140" s="102"/>
      <c r="PCO140" s="102"/>
      <c r="PCP140" s="102"/>
      <c r="PCQ140" s="102"/>
      <c r="PCR140" s="102"/>
      <c r="PCS140" s="102"/>
      <c r="PCT140" s="102"/>
      <c r="PCU140" s="102"/>
      <c r="PCV140" s="102"/>
      <c r="PCW140" s="102"/>
      <c r="PCX140" s="102"/>
      <c r="PCY140" s="102"/>
      <c r="PCZ140" s="102"/>
      <c r="PDA140" s="102"/>
      <c r="PDB140" s="102"/>
      <c r="PDC140" s="102"/>
      <c r="PDD140" s="102"/>
      <c r="PDE140" s="102"/>
      <c r="PDF140" s="102"/>
      <c r="PDG140" s="102"/>
      <c r="PDH140" s="102"/>
      <c r="PDI140" s="102"/>
      <c r="PDJ140" s="102"/>
      <c r="PDK140" s="102"/>
      <c r="PDL140" s="102"/>
      <c r="PDM140" s="102"/>
      <c r="PDN140" s="102"/>
      <c r="PDO140" s="102"/>
      <c r="PDP140" s="102"/>
      <c r="PDQ140" s="102"/>
      <c r="PDR140" s="102"/>
      <c r="PDS140" s="102"/>
      <c r="PDT140" s="102"/>
      <c r="PDU140" s="102"/>
      <c r="PDV140" s="102"/>
      <c r="PDW140" s="102"/>
      <c r="PDX140" s="102"/>
      <c r="PDY140" s="102"/>
      <c r="PDZ140" s="102"/>
      <c r="PEA140" s="102"/>
      <c r="PEB140" s="102"/>
      <c r="PEC140" s="102"/>
      <c r="PED140" s="102"/>
      <c r="PEE140" s="102"/>
      <c r="PEF140" s="102"/>
      <c r="PEG140" s="102"/>
      <c r="PEH140" s="102"/>
      <c r="PEI140" s="102"/>
      <c r="PEJ140" s="102"/>
      <c r="PEK140" s="102"/>
      <c r="PEL140" s="102"/>
      <c r="PEM140" s="102"/>
      <c r="PEN140" s="102"/>
      <c r="PEO140" s="102"/>
      <c r="PEP140" s="102"/>
      <c r="PEQ140" s="102"/>
      <c r="PER140" s="102"/>
      <c r="PES140" s="102"/>
      <c r="PET140" s="102"/>
      <c r="PEU140" s="102"/>
      <c r="PEV140" s="102"/>
      <c r="PEW140" s="102"/>
      <c r="PEX140" s="102"/>
      <c r="PEY140" s="102"/>
      <c r="PEZ140" s="102"/>
      <c r="PFA140" s="102"/>
      <c r="PFB140" s="102"/>
      <c r="PFC140" s="102"/>
      <c r="PFD140" s="102"/>
      <c r="PFE140" s="102"/>
      <c r="PFF140" s="102"/>
      <c r="PFG140" s="102"/>
      <c r="PFH140" s="102"/>
      <c r="PFI140" s="102"/>
      <c r="PFJ140" s="102"/>
      <c r="PFK140" s="102"/>
      <c r="PFL140" s="102"/>
      <c r="PFM140" s="102"/>
      <c r="PFN140" s="102"/>
      <c r="PFO140" s="102"/>
      <c r="PFP140" s="102"/>
      <c r="PFQ140" s="102"/>
      <c r="PFR140" s="102"/>
      <c r="PFS140" s="102"/>
      <c r="PFT140" s="102"/>
      <c r="PFU140" s="102"/>
      <c r="PFV140" s="102"/>
      <c r="PFW140" s="102"/>
      <c r="PFX140" s="102"/>
      <c r="PFY140" s="102"/>
      <c r="PFZ140" s="102"/>
      <c r="PGA140" s="102"/>
      <c r="PGB140" s="102"/>
      <c r="PGC140" s="102"/>
      <c r="PGD140" s="102"/>
      <c r="PGE140" s="102"/>
      <c r="PGF140" s="102"/>
      <c r="PGG140" s="102"/>
      <c r="PGH140" s="102"/>
      <c r="PGI140" s="102"/>
      <c r="PGJ140" s="102"/>
      <c r="PGK140" s="102"/>
      <c r="PGL140" s="102"/>
      <c r="PGM140" s="102"/>
      <c r="PGN140" s="102"/>
      <c r="PGO140" s="102"/>
      <c r="PGP140" s="102"/>
      <c r="PGQ140" s="102"/>
      <c r="PGR140" s="102"/>
      <c r="PGS140" s="102"/>
      <c r="PGT140" s="102"/>
      <c r="PGU140" s="102"/>
      <c r="PGV140" s="102"/>
      <c r="PGW140" s="102"/>
      <c r="PGX140" s="102"/>
      <c r="PGY140" s="102"/>
      <c r="PGZ140" s="102"/>
      <c r="PHA140" s="102"/>
      <c r="PHB140" s="102"/>
      <c r="PHC140" s="102"/>
      <c r="PHD140" s="102"/>
      <c r="PHE140" s="102"/>
      <c r="PHF140" s="102"/>
      <c r="PHG140" s="102"/>
      <c r="PHH140" s="102"/>
      <c r="PHI140" s="102"/>
      <c r="PHJ140" s="102"/>
      <c r="PHK140" s="102"/>
      <c r="PHL140" s="102"/>
      <c r="PHM140" s="102"/>
      <c r="PHN140" s="102"/>
      <c r="PHO140" s="102"/>
      <c r="PHP140" s="102"/>
      <c r="PHQ140" s="102"/>
      <c r="PHR140" s="102"/>
      <c r="PHS140" s="102"/>
      <c r="PHT140" s="102"/>
      <c r="PHU140" s="102"/>
      <c r="PHV140" s="102"/>
      <c r="PHW140" s="102"/>
      <c r="PHX140" s="102"/>
      <c r="PHY140" s="102"/>
      <c r="PHZ140" s="102"/>
      <c r="PIA140" s="102"/>
      <c r="PIB140" s="102"/>
      <c r="PIC140" s="102"/>
      <c r="PID140" s="102"/>
      <c r="PIE140" s="102"/>
      <c r="PIF140" s="102"/>
      <c r="PIG140" s="102"/>
      <c r="PIH140" s="102"/>
      <c r="PII140" s="102"/>
      <c r="PIJ140" s="102"/>
      <c r="PIK140" s="102"/>
      <c r="PIL140" s="102"/>
      <c r="PIM140" s="102"/>
      <c r="PIN140" s="102"/>
      <c r="PIO140" s="102"/>
      <c r="PIP140" s="102"/>
      <c r="PIQ140" s="102"/>
      <c r="PIR140" s="102"/>
      <c r="PIS140" s="102"/>
      <c r="PIT140" s="102"/>
      <c r="PIU140" s="102"/>
      <c r="PIV140" s="102"/>
      <c r="PIW140" s="102"/>
      <c r="PIX140" s="102"/>
      <c r="PIY140" s="102"/>
      <c r="PIZ140" s="102"/>
      <c r="PJA140" s="102"/>
      <c r="PJB140" s="102"/>
      <c r="PJC140" s="102"/>
      <c r="PJD140" s="102"/>
      <c r="PJE140" s="102"/>
      <c r="PJF140" s="102"/>
      <c r="PJG140" s="102"/>
      <c r="PJH140" s="102"/>
      <c r="PJI140" s="102"/>
      <c r="PJJ140" s="102"/>
      <c r="PJK140" s="102"/>
      <c r="PJL140" s="102"/>
      <c r="PJM140" s="102"/>
      <c r="PJN140" s="102"/>
      <c r="PJO140" s="102"/>
      <c r="PJP140" s="102"/>
      <c r="PJQ140" s="102"/>
      <c r="PJR140" s="102"/>
      <c r="PJS140" s="102"/>
      <c r="PJT140" s="102"/>
      <c r="PJU140" s="102"/>
      <c r="PJV140" s="102"/>
      <c r="PJW140" s="102"/>
      <c r="PJX140" s="102"/>
      <c r="PJY140" s="102"/>
      <c r="PJZ140" s="102"/>
      <c r="PKA140" s="102"/>
      <c r="PKB140" s="102"/>
      <c r="PKC140" s="102"/>
      <c r="PKD140" s="102"/>
      <c r="PKE140" s="102"/>
      <c r="PKF140" s="102"/>
      <c r="PKG140" s="102"/>
      <c r="PKH140" s="102"/>
      <c r="PKI140" s="102"/>
      <c r="PKJ140" s="102"/>
      <c r="PKK140" s="102"/>
      <c r="PKL140" s="102"/>
      <c r="PKM140" s="102"/>
      <c r="PKN140" s="102"/>
      <c r="PKO140" s="102"/>
      <c r="PKP140" s="102"/>
      <c r="PKQ140" s="102"/>
      <c r="PKR140" s="102"/>
      <c r="PKS140" s="102"/>
      <c r="PKT140" s="102"/>
      <c r="PKU140" s="102"/>
      <c r="PKV140" s="102"/>
      <c r="PKW140" s="102"/>
      <c r="PKX140" s="102"/>
      <c r="PKY140" s="102"/>
      <c r="PKZ140" s="102"/>
      <c r="PLA140" s="102"/>
      <c r="PLB140" s="102"/>
      <c r="PLC140" s="102"/>
      <c r="PLD140" s="102"/>
      <c r="PLE140" s="102"/>
      <c r="PLF140" s="102"/>
      <c r="PLG140" s="102"/>
      <c r="PLH140" s="102"/>
      <c r="PLI140" s="102"/>
      <c r="PLJ140" s="102"/>
      <c r="PLK140" s="102"/>
      <c r="PLL140" s="102"/>
      <c r="PLM140" s="102"/>
      <c r="PLN140" s="102"/>
      <c r="PLO140" s="102"/>
      <c r="PLP140" s="102"/>
      <c r="PLQ140" s="102"/>
      <c r="PLR140" s="102"/>
      <c r="PLS140" s="102"/>
      <c r="PLT140" s="102"/>
      <c r="PLU140" s="102"/>
      <c r="PLV140" s="102"/>
      <c r="PLW140" s="102"/>
      <c r="PLX140" s="102"/>
      <c r="PLY140" s="102"/>
      <c r="PLZ140" s="102"/>
      <c r="PMA140" s="102"/>
      <c r="PMB140" s="102"/>
      <c r="PMC140" s="102"/>
      <c r="PMD140" s="102"/>
      <c r="PME140" s="102"/>
      <c r="PMF140" s="102"/>
      <c r="PMG140" s="102"/>
      <c r="PMH140" s="102"/>
      <c r="PMI140" s="102"/>
      <c r="PMJ140" s="102"/>
      <c r="PMK140" s="102"/>
      <c r="PML140" s="102"/>
      <c r="PMM140" s="102"/>
      <c r="PMN140" s="102"/>
      <c r="PMO140" s="102"/>
      <c r="PMP140" s="102"/>
      <c r="PMQ140" s="102"/>
      <c r="PMR140" s="102"/>
      <c r="PMS140" s="102"/>
      <c r="PMT140" s="102"/>
      <c r="PMU140" s="102"/>
      <c r="PMV140" s="102"/>
      <c r="PMW140" s="102"/>
      <c r="PMX140" s="102"/>
      <c r="PMY140" s="102"/>
      <c r="PMZ140" s="102"/>
      <c r="PNA140" s="102"/>
      <c r="PNB140" s="102"/>
      <c r="PNC140" s="102"/>
      <c r="PND140" s="102"/>
      <c r="PNE140" s="102"/>
      <c r="PNF140" s="102"/>
      <c r="PNG140" s="102"/>
      <c r="PNH140" s="102"/>
      <c r="PNI140" s="102"/>
      <c r="PNJ140" s="102"/>
      <c r="PNK140" s="102"/>
      <c r="PNL140" s="102"/>
      <c r="PNM140" s="102"/>
      <c r="PNN140" s="102"/>
      <c r="PNO140" s="102"/>
      <c r="PNP140" s="102"/>
      <c r="PNQ140" s="102"/>
      <c r="PNR140" s="102"/>
      <c r="PNS140" s="102"/>
      <c r="PNT140" s="102"/>
      <c r="PNU140" s="102"/>
      <c r="PNV140" s="102"/>
      <c r="PNW140" s="102"/>
      <c r="PNX140" s="102"/>
      <c r="PNY140" s="102"/>
      <c r="PNZ140" s="102"/>
      <c r="POA140" s="102"/>
      <c r="POB140" s="102"/>
      <c r="POC140" s="102"/>
      <c r="POD140" s="102"/>
      <c r="POE140" s="102"/>
      <c r="POF140" s="102"/>
      <c r="POG140" s="102"/>
      <c r="POH140" s="102"/>
      <c r="POI140" s="102"/>
      <c r="POJ140" s="102"/>
      <c r="POK140" s="102"/>
      <c r="POL140" s="102"/>
      <c r="POM140" s="102"/>
      <c r="PON140" s="102"/>
      <c r="POO140" s="102"/>
      <c r="POP140" s="102"/>
      <c r="POQ140" s="102"/>
      <c r="POR140" s="102"/>
      <c r="POS140" s="102"/>
      <c r="POT140" s="102"/>
      <c r="POU140" s="102"/>
      <c r="POV140" s="102"/>
      <c r="POW140" s="102"/>
      <c r="POX140" s="102"/>
      <c r="POY140" s="102"/>
      <c r="POZ140" s="102"/>
      <c r="PPA140" s="102"/>
      <c r="PPB140" s="102"/>
      <c r="PPC140" s="102"/>
      <c r="PPD140" s="102"/>
      <c r="PPE140" s="102"/>
      <c r="PPF140" s="102"/>
      <c r="PPG140" s="102"/>
      <c r="PPH140" s="102"/>
      <c r="PPI140" s="102"/>
      <c r="PPJ140" s="102"/>
      <c r="PPK140" s="102"/>
      <c r="PPL140" s="102"/>
      <c r="PPM140" s="102"/>
      <c r="PPN140" s="102"/>
      <c r="PPO140" s="102"/>
      <c r="PPP140" s="102"/>
      <c r="PPQ140" s="102"/>
      <c r="PPR140" s="102"/>
      <c r="PPS140" s="102"/>
      <c r="PPT140" s="102"/>
      <c r="PPU140" s="102"/>
      <c r="PPV140" s="102"/>
      <c r="PPW140" s="102"/>
      <c r="PPX140" s="102"/>
      <c r="PPY140" s="102"/>
      <c r="PPZ140" s="102"/>
      <c r="PQA140" s="102"/>
      <c r="PQB140" s="102"/>
      <c r="PQC140" s="102"/>
      <c r="PQD140" s="102"/>
      <c r="PQE140" s="102"/>
      <c r="PQF140" s="102"/>
      <c r="PQG140" s="102"/>
      <c r="PQH140" s="102"/>
      <c r="PQI140" s="102"/>
      <c r="PQJ140" s="102"/>
      <c r="PQK140" s="102"/>
      <c r="PQL140" s="102"/>
      <c r="PQM140" s="102"/>
      <c r="PQN140" s="102"/>
      <c r="PQO140" s="102"/>
      <c r="PQP140" s="102"/>
      <c r="PQQ140" s="102"/>
      <c r="PQR140" s="102"/>
      <c r="PQS140" s="102"/>
      <c r="PQT140" s="102"/>
      <c r="PQU140" s="102"/>
      <c r="PQV140" s="102"/>
      <c r="PQW140" s="102"/>
      <c r="PQX140" s="102"/>
      <c r="PQY140" s="102"/>
      <c r="PQZ140" s="102"/>
      <c r="PRA140" s="102"/>
      <c r="PRB140" s="102"/>
      <c r="PRC140" s="102"/>
      <c r="PRD140" s="102"/>
      <c r="PRE140" s="102"/>
      <c r="PRF140" s="102"/>
      <c r="PRG140" s="102"/>
      <c r="PRH140" s="102"/>
      <c r="PRI140" s="102"/>
      <c r="PRJ140" s="102"/>
      <c r="PRK140" s="102"/>
      <c r="PRL140" s="102"/>
      <c r="PRM140" s="102"/>
      <c r="PRN140" s="102"/>
      <c r="PRO140" s="102"/>
      <c r="PRP140" s="102"/>
      <c r="PRQ140" s="102"/>
      <c r="PRR140" s="102"/>
      <c r="PRS140" s="102"/>
      <c r="PRT140" s="102"/>
      <c r="PRU140" s="102"/>
      <c r="PRV140" s="102"/>
      <c r="PRW140" s="102"/>
      <c r="PRX140" s="102"/>
      <c r="PRY140" s="102"/>
      <c r="PRZ140" s="102"/>
      <c r="PSA140" s="102"/>
      <c r="PSB140" s="102"/>
      <c r="PSC140" s="102"/>
      <c r="PSD140" s="102"/>
      <c r="PSE140" s="102"/>
      <c r="PSF140" s="102"/>
      <c r="PSG140" s="102"/>
      <c r="PSH140" s="102"/>
      <c r="PSI140" s="102"/>
      <c r="PSJ140" s="102"/>
      <c r="PSK140" s="102"/>
      <c r="PSL140" s="102"/>
      <c r="PSM140" s="102"/>
      <c r="PSN140" s="102"/>
      <c r="PSO140" s="102"/>
      <c r="PSP140" s="102"/>
      <c r="PSQ140" s="102"/>
      <c r="PSR140" s="102"/>
      <c r="PSS140" s="102"/>
      <c r="PST140" s="102"/>
      <c r="PSU140" s="102"/>
      <c r="PSV140" s="102"/>
      <c r="PSW140" s="102"/>
      <c r="PSX140" s="102"/>
      <c r="PSY140" s="102"/>
      <c r="PSZ140" s="102"/>
      <c r="PTA140" s="102"/>
      <c r="PTB140" s="102"/>
      <c r="PTC140" s="102"/>
      <c r="PTD140" s="102"/>
      <c r="PTE140" s="102"/>
      <c r="PTF140" s="102"/>
      <c r="PTG140" s="102"/>
      <c r="PTH140" s="102"/>
      <c r="PTI140" s="102"/>
      <c r="PTJ140" s="102"/>
      <c r="PTK140" s="102"/>
      <c r="PTL140" s="102"/>
      <c r="PTM140" s="102"/>
      <c r="PTN140" s="102"/>
      <c r="PTO140" s="102"/>
      <c r="PTP140" s="102"/>
      <c r="PTQ140" s="102"/>
      <c r="PTR140" s="102"/>
      <c r="PTS140" s="102"/>
      <c r="PTT140" s="102"/>
      <c r="PTU140" s="102"/>
      <c r="PTV140" s="102"/>
      <c r="PTW140" s="102"/>
      <c r="PTX140" s="102"/>
      <c r="PTY140" s="102"/>
      <c r="PTZ140" s="102"/>
      <c r="PUA140" s="102"/>
      <c r="PUB140" s="102"/>
      <c r="PUC140" s="102"/>
      <c r="PUD140" s="102"/>
      <c r="PUE140" s="102"/>
      <c r="PUF140" s="102"/>
      <c r="PUG140" s="102"/>
      <c r="PUH140" s="102"/>
      <c r="PUI140" s="102"/>
      <c r="PUJ140" s="102"/>
      <c r="PUK140" s="102"/>
      <c r="PUL140" s="102"/>
      <c r="PUM140" s="102"/>
      <c r="PUN140" s="102"/>
      <c r="PUO140" s="102"/>
      <c r="PUP140" s="102"/>
      <c r="PUQ140" s="102"/>
      <c r="PUR140" s="102"/>
      <c r="PUS140" s="102"/>
      <c r="PUT140" s="102"/>
      <c r="PUU140" s="102"/>
      <c r="PUV140" s="102"/>
      <c r="PUW140" s="102"/>
      <c r="PUX140" s="102"/>
      <c r="PUY140" s="102"/>
      <c r="PUZ140" s="102"/>
      <c r="PVA140" s="102"/>
      <c r="PVB140" s="102"/>
      <c r="PVC140" s="102"/>
      <c r="PVD140" s="102"/>
      <c r="PVE140" s="102"/>
      <c r="PVF140" s="102"/>
      <c r="PVG140" s="102"/>
      <c r="PVH140" s="102"/>
      <c r="PVI140" s="102"/>
      <c r="PVJ140" s="102"/>
      <c r="PVK140" s="102"/>
      <c r="PVL140" s="102"/>
      <c r="PVM140" s="102"/>
      <c r="PVN140" s="102"/>
      <c r="PVO140" s="102"/>
      <c r="PVP140" s="102"/>
      <c r="PVQ140" s="102"/>
      <c r="PVR140" s="102"/>
      <c r="PVS140" s="102"/>
      <c r="PVT140" s="102"/>
      <c r="PVU140" s="102"/>
      <c r="PVV140" s="102"/>
      <c r="PVW140" s="102"/>
      <c r="PVX140" s="102"/>
      <c r="PVY140" s="102"/>
      <c r="PVZ140" s="102"/>
      <c r="PWA140" s="102"/>
      <c r="PWB140" s="102"/>
      <c r="PWC140" s="102"/>
      <c r="PWD140" s="102"/>
      <c r="PWE140" s="102"/>
      <c r="PWF140" s="102"/>
      <c r="PWG140" s="102"/>
      <c r="PWH140" s="102"/>
      <c r="PWI140" s="102"/>
      <c r="PWJ140" s="102"/>
      <c r="PWK140" s="102"/>
      <c r="PWL140" s="102"/>
      <c r="PWM140" s="102"/>
      <c r="PWN140" s="102"/>
      <c r="PWO140" s="102"/>
      <c r="PWP140" s="102"/>
      <c r="PWQ140" s="102"/>
      <c r="PWR140" s="102"/>
      <c r="PWS140" s="102"/>
      <c r="PWT140" s="102"/>
      <c r="PWU140" s="102"/>
      <c r="PWV140" s="102"/>
      <c r="PWW140" s="102"/>
      <c r="PWX140" s="102"/>
      <c r="PWY140" s="102"/>
      <c r="PWZ140" s="102"/>
      <c r="PXA140" s="102"/>
      <c r="PXB140" s="102"/>
      <c r="PXC140" s="102"/>
      <c r="PXD140" s="102"/>
      <c r="PXE140" s="102"/>
      <c r="PXF140" s="102"/>
      <c r="PXG140" s="102"/>
      <c r="PXH140" s="102"/>
      <c r="PXI140" s="102"/>
      <c r="PXJ140" s="102"/>
      <c r="PXK140" s="102"/>
      <c r="PXL140" s="102"/>
      <c r="PXM140" s="102"/>
      <c r="PXN140" s="102"/>
      <c r="PXO140" s="102"/>
      <c r="PXP140" s="102"/>
      <c r="PXQ140" s="102"/>
      <c r="PXR140" s="102"/>
      <c r="PXS140" s="102"/>
      <c r="PXT140" s="102"/>
      <c r="PXU140" s="102"/>
      <c r="PXV140" s="102"/>
      <c r="PXW140" s="102"/>
      <c r="PXX140" s="102"/>
      <c r="PXY140" s="102"/>
      <c r="PXZ140" s="102"/>
      <c r="PYA140" s="102"/>
      <c r="PYB140" s="102"/>
      <c r="PYC140" s="102"/>
      <c r="PYD140" s="102"/>
      <c r="PYE140" s="102"/>
      <c r="PYF140" s="102"/>
      <c r="PYG140" s="102"/>
      <c r="PYH140" s="102"/>
      <c r="PYI140" s="102"/>
      <c r="PYJ140" s="102"/>
      <c r="PYK140" s="102"/>
      <c r="PYL140" s="102"/>
      <c r="PYM140" s="102"/>
      <c r="PYN140" s="102"/>
      <c r="PYO140" s="102"/>
      <c r="PYP140" s="102"/>
      <c r="PYQ140" s="102"/>
      <c r="PYR140" s="102"/>
      <c r="PYS140" s="102"/>
      <c r="PYT140" s="102"/>
      <c r="PYU140" s="102"/>
      <c r="PYV140" s="102"/>
      <c r="PYW140" s="102"/>
      <c r="PYX140" s="102"/>
      <c r="PYY140" s="102"/>
      <c r="PYZ140" s="102"/>
      <c r="PZA140" s="102"/>
      <c r="PZB140" s="102"/>
      <c r="PZC140" s="102"/>
      <c r="PZD140" s="102"/>
      <c r="PZE140" s="102"/>
      <c r="PZF140" s="102"/>
      <c r="PZG140" s="102"/>
      <c r="PZH140" s="102"/>
      <c r="PZI140" s="102"/>
      <c r="PZJ140" s="102"/>
      <c r="PZK140" s="102"/>
      <c r="PZL140" s="102"/>
      <c r="PZM140" s="102"/>
      <c r="PZN140" s="102"/>
      <c r="PZO140" s="102"/>
      <c r="PZP140" s="102"/>
      <c r="PZQ140" s="102"/>
      <c r="PZR140" s="102"/>
      <c r="PZS140" s="102"/>
      <c r="PZT140" s="102"/>
      <c r="PZU140" s="102"/>
      <c r="PZV140" s="102"/>
      <c r="PZW140" s="102"/>
      <c r="PZX140" s="102"/>
      <c r="PZY140" s="102"/>
      <c r="PZZ140" s="102"/>
      <c r="QAA140" s="102"/>
      <c r="QAB140" s="102"/>
      <c r="QAC140" s="102"/>
      <c r="QAD140" s="102"/>
      <c r="QAE140" s="102"/>
      <c r="QAF140" s="102"/>
      <c r="QAG140" s="102"/>
      <c r="QAH140" s="102"/>
      <c r="QAI140" s="102"/>
      <c r="QAJ140" s="102"/>
      <c r="QAK140" s="102"/>
      <c r="QAL140" s="102"/>
      <c r="QAM140" s="102"/>
      <c r="QAN140" s="102"/>
      <c r="QAO140" s="102"/>
      <c r="QAP140" s="102"/>
      <c r="QAQ140" s="102"/>
      <c r="QAR140" s="102"/>
      <c r="QAS140" s="102"/>
      <c r="QAT140" s="102"/>
      <c r="QAU140" s="102"/>
      <c r="QAV140" s="102"/>
      <c r="QAW140" s="102"/>
      <c r="QAX140" s="102"/>
      <c r="QAY140" s="102"/>
      <c r="QAZ140" s="102"/>
      <c r="QBA140" s="102"/>
      <c r="QBB140" s="102"/>
      <c r="QBC140" s="102"/>
      <c r="QBD140" s="102"/>
      <c r="QBE140" s="102"/>
      <c r="QBF140" s="102"/>
      <c r="QBG140" s="102"/>
      <c r="QBH140" s="102"/>
      <c r="QBI140" s="102"/>
      <c r="QBJ140" s="102"/>
      <c r="QBK140" s="102"/>
      <c r="QBL140" s="102"/>
      <c r="QBM140" s="102"/>
      <c r="QBN140" s="102"/>
      <c r="QBO140" s="102"/>
      <c r="QBP140" s="102"/>
      <c r="QBQ140" s="102"/>
      <c r="QBR140" s="102"/>
      <c r="QBS140" s="102"/>
      <c r="QBT140" s="102"/>
      <c r="QBU140" s="102"/>
      <c r="QBV140" s="102"/>
      <c r="QBW140" s="102"/>
      <c r="QBX140" s="102"/>
      <c r="QBY140" s="102"/>
      <c r="QBZ140" s="102"/>
      <c r="QCA140" s="102"/>
      <c r="QCB140" s="102"/>
      <c r="QCC140" s="102"/>
      <c r="QCD140" s="102"/>
      <c r="QCE140" s="102"/>
      <c r="QCF140" s="102"/>
      <c r="QCG140" s="102"/>
      <c r="QCH140" s="102"/>
      <c r="QCI140" s="102"/>
      <c r="QCJ140" s="102"/>
      <c r="QCK140" s="102"/>
      <c r="QCL140" s="102"/>
      <c r="QCM140" s="102"/>
      <c r="QCN140" s="102"/>
      <c r="QCO140" s="102"/>
      <c r="QCP140" s="102"/>
      <c r="QCQ140" s="102"/>
      <c r="QCR140" s="102"/>
      <c r="QCS140" s="102"/>
      <c r="QCT140" s="102"/>
      <c r="QCU140" s="102"/>
      <c r="QCV140" s="102"/>
      <c r="QCW140" s="102"/>
      <c r="QCX140" s="102"/>
      <c r="QCY140" s="102"/>
      <c r="QCZ140" s="102"/>
      <c r="QDA140" s="102"/>
      <c r="QDB140" s="102"/>
      <c r="QDC140" s="102"/>
      <c r="QDD140" s="102"/>
      <c r="QDE140" s="102"/>
      <c r="QDF140" s="102"/>
      <c r="QDG140" s="102"/>
      <c r="QDH140" s="102"/>
      <c r="QDI140" s="102"/>
      <c r="QDJ140" s="102"/>
      <c r="QDK140" s="102"/>
      <c r="QDL140" s="102"/>
      <c r="QDM140" s="102"/>
      <c r="QDN140" s="102"/>
      <c r="QDO140" s="102"/>
      <c r="QDP140" s="102"/>
      <c r="QDQ140" s="102"/>
      <c r="QDR140" s="102"/>
      <c r="QDS140" s="102"/>
      <c r="QDT140" s="102"/>
      <c r="QDU140" s="102"/>
      <c r="QDV140" s="102"/>
      <c r="QDW140" s="102"/>
      <c r="QDX140" s="102"/>
      <c r="QDY140" s="102"/>
      <c r="QDZ140" s="102"/>
      <c r="QEA140" s="102"/>
      <c r="QEB140" s="102"/>
      <c r="QEC140" s="102"/>
      <c r="QED140" s="102"/>
      <c r="QEE140" s="102"/>
      <c r="QEF140" s="102"/>
      <c r="QEG140" s="102"/>
      <c r="QEH140" s="102"/>
      <c r="QEI140" s="102"/>
      <c r="QEJ140" s="102"/>
      <c r="QEK140" s="102"/>
      <c r="QEL140" s="102"/>
      <c r="QEM140" s="102"/>
      <c r="QEN140" s="102"/>
      <c r="QEO140" s="102"/>
      <c r="QEP140" s="102"/>
      <c r="QEQ140" s="102"/>
      <c r="QER140" s="102"/>
      <c r="QES140" s="102"/>
      <c r="QET140" s="102"/>
      <c r="QEU140" s="102"/>
      <c r="QEV140" s="102"/>
      <c r="QEW140" s="102"/>
      <c r="QEX140" s="102"/>
      <c r="QEY140" s="102"/>
      <c r="QEZ140" s="102"/>
      <c r="QFA140" s="102"/>
      <c r="QFB140" s="102"/>
      <c r="QFC140" s="102"/>
      <c r="QFD140" s="102"/>
      <c r="QFE140" s="102"/>
      <c r="QFF140" s="102"/>
      <c r="QFG140" s="102"/>
      <c r="QFH140" s="102"/>
      <c r="QFI140" s="102"/>
      <c r="QFJ140" s="102"/>
      <c r="QFK140" s="102"/>
      <c r="QFL140" s="102"/>
      <c r="QFM140" s="102"/>
      <c r="QFN140" s="102"/>
      <c r="QFO140" s="102"/>
      <c r="QFP140" s="102"/>
      <c r="QFQ140" s="102"/>
      <c r="QFR140" s="102"/>
      <c r="QFS140" s="102"/>
      <c r="QFT140" s="102"/>
      <c r="QFU140" s="102"/>
      <c r="QFV140" s="102"/>
      <c r="QFW140" s="102"/>
      <c r="QFX140" s="102"/>
      <c r="QFY140" s="102"/>
      <c r="QFZ140" s="102"/>
      <c r="QGA140" s="102"/>
      <c r="QGB140" s="102"/>
      <c r="QGC140" s="102"/>
      <c r="QGD140" s="102"/>
      <c r="QGE140" s="102"/>
      <c r="QGF140" s="102"/>
      <c r="QGG140" s="102"/>
      <c r="QGH140" s="102"/>
      <c r="QGI140" s="102"/>
      <c r="QGJ140" s="102"/>
      <c r="QGK140" s="102"/>
      <c r="QGL140" s="102"/>
      <c r="QGM140" s="102"/>
      <c r="QGN140" s="102"/>
      <c r="QGO140" s="102"/>
      <c r="QGP140" s="102"/>
      <c r="QGQ140" s="102"/>
      <c r="QGR140" s="102"/>
      <c r="QGS140" s="102"/>
      <c r="QGT140" s="102"/>
      <c r="QGU140" s="102"/>
      <c r="QGV140" s="102"/>
      <c r="QGW140" s="102"/>
      <c r="QGX140" s="102"/>
      <c r="QGY140" s="102"/>
      <c r="QGZ140" s="102"/>
      <c r="QHA140" s="102"/>
      <c r="QHB140" s="102"/>
      <c r="QHC140" s="102"/>
      <c r="QHD140" s="102"/>
      <c r="QHE140" s="102"/>
      <c r="QHF140" s="102"/>
      <c r="QHG140" s="102"/>
      <c r="QHH140" s="102"/>
      <c r="QHI140" s="102"/>
      <c r="QHJ140" s="102"/>
      <c r="QHK140" s="102"/>
      <c r="QHL140" s="102"/>
      <c r="QHM140" s="102"/>
      <c r="QHN140" s="102"/>
      <c r="QHO140" s="102"/>
      <c r="QHP140" s="102"/>
      <c r="QHQ140" s="102"/>
      <c r="QHR140" s="102"/>
      <c r="QHS140" s="102"/>
      <c r="QHT140" s="102"/>
      <c r="QHU140" s="102"/>
      <c r="QHV140" s="102"/>
      <c r="QHW140" s="102"/>
      <c r="QHX140" s="102"/>
      <c r="QHY140" s="102"/>
      <c r="QHZ140" s="102"/>
      <c r="QIA140" s="102"/>
      <c r="QIB140" s="102"/>
      <c r="QIC140" s="102"/>
      <c r="QID140" s="102"/>
      <c r="QIE140" s="102"/>
      <c r="QIF140" s="102"/>
      <c r="QIG140" s="102"/>
      <c r="QIH140" s="102"/>
      <c r="QII140" s="102"/>
      <c r="QIJ140" s="102"/>
      <c r="QIK140" s="102"/>
      <c r="QIL140" s="102"/>
      <c r="QIM140" s="102"/>
      <c r="QIN140" s="102"/>
      <c r="QIO140" s="102"/>
      <c r="QIP140" s="102"/>
      <c r="QIQ140" s="102"/>
      <c r="QIR140" s="102"/>
      <c r="QIS140" s="102"/>
      <c r="QIT140" s="102"/>
      <c r="QIU140" s="102"/>
      <c r="QIV140" s="102"/>
      <c r="QIW140" s="102"/>
      <c r="QIX140" s="102"/>
      <c r="QIY140" s="102"/>
      <c r="QIZ140" s="102"/>
      <c r="QJA140" s="102"/>
      <c r="QJB140" s="102"/>
      <c r="QJC140" s="102"/>
      <c r="QJD140" s="102"/>
      <c r="QJE140" s="102"/>
      <c r="QJF140" s="102"/>
      <c r="QJG140" s="102"/>
      <c r="QJH140" s="102"/>
      <c r="QJI140" s="102"/>
      <c r="QJJ140" s="102"/>
      <c r="QJK140" s="102"/>
      <c r="QJL140" s="102"/>
      <c r="QJM140" s="102"/>
      <c r="QJN140" s="102"/>
      <c r="QJO140" s="102"/>
      <c r="QJP140" s="102"/>
      <c r="QJQ140" s="102"/>
      <c r="QJR140" s="102"/>
      <c r="QJS140" s="102"/>
      <c r="QJT140" s="102"/>
      <c r="QJU140" s="102"/>
      <c r="QJV140" s="102"/>
      <c r="QJW140" s="102"/>
      <c r="QJX140" s="102"/>
      <c r="QJY140" s="102"/>
      <c r="QJZ140" s="102"/>
      <c r="QKA140" s="102"/>
      <c r="QKB140" s="102"/>
      <c r="QKC140" s="102"/>
      <c r="QKD140" s="102"/>
      <c r="QKE140" s="102"/>
      <c r="QKF140" s="102"/>
      <c r="QKG140" s="102"/>
      <c r="QKH140" s="102"/>
      <c r="QKI140" s="102"/>
      <c r="QKJ140" s="102"/>
      <c r="QKK140" s="102"/>
      <c r="QKL140" s="102"/>
      <c r="QKM140" s="102"/>
      <c r="QKN140" s="102"/>
      <c r="QKO140" s="102"/>
      <c r="QKP140" s="102"/>
      <c r="QKQ140" s="102"/>
      <c r="QKR140" s="102"/>
      <c r="QKS140" s="102"/>
      <c r="QKT140" s="102"/>
      <c r="QKU140" s="102"/>
      <c r="QKV140" s="102"/>
      <c r="QKW140" s="102"/>
      <c r="QKX140" s="102"/>
      <c r="QKY140" s="102"/>
      <c r="QKZ140" s="102"/>
      <c r="QLA140" s="102"/>
      <c r="QLB140" s="102"/>
      <c r="QLC140" s="102"/>
      <c r="QLD140" s="102"/>
      <c r="QLE140" s="102"/>
      <c r="QLF140" s="102"/>
      <c r="QLG140" s="102"/>
      <c r="QLH140" s="102"/>
      <c r="QLI140" s="102"/>
      <c r="QLJ140" s="102"/>
      <c r="QLK140" s="102"/>
      <c r="QLL140" s="102"/>
      <c r="QLM140" s="102"/>
      <c r="QLN140" s="102"/>
      <c r="QLO140" s="102"/>
      <c r="QLP140" s="102"/>
      <c r="QLQ140" s="102"/>
      <c r="QLR140" s="102"/>
      <c r="QLS140" s="102"/>
      <c r="QLT140" s="102"/>
      <c r="QLU140" s="102"/>
      <c r="QLV140" s="102"/>
      <c r="QLW140" s="102"/>
      <c r="QLX140" s="102"/>
      <c r="QLY140" s="102"/>
      <c r="QLZ140" s="102"/>
      <c r="QMA140" s="102"/>
      <c r="QMB140" s="102"/>
      <c r="QMC140" s="102"/>
      <c r="QMD140" s="102"/>
      <c r="QME140" s="102"/>
      <c r="QMF140" s="102"/>
      <c r="QMG140" s="102"/>
      <c r="QMH140" s="102"/>
      <c r="QMI140" s="102"/>
      <c r="QMJ140" s="102"/>
      <c r="QMK140" s="102"/>
      <c r="QML140" s="102"/>
      <c r="QMM140" s="102"/>
      <c r="QMN140" s="102"/>
      <c r="QMO140" s="102"/>
      <c r="QMP140" s="102"/>
      <c r="QMQ140" s="102"/>
      <c r="QMR140" s="102"/>
      <c r="QMS140" s="102"/>
      <c r="QMT140" s="102"/>
      <c r="QMU140" s="102"/>
      <c r="QMV140" s="102"/>
      <c r="QMW140" s="102"/>
      <c r="QMX140" s="102"/>
      <c r="QMY140" s="102"/>
      <c r="QMZ140" s="102"/>
      <c r="QNA140" s="102"/>
      <c r="QNB140" s="102"/>
      <c r="QNC140" s="102"/>
      <c r="QND140" s="102"/>
      <c r="QNE140" s="102"/>
      <c r="QNF140" s="102"/>
      <c r="QNG140" s="102"/>
      <c r="QNH140" s="102"/>
      <c r="QNI140" s="102"/>
      <c r="QNJ140" s="102"/>
      <c r="QNK140" s="102"/>
      <c r="QNL140" s="102"/>
      <c r="QNM140" s="102"/>
      <c r="QNN140" s="102"/>
      <c r="QNO140" s="102"/>
      <c r="QNP140" s="102"/>
      <c r="QNQ140" s="102"/>
      <c r="QNR140" s="102"/>
      <c r="QNS140" s="102"/>
      <c r="QNT140" s="102"/>
      <c r="QNU140" s="102"/>
      <c r="QNV140" s="102"/>
      <c r="QNW140" s="102"/>
      <c r="QNX140" s="102"/>
      <c r="QNY140" s="102"/>
      <c r="QNZ140" s="102"/>
      <c r="QOA140" s="102"/>
      <c r="QOB140" s="102"/>
      <c r="QOC140" s="102"/>
      <c r="QOD140" s="102"/>
      <c r="QOE140" s="102"/>
      <c r="QOF140" s="102"/>
      <c r="QOG140" s="102"/>
      <c r="QOH140" s="102"/>
      <c r="QOI140" s="102"/>
      <c r="QOJ140" s="102"/>
      <c r="QOK140" s="102"/>
      <c r="QOL140" s="102"/>
      <c r="QOM140" s="102"/>
      <c r="QON140" s="102"/>
      <c r="QOO140" s="102"/>
      <c r="QOP140" s="102"/>
      <c r="QOQ140" s="102"/>
      <c r="QOR140" s="102"/>
      <c r="QOS140" s="102"/>
      <c r="QOT140" s="102"/>
      <c r="QOU140" s="102"/>
      <c r="QOV140" s="102"/>
      <c r="QOW140" s="102"/>
      <c r="QOX140" s="102"/>
      <c r="QOY140" s="102"/>
      <c r="QOZ140" s="102"/>
      <c r="QPA140" s="102"/>
      <c r="QPB140" s="102"/>
      <c r="QPC140" s="102"/>
      <c r="QPD140" s="102"/>
      <c r="QPE140" s="102"/>
      <c r="QPF140" s="102"/>
      <c r="QPG140" s="102"/>
      <c r="QPH140" s="102"/>
      <c r="QPI140" s="102"/>
      <c r="QPJ140" s="102"/>
      <c r="QPK140" s="102"/>
      <c r="QPL140" s="102"/>
      <c r="QPM140" s="102"/>
      <c r="QPN140" s="102"/>
      <c r="QPO140" s="102"/>
      <c r="QPP140" s="102"/>
      <c r="QPQ140" s="102"/>
      <c r="QPR140" s="102"/>
      <c r="QPS140" s="102"/>
      <c r="QPT140" s="102"/>
      <c r="QPU140" s="102"/>
      <c r="QPV140" s="102"/>
      <c r="QPW140" s="102"/>
      <c r="QPX140" s="102"/>
      <c r="QPY140" s="102"/>
      <c r="QPZ140" s="102"/>
      <c r="QQA140" s="102"/>
      <c r="QQB140" s="102"/>
      <c r="QQC140" s="102"/>
      <c r="QQD140" s="102"/>
      <c r="QQE140" s="102"/>
      <c r="QQF140" s="102"/>
      <c r="QQG140" s="102"/>
      <c r="QQH140" s="102"/>
      <c r="QQI140" s="102"/>
      <c r="QQJ140" s="102"/>
      <c r="QQK140" s="102"/>
      <c r="QQL140" s="102"/>
      <c r="QQM140" s="102"/>
      <c r="QQN140" s="102"/>
      <c r="QQO140" s="102"/>
      <c r="QQP140" s="102"/>
      <c r="QQQ140" s="102"/>
      <c r="QQR140" s="102"/>
      <c r="QQS140" s="102"/>
      <c r="QQT140" s="102"/>
      <c r="QQU140" s="102"/>
      <c r="QQV140" s="102"/>
      <c r="QQW140" s="102"/>
      <c r="QQX140" s="102"/>
      <c r="QQY140" s="102"/>
      <c r="QQZ140" s="102"/>
      <c r="QRA140" s="102"/>
      <c r="QRB140" s="102"/>
      <c r="QRC140" s="102"/>
      <c r="QRD140" s="102"/>
      <c r="QRE140" s="102"/>
      <c r="QRF140" s="102"/>
      <c r="QRG140" s="102"/>
      <c r="QRH140" s="102"/>
      <c r="QRI140" s="102"/>
      <c r="QRJ140" s="102"/>
      <c r="QRK140" s="102"/>
      <c r="QRL140" s="102"/>
      <c r="QRM140" s="102"/>
      <c r="QRN140" s="102"/>
      <c r="QRO140" s="102"/>
      <c r="QRP140" s="102"/>
      <c r="QRQ140" s="102"/>
      <c r="QRR140" s="102"/>
      <c r="QRS140" s="102"/>
      <c r="QRT140" s="102"/>
      <c r="QRU140" s="102"/>
      <c r="QRV140" s="102"/>
      <c r="QRW140" s="102"/>
      <c r="QRX140" s="102"/>
      <c r="QRY140" s="102"/>
      <c r="QRZ140" s="102"/>
      <c r="QSA140" s="102"/>
      <c r="QSB140" s="102"/>
      <c r="QSC140" s="102"/>
      <c r="QSD140" s="102"/>
      <c r="QSE140" s="102"/>
      <c r="QSF140" s="102"/>
      <c r="QSG140" s="102"/>
      <c r="QSH140" s="102"/>
      <c r="QSI140" s="102"/>
      <c r="QSJ140" s="102"/>
      <c r="QSK140" s="102"/>
      <c r="QSL140" s="102"/>
      <c r="QSM140" s="102"/>
      <c r="QSN140" s="102"/>
      <c r="QSO140" s="102"/>
      <c r="QSP140" s="102"/>
      <c r="QSQ140" s="102"/>
      <c r="QSR140" s="102"/>
      <c r="QSS140" s="102"/>
      <c r="QST140" s="102"/>
      <c r="QSU140" s="102"/>
      <c r="QSV140" s="102"/>
      <c r="QSW140" s="102"/>
      <c r="QSX140" s="102"/>
      <c r="QSY140" s="102"/>
      <c r="QSZ140" s="102"/>
      <c r="QTA140" s="102"/>
      <c r="QTB140" s="102"/>
      <c r="QTC140" s="102"/>
      <c r="QTD140" s="102"/>
      <c r="QTE140" s="102"/>
      <c r="QTF140" s="102"/>
      <c r="QTG140" s="102"/>
      <c r="QTH140" s="102"/>
      <c r="QTI140" s="102"/>
      <c r="QTJ140" s="102"/>
      <c r="QTK140" s="102"/>
      <c r="QTL140" s="102"/>
      <c r="QTM140" s="102"/>
      <c r="QTN140" s="102"/>
      <c r="QTO140" s="102"/>
      <c r="QTP140" s="102"/>
      <c r="QTQ140" s="102"/>
      <c r="QTR140" s="102"/>
      <c r="QTS140" s="102"/>
      <c r="QTT140" s="102"/>
      <c r="QTU140" s="102"/>
      <c r="QTV140" s="102"/>
      <c r="QTW140" s="102"/>
      <c r="QTX140" s="102"/>
      <c r="QTY140" s="102"/>
      <c r="QTZ140" s="102"/>
      <c r="QUA140" s="102"/>
      <c r="QUB140" s="102"/>
      <c r="QUC140" s="102"/>
      <c r="QUD140" s="102"/>
      <c r="QUE140" s="102"/>
      <c r="QUF140" s="102"/>
      <c r="QUG140" s="102"/>
      <c r="QUH140" s="102"/>
      <c r="QUI140" s="102"/>
      <c r="QUJ140" s="102"/>
      <c r="QUK140" s="102"/>
      <c r="QUL140" s="102"/>
      <c r="QUM140" s="102"/>
      <c r="QUN140" s="102"/>
      <c r="QUO140" s="102"/>
      <c r="QUP140" s="102"/>
      <c r="QUQ140" s="102"/>
      <c r="QUR140" s="102"/>
      <c r="QUS140" s="102"/>
      <c r="QUT140" s="102"/>
      <c r="QUU140" s="102"/>
      <c r="QUV140" s="102"/>
      <c r="QUW140" s="102"/>
      <c r="QUX140" s="102"/>
      <c r="QUY140" s="102"/>
      <c r="QUZ140" s="102"/>
      <c r="QVA140" s="102"/>
      <c r="QVB140" s="102"/>
      <c r="QVC140" s="102"/>
      <c r="QVD140" s="102"/>
      <c r="QVE140" s="102"/>
      <c r="QVF140" s="102"/>
      <c r="QVG140" s="102"/>
      <c r="QVH140" s="102"/>
      <c r="QVI140" s="102"/>
      <c r="QVJ140" s="102"/>
      <c r="QVK140" s="102"/>
      <c r="QVL140" s="102"/>
      <c r="QVM140" s="102"/>
      <c r="QVN140" s="102"/>
      <c r="QVO140" s="102"/>
      <c r="QVP140" s="102"/>
      <c r="QVQ140" s="102"/>
      <c r="QVR140" s="102"/>
      <c r="QVS140" s="102"/>
      <c r="QVT140" s="102"/>
      <c r="QVU140" s="102"/>
      <c r="QVV140" s="102"/>
      <c r="QVW140" s="102"/>
      <c r="QVX140" s="102"/>
      <c r="QVY140" s="102"/>
      <c r="QVZ140" s="102"/>
      <c r="QWA140" s="102"/>
      <c r="QWB140" s="102"/>
      <c r="QWC140" s="102"/>
      <c r="QWD140" s="102"/>
      <c r="QWE140" s="102"/>
      <c r="QWF140" s="102"/>
      <c r="QWG140" s="102"/>
      <c r="QWH140" s="102"/>
      <c r="QWI140" s="102"/>
      <c r="QWJ140" s="102"/>
      <c r="QWK140" s="102"/>
      <c r="QWL140" s="102"/>
      <c r="QWM140" s="102"/>
      <c r="QWN140" s="102"/>
      <c r="QWO140" s="102"/>
      <c r="QWP140" s="102"/>
      <c r="QWQ140" s="102"/>
      <c r="QWR140" s="102"/>
      <c r="QWS140" s="102"/>
      <c r="QWT140" s="102"/>
      <c r="QWU140" s="102"/>
      <c r="QWV140" s="102"/>
      <c r="QWW140" s="102"/>
      <c r="QWX140" s="102"/>
      <c r="QWY140" s="102"/>
      <c r="QWZ140" s="102"/>
      <c r="QXA140" s="102"/>
      <c r="QXB140" s="102"/>
      <c r="QXC140" s="102"/>
      <c r="QXD140" s="102"/>
      <c r="QXE140" s="102"/>
      <c r="QXF140" s="102"/>
      <c r="QXG140" s="102"/>
      <c r="QXH140" s="102"/>
      <c r="QXI140" s="102"/>
      <c r="QXJ140" s="102"/>
      <c r="QXK140" s="102"/>
      <c r="QXL140" s="102"/>
      <c r="QXM140" s="102"/>
      <c r="QXN140" s="102"/>
      <c r="QXO140" s="102"/>
      <c r="QXP140" s="102"/>
      <c r="QXQ140" s="102"/>
      <c r="QXR140" s="102"/>
      <c r="QXS140" s="102"/>
      <c r="QXT140" s="102"/>
      <c r="QXU140" s="102"/>
      <c r="QXV140" s="102"/>
      <c r="QXW140" s="102"/>
      <c r="QXX140" s="102"/>
      <c r="QXY140" s="102"/>
      <c r="QXZ140" s="102"/>
      <c r="QYA140" s="102"/>
      <c r="QYB140" s="102"/>
      <c r="QYC140" s="102"/>
      <c r="QYD140" s="102"/>
      <c r="QYE140" s="102"/>
      <c r="QYF140" s="102"/>
      <c r="QYG140" s="102"/>
      <c r="QYH140" s="102"/>
      <c r="QYI140" s="102"/>
      <c r="QYJ140" s="102"/>
      <c r="QYK140" s="102"/>
      <c r="QYL140" s="102"/>
      <c r="QYM140" s="102"/>
      <c r="QYN140" s="102"/>
      <c r="QYO140" s="102"/>
      <c r="QYP140" s="102"/>
      <c r="QYQ140" s="102"/>
      <c r="QYR140" s="102"/>
      <c r="QYS140" s="102"/>
      <c r="QYT140" s="102"/>
      <c r="QYU140" s="102"/>
      <c r="QYV140" s="102"/>
      <c r="QYW140" s="102"/>
      <c r="QYX140" s="102"/>
      <c r="QYY140" s="102"/>
      <c r="QYZ140" s="102"/>
      <c r="QZA140" s="102"/>
      <c r="QZB140" s="102"/>
      <c r="QZC140" s="102"/>
      <c r="QZD140" s="102"/>
      <c r="QZE140" s="102"/>
      <c r="QZF140" s="102"/>
      <c r="QZG140" s="102"/>
      <c r="QZH140" s="102"/>
      <c r="QZI140" s="102"/>
      <c r="QZJ140" s="102"/>
      <c r="QZK140" s="102"/>
      <c r="QZL140" s="102"/>
      <c r="QZM140" s="102"/>
      <c r="QZN140" s="102"/>
      <c r="QZO140" s="102"/>
      <c r="QZP140" s="102"/>
      <c r="QZQ140" s="102"/>
      <c r="QZR140" s="102"/>
      <c r="QZS140" s="102"/>
      <c r="QZT140" s="102"/>
      <c r="QZU140" s="102"/>
      <c r="QZV140" s="102"/>
      <c r="QZW140" s="102"/>
      <c r="QZX140" s="102"/>
      <c r="QZY140" s="102"/>
      <c r="QZZ140" s="102"/>
      <c r="RAA140" s="102"/>
      <c r="RAB140" s="102"/>
      <c r="RAC140" s="102"/>
      <c r="RAD140" s="102"/>
      <c r="RAE140" s="102"/>
      <c r="RAF140" s="102"/>
      <c r="RAG140" s="102"/>
      <c r="RAH140" s="102"/>
      <c r="RAI140" s="102"/>
      <c r="RAJ140" s="102"/>
      <c r="RAK140" s="102"/>
      <c r="RAL140" s="102"/>
      <c r="RAM140" s="102"/>
      <c r="RAN140" s="102"/>
      <c r="RAO140" s="102"/>
      <c r="RAP140" s="102"/>
      <c r="RAQ140" s="102"/>
      <c r="RAR140" s="102"/>
      <c r="RAS140" s="102"/>
      <c r="RAT140" s="102"/>
      <c r="RAU140" s="102"/>
      <c r="RAV140" s="102"/>
      <c r="RAW140" s="102"/>
      <c r="RAX140" s="102"/>
      <c r="RAY140" s="102"/>
      <c r="RAZ140" s="102"/>
      <c r="RBA140" s="102"/>
      <c r="RBB140" s="102"/>
      <c r="RBC140" s="102"/>
      <c r="RBD140" s="102"/>
      <c r="RBE140" s="102"/>
      <c r="RBF140" s="102"/>
      <c r="RBG140" s="102"/>
      <c r="RBH140" s="102"/>
      <c r="RBI140" s="102"/>
      <c r="RBJ140" s="102"/>
      <c r="RBK140" s="102"/>
      <c r="RBL140" s="102"/>
      <c r="RBM140" s="102"/>
      <c r="RBN140" s="102"/>
      <c r="RBO140" s="102"/>
      <c r="RBP140" s="102"/>
      <c r="RBQ140" s="102"/>
      <c r="RBR140" s="102"/>
      <c r="RBS140" s="102"/>
      <c r="RBT140" s="102"/>
      <c r="RBU140" s="102"/>
      <c r="RBV140" s="102"/>
      <c r="RBW140" s="102"/>
      <c r="RBX140" s="102"/>
      <c r="RBY140" s="102"/>
      <c r="RBZ140" s="102"/>
      <c r="RCA140" s="102"/>
      <c r="RCB140" s="102"/>
      <c r="RCC140" s="102"/>
      <c r="RCD140" s="102"/>
      <c r="RCE140" s="102"/>
      <c r="RCF140" s="102"/>
      <c r="RCG140" s="102"/>
      <c r="RCH140" s="102"/>
      <c r="RCI140" s="102"/>
      <c r="RCJ140" s="102"/>
      <c r="RCK140" s="102"/>
      <c r="RCL140" s="102"/>
      <c r="RCM140" s="102"/>
      <c r="RCN140" s="102"/>
      <c r="RCO140" s="102"/>
      <c r="RCP140" s="102"/>
      <c r="RCQ140" s="102"/>
      <c r="RCR140" s="102"/>
      <c r="RCS140" s="102"/>
      <c r="RCT140" s="102"/>
      <c r="RCU140" s="102"/>
      <c r="RCV140" s="102"/>
      <c r="RCW140" s="102"/>
      <c r="RCX140" s="102"/>
      <c r="RCY140" s="102"/>
      <c r="RCZ140" s="102"/>
      <c r="RDA140" s="102"/>
      <c r="RDB140" s="102"/>
      <c r="RDC140" s="102"/>
      <c r="RDD140" s="102"/>
      <c r="RDE140" s="102"/>
      <c r="RDF140" s="102"/>
      <c r="RDG140" s="102"/>
      <c r="RDH140" s="102"/>
      <c r="RDI140" s="102"/>
      <c r="RDJ140" s="102"/>
      <c r="RDK140" s="102"/>
      <c r="RDL140" s="102"/>
      <c r="RDM140" s="102"/>
      <c r="RDN140" s="102"/>
      <c r="RDO140" s="102"/>
      <c r="RDP140" s="102"/>
      <c r="RDQ140" s="102"/>
      <c r="RDR140" s="102"/>
      <c r="RDS140" s="102"/>
      <c r="RDT140" s="102"/>
      <c r="RDU140" s="102"/>
      <c r="RDV140" s="102"/>
      <c r="RDW140" s="102"/>
      <c r="RDX140" s="102"/>
      <c r="RDY140" s="102"/>
      <c r="RDZ140" s="102"/>
      <c r="REA140" s="102"/>
      <c r="REB140" s="102"/>
      <c r="REC140" s="102"/>
      <c r="RED140" s="102"/>
      <c r="REE140" s="102"/>
      <c r="REF140" s="102"/>
      <c r="REG140" s="102"/>
      <c r="REH140" s="102"/>
      <c r="REI140" s="102"/>
      <c r="REJ140" s="102"/>
      <c r="REK140" s="102"/>
      <c r="REL140" s="102"/>
      <c r="REM140" s="102"/>
      <c r="REN140" s="102"/>
      <c r="REO140" s="102"/>
      <c r="REP140" s="102"/>
      <c r="REQ140" s="102"/>
      <c r="RER140" s="102"/>
      <c r="RES140" s="102"/>
      <c r="RET140" s="102"/>
      <c r="REU140" s="102"/>
      <c r="REV140" s="102"/>
      <c r="REW140" s="102"/>
      <c r="REX140" s="102"/>
      <c r="REY140" s="102"/>
      <c r="REZ140" s="102"/>
      <c r="RFA140" s="102"/>
      <c r="RFB140" s="102"/>
      <c r="RFC140" s="102"/>
      <c r="RFD140" s="102"/>
      <c r="RFE140" s="102"/>
      <c r="RFF140" s="102"/>
      <c r="RFG140" s="102"/>
      <c r="RFH140" s="102"/>
      <c r="RFI140" s="102"/>
      <c r="RFJ140" s="102"/>
      <c r="RFK140" s="102"/>
      <c r="RFL140" s="102"/>
      <c r="RFM140" s="102"/>
      <c r="RFN140" s="102"/>
      <c r="RFO140" s="102"/>
      <c r="RFP140" s="102"/>
      <c r="RFQ140" s="102"/>
      <c r="RFR140" s="102"/>
      <c r="RFS140" s="102"/>
      <c r="RFT140" s="102"/>
      <c r="RFU140" s="102"/>
      <c r="RFV140" s="102"/>
      <c r="RFW140" s="102"/>
      <c r="RFX140" s="102"/>
      <c r="RFY140" s="102"/>
      <c r="RFZ140" s="102"/>
      <c r="RGA140" s="102"/>
      <c r="RGB140" s="102"/>
      <c r="RGC140" s="102"/>
      <c r="RGD140" s="102"/>
      <c r="RGE140" s="102"/>
      <c r="RGF140" s="102"/>
      <c r="RGG140" s="102"/>
      <c r="RGH140" s="102"/>
      <c r="RGI140" s="102"/>
      <c r="RGJ140" s="102"/>
      <c r="RGK140" s="102"/>
      <c r="RGL140" s="102"/>
      <c r="RGM140" s="102"/>
      <c r="RGN140" s="102"/>
      <c r="RGO140" s="102"/>
      <c r="RGP140" s="102"/>
      <c r="RGQ140" s="102"/>
      <c r="RGR140" s="102"/>
      <c r="RGS140" s="102"/>
      <c r="RGT140" s="102"/>
      <c r="RGU140" s="102"/>
      <c r="RGV140" s="102"/>
      <c r="RGW140" s="102"/>
      <c r="RGX140" s="102"/>
      <c r="RGY140" s="102"/>
      <c r="RGZ140" s="102"/>
      <c r="RHA140" s="102"/>
      <c r="RHB140" s="102"/>
      <c r="RHC140" s="102"/>
      <c r="RHD140" s="102"/>
      <c r="RHE140" s="102"/>
      <c r="RHF140" s="102"/>
      <c r="RHG140" s="102"/>
      <c r="RHH140" s="102"/>
      <c r="RHI140" s="102"/>
      <c r="RHJ140" s="102"/>
      <c r="RHK140" s="102"/>
      <c r="RHL140" s="102"/>
      <c r="RHM140" s="102"/>
      <c r="RHN140" s="102"/>
      <c r="RHO140" s="102"/>
      <c r="RHP140" s="102"/>
      <c r="RHQ140" s="102"/>
      <c r="RHR140" s="102"/>
      <c r="RHS140" s="102"/>
      <c r="RHT140" s="102"/>
      <c r="RHU140" s="102"/>
      <c r="RHV140" s="102"/>
      <c r="RHW140" s="102"/>
      <c r="RHX140" s="102"/>
      <c r="RHY140" s="102"/>
      <c r="RHZ140" s="102"/>
      <c r="RIA140" s="102"/>
      <c r="RIB140" s="102"/>
      <c r="RIC140" s="102"/>
      <c r="RID140" s="102"/>
      <c r="RIE140" s="102"/>
      <c r="RIF140" s="102"/>
      <c r="RIG140" s="102"/>
      <c r="RIH140" s="102"/>
      <c r="RII140" s="102"/>
      <c r="RIJ140" s="102"/>
      <c r="RIK140" s="102"/>
      <c r="RIL140" s="102"/>
      <c r="RIM140" s="102"/>
      <c r="RIN140" s="102"/>
      <c r="RIO140" s="102"/>
      <c r="RIP140" s="102"/>
      <c r="RIQ140" s="102"/>
      <c r="RIR140" s="102"/>
      <c r="RIS140" s="102"/>
      <c r="RIT140" s="102"/>
      <c r="RIU140" s="102"/>
      <c r="RIV140" s="102"/>
      <c r="RIW140" s="102"/>
      <c r="RIX140" s="102"/>
      <c r="RIY140" s="102"/>
      <c r="RIZ140" s="102"/>
      <c r="RJA140" s="102"/>
      <c r="RJB140" s="102"/>
      <c r="RJC140" s="102"/>
      <c r="RJD140" s="102"/>
      <c r="RJE140" s="102"/>
      <c r="RJF140" s="102"/>
      <c r="RJG140" s="102"/>
      <c r="RJH140" s="102"/>
      <c r="RJI140" s="102"/>
      <c r="RJJ140" s="102"/>
      <c r="RJK140" s="102"/>
      <c r="RJL140" s="102"/>
      <c r="RJM140" s="102"/>
      <c r="RJN140" s="102"/>
      <c r="RJO140" s="102"/>
      <c r="RJP140" s="102"/>
      <c r="RJQ140" s="102"/>
      <c r="RJR140" s="102"/>
      <c r="RJS140" s="102"/>
      <c r="RJT140" s="102"/>
      <c r="RJU140" s="102"/>
      <c r="RJV140" s="102"/>
      <c r="RJW140" s="102"/>
      <c r="RJX140" s="102"/>
      <c r="RJY140" s="102"/>
      <c r="RJZ140" s="102"/>
      <c r="RKA140" s="102"/>
      <c r="RKB140" s="102"/>
      <c r="RKC140" s="102"/>
      <c r="RKD140" s="102"/>
      <c r="RKE140" s="102"/>
      <c r="RKF140" s="102"/>
      <c r="RKG140" s="102"/>
      <c r="RKH140" s="102"/>
      <c r="RKI140" s="102"/>
      <c r="RKJ140" s="102"/>
      <c r="RKK140" s="102"/>
      <c r="RKL140" s="102"/>
      <c r="RKM140" s="102"/>
      <c r="RKN140" s="102"/>
      <c r="RKO140" s="102"/>
      <c r="RKP140" s="102"/>
      <c r="RKQ140" s="102"/>
      <c r="RKR140" s="102"/>
      <c r="RKS140" s="102"/>
      <c r="RKT140" s="102"/>
      <c r="RKU140" s="102"/>
      <c r="RKV140" s="102"/>
      <c r="RKW140" s="102"/>
      <c r="RKX140" s="102"/>
      <c r="RKY140" s="102"/>
      <c r="RKZ140" s="102"/>
      <c r="RLA140" s="102"/>
      <c r="RLB140" s="102"/>
      <c r="RLC140" s="102"/>
      <c r="RLD140" s="102"/>
      <c r="RLE140" s="102"/>
      <c r="RLF140" s="102"/>
      <c r="RLG140" s="102"/>
      <c r="RLH140" s="102"/>
      <c r="RLI140" s="102"/>
      <c r="RLJ140" s="102"/>
      <c r="RLK140" s="102"/>
      <c r="RLL140" s="102"/>
      <c r="RLM140" s="102"/>
      <c r="RLN140" s="102"/>
      <c r="RLO140" s="102"/>
      <c r="RLP140" s="102"/>
      <c r="RLQ140" s="102"/>
      <c r="RLR140" s="102"/>
      <c r="RLS140" s="102"/>
      <c r="RLT140" s="102"/>
      <c r="RLU140" s="102"/>
      <c r="RLV140" s="102"/>
      <c r="RLW140" s="102"/>
      <c r="RLX140" s="102"/>
      <c r="RLY140" s="102"/>
      <c r="RLZ140" s="102"/>
      <c r="RMA140" s="102"/>
      <c r="RMB140" s="102"/>
      <c r="RMC140" s="102"/>
      <c r="RMD140" s="102"/>
      <c r="RME140" s="102"/>
      <c r="RMF140" s="102"/>
      <c r="RMG140" s="102"/>
      <c r="RMH140" s="102"/>
      <c r="RMI140" s="102"/>
      <c r="RMJ140" s="102"/>
      <c r="RMK140" s="102"/>
      <c r="RML140" s="102"/>
      <c r="RMM140" s="102"/>
      <c r="RMN140" s="102"/>
      <c r="RMO140" s="102"/>
      <c r="RMP140" s="102"/>
      <c r="RMQ140" s="102"/>
      <c r="RMR140" s="102"/>
      <c r="RMS140" s="102"/>
      <c r="RMT140" s="102"/>
      <c r="RMU140" s="102"/>
      <c r="RMV140" s="102"/>
      <c r="RMW140" s="102"/>
      <c r="RMX140" s="102"/>
      <c r="RMY140" s="102"/>
      <c r="RMZ140" s="102"/>
      <c r="RNA140" s="102"/>
      <c r="RNB140" s="102"/>
      <c r="RNC140" s="102"/>
      <c r="RND140" s="102"/>
      <c r="RNE140" s="102"/>
      <c r="RNF140" s="102"/>
      <c r="RNG140" s="102"/>
      <c r="RNH140" s="102"/>
      <c r="RNI140" s="102"/>
      <c r="RNJ140" s="102"/>
      <c r="RNK140" s="102"/>
      <c r="RNL140" s="102"/>
      <c r="RNM140" s="102"/>
      <c r="RNN140" s="102"/>
      <c r="RNO140" s="102"/>
      <c r="RNP140" s="102"/>
      <c r="RNQ140" s="102"/>
      <c r="RNR140" s="102"/>
      <c r="RNS140" s="102"/>
      <c r="RNT140" s="102"/>
      <c r="RNU140" s="102"/>
      <c r="RNV140" s="102"/>
      <c r="RNW140" s="102"/>
      <c r="RNX140" s="102"/>
      <c r="RNY140" s="102"/>
      <c r="RNZ140" s="102"/>
      <c r="ROA140" s="102"/>
      <c r="ROB140" s="102"/>
      <c r="ROC140" s="102"/>
      <c r="ROD140" s="102"/>
      <c r="ROE140" s="102"/>
      <c r="ROF140" s="102"/>
      <c r="ROG140" s="102"/>
      <c r="ROH140" s="102"/>
      <c r="ROI140" s="102"/>
      <c r="ROJ140" s="102"/>
      <c r="ROK140" s="102"/>
      <c r="ROL140" s="102"/>
      <c r="ROM140" s="102"/>
      <c r="RON140" s="102"/>
      <c r="ROO140" s="102"/>
      <c r="ROP140" s="102"/>
      <c r="ROQ140" s="102"/>
      <c r="ROR140" s="102"/>
      <c r="ROS140" s="102"/>
      <c r="ROT140" s="102"/>
      <c r="ROU140" s="102"/>
      <c r="ROV140" s="102"/>
      <c r="ROW140" s="102"/>
      <c r="ROX140" s="102"/>
      <c r="ROY140" s="102"/>
      <c r="ROZ140" s="102"/>
      <c r="RPA140" s="102"/>
      <c r="RPB140" s="102"/>
      <c r="RPC140" s="102"/>
      <c r="RPD140" s="102"/>
      <c r="RPE140" s="102"/>
      <c r="RPF140" s="102"/>
      <c r="RPG140" s="102"/>
      <c r="RPH140" s="102"/>
      <c r="RPI140" s="102"/>
      <c r="RPJ140" s="102"/>
      <c r="RPK140" s="102"/>
      <c r="RPL140" s="102"/>
      <c r="RPM140" s="102"/>
      <c r="RPN140" s="102"/>
      <c r="RPO140" s="102"/>
      <c r="RPP140" s="102"/>
      <c r="RPQ140" s="102"/>
      <c r="RPR140" s="102"/>
      <c r="RPS140" s="102"/>
      <c r="RPT140" s="102"/>
      <c r="RPU140" s="102"/>
      <c r="RPV140" s="102"/>
      <c r="RPW140" s="102"/>
      <c r="RPX140" s="102"/>
      <c r="RPY140" s="102"/>
      <c r="RPZ140" s="102"/>
      <c r="RQA140" s="102"/>
      <c r="RQB140" s="102"/>
      <c r="RQC140" s="102"/>
      <c r="RQD140" s="102"/>
      <c r="RQE140" s="102"/>
      <c r="RQF140" s="102"/>
      <c r="RQG140" s="102"/>
      <c r="RQH140" s="102"/>
      <c r="RQI140" s="102"/>
      <c r="RQJ140" s="102"/>
      <c r="RQK140" s="102"/>
      <c r="RQL140" s="102"/>
      <c r="RQM140" s="102"/>
      <c r="RQN140" s="102"/>
      <c r="RQO140" s="102"/>
      <c r="RQP140" s="102"/>
      <c r="RQQ140" s="102"/>
      <c r="RQR140" s="102"/>
      <c r="RQS140" s="102"/>
      <c r="RQT140" s="102"/>
      <c r="RQU140" s="102"/>
      <c r="RQV140" s="102"/>
      <c r="RQW140" s="102"/>
      <c r="RQX140" s="102"/>
      <c r="RQY140" s="102"/>
      <c r="RQZ140" s="102"/>
      <c r="RRA140" s="102"/>
      <c r="RRB140" s="102"/>
      <c r="RRC140" s="102"/>
      <c r="RRD140" s="102"/>
      <c r="RRE140" s="102"/>
      <c r="RRF140" s="102"/>
      <c r="RRG140" s="102"/>
      <c r="RRH140" s="102"/>
      <c r="RRI140" s="102"/>
      <c r="RRJ140" s="102"/>
      <c r="RRK140" s="102"/>
      <c r="RRL140" s="102"/>
      <c r="RRM140" s="102"/>
      <c r="RRN140" s="102"/>
      <c r="RRO140" s="102"/>
      <c r="RRP140" s="102"/>
      <c r="RRQ140" s="102"/>
      <c r="RRR140" s="102"/>
      <c r="RRS140" s="102"/>
      <c r="RRT140" s="102"/>
      <c r="RRU140" s="102"/>
      <c r="RRV140" s="102"/>
      <c r="RRW140" s="102"/>
      <c r="RRX140" s="102"/>
      <c r="RRY140" s="102"/>
      <c r="RRZ140" s="102"/>
      <c r="RSA140" s="102"/>
      <c r="RSB140" s="102"/>
      <c r="RSC140" s="102"/>
      <c r="RSD140" s="102"/>
      <c r="RSE140" s="102"/>
      <c r="RSF140" s="102"/>
      <c r="RSG140" s="102"/>
      <c r="RSH140" s="102"/>
      <c r="RSI140" s="102"/>
      <c r="RSJ140" s="102"/>
      <c r="RSK140" s="102"/>
      <c r="RSL140" s="102"/>
      <c r="RSM140" s="102"/>
      <c r="RSN140" s="102"/>
      <c r="RSO140" s="102"/>
      <c r="RSP140" s="102"/>
      <c r="RSQ140" s="102"/>
      <c r="RSR140" s="102"/>
      <c r="RSS140" s="102"/>
      <c r="RST140" s="102"/>
      <c r="RSU140" s="102"/>
      <c r="RSV140" s="102"/>
      <c r="RSW140" s="102"/>
      <c r="RSX140" s="102"/>
      <c r="RSY140" s="102"/>
      <c r="RSZ140" s="102"/>
      <c r="RTA140" s="102"/>
      <c r="RTB140" s="102"/>
      <c r="RTC140" s="102"/>
      <c r="RTD140" s="102"/>
      <c r="RTE140" s="102"/>
      <c r="RTF140" s="102"/>
      <c r="RTG140" s="102"/>
      <c r="RTH140" s="102"/>
      <c r="RTI140" s="102"/>
      <c r="RTJ140" s="102"/>
      <c r="RTK140" s="102"/>
      <c r="RTL140" s="102"/>
      <c r="RTM140" s="102"/>
      <c r="RTN140" s="102"/>
      <c r="RTO140" s="102"/>
      <c r="RTP140" s="102"/>
      <c r="RTQ140" s="102"/>
      <c r="RTR140" s="102"/>
      <c r="RTS140" s="102"/>
      <c r="RTT140" s="102"/>
      <c r="RTU140" s="102"/>
      <c r="RTV140" s="102"/>
      <c r="RTW140" s="102"/>
      <c r="RTX140" s="102"/>
      <c r="RTY140" s="102"/>
      <c r="RTZ140" s="102"/>
      <c r="RUA140" s="102"/>
      <c r="RUB140" s="102"/>
      <c r="RUC140" s="102"/>
      <c r="RUD140" s="102"/>
      <c r="RUE140" s="102"/>
      <c r="RUF140" s="102"/>
      <c r="RUG140" s="102"/>
      <c r="RUH140" s="102"/>
      <c r="RUI140" s="102"/>
      <c r="RUJ140" s="102"/>
      <c r="RUK140" s="102"/>
      <c r="RUL140" s="102"/>
      <c r="RUM140" s="102"/>
      <c r="RUN140" s="102"/>
      <c r="RUO140" s="102"/>
      <c r="RUP140" s="102"/>
      <c r="RUQ140" s="102"/>
      <c r="RUR140" s="102"/>
      <c r="RUS140" s="102"/>
      <c r="RUT140" s="102"/>
      <c r="RUU140" s="102"/>
      <c r="RUV140" s="102"/>
      <c r="RUW140" s="102"/>
      <c r="RUX140" s="102"/>
      <c r="RUY140" s="102"/>
      <c r="RUZ140" s="102"/>
      <c r="RVA140" s="102"/>
      <c r="RVB140" s="102"/>
      <c r="RVC140" s="102"/>
      <c r="RVD140" s="102"/>
      <c r="RVE140" s="102"/>
      <c r="RVF140" s="102"/>
      <c r="RVG140" s="102"/>
      <c r="RVH140" s="102"/>
      <c r="RVI140" s="102"/>
      <c r="RVJ140" s="102"/>
      <c r="RVK140" s="102"/>
      <c r="RVL140" s="102"/>
      <c r="RVM140" s="102"/>
      <c r="RVN140" s="102"/>
      <c r="RVO140" s="102"/>
      <c r="RVP140" s="102"/>
      <c r="RVQ140" s="102"/>
      <c r="RVR140" s="102"/>
      <c r="RVS140" s="102"/>
      <c r="RVT140" s="102"/>
      <c r="RVU140" s="102"/>
      <c r="RVV140" s="102"/>
      <c r="RVW140" s="102"/>
      <c r="RVX140" s="102"/>
      <c r="RVY140" s="102"/>
      <c r="RVZ140" s="102"/>
      <c r="RWA140" s="102"/>
      <c r="RWB140" s="102"/>
      <c r="RWC140" s="102"/>
      <c r="RWD140" s="102"/>
      <c r="RWE140" s="102"/>
      <c r="RWF140" s="102"/>
      <c r="RWG140" s="102"/>
      <c r="RWH140" s="102"/>
      <c r="RWI140" s="102"/>
      <c r="RWJ140" s="102"/>
      <c r="RWK140" s="102"/>
      <c r="RWL140" s="102"/>
      <c r="RWM140" s="102"/>
      <c r="RWN140" s="102"/>
      <c r="RWO140" s="102"/>
      <c r="RWP140" s="102"/>
      <c r="RWQ140" s="102"/>
      <c r="RWR140" s="102"/>
      <c r="RWS140" s="102"/>
      <c r="RWT140" s="102"/>
      <c r="RWU140" s="102"/>
      <c r="RWV140" s="102"/>
      <c r="RWW140" s="102"/>
      <c r="RWX140" s="102"/>
      <c r="RWY140" s="102"/>
      <c r="RWZ140" s="102"/>
      <c r="RXA140" s="102"/>
      <c r="RXB140" s="102"/>
      <c r="RXC140" s="102"/>
      <c r="RXD140" s="102"/>
      <c r="RXE140" s="102"/>
      <c r="RXF140" s="102"/>
      <c r="RXG140" s="102"/>
      <c r="RXH140" s="102"/>
      <c r="RXI140" s="102"/>
      <c r="RXJ140" s="102"/>
      <c r="RXK140" s="102"/>
      <c r="RXL140" s="102"/>
      <c r="RXM140" s="102"/>
      <c r="RXN140" s="102"/>
      <c r="RXO140" s="102"/>
      <c r="RXP140" s="102"/>
      <c r="RXQ140" s="102"/>
      <c r="RXR140" s="102"/>
      <c r="RXS140" s="102"/>
      <c r="RXT140" s="102"/>
      <c r="RXU140" s="102"/>
      <c r="RXV140" s="102"/>
      <c r="RXW140" s="102"/>
      <c r="RXX140" s="102"/>
      <c r="RXY140" s="102"/>
      <c r="RXZ140" s="102"/>
      <c r="RYA140" s="102"/>
      <c r="RYB140" s="102"/>
      <c r="RYC140" s="102"/>
      <c r="RYD140" s="102"/>
      <c r="RYE140" s="102"/>
      <c r="RYF140" s="102"/>
      <c r="RYG140" s="102"/>
      <c r="RYH140" s="102"/>
      <c r="RYI140" s="102"/>
      <c r="RYJ140" s="102"/>
      <c r="RYK140" s="102"/>
      <c r="RYL140" s="102"/>
      <c r="RYM140" s="102"/>
      <c r="RYN140" s="102"/>
      <c r="RYO140" s="102"/>
      <c r="RYP140" s="102"/>
      <c r="RYQ140" s="102"/>
      <c r="RYR140" s="102"/>
      <c r="RYS140" s="102"/>
      <c r="RYT140" s="102"/>
      <c r="RYU140" s="102"/>
      <c r="RYV140" s="102"/>
      <c r="RYW140" s="102"/>
      <c r="RYX140" s="102"/>
      <c r="RYY140" s="102"/>
      <c r="RYZ140" s="102"/>
      <c r="RZA140" s="102"/>
      <c r="RZB140" s="102"/>
      <c r="RZC140" s="102"/>
      <c r="RZD140" s="102"/>
      <c r="RZE140" s="102"/>
      <c r="RZF140" s="102"/>
      <c r="RZG140" s="102"/>
      <c r="RZH140" s="102"/>
      <c r="RZI140" s="102"/>
      <c r="RZJ140" s="102"/>
      <c r="RZK140" s="102"/>
      <c r="RZL140" s="102"/>
      <c r="RZM140" s="102"/>
      <c r="RZN140" s="102"/>
      <c r="RZO140" s="102"/>
      <c r="RZP140" s="102"/>
      <c r="RZQ140" s="102"/>
      <c r="RZR140" s="102"/>
      <c r="RZS140" s="102"/>
      <c r="RZT140" s="102"/>
      <c r="RZU140" s="102"/>
      <c r="RZV140" s="102"/>
      <c r="RZW140" s="102"/>
      <c r="RZX140" s="102"/>
      <c r="RZY140" s="102"/>
      <c r="RZZ140" s="102"/>
      <c r="SAA140" s="102"/>
      <c r="SAB140" s="102"/>
      <c r="SAC140" s="102"/>
      <c r="SAD140" s="102"/>
      <c r="SAE140" s="102"/>
      <c r="SAF140" s="102"/>
      <c r="SAG140" s="102"/>
      <c r="SAH140" s="102"/>
      <c r="SAI140" s="102"/>
      <c r="SAJ140" s="102"/>
      <c r="SAK140" s="102"/>
      <c r="SAL140" s="102"/>
      <c r="SAM140" s="102"/>
      <c r="SAN140" s="102"/>
      <c r="SAO140" s="102"/>
      <c r="SAP140" s="102"/>
      <c r="SAQ140" s="102"/>
      <c r="SAR140" s="102"/>
      <c r="SAS140" s="102"/>
      <c r="SAT140" s="102"/>
      <c r="SAU140" s="102"/>
      <c r="SAV140" s="102"/>
      <c r="SAW140" s="102"/>
      <c r="SAX140" s="102"/>
      <c r="SAY140" s="102"/>
      <c r="SAZ140" s="102"/>
      <c r="SBA140" s="102"/>
      <c r="SBB140" s="102"/>
      <c r="SBC140" s="102"/>
      <c r="SBD140" s="102"/>
      <c r="SBE140" s="102"/>
      <c r="SBF140" s="102"/>
      <c r="SBG140" s="102"/>
      <c r="SBH140" s="102"/>
      <c r="SBI140" s="102"/>
      <c r="SBJ140" s="102"/>
      <c r="SBK140" s="102"/>
      <c r="SBL140" s="102"/>
      <c r="SBM140" s="102"/>
      <c r="SBN140" s="102"/>
      <c r="SBO140" s="102"/>
      <c r="SBP140" s="102"/>
      <c r="SBQ140" s="102"/>
      <c r="SBR140" s="102"/>
      <c r="SBS140" s="102"/>
      <c r="SBT140" s="102"/>
      <c r="SBU140" s="102"/>
      <c r="SBV140" s="102"/>
      <c r="SBW140" s="102"/>
      <c r="SBX140" s="102"/>
      <c r="SBY140" s="102"/>
      <c r="SBZ140" s="102"/>
      <c r="SCA140" s="102"/>
      <c r="SCB140" s="102"/>
      <c r="SCC140" s="102"/>
      <c r="SCD140" s="102"/>
      <c r="SCE140" s="102"/>
      <c r="SCF140" s="102"/>
      <c r="SCG140" s="102"/>
      <c r="SCH140" s="102"/>
      <c r="SCI140" s="102"/>
      <c r="SCJ140" s="102"/>
      <c r="SCK140" s="102"/>
      <c r="SCL140" s="102"/>
      <c r="SCM140" s="102"/>
      <c r="SCN140" s="102"/>
      <c r="SCO140" s="102"/>
      <c r="SCP140" s="102"/>
      <c r="SCQ140" s="102"/>
      <c r="SCR140" s="102"/>
      <c r="SCS140" s="102"/>
      <c r="SCT140" s="102"/>
      <c r="SCU140" s="102"/>
      <c r="SCV140" s="102"/>
      <c r="SCW140" s="102"/>
      <c r="SCX140" s="102"/>
      <c r="SCY140" s="102"/>
      <c r="SCZ140" s="102"/>
      <c r="SDA140" s="102"/>
      <c r="SDB140" s="102"/>
      <c r="SDC140" s="102"/>
      <c r="SDD140" s="102"/>
      <c r="SDE140" s="102"/>
      <c r="SDF140" s="102"/>
      <c r="SDG140" s="102"/>
      <c r="SDH140" s="102"/>
      <c r="SDI140" s="102"/>
      <c r="SDJ140" s="102"/>
      <c r="SDK140" s="102"/>
      <c r="SDL140" s="102"/>
      <c r="SDM140" s="102"/>
      <c r="SDN140" s="102"/>
      <c r="SDO140" s="102"/>
      <c r="SDP140" s="102"/>
      <c r="SDQ140" s="102"/>
      <c r="SDR140" s="102"/>
      <c r="SDS140" s="102"/>
      <c r="SDT140" s="102"/>
      <c r="SDU140" s="102"/>
      <c r="SDV140" s="102"/>
      <c r="SDW140" s="102"/>
      <c r="SDX140" s="102"/>
      <c r="SDY140" s="102"/>
      <c r="SDZ140" s="102"/>
      <c r="SEA140" s="102"/>
      <c r="SEB140" s="102"/>
      <c r="SEC140" s="102"/>
      <c r="SED140" s="102"/>
      <c r="SEE140" s="102"/>
      <c r="SEF140" s="102"/>
      <c r="SEG140" s="102"/>
      <c r="SEH140" s="102"/>
      <c r="SEI140" s="102"/>
      <c r="SEJ140" s="102"/>
      <c r="SEK140" s="102"/>
      <c r="SEL140" s="102"/>
      <c r="SEM140" s="102"/>
      <c r="SEN140" s="102"/>
      <c r="SEO140" s="102"/>
      <c r="SEP140" s="102"/>
      <c r="SEQ140" s="102"/>
      <c r="SER140" s="102"/>
      <c r="SES140" s="102"/>
      <c r="SET140" s="102"/>
      <c r="SEU140" s="102"/>
      <c r="SEV140" s="102"/>
      <c r="SEW140" s="102"/>
      <c r="SEX140" s="102"/>
      <c r="SEY140" s="102"/>
      <c r="SEZ140" s="102"/>
      <c r="SFA140" s="102"/>
      <c r="SFB140" s="102"/>
      <c r="SFC140" s="102"/>
      <c r="SFD140" s="102"/>
      <c r="SFE140" s="102"/>
      <c r="SFF140" s="102"/>
      <c r="SFG140" s="102"/>
      <c r="SFH140" s="102"/>
      <c r="SFI140" s="102"/>
      <c r="SFJ140" s="102"/>
      <c r="SFK140" s="102"/>
      <c r="SFL140" s="102"/>
      <c r="SFM140" s="102"/>
      <c r="SFN140" s="102"/>
      <c r="SFO140" s="102"/>
      <c r="SFP140" s="102"/>
      <c r="SFQ140" s="102"/>
      <c r="SFR140" s="102"/>
      <c r="SFS140" s="102"/>
      <c r="SFT140" s="102"/>
      <c r="SFU140" s="102"/>
      <c r="SFV140" s="102"/>
      <c r="SFW140" s="102"/>
      <c r="SFX140" s="102"/>
      <c r="SFY140" s="102"/>
      <c r="SFZ140" s="102"/>
      <c r="SGA140" s="102"/>
      <c r="SGB140" s="102"/>
      <c r="SGC140" s="102"/>
      <c r="SGD140" s="102"/>
      <c r="SGE140" s="102"/>
      <c r="SGF140" s="102"/>
      <c r="SGG140" s="102"/>
      <c r="SGH140" s="102"/>
      <c r="SGI140" s="102"/>
      <c r="SGJ140" s="102"/>
      <c r="SGK140" s="102"/>
      <c r="SGL140" s="102"/>
      <c r="SGM140" s="102"/>
      <c r="SGN140" s="102"/>
      <c r="SGO140" s="102"/>
      <c r="SGP140" s="102"/>
      <c r="SGQ140" s="102"/>
      <c r="SGR140" s="102"/>
      <c r="SGS140" s="102"/>
      <c r="SGT140" s="102"/>
      <c r="SGU140" s="102"/>
      <c r="SGV140" s="102"/>
      <c r="SGW140" s="102"/>
      <c r="SGX140" s="102"/>
      <c r="SGY140" s="102"/>
      <c r="SGZ140" s="102"/>
      <c r="SHA140" s="102"/>
      <c r="SHB140" s="102"/>
      <c r="SHC140" s="102"/>
      <c r="SHD140" s="102"/>
      <c r="SHE140" s="102"/>
      <c r="SHF140" s="102"/>
      <c r="SHG140" s="102"/>
      <c r="SHH140" s="102"/>
      <c r="SHI140" s="102"/>
      <c r="SHJ140" s="102"/>
      <c r="SHK140" s="102"/>
      <c r="SHL140" s="102"/>
      <c r="SHM140" s="102"/>
      <c r="SHN140" s="102"/>
      <c r="SHO140" s="102"/>
      <c r="SHP140" s="102"/>
      <c r="SHQ140" s="102"/>
      <c r="SHR140" s="102"/>
      <c r="SHS140" s="102"/>
      <c r="SHT140" s="102"/>
      <c r="SHU140" s="102"/>
      <c r="SHV140" s="102"/>
      <c r="SHW140" s="102"/>
      <c r="SHX140" s="102"/>
      <c r="SHY140" s="102"/>
      <c r="SHZ140" s="102"/>
      <c r="SIA140" s="102"/>
      <c r="SIB140" s="102"/>
      <c r="SIC140" s="102"/>
      <c r="SID140" s="102"/>
      <c r="SIE140" s="102"/>
      <c r="SIF140" s="102"/>
      <c r="SIG140" s="102"/>
      <c r="SIH140" s="102"/>
      <c r="SII140" s="102"/>
      <c r="SIJ140" s="102"/>
      <c r="SIK140" s="102"/>
      <c r="SIL140" s="102"/>
      <c r="SIM140" s="102"/>
      <c r="SIN140" s="102"/>
      <c r="SIO140" s="102"/>
      <c r="SIP140" s="102"/>
      <c r="SIQ140" s="102"/>
      <c r="SIR140" s="102"/>
      <c r="SIS140" s="102"/>
      <c r="SIT140" s="102"/>
      <c r="SIU140" s="102"/>
      <c r="SIV140" s="102"/>
      <c r="SIW140" s="102"/>
      <c r="SIX140" s="102"/>
      <c r="SIY140" s="102"/>
      <c r="SIZ140" s="102"/>
      <c r="SJA140" s="102"/>
      <c r="SJB140" s="102"/>
      <c r="SJC140" s="102"/>
      <c r="SJD140" s="102"/>
      <c r="SJE140" s="102"/>
      <c r="SJF140" s="102"/>
      <c r="SJG140" s="102"/>
      <c r="SJH140" s="102"/>
      <c r="SJI140" s="102"/>
      <c r="SJJ140" s="102"/>
      <c r="SJK140" s="102"/>
      <c r="SJL140" s="102"/>
      <c r="SJM140" s="102"/>
      <c r="SJN140" s="102"/>
      <c r="SJO140" s="102"/>
      <c r="SJP140" s="102"/>
      <c r="SJQ140" s="102"/>
      <c r="SJR140" s="102"/>
      <c r="SJS140" s="102"/>
      <c r="SJT140" s="102"/>
      <c r="SJU140" s="102"/>
      <c r="SJV140" s="102"/>
      <c r="SJW140" s="102"/>
      <c r="SJX140" s="102"/>
      <c r="SJY140" s="102"/>
      <c r="SJZ140" s="102"/>
      <c r="SKA140" s="102"/>
      <c r="SKB140" s="102"/>
      <c r="SKC140" s="102"/>
      <c r="SKD140" s="102"/>
      <c r="SKE140" s="102"/>
      <c r="SKF140" s="102"/>
      <c r="SKG140" s="102"/>
      <c r="SKH140" s="102"/>
      <c r="SKI140" s="102"/>
      <c r="SKJ140" s="102"/>
      <c r="SKK140" s="102"/>
      <c r="SKL140" s="102"/>
      <c r="SKM140" s="102"/>
      <c r="SKN140" s="102"/>
      <c r="SKO140" s="102"/>
      <c r="SKP140" s="102"/>
      <c r="SKQ140" s="102"/>
      <c r="SKR140" s="102"/>
      <c r="SKS140" s="102"/>
      <c r="SKT140" s="102"/>
      <c r="SKU140" s="102"/>
      <c r="SKV140" s="102"/>
      <c r="SKW140" s="102"/>
      <c r="SKX140" s="102"/>
      <c r="SKY140" s="102"/>
      <c r="SKZ140" s="102"/>
      <c r="SLA140" s="102"/>
      <c r="SLB140" s="102"/>
      <c r="SLC140" s="102"/>
      <c r="SLD140" s="102"/>
      <c r="SLE140" s="102"/>
      <c r="SLF140" s="102"/>
      <c r="SLG140" s="102"/>
      <c r="SLH140" s="102"/>
      <c r="SLI140" s="102"/>
      <c r="SLJ140" s="102"/>
      <c r="SLK140" s="102"/>
      <c r="SLL140" s="102"/>
      <c r="SLM140" s="102"/>
      <c r="SLN140" s="102"/>
      <c r="SLO140" s="102"/>
      <c r="SLP140" s="102"/>
      <c r="SLQ140" s="102"/>
      <c r="SLR140" s="102"/>
      <c r="SLS140" s="102"/>
      <c r="SLT140" s="102"/>
      <c r="SLU140" s="102"/>
      <c r="SLV140" s="102"/>
      <c r="SLW140" s="102"/>
      <c r="SLX140" s="102"/>
      <c r="SLY140" s="102"/>
      <c r="SLZ140" s="102"/>
      <c r="SMA140" s="102"/>
      <c r="SMB140" s="102"/>
      <c r="SMC140" s="102"/>
      <c r="SMD140" s="102"/>
      <c r="SME140" s="102"/>
      <c r="SMF140" s="102"/>
      <c r="SMG140" s="102"/>
      <c r="SMH140" s="102"/>
      <c r="SMI140" s="102"/>
      <c r="SMJ140" s="102"/>
      <c r="SMK140" s="102"/>
      <c r="SML140" s="102"/>
      <c r="SMM140" s="102"/>
      <c r="SMN140" s="102"/>
      <c r="SMO140" s="102"/>
      <c r="SMP140" s="102"/>
      <c r="SMQ140" s="102"/>
      <c r="SMR140" s="102"/>
      <c r="SMS140" s="102"/>
      <c r="SMT140" s="102"/>
      <c r="SMU140" s="102"/>
      <c r="SMV140" s="102"/>
      <c r="SMW140" s="102"/>
      <c r="SMX140" s="102"/>
      <c r="SMY140" s="102"/>
      <c r="SMZ140" s="102"/>
      <c r="SNA140" s="102"/>
      <c r="SNB140" s="102"/>
      <c r="SNC140" s="102"/>
      <c r="SND140" s="102"/>
      <c r="SNE140" s="102"/>
      <c r="SNF140" s="102"/>
      <c r="SNG140" s="102"/>
      <c r="SNH140" s="102"/>
      <c r="SNI140" s="102"/>
      <c r="SNJ140" s="102"/>
      <c r="SNK140" s="102"/>
      <c r="SNL140" s="102"/>
      <c r="SNM140" s="102"/>
      <c r="SNN140" s="102"/>
      <c r="SNO140" s="102"/>
      <c r="SNP140" s="102"/>
      <c r="SNQ140" s="102"/>
      <c r="SNR140" s="102"/>
      <c r="SNS140" s="102"/>
      <c r="SNT140" s="102"/>
      <c r="SNU140" s="102"/>
      <c r="SNV140" s="102"/>
      <c r="SNW140" s="102"/>
      <c r="SNX140" s="102"/>
      <c r="SNY140" s="102"/>
      <c r="SNZ140" s="102"/>
      <c r="SOA140" s="102"/>
      <c r="SOB140" s="102"/>
      <c r="SOC140" s="102"/>
      <c r="SOD140" s="102"/>
      <c r="SOE140" s="102"/>
      <c r="SOF140" s="102"/>
      <c r="SOG140" s="102"/>
      <c r="SOH140" s="102"/>
      <c r="SOI140" s="102"/>
      <c r="SOJ140" s="102"/>
      <c r="SOK140" s="102"/>
      <c r="SOL140" s="102"/>
      <c r="SOM140" s="102"/>
      <c r="SON140" s="102"/>
      <c r="SOO140" s="102"/>
      <c r="SOP140" s="102"/>
      <c r="SOQ140" s="102"/>
      <c r="SOR140" s="102"/>
      <c r="SOS140" s="102"/>
      <c r="SOT140" s="102"/>
      <c r="SOU140" s="102"/>
      <c r="SOV140" s="102"/>
      <c r="SOW140" s="102"/>
      <c r="SOX140" s="102"/>
      <c r="SOY140" s="102"/>
      <c r="SOZ140" s="102"/>
      <c r="SPA140" s="102"/>
      <c r="SPB140" s="102"/>
      <c r="SPC140" s="102"/>
      <c r="SPD140" s="102"/>
      <c r="SPE140" s="102"/>
      <c r="SPF140" s="102"/>
      <c r="SPG140" s="102"/>
      <c r="SPH140" s="102"/>
      <c r="SPI140" s="102"/>
      <c r="SPJ140" s="102"/>
      <c r="SPK140" s="102"/>
      <c r="SPL140" s="102"/>
      <c r="SPM140" s="102"/>
      <c r="SPN140" s="102"/>
      <c r="SPO140" s="102"/>
      <c r="SPP140" s="102"/>
      <c r="SPQ140" s="102"/>
      <c r="SPR140" s="102"/>
      <c r="SPS140" s="102"/>
      <c r="SPT140" s="102"/>
      <c r="SPU140" s="102"/>
      <c r="SPV140" s="102"/>
      <c r="SPW140" s="102"/>
      <c r="SPX140" s="102"/>
      <c r="SPY140" s="102"/>
      <c r="SPZ140" s="102"/>
      <c r="SQA140" s="102"/>
      <c r="SQB140" s="102"/>
      <c r="SQC140" s="102"/>
      <c r="SQD140" s="102"/>
      <c r="SQE140" s="102"/>
      <c r="SQF140" s="102"/>
      <c r="SQG140" s="102"/>
      <c r="SQH140" s="102"/>
      <c r="SQI140" s="102"/>
      <c r="SQJ140" s="102"/>
      <c r="SQK140" s="102"/>
      <c r="SQL140" s="102"/>
      <c r="SQM140" s="102"/>
      <c r="SQN140" s="102"/>
      <c r="SQO140" s="102"/>
      <c r="SQP140" s="102"/>
      <c r="SQQ140" s="102"/>
      <c r="SQR140" s="102"/>
      <c r="SQS140" s="102"/>
      <c r="SQT140" s="102"/>
      <c r="SQU140" s="102"/>
      <c r="SQV140" s="102"/>
      <c r="SQW140" s="102"/>
      <c r="SQX140" s="102"/>
      <c r="SQY140" s="102"/>
      <c r="SQZ140" s="102"/>
      <c r="SRA140" s="102"/>
      <c r="SRB140" s="102"/>
      <c r="SRC140" s="102"/>
      <c r="SRD140" s="102"/>
      <c r="SRE140" s="102"/>
      <c r="SRF140" s="102"/>
      <c r="SRG140" s="102"/>
      <c r="SRH140" s="102"/>
      <c r="SRI140" s="102"/>
      <c r="SRJ140" s="102"/>
      <c r="SRK140" s="102"/>
      <c r="SRL140" s="102"/>
      <c r="SRM140" s="102"/>
      <c r="SRN140" s="102"/>
      <c r="SRO140" s="102"/>
      <c r="SRP140" s="102"/>
      <c r="SRQ140" s="102"/>
      <c r="SRR140" s="102"/>
      <c r="SRS140" s="102"/>
      <c r="SRT140" s="102"/>
      <c r="SRU140" s="102"/>
      <c r="SRV140" s="102"/>
      <c r="SRW140" s="102"/>
      <c r="SRX140" s="102"/>
      <c r="SRY140" s="102"/>
      <c r="SRZ140" s="102"/>
      <c r="SSA140" s="102"/>
      <c r="SSB140" s="102"/>
      <c r="SSC140" s="102"/>
      <c r="SSD140" s="102"/>
      <c r="SSE140" s="102"/>
      <c r="SSF140" s="102"/>
      <c r="SSG140" s="102"/>
      <c r="SSH140" s="102"/>
      <c r="SSI140" s="102"/>
      <c r="SSJ140" s="102"/>
      <c r="SSK140" s="102"/>
      <c r="SSL140" s="102"/>
      <c r="SSM140" s="102"/>
      <c r="SSN140" s="102"/>
      <c r="SSO140" s="102"/>
      <c r="SSP140" s="102"/>
      <c r="SSQ140" s="102"/>
      <c r="SSR140" s="102"/>
      <c r="SSS140" s="102"/>
      <c r="SST140" s="102"/>
      <c r="SSU140" s="102"/>
      <c r="SSV140" s="102"/>
      <c r="SSW140" s="102"/>
      <c r="SSX140" s="102"/>
      <c r="SSY140" s="102"/>
      <c r="SSZ140" s="102"/>
      <c r="STA140" s="102"/>
      <c r="STB140" s="102"/>
      <c r="STC140" s="102"/>
      <c r="STD140" s="102"/>
      <c r="STE140" s="102"/>
      <c r="STF140" s="102"/>
      <c r="STG140" s="102"/>
      <c r="STH140" s="102"/>
      <c r="STI140" s="102"/>
      <c r="STJ140" s="102"/>
      <c r="STK140" s="102"/>
      <c r="STL140" s="102"/>
      <c r="STM140" s="102"/>
      <c r="STN140" s="102"/>
      <c r="STO140" s="102"/>
      <c r="STP140" s="102"/>
      <c r="STQ140" s="102"/>
      <c r="STR140" s="102"/>
      <c r="STS140" s="102"/>
      <c r="STT140" s="102"/>
      <c r="STU140" s="102"/>
      <c r="STV140" s="102"/>
      <c r="STW140" s="102"/>
      <c r="STX140" s="102"/>
      <c r="STY140" s="102"/>
      <c r="STZ140" s="102"/>
      <c r="SUA140" s="102"/>
      <c r="SUB140" s="102"/>
      <c r="SUC140" s="102"/>
      <c r="SUD140" s="102"/>
      <c r="SUE140" s="102"/>
      <c r="SUF140" s="102"/>
      <c r="SUG140" s="102"/>
      <c r="SUH140" s="102"/>
      <c r="SUI140" s="102"/>
      <c r="SUJ140" s="102"/>
      <c r="SUK140" s="102"/>
      <c r="SUL140" s="102"/>
      <c r="SUM140" s="102"/>
      <c r="SUN140" s="102"/>
      <c r="SUO140" s="102"/>
      <c r="SUP140" s="102"/>
      <c r="SUQ140" s="102"/>
      <c r="SUR140" s="102"/>
      <c r="SUS140" s="102"/>
      <c r="SUT140" s="102"/>
      <c r="SUU140" s="102"/>
      <c r="SUV140" s="102"/>
      <c r="SUW140" s="102"/>
      <c r="SUX140" s="102"/>
      <c r="SUY140" s="102"/>
      <c r="SUZ140" s="102"/>
      <c r="SVA140" s="102"/>
      <c r="SVB140" s="102"/>
      <c r="SVC140" s="102"/>
      <c r="SVD140" s="102"/>
      <c r="SVE140" s="102"/>
      <c r="SVF140" s="102"/>
      <c r="SVG140" s="102"/>
      <c r="SVH140" s="102"/>
      <c r="SVI140" s="102"/>
      <c r="SVJ140" s="102"/>
      <c r="SVK140" s="102"/>
      <c r="SVL140" s="102"/>
      <c r="SVM140" s="102"/>
      <c r="SVN140" s="102"/>
      <c r="SVO140" s="102"/>
      <c r="SVP140" s="102"/>
      <c r="SVQ140" s="102"/>
      <c r="SVR140" s="102"/>
      <c r="SVS140" s="102"/>
      <c r="SVT140" s="102"/>
      <c r="SVU140" s="102"/>
      <c r="SVV140" s="102"/>
      <c r="SVW140" s="102"/>
      <c r="SVX140" s="102"/>
      <c r="SVY140" s="102"/>
      <c r="SVZ140" s="102"/>
      <c r="SWA140" s="102"/>
      <c r="SWB140" s="102"/>
      <c r="SWC140" s="102"/>
      <c r="SWD140" s="102"/>
      <c r="SWE140" s="102"/>
      <c r="SWF140" s="102"/>
      <c r="SWG140" s="102"/>
      <c r="SWH140" s="102"/>
      <c r="SWI140" s="102"/>
      <c r="SWJ140" s="102"/>
      <c r="SWK140" s="102"/>
      <c r="SWL140" s="102"/>
      <c r="SWM140" s="102"/>
      <c r="SWN140" s="102"/>
      <c r="SWO140" s="102"/>
      <c r="SWP140" s="102"/>
      <c r="SWQ140" s="102"/>
      <c r="SWR140" s="102"/>
      <c r="SWS140" s="102"/>
      <c r="SWT140" s="102"/>
      <c r="SWU140" s="102"/>
      <c r="SWV140" s="102"/>
      <c r="SWW140" s="102"/>
      <c r="SWX140" s="102"/>
      <c r="SWY140" s="102"/>
      <c r="SWZ140" s="102"/>
      <c r="SXA140" s="102"/>
      <c r="SXB140" s="102"/>
      <c r="SXC140" s="102"/>
      <c r="SXD140" s="102"/>
      <c r="SXE140" s="102"/>
      <c r="SXF140" s="102"/>
      <c r="SXG140" s="102"/>
      <c r="SXH140" s="102"/>
      <c r="SXI140" s="102"/>
      <c r="SXJ140" s="102"/>
      <c r="SXK140" s="102"/>
      <c r="SXL140" s="102"/>
      <c r="SXM140" s="102"/>
      <c r="SXN140" s="102"/>
      <c r="SXO140" s="102"/>
      <c r="SXP140" s="102"/>
      <c r="SXQ140" s="102"/>
      <c r="SXR140" s="102"/>
      <c r="SXS140" s="102"/>
      <c r="SXT140" s="102"/>
      <c r="SXU140" s="102"/>
      <c r="SXV140" s="102"/>
      <c r="SXW140" s="102"/>
      <c r="SXX140" s="102"/>
      <c r="SXY140" s="102"/>
      <c r="SXZ140" s="102"/>
      <c r="SYA140" s="102"/>
      <c r="SYB140" s="102"/>
      <c r="SYC140" s="102"/>
      <c r="SYD140" s="102"/>
      <c r="SYE140" s="102"/>
      <c r="SYF140" s="102"/>
      <c r="SYG140" s="102"/>
      <c r="SYH140" s="102"/>
      <c r="SYI140" s="102"/>
      <c r="SYJ140" s="102"/>
      <c r="SYK140" s="102"/>
      <c r="SYL140" s="102"/>
      <c r="SYM140" s="102"/>
      <c r="SYN140" s="102"/>
      <c r="SYO140" s="102"/>
      <c r="SYP140" s="102"/>
      <c r="SYQ140" s="102"/>
      <c r="SYR140" s="102"/>
      <c r="SYS140" s="102"/>
      <c r="SYT140" s="102"/>
      <c r="SYU140" s="102"/>
      <c r="SYV140" s="102"/>
      <c r="SYW140" s="102"/>
      <c r="SYX140" s="102"/>
      <c r="SYY140" s="102"/>
      <c r="SYZ140" s="102"/>
      <c r="SZA140" s="102"/>
      <c r="SZB140" s="102"/>
      <c r="SZC140" s="102"/>
      <c r="SZD140" s="102"/>
      <c r="SZE140" s="102"/>
      <c r="SZF140" s="102"/>
      <c r="SZG140" s="102"/>
      <c r="SZH140" s="102"/>
      <c r="SZI140" s="102"/>
      <c r="SZJ140" s="102"/>
      <c r="SZK140" s="102"/>
      <c r="SZL140" s="102"/>
      <c r="SZM140" s="102"/>
      <c r="SZN140" s="102"/>
      <c r="SZO140" s="102"/>
      <c r="SZP140" s="102"/>
      <c r="SZQ140" s="102"/>
      <c r="SZR140" s="102"/>
      <c r="SZS140" s="102"/>
      <c r="SZT140" s="102"/>
      <c r="SZU140" s="102"/>
      <c r="SZV140" s="102"/>
      <c r="SZW140" s="102"/>
      <c r="SZX140" s="102"/>
      <c r="SZY140" s="102"/>
      <c r="SZZ140" s="102"/>
      <c r="TAA140" s="102"/>
      <c r="TAB140" s="102"/>
      <c r="TAC140" s="102"/>
      <c r="TAD140" s="102"/>
      <c r="TAE140" s="102"/>
      <c r="TAF140" s="102"/>
      <c r="TAG140" s="102"/>
      <c r="TAH140" s="102"/>
      <c r="TAI140" s="102"/>
      <c r="TAJ140" s="102"/>
      <c r="TAK140" s="102"/>
      <c r="TAL140" s="102"/>
      <c r="TAM140" s="102"/>
      <c r="TAN140" s="102"/>
      <c r="TAO140" s="102"/>
      <c r="TAP140" s="102"/>
      <c r="TAQ140" s="102"/>
      <c r="TAR140" s="102"/>
      <c r="TAS140" s="102"/>
      <c r="TAT140" s="102"/>
      <c r="TAU140" s="102"/>
      <c r="TAV140" s="102"/>
      <c r="TAW140" s="102"/>
      <c r="TAX140" s="102"/>
      <c r="TAY140" s="102"/>
      <c r="TAZ140" s="102"/>
      <c r="TBA140" s="102"/>
      <c r="TBB140" s="102"/>
      <c r="TBC140" s="102"/>
      <c r="TBD140" s="102"/>
      <c r="TBE140" s="102"/>
      <c r="TBF140" s="102"/>
      <c r="TBG140" s="102"/>
      <c r="TBH140" s="102"/>
      <c r="TBI140" s="102"/>
      <c r="TBJ140" s="102"/>
      <c r="TBK140" s="102"/>
      <c r="TBL140" s="102"/>
      <c r="TBM140" s="102"/>
      <c r="TBN140" s="102"/>
      <c r="TBO140" s="102"/>
      <c r="TBP140" s="102"/>
      <c r="TBQ140" s="102"/>
      <c r="TBR140" s="102"/>
      <c r="TBS140" s="102"/>
      <c r="TBT140" s="102"/>
      <c r="TBU140" s="102"/>
      <c r="TBV140" s="102"/>
      <c r="TBW140" s="102"/>
      <c r="TBX140" s="102"/>
      <c r="TBY140" s="102"/>
      <c r="TBZ140" s="102"/>
      <c r="TCA140" s="102"/>
      <c r="TCB140" s="102"/>
      <c r="TCC140" s="102"/>
      <c r="TCD140" s="102"/>
      <c r="TCE140" s="102"/>
      <c r="TCF140" s="102"/>
      <c r="TCG140" s="102"/>
      <c r="TCH140" s="102"/>
      <c r="TCI140" s="102"/>
      <c r="TCJ140" s="102"/>
      <c r="TCK140" s="102"/>
      <c r="TCL140" s="102"/>
      <c r="TCM140" s="102"/>
      <c r="TCN140" s="102"/>
      <c r="TCO140" s="102"/>
      <c r="TCP140" s="102"/>
      <c r="TCQ140" s="102"/>
      <c r="TCR140" s="102"/>
      <c r="TCS140" s="102"/>
      <c r="TCT140" s="102"/>
      <c r="TCU140" s="102"/>
      <c r="TCV140" s="102"/>
      <c r="TCW140" s="102"/>
      <c r="TCX140" s="102"/>
      <c r="TCY140" s="102"/>
      <c r="TCZ140" s="102"/>
      <c r="TDA140" s="102"/>
      <c r="TDB140" s="102"/>
      <c r="TDC140" s="102"/>
      <c r="TDD140" s="102"/>
      <c r="TDE140" s="102"/>
      <c r="TDF140" s="102"/>
      <c r="TDG140" s="102"/>
      <c r="TDH140" s="102"/>
      <c r="TDI140" s="102"/>
      <c r="TDJ140" s="102"/>
      <c r="TDK140" s="102"/>
      <c r="TDL140" s="102"/>
      <c r="TDM140" s="102"/>
      <c r="TDN140" s="102"/>
      <c r="TDO140" s="102"/>
      <c r="TDP140" s="102"/>
      <c r="TDQ140" s="102"/>
      <c r="TDR140" s="102"/>
      <c r="TDS140" s="102"/>
      <c r="TDT140" s="102"/>
      <c r="TDU140" s="102"/>
      <c r="TDV140" s="102"/>
      <c r="TDW140" s="102"/>
      <c r="TDX140" s="102"/>
      <c r="TDY140" s="102"/>
      <c r="TDZ140" s="102"/>
      <c r="TEA140" s="102"/>
      <c r="TEB140" s="102"/>
      <c r="TEC140" s="102"/>
      <c r="TED140" s="102"/>
      <c r="TEE140" s="102"/>
      <c r="TEF140" s="102"/>
      <c r="TEG140" s="102"/>
      <c r="TEH140" s="102"/>
      <c r="TEI140" s="102"/>
      <c r="TEJ140" s="102"/>
      <c r="TEK140" s="102"/>
      <c r="TEL140" s="102"/>
      <c r="TEM140" s="102"/>
      <c r="TEN140" s="102"/>
      <c r="TEO140" s="102"/>
      <c r="TEP140" s="102"/>
      <c r="TEQ140" s="102"/>
      <c r="TER140" s="102"/>
      <c r="TES140" s="102"/>
      <c r="TET140" s="102"/>
      <c r="TEU140" s="102"/>
      <c r="TEV140" s="102"/>
      <c r="TEW140" s="102"/>
      <c r="TEX140" s="102"/>
      <c r="TEY140" s="102"/>
      <c r="TEZ140" s="102"/>
      <c r="TFA140" s="102"/>
      <c r="TFB140" s="102"/>
      <c r="TFC140" s="102"/>
      <c r="TFD140" s="102"/>
      <c r="TFE140" s="102"/>
      <c r="TFF140" s="102"/>
      <c r="TFG140" s="102"/>
      <c r="TFH140" s="102"/>
      <c r="TFI140" s="102"/>
      <c r="TFJ140" s="102"/>
      <c r="TFK140" s="102"/>
      <c r="TFL140" s="102"/>
      <c r="TFM140" s="102"/>
      <c r="TFN140" s="102"/>
      <c r="TFO140" s="102"/>
      <c r="TFP140" s="102"/>
      <c r="TFQ140" s="102"/>
      <c r="TFR140" s="102"/>
      <c r="TFS140" s="102"/>
      <c r="TFT140" s="102"/>
      <c r="TFU140" s="102"/>
      <c r="TFV140" s="102"/>
      <c r="TFW140" s="102"/>
      <c r="TFX140" s="102"/>
      <c r="TFY140" s="102"/>
      <c r="TFZ140" s="102"/>
      <c r="TGA140" s="102"/>
      <c r="TGB140" s="102"/>
      <c r="TGC140" s="102"/>
      <c r="TGD140" s="102"/>
      <c r="TGE140" s="102"/>
      <c r="TGF140" s="102"/>
      <c r="TGG140" s="102"/>
      <c r="TGH140" s="102"/>
      <c r="TGI140" s="102"/>
      <c r="TGJ140" s="102"/>
      <c r="TGK140" s="102"/>
      <c r="TGL140" s="102"/>
      <c r="TGM140" s="102"/>
      <c r="TGN140" s="102"/>
      <c r="TGO140" s="102"/>
      <c r="TGP140" s="102"/>
      <c r="TGQ140" s="102"/>
      <c r="TGR140" s="102"/>
      <c r="TGS140" s="102"/>
      <c r="TGT140" s="102"/>
      <c r="TGU140" s="102"/>
      <c r="TGV140" s="102"/>
      <c r="TGW140" s="102"/>
      <c r="TGX140" s="102"/>
      <c r="TGY140" s="102"/>
      <c r="TGZ140" s="102"/>
      <c r="THA140" s="102"/>
      <c r="THB140" s="102"/>
      <c r="THC140" s="102"/>
      <c r="THD140" s="102"/>
      <c r="THE140" s="102"/>
      <c r="THF140" s="102"/>
      <c r="THG140" s="102"/>
      <c r="THH140" s="102"/>
      <c r="THI140" s="102"/>
      <c r="THJ140" s="102"/>
      <c r="THK140" s="102"/>
      <c r="THL140" s="102"/>
      <c r="THM140" s="102"/>
      <c r="THN140" s="102"/>
      <c r="THO140" s="102"/>
      <c r="THP140" s="102"/>
      <c r="THQ140" s="102"/>
      <c r="THR140" s="102"/>
      <c r="THS140" s="102"/>
      <c r="THT140" s="102"/>
      <c r="THU140" s="102"/>
      <c r="THV140" s="102"/>
      <c r="THW140" s="102"/>
      <c r="THX140" s="102"/>
      <c r="THY140" s="102"/>
      <c r="THZ140" s="102"/>
      <c r="TIA140" s="102"/>
      <c r="TIB140" s="102"/>
      <c r="TIC140" s="102"/>
      <c r="TID140" s="102"/>
      <c r="TIE140" s="102"/>
      <c r="TIF140" s="102"/>
      <c r="TIG140" s="102"/>
      <c r="TIH140" s="102"/>
      <c r="TII140" s="102"/>
      <c r="TIJ140" s="102"/>
      <c r="TIK140" s="102"/>
      <c r="TIL140" s="102"/>
      <c r="TIM140" s="102"/>
      <c r="TIN140" s="102"/>
      <c r="TIO140" s="102"/>
      <c r="TIP140" s="102"/>
      <c r="TIQ140" s="102"/>
      <c r="TIR140" s="102"/>
      <c r="TIS140" s="102"/>
      <c r="TIT140" s="102"/>
      <c r="TIU140" s="102"/>
      <c r="TIV140" s="102"/>
      <c r="TIW140" s="102"/>
      <c r="TIX140" s="102"/>
      <c r="TIY140" s="102"/>
      <c r="TIZ140" s="102"/>
      <c r="TJA140" s="102"/>
      <c r="TJB140" s="102"/>
      <c r="TJC140" s="102"/>
      <c r="TJD140" s="102"/>
      <c r="TJE140" s="102"/>
      <c r="TJF140" s="102"/>
      <c r="TJG140" s="102"/>
      <c r="TJH140" s="102"/>
      <c r="TJI140" s="102"/>
      <c r="TJJ140" s="102"/>
      <c r="TJK140" s="102"/>
      <c r="TJL140" s="102"/>
      <c r="TJM140" s="102"/>
      <c r="TJN140" s="102"/>
      <c r="TJO140" s="102"/>
      <c r="TJP140" s="102"/>
      <c r="TJQ140" s="102"/>
      <c r="TJR140" s="102"/>
      <c r="TJS140" s="102"/>
      <c r="TJT140" s="102"/>
      <c r="TJU140" s="102"/>
      <c r="TJV140" s="102"/>
      <c r="TJW140" s="102"/>
      <c r="TJX140" s="102"/>
      <c r="TJY140" s="102"/>
      <c r="TJZ140" s="102"/>
      <c r="TKA140" s="102"/>
      <c r="TKB140" s="102"/>
      <c r="TKC140" s="102"/>
      <c r="TKD140" s="102"/>
      <c r="TKE140" s="102"/>
      <c r="TKF140" s="102"/>
      <c r="TKG140" s="102"/>
      <c r="TKH140" s="102"/>
      <c r="TKI140" s="102"/>
      <c r="TKJ140" s="102"/>
      <c r="TKK140" s="102"/>
      <c r="TKL140" s="102"/>
      <c r="TKM140" s="102"/>
      <c r="TKN140" s="102"/>
      <c r="TKO140" s="102"/>
      <c r="TKP140" s="102"/>
      <c r="TKQ140" s="102"/>
      <c r="TKR140" s="102"/>
      <c r="TKS140" s="102"/>
      <c r="TKT140" s="102"/>
      <c r="TKU140" s="102"/>
      <c r="TKV140" s="102"/>
      <c r="TKW140" s="102"/>
      <c r="TKX140" s="102"/>
      <c r="TKY140" s="102"/>
      <c r="TKZ140" s="102"/>
      <c r="TLA140" s="102"/>
      <c r="TLB140" s="102"/>
      <c r="TLC140" s="102"/>
      <c r="TLD140" s="102"/>
      <c r="TLE140" s="102"/>
      <c r="TLF140" s="102"/>
      <c r="TLG140" s="102"/>
      <c r="TLH140" s="102"/>
      <c r="TLI140" s="102"/>
      <c r="TLJ140" s="102"/>
      <c r="TLK140" s="102"/>
      <c r="TLL140" s="102"/>
      <c r="TLM140" s="102"/>
      <c r="TLN140" s="102"/>
      <c r="TLO140" s="102"/>
      <c r="TLP140" s="102"/>
      <c r="TLQ140" s="102"/>
      <c r="TLR140" s="102"/>
      <c r="TLS140" s="102"/>
      <c r="TLT140" s="102"/>
      <c r="TLU140" s="102"/>
      <c r="TLV140" s="102"/>
      <c r="TLW140" s="102"/>
      <c r="TLX140" s="102"/>
      <c r="TLY140" s="102"/>
      <c r="TLZ140" s="102"/>
      <c r="TMA140" s="102"/>
      <c r="TMB140" s="102"/>
      <c r="TMC140" s="102"/>
      <c r="TMD140" s="102"/>
      <c r="TME140" s="102"/>
      <c r="TMF140" s="102"/>
      <c r="TMG140" s="102"/>
      <c r="TMH140" s="102"/>
      <c r="TMI140" s="102"/>
      <c r="TMJ140" s="102"/>
      <c r="TMK140" s="102"/>
      <c r="TML140" s="102"/>
      <c r="TMM140" s="102"/>
      <c r="TMN140" s="102"/>
      <c r="TMO140" s="102"/>
      <c r="TMP140" s="102"/>
      <c r="TMQ140" s="102"/>
      <c r="TMR140" s="102"/>
      <c r="TMS140" s="102"/>
      <c r="TMT140" s="102"/>
      <c r="TMU140" s="102"/>
      <c r="TMV140" s="102"/>
      <c r="TMW140" s="102"/>
      <c r="TMX140" s="102"/>
      <c r="TMY140" s="102"/>
      <c r="TMZ140" s="102"/>
      <c r="TNA140" s="102"/>
      <c r="TNB140" s="102"/>
      <c r="TNC140" s="102"/>
      <c r="TND140" s="102"/>
      <c r="TNE140" s="102"/>
      <c r="TNF140" s="102"/>
      <c r="TNG140" s="102"/>
      <c r="TNH140" s="102"/>
      <c r="TNI140" s="102"/>
      <c r="TNJ140" s="102"/>
      <c r="TNK140" s="102"/>
      <c r="TNL140" s="102"/>
      <c r="TNM140" s="102"/>
      <c r="TNN140" s="102"/>
      <c r="TNO140" s="102"/>
      <c r="TNP140" s="102"/>
      <c r="TNQ140" s="102"/>
      <c r="TNR140" s="102"/>
      <c r="TNS140" s="102"/>
      <c r="TNT140" s="102"/>
      <c r="TNU140" s="102"/>
      <c r="TNV140" s="102"/>
      <c r="TNW140" s="102"/>
      <c r="TNX140" s="102"/>
      <c r="TNY140" s="102"/>
      <c r="TNZ140" s="102"/>
      <c r="TOA140" s="102"/>
      <c r="TOB140" s="102"/>
      <c r="TOC140" s="102"/>
      <c r="TOD140" s="102"/>
      <c r="TOE140" s="102"/>
      <c r="TOF140" s="102"/>
      <c r="TOG140" s="102"/>
      <c r="TOH140" s="102"/>
      <c r="TOI140" s="102"/>
      <c r="TOJ140" s="102"/>
      <c r="TOK140" s="102"/>
      <c r="TOL140" s="102"/>
      <c r="TOM140" s="102"/>
      <c r="TON140" s="102"/>
      <c r="TOO140" s="102"/>
      <c r="TOP140" s="102"/>
      <c r="TOQ140" s="102"/>
      <c r="TOR140" s="102"/>
      <c r="TOS140" s="102"/>
      <c r="TOT140" s="102"/>
      <c r="TOU140" s="102"/>
      <c r="TOV140" s="102"/>
      <c r="TOW140" s="102"/>
      <c r="TOX140" s="102"/>
      <c r="TOY140" s="102"/>
      <c r="TOZ140" s="102"/>
      <c r="TPA140" s="102"/>
      <c r="TPB140" s="102"/>
      <c r="TPC140" s="102"/>
      <c r="TPD140" s="102"/>
      <c r="TPE140" s="102"/>
      <c r="TPF140" s="102"/>
      <c r="TPG140" s="102"/>
      <c r="TPH140" s="102"/>
      <c r="TPI140" s="102"/>
      <c r="TPJ140" s="102"/>
      <c r="TPK140" s="102"/>
      <c r="TPL140" s="102"/>
      <c r="TPM140" s="102"/>
      <c r="TPN140" s="102"/>
      <c r="TPO140" s="102"/>
      <c r="TPP140" s="102"/>
      <c r="TPQ140" s="102"/>
      <c r="TPR140" s="102"/>
      <c r="TPS140" s="102"/>
      <c r="TPT140" s="102"/>
      <c r="TPU140" s="102"/>
      <c r="TPV140" s="102"/>
      <c r="TPW140" s="102"/>
      <c r="TPX140" s="102"/>
      <c r="TPY140" s="102"/>
      <c r="TPZ140" s="102"/>
      <c r="TQA140" s="102"/>
      <c r="TQB140" s="102"/>
      <c r="TQC140" s="102"/>
      <c r="TQD140" s="102"/>
      <c r="TQE140" s="102"/>
      <c r="TQF140" s="102"/>
      <c r="TQG140" s="102"/>
      <c r="TQH140" s="102"/>
      <c r="TQI140" s="102"/>
      <c r="TQJ140" s="102"/>
      <c r="TQK140" s="102"/>
      <c r="TQL140" s="102"/>
      <c r="TQM140" s="102"/>
      <c r="TQN140" s="102"/>
      <c r="TQO140" s="102"/>
      <c r="TQP140" s="102"/>
      <c r="TQQ140" s="102"/>
      <c r="TQR140" s="102"/>
      <c r="TQS140" s="102"/>
      <c r="TQT140" s="102"/>
      <c r="TQU140" s="102"/>
      <c r="TQV140" s="102"/>
      <c r="TQW140" s="102"/>
      <c r="TQX140" s="102"/>
      <c r="TQY140" s="102"/>
      <c r="TQZ140" s="102"/>
      <c r="TRA140" s="102"/>
      <c r="TRB140" s="102"/>
      <c r="TRC140" s="102"/>
      <c r="TRD140" s="102"/>
      <c r="TRE140" s="102"/>
      <c r="TRF140" s="102"/>
      <c r="TRG140" s="102"/>
      <c r="TRH140" s="102"/>
      <c r="TRI140" s="102"/>
      <c r="TRJ140" s="102"/>
      <c r="TRK140" s="102"/>
      <c r="TRL140" s="102"/>
      <c r="TRM140" s="102"/>
      <c r="TRN140" s="102"/>
      <c r="TRO140" s="102"/>
      <c r="TRP140" s="102"/>
      <c r="TRQ140" s="102"/>
      <c r="TRR140" s="102"/>
      <c r="TRS140" s="102"/>
      <c r="TRT140" s="102"/>
      <c r="TRU140" s="102"/>
      <c r="TRV140" s="102"/>
      <c r="TRW140" s="102"/>
      <c r="TRX140" s="102"/>
      <c r="TRY140" s="102"/>
      <c r="TRZ140" s="102"/>
      <c r="TSA140" s="102"/>
      <c r="TSB140" s="102"/>
      <c r="TSC140" s="102"/>
      <c r="TSD140" s="102"/>
      <c r="TSE140" s="102"/>
      <c r="TSF140" s="102"/>
      <c r="TSG140" s="102"/>
      <c r="TSH140" s="102"/>
      <c r="TSI140" s="102"/>
      <c r="TSJ140" s="102"/>
      <c r="TSK140" s="102"/>
      <c r="TSL140" s="102"/>
      <c r="TSM140" s="102"/>
      <c r="TSN140" s="102"/>
      <c r="TSO140" s="102"/>
      <c r="TSP140" s="102"/>
      <c r="TSQ140" s="102"/>
      <c r="TSR140" s="102"/>
      <c r="TSS140" s="102"/>
      <c r="TST140" s="102"/>
      <c r="TSU140" s="102"/>
      <c r="TSV140" s="102"/>
      <c r="TSW140" s="102"/>
      <c r="TSX140" s="102"/>
      <c r="TSY140" s="102"/>
      <c r="TSZ140" s="102"/>
      <c r="TTA140" s="102"/>
      <c r="TTB140" s="102"/>
      <c r="TTC140" s="102"/>
      <c r="TTD140" s="102"/>
      <c r="TTE140" s="102"/>
      <c r="TTF140" s="102"/>
      <c r="TTG140" s="102"/>
      <c r="TTH140" s="102"/>
      <c r="TTI140" s="102"/>
      <c r="TTJ140" s="102"/>
      <c r="TTK140" s="102"/>
      <c r="TTL140" s="102"/>
      <c r="TTM140" s="102"/>
      <c r="TTN140" s="102"/>
      <c r="TTO140" s="102"/>
      <c r="TTP140" s="102"/>
      <c r="TTQ140" s="102"/>
      <c r="TTR140" s="102"/>
      <c r="TTS140" s="102"/>
      <c r="TTT140" s="102"/>
      <c r="TTU140" s="102"/>
      <c r="TTV140" s="102"/>
      <c r="TTW140" s="102"/>
      <c r="TTX140" s="102"/>
      <c r="TTY140" s="102"/>
      <c r="TTZ140" s="102"/>
      <c r="TUA140" s="102"/>
      <c r="TUB140" s="102"/>
      <c r="TUC140" s="102"/>
      <c r="TUD140" s="102"/>
      <c r="TUE140" s="102"/>
      <c r="TUF140" s="102"/>
      <c r="TUG140" s="102"/>
      <c r="TUH140" s="102"/>
      <c r="TUI140" s="102"/>
      <c r="TUJ140" s="102"/>
      <c r="TUK140" s="102"/>
      <c r="TUL140" s="102"/>
      <c r="TUM140" s="102"/>
      <c r="TUN140" s="102"/>
      <c r="TUO140" s="102"/>
      <c r="TUP140" s="102"/>
      <c r="TUQ140" s="102"/>
      <c r="TUR140" s="102"/>
      <c r="TUS140" s="102"/>
      <c r="TUT140" s="102"/>
      <c r="TUU140" s="102"/>
      <c r="TUV140" s="102"/>
      <c r="TUW140" s="102"/>
      <c r="TUX140" s="102"/>
      <c r="TUY140" s="102"/>
      <c r="TUZ140" s="102"/>
      <c r="TVA140" s="102"/>
      <c r="TVB140" s="102"/>
      <c r="TVC140" s="102"/>
      <c r="TVD140" s="102"/>
      <c r="TVE140" s="102"/>
      <c r="TVF140" s="102"/>
      <c r="TVG140" s="102"/>
      <c r="TVH140" s="102"/>
      <c r="TVI140" s="102"/>
      <c r="TVJ140" s="102"/>
      <c r="TVK140" s="102"/>
      <c r="TVL140" s="102"/>
      <c r="TVM140" s="102"/>
      <c r="TVN140" s="102"/>
      <c r="TVO140" s="102"/>
      <c r="TVP140" s="102"/>
      <c r="TVQ140" s="102"/>
      <c r="TVR140" s="102"/>
      <c r="TVS140" s="102"/>
      <c r="TVT140" s="102"/>
      <c r="TVU140" s="102"/>
      <c r="TVV140" s="102"/>
      <c r="TVW140" s="102"/>
      <c r="TVX140" s="102"/>
      <c r="TVY140" s="102"/>
      <c r="TVZ140" s="102"/>
      <c r="TWA140" s="102"/>
      <c r="TWB140" s="102"/>
      <c r="TWC140" s="102"/>
      <c r="TWD140" s="102"/>
      <c r="TWE140" s="102"/>
      <c r="TWF140" s="102"/>
      <c r="TWG140" s="102"/>
      <c r="TWH140" s="102"/>
      <c r="TWI140" s="102"/>
      <c r="TWJ140" s="102"/>
      <c r="TWK140" s="102"/>
      <c r="TWL140" s="102"/>
      <c r="TWM140" s="102"/>
      <c r="TWN140" s="102"/>
      <c r="TWO140" s="102"/>
      <c r="TWP140" s="102"/>
      <c r="TWQ140" s="102"/>
      <c r="TWR140" s="102"/>
      <c r="TWS140" s="102"/>
      <c r="TWT140" s="102"/>
      <c r="TWU140" s="102"/>
      <c r="TWV140" s="102"/>
      <c r="TWW140" s="102"/>
      <c r="TWX140" s="102"/>
      <c r="TWY140" s="102"/>
      <c r="TWZ140" s="102"/>
      <c r="TXA140" s="102"/>
      <c r="TXB140" s="102"/>
      <c r="TXC140" s="102"/>
      <c r="TXD140" s="102"/>
      <c r="TXE140" s="102"/>
      <c r="TXF140" s="102"/>
      <c r="TXG140" s="102"/>
      <c r="TXH140" s="102"/>
      <c r="TXI140" s="102"/>
      <c r="TXJ140" s="102"/>
      <c r="TXK140" s="102"/>
      <c r="TXL140" s="102"/>
      <c r="TXM140" s="102"/>
      <c r="TXN140" s="102"/>
      <c r="TXO140" s="102"/>
      <c r="TXP140" s="102"/>
      <c r="TXQ140" s="102"/>
      <c r="TXR140" s="102"/>
      <c r="TXS140" s="102"/>
      <c r="TXT140" s="102"/>
      <c r="TXU140" s="102"/>
      <c r="TXV140" s="102"/>
      <c r="TXW140" s="102"/>
      <c r="TXX140" s="102"/>
      <c r="TXY140" s="102"/>
      <c r="TXZ140" s="102"/>
      <c r="TYA140" s="102"/>
      <c r="TYB140" s="102"/>
      <c r="TYC140" s="102"/>
      <c r="TYD140" s="102"/>
      <c r="TYE140" s="102"/>
      <c r="TYF140" s="102"/>
      <c r="TYG140" s="102"/>
      <c r="TYH140" s="102"/>
      <c r="TYI140" s="102"/>
      <c r="TYJ140" s="102"/>
      <c r="TYK140" s="102"/>
      <c r="TYL140" s="102"/>
      <c r="TYM140" s="102"/>
      <c r="TYN140" s="102"/>
      <c r="TYO140" s="102"/>
      <c r="TYP140" s="102"/>
      <c r="TYQ140" s="102"/>
      <c r="TYR140" s="102"/>
      <c r="TYS140" s="102"/>
      <c r="TYT140" s="102"/>
      <c r="TYU140" s="102"/>
      <c r="TYV140" s="102"/>
      <c r="TYW140" s="102"/>
      <c r="TYX140" s="102"/>
      <c r="TYY140" s="102"/>
      <c r="TYZ140" s="102"/>
      <c r="TZA140" s="102"/>
      <c r="TZB140" s="102"/>
      <c r="TZC140" s="102"/>
      <c r="TZD140" s="102"/>
      <c r="TZE140" s="102"/>
      <c r="TZF140" s="102"/>
      <c r="TZG140" s="102"/>
      <c r="TZH140" s="102"/>
      <c r="TZI140" s="102"/>
      <c r="TZJ140" s="102"/>
      <c r="TZK140" s="102"/>
      <c r="TZL140" s="102"/>
      <c r="TZM140" s="102"/>
      <c r="TZN140" s="102"/>
      <c r="TZO140" s="102"/>
      <c r="TZP140" s="102"/>
      <c r="TZQ140" s="102"/>
      <c r="TZR140" s="102"/>
      <c r="TZS140" s="102"/>
      <c r="TZT140" s="102"/>
      <c r="TZU140" s="102"/>
      <c r="TZV140" s="102"/>
      <c r="TZW140" s="102"/>
      <c r="TZX140" s="102"/>
      <c r="TZY140" s="102"/>
      <c r="TZZ140" s="102"/>
      <c r="UAA140" s="102"/>
      <c r="UAB140" s="102"/>
      <c r="UAC140" s="102"/>
      <c r="UAD140" s="102"/>
      <c r="UAE140" s="102"/>
      <c r="UAF140" s="102"/>
      <c r="UAG140" s="102"/>
      <c r="UAH140" s="102"/>
      <c r="UAI140" s="102"/>
      <c r="UAJ140" s="102"/>
      <c r="UAK140" s="102"/>
      <c r="UAL140" s="102"/>
      <c r="UAM140" s="102"/>
      <c r="UAN140" s="102"/>
      <c r="UAO140" s="102"/>
      <c r="UAP140" s="102"/>
      <c r="UAQ140" s="102"/>
      <c r="UAR140" s="102"/>
      <c r="UAS140" s="102"/>
      <c r="UAT140" s="102"/>
      <c r="UAU140" s="102"/>
      <c r="UAV140" s="102"/>
      <c r="UAW140" s="102"/>
      <c r="UAX140" s="102"/>
      <c r="UAY140" s="102"/>
      <c r="UAZ140" s="102"/>
      <c r="UBA140" s="102"/>
      <c r="UBB140" s="102"/>
      <c r="UBC140" s="102"/>
      <c r="UBD140" s="102"/>
      <c r="UBE140" s="102"/>
      <c r="UBF140" s="102"/>
      <c r="UBG140" s="102"/>
      <c r="UBH140" s="102"/>
      <c r="UBI140" s="102"/>
      <c r="UBJ140" s="102"/>
      <c r="UBK140" s="102"/>
      <c r="UBL140" s="102"/>
      <c r="UBM140" s="102"/>
      <c r="UBN140" s="102"/>
      <c r="UBO140" s="102"/>
      <c r="UBP140" s="102"/>
      <c r="UBQ140" s="102"/>
      <c r="UBR140" s="102"/>
      <c r="UBS140" s="102"/>
      <c r="UBT140" s="102"/>
      <c r="UBU140" s="102"/>
      <c r="UBV140" s="102"/>
      <c r="UBW140" s="102"/>
      <c r="UBX140" s="102"/>
      <c r="UBY140" s="102"/>
      <c r="UBZ140" s="102"/>
      <c r="UCA140" s="102"/>
      <c r="UCB140" s="102"/>
      <c r="UCC140" s="102"/>
      <c r="UCD140" s="102"/>
      <c r="UCE140" s="102"/>
      <c r="UCF140" s="102"/>
      <c r="UCG140" s="102"/>
      <c r="UCH140" s="102"/>
      <c r="UCI140" s="102"/>
      <c r="UCJ140" s="102"/>
      <c r="UCK140" s="102"/>
      <c r="UCL140" s="102"/>
      <c r="UCM140" s="102"/>
      <c r="UCN140" s="102"/>
      <c r="UCO140" s="102"/>
      <c r="UCP140" s="102"/>
      <c r="UCQ140" s="102"/>
      <c r="UCR140" s="102"/>
      <c r="UCS140" s="102"/>
      <c r="UCT140" s="102"/>
      <c r="UCU140" s="102"/>
      <c r="UCV140" s="102"/>
      <c r="UCW140" s="102"/>
      <c r="UCX140" s="102"/>
      <c r="UCY140" s="102"/>
      <c r="UCZ140" s="102"/>
      <c r="UDA140" s="102"/>
      <c r="UDB140" s="102"/>
      <c r="UDC140" s="102"/>
      <c r="UDD140" s="102"/>
      <c r="UDE140" s="102"/>
      <c r="UDF140" s="102"/>
      <c r="UDG140" s="102"/>
      <c r="UDH140" s="102"/>
      <c r="UDI140" s="102"/>
      <c r="UDJ140" s="102"/>
      <c r="UDK140" s="102"/>
      <c r="UDL140" s="102"/>
      <c r="UDM140" s="102"/>
      <c r="UDN140" s="102"/>
      <c r="UDO140" s="102"/>
      <c r="UDP140" s="102"/>
      <c r="UDQ140" s="102"/>
      <c r="UDR140" s="102"/>
      <c r="UDS140" s="102"/>
      <c r="UDT140" s="102"/>
      <c r="UDU140" s="102"/>
      <c r="UDV140" s="102"/>
      <c r="UDW140" s="102"/>
      <c r="UDX140" s="102"/>
      <c r="UDY140" s="102"/>
      <c r="UDZ140" s="102"/>
      <c r="UEA140" s="102"/>
      <c r="UEB140" s="102"/>
      <c r="UEC140" s="102"/>
      <c r="UED140" s="102"/>
      <c r="UEE140" s="102"/>
      <c r="UEF140" s="102"/>
      <c r="UEG140" s="102"/>
      <c r="UEH140" s="102"/>
      <c r="UEI140" s="102"/>
      <c r="UEJ140" s="102"/>
      <c r="UEK140" s="102"/>
      <c r="UEL140" s="102"/>
      <c r="UEM140" s="102"/>
      <c r="UEN140" s="102"/>
      <c r="UEO140" s="102"/>
      <c r="UEP140" s="102"/>
      <c r="UEQ140" s="102"/>
      <c r="UER140" s="102"/>
      <c r="UES140" s="102"/>
      <c r="UET140" s="102"/>
      <c r="UEU140" s="102"/>
      <c r="UEV140" s="102"/>
      <c r="UEW140" s="102"/>
      <c r="UEX140" s="102"/>
      <c r="UEY140" s="102"/>
      <c r="UEZ140" s="102"/>
      <c r="UFA140" s="102"/>
      <c r="UFB140" s="102"/>
      <c r="UFC140" s="102"/>
      <c r="UFD140" s="102"/>
      <c r="UFE140" s="102"/>
      <c r="UFF140" s="102"/>
      <c r="UFG140" s="102"/>
      <c r="UFH140" s="102"/>
      <c r="UFI140" s="102"/>
      <c r="UFJ140" s="102"/>
      <c r="UFK140" s="102"/>
      <c r="UFL140" s="102"/>
      <c r="UFM140" s="102"/>
      <c r="UFN140" s="102"/>
      <c r="UFO140" s="102"/>
      <c r="UFP140" s="102"/>
      <c r="UFQ140" s="102"/>
      <c r="UFR140" s="102"/>
      <c r="UFS140" s="102"/>
      <c r="UFT140" s="102"/>
      <c r="UFU140" s="102"/>
      <c r="UFV140" s="102"/>
      <c r="UFW140" s="102"/>
      <c r="UFX140" s="102"/>
      <c r="UFY140" s="102"/>
      <c r="UFZ140" s="102"/>
      <c r="UGA140" s="102"/>
      <c r="UGB140" s="102"/>
      <c r="UGC140" s="102"/>
      <c r="UGD140" s="102"/>
      <c r="UGE140" s="102"/>
      <c r="UGF140" s="102"/>
      <c r="UGG140" s="102"/>
      <c r="UGH140" s="102"/>
      <c r="UGI140" s="102"/>
      <c r="UGJ140" s="102"/>
      <c r="UGK140" s="102"/>
      <c r="UGL140" s="102"/>
      <c r="UGM140" s="102"/>
      <c r="UGN140" s="102"/>
      <c r="UGO140" s="102"/>
      <c r="UGP140" s="102"/>
      <c r="UGQ140" s="102"/>
      <c r="UGR140" s="102"/>
      <c r="UGS140" s="102"/>
      <c r="UGT140" s="102"/>
      <c r="UGU140" s="102"/>
      <c r="UGV140" s="102"/>
      <c r="UGW140" s="102"/>
      <c r="UGX140" s="102"/>
      <c r="UGY140" s="102"/>
      <c r="UGZ140" s="102"/>
      <c r="UHA140" s="102"/>
      <c r="UHB140" s="102"/>
      <c r="UHC140" s="102"/>
      <c r="UHD140" s="102"/>
      <c r="UHE140" s="102"/>
      <c r="UHF140" s="102"/>
      <c r="UHG140" s="102"/>
      <c r="UHH140" s="102"/>
      <c r="UHI140" s="102"/>
      <c r="UHJ140" s="102"/>
      <c r="UHK140" s="102"/>
      <c r="UHL140" s="102"/>
      <c r="UHM140" s="102"/>
      <c r="UHN140" s="102"/>
      <c r="UHO140" s="102"/>
      <c r="UHP140" s="102"/>
      <c r="UHQ140" s="102"/>
      <c r="UHR140" s="102"/>
      <c r="UHS140" s="102"/>
      <c r="UHT140" s="102"/>
      <c r="UHU140" s="102"/>
      <c r="UHV140" s="102"/>
      <c r="UHW140" s="102"/>
      <c r="UHX140" s="102"/>
      <c r="UHY140" s="102"/>
      <c r="UHZ140" s="102"/>
      <c r="UIA140" s="102"/>
      <c r="UIB140" s="102"/>
      <c r="UIC140" s="102"/>
      <c r="UID140" s="102"/>
      <c r="UIE140" s="102"/>
      <c r="UIF140" s="102"/>
      <c r="UIG140" s="102"/>
      <c r="UIH140" s="102"/>
      <c r="UII140" s="102"/>
      <c r="UIJ140" s="102"/>
      <c r="UIK140" s="102"/>
      <c r="UIL140" s="102"/>
      <c r="UIM140" s="102"/>
      <c r="UIN140" s="102"/>
      <c r="UIO140" s="102"/>
      <c r="UIP140" s="102"/>
      <c r="UIQ140" s="102"/>
      <c r="UIR140" s="102"/>
      <c r="UIS140" s="102"/>
      <c r="UIT140" s="102"/>
      <c r="UIU140" s="102"/>
      <c r="UIV140" s="102"/>
      <c r="UIW140" s="102"/>
      <c r="UIX140" s="102"/>
      <c r="UIY140" s="102"/>
      <c r="UIZ140" s="102"/>
      <c r="UJA140" s="102"/>
      <c r="UJB140" s="102"/>
      <c r="UJC140" s="102"/>
      <c r="UJD140" s="102"/>
      <c r="UJE140" s="102"/>
      <c r="UJF140" s="102"/>
      <c r="UJG140" s="102"/>
      <c r="UJH140" s="102"/>
      <c r="UJI140" s="102"/>
      <c r="UJJ140" s="102"/>
      <c r="UJK140" s="102"/>
      <c r="UJL140" s="102"/>
      <c r="UJM140" s="102"/>
      <c r="UJN140" s="102"/>
      <c r="UJO140" s="102"/>
      <c r="UJP140" s="102"/>
      <c r="UJQ140" s="102"/>
      <c r="UJR140" s="102"/>
      <c r="UJS140" s="102"/>
      <c r="UJT140" s="102"/>
      <c r="UJU140" s="102"/>
      <c r="UJV140" s="102"/>
      <c r="UJW140" s="102"/>
      <c r="UJX140" s="102"/>
      <c r="UJY140" s="102"/>
      <c r="UJZ140" s="102"/>
      <c r="UKA140" s="102"/>
      <c r="UKB140" s="102"/>
      <c r="UKC140" s="102"/>
      <c r="UKD140" s="102"/>
      <c r="UKE140" s="102"/>
      <c r="UKF140" s="102"/>
      <c r="UKG140" s="102"/>
      <c r="UKH140" s="102"/>
      <c r="UKI140" s="102"/>
      <c r="UKJ140" s="102"/>
      <c r="UKK140" s="102"/>
      <c r="UKL140" s="102"/>
      <c r="UKM140" s="102"/>
      <c r="UKN140" s="102"/>
      <c r="UKO140" s="102"/>
      <c r="UKP140" s="102"/>
      <c r="UKQ140" s="102"/>
      <c r="UKR140" s="102"/>
      <c r="UKS140" s="102"/>
      <c r="UKT140" s="102"/>
      <c r="UKU140" s="102"/>
      <c r="UKV140" s="102"/>
      <c r="UKW140" s="102"/>
      <c r="UKX140" s="102"/>
      <c r="UKY140" s="102"/>
      <c r="UKZ140" s="102"/>
      <c r="ULA140" s="102"/>
      <c r="ULB140" s="102"/>
      <c r="ULC140" s="102"/>
      <c r="ULD140" s="102"/>
      <c r="ULE140" s="102"/>
      <c r="ULF140" s="102"/>
      <c r="ULG140" s="102"/>
      <c r="ULH140" s="102"/>
      <c r="ULI140" s="102"/>
      <c r="ULJ140" s="102"/>
      <c r="ULK140" s="102"/>
      <c r="ULL140" s="102"/>
      <c r="ULM140" s="102"/>
      <c r="ULN140" s="102"/>
      <c r="ULO140" s="102"/>
      <c r="ULP140" s="102"/>
      <c r="ULQ140" s="102"/>
      <c r="ULR140" s="102"/>
      <c r="ULS140" s="102"/>
      <c r="ULT140" s="102"/>
      <c r="ULU140" s="102"/>
      <c r="ULV140" s="102"/>
      <c r="ULW140" s="102"/>
      <c r="ULX140" s="102"/>
      <c r="ULY140" s="102"/>
      <c r="ULZ140" s="102"/>
      <c r="UMA140" s="102"/>
      <c r="UMB140" s="102"/>
      <c r="UMC140" s="102"/>
      <c r="UMD140" s="102"/>
      <c r="UME140" s="102"/>
      <c r="UMF140" s="102"/>
      <c r="UMG140" s="102"/>
      <c r="UMH140" s="102"/>
      <c r="UMI140" s="102"/>
      <c r="UMJ140" s="102"/>
      <c r="UMK140" s="102"/>
      <c r="UML140" s="102"/>
      <c r="UMM140" s="102"/>
      <c r="UMN140" s="102"/>
      <c r="UMO140" s="102"/>
      <c r="UMP140" s="102"/>
      <c r="UMQ140" s="102"/>
      <c r="UMR140" s="102"/>
      <c r="UMS140" s="102"/>
      <c r="UMT140" s="102"/>
      <c r="UMU140" s="102"/>
      <c r="UMV140" s="102"/>
      <c r="UMW140" s="102"/>
      <c r="UMX140" s="102"/>
      <c r="UMY140" s="102"/>
      <c r="UMZ140" s="102"/>
      <c r="UNA140" s="102"/>
      <c r="UNB140" s="102"/>
      <c r="UNC140" s="102"/>
      <c r="UND140" s="102"/>
      <c r="UNE140" s="102"/>
      <c r="UNF140" s="102"/>
      <c r="UNG140" s="102"/>
      <c r="UNH140" s="102"/>
      <c r="UNI140" s="102"/>
      <c r="UNJ140" s="102"/>
      <c r="UNK140" s="102"/>
      <c r="UNL140" s="102"/>
      <c r="UNM140" s="102"/>
      <c r="UNN140" s="102"/>
      <c r="UNO140" s="102"/>
      <c r="UNP140" s="102"/>
      <c r="UNQ140" s="102"/>
      <c r="UNR140" s="102"/>
      <c r="UNS140" s="102"/>
      <c r="UNT140" s="102"/>
      <c r="UNU140" s="102"/>
      <c r="UNV140" s="102"/>
      <c r="UNW140" s="102"/>
      <c r="UNX140" s="102"/>
      <c r="UNY140" s="102"/>
      <c r="UNZ140" s="102"/>
      <c r="UOA140" s="102"/>
      <c r="UOB140" s="102"/>
      <c r="UOC140" s="102"/>
      <c r="UOD140" s="102"/>
      <c r="UOE140" s="102"/>
      <c r="UOF140" s="102"/>
      <c r="UOG140" s="102"/>
      <c r="UOH140" s="102"/>
      <c r="UOI140" s="102"/>
      <c r="UOJ140" s="102"/>
      <c r="UOK140" s="102"/>
      <c r="UOL140" s="102"/>
      <c r="UOM140" s="102"/>
      <c r="UON140" s="102"/>
      <c r="UOO140" s="102"/>
      <c r="UOP140" s="102"/>
      <c r="UOQ140" s="102"/>
      <c r="UOR140" s="102"/>
      <c r="UOS140" s="102"/>
      <c r="UOT140" s="102"/>
      <c r="UOU140" s="102"/>
      <c r="UOV140" s="102"/>
      <c r="UOW140" s="102"/>
      <c r="UOX140" s="102"/>
      <c r="UOY140" s="102"/>
      <c r="UOZ140" s="102"/>
      <c r="UPA140" s="102"/>
      <c r="UPB140" s="102"/>
      <c r="UPC140" s="102"/>
      <c r="UPD140" s="102"/>
      <c r="UPE140" s="102"/>
      <c r="UPF140" s="102"/>
      <c r="UPG140" s="102"/>
      <c r="UPH140" s="102"/>
      <c r="UPI140" s="102"/>
      <c r="UPJ140" s="102"/>
      <c r="UPK140" s="102"/>
      <c r="UPL140" s="102"/>
      <c r="UPM140" s="102"/>
      <c r="UPN140" s="102"/>
      <c r="UPO140" s="102"/>
      <c r="UPP140" s="102"/>
      <c r="UPQ140" s="102"/>
      <c r="UPR140" s="102"/>
      <c r="UPS140" s="102"/>
      <c r="UPT140" s="102"/>
      <c r="UPU140" s="102"/>
      <c r="UPV140" s="102"/>
      <c r="UPW140" s="102"/>
      <c r="UPX140" s="102"/>
      <c r="UPY140" s="102"/>
      <c r="UPZ140" s="102"/>
      <c r="UQA140" s="102"/>
      <c r="UQB140" s="102"/>
      <c r="UQC140" s="102"/>
      <c r="UQD140" s="102"/>
      <c r="UQE140" s="102"/>
      <c r="UQF140" s="102"/>
      <c r="UQG140" s="102"/>
      <c r="UQH140" s="102"/>
      <c r="UQI140" s="102"/>
      <c r="UQJ140" s="102"/>
      <c r="UQK140" s="102"/>
      <c r="UQL140" s="102"/>
      <c r="UQM140" s="102"/>
      <c r="UQN140" s="102"/>
      <c r="UQO140" s="102"/>
      <c r="UQP140" s="102"/>
      <c r="UQQ140" s="102"/>
      <c r="UQR140" s="102"/>
      <c r="UQS140" s="102"/>
      <c r="UQT140" s="102"/>
      <c r="UQU140" s="102"/>
      <c r="UQV140" s="102"/>
      <c r="UQW140" s="102"/>
      <c r="UQX140" s="102"/>
      <c r="UQY140" s="102"/>
      <c r="UQZ140" s="102"/>
      <c r="URA140" s="102"/>
      <c r="URB140" s="102"/>
      <c r="URC140" s="102"/>
      <c r="URD140" s="102"/>
      <c r="URE140" s="102"/>
      <c r="URF140" s="102"/>
      <c r="URG140" s="102"/>
      <c r="URH140" s="102"/>
      <c r="URI140" s="102"/>
      <c r="URJ140" s="102"/>
      <c r="URK140" s="102"/>
      <c r="URL140" s="102"/>
      <c r="URM140" s="102"/>
      <c r="URN140" s="102"/>
      <c r="URO140" s="102"/>
      <c r="URP140" s="102"/>
      <c r="URQ140" s="102"/>
      <c r="URR140" s="102"/>
      <c r="URS140" s="102"/>
      <c r="URT140" s="102"/>
      <c r="URU140" s="102"/>
      <c r="URV140" s="102"/>
      <c r="URW140" s="102"/>
      <c r="URX140" s="102"/>
      <c r="URY140" s="102"/>
      <c r="URZ140" s="102"/>
      <c r="USA140" s="102"/>
      <c r="USB140" s="102"/>
      <c r="USC140" s="102"/>
      <c r="USD140" s="102"/>
      <c r="USE140" s="102"/>
      <c r="USF140" s="102"/>
      <c r="USG140" s="102"/>
      <c r="USH140" s="102"/>
      <c r="USI140" s="102"/>
      <c r="USJ140" s="102"/>
      <c r="USK140" s="102"/>
      <c r="USL140" s="102"/>
      <c r="USM140" s="102"/>
      <c r="USN140" s="102"/>
      <c r="USO140" s="102"/>
      <c r="USP140" s="102"/>
      <c r="USQ140" s="102"/>
      <c r="USR140" s="102"/>
      <c r="USS140" s="102"/>
      <c r="UST140" s="102"/>
      <c r="USU140" s="102"/>
      <c r="USV140" s="102"/>
      <c r="USW140" s="102"/>
      <c r="USX140" s="102"/>
      <c r="USY140" s="102"/>
      <c r="USZ140" s="102"/>
      <c r="UTA140" s="102"/>
      <c r="UTB140" s="102"/>
      <c r="UTC140" s="102"/>
      <c r="UTD140" s="102"/>
      <c r="UTE140" s="102"/>
      <c r="UTF140" s="102"/>
      <c r="UTG140" s="102"/>
      <c r="UTH140" s="102"/>
      <c r="UTI140" s="102"/>
      <c r="UTJ140" s="102"/>
      <c r="UTK140" s="102"/>
      <c r="UTL140" s="102"/>
      <c r="UTM140" s="102"/>
      <c r="UTN140" s="102"/>
      <c r="UTO140" s="102"/>
      <c r="UTP140" s="102"/>
      <c r="UTQ140" s="102"/>
      <c r="UTR140" s="102"/>
      <c r="UTS140" s="102"/>
      <c r="UTT140" s="102"/>
      <c r="UTU140" s="102"/>
      <c r="UTV140" s="102"/>
      <c r="UTW140" s="102"/>
      <c r="UTX140" s="102"/>
      <c r="UTY140" s="102"/>
      <c r="UTZ140" s="102"/>
      <c r="UUA140" s="102"/>
      <c r="UUB140" s="102"/>
      <c r="UUC140" s="102"/>
      <c r="UUD140" s="102"/>
      <c r="UUE140" s="102"/>
      <c r="UUF140" s="102"/>
      <c r="UUG140" s="102"/>
      <c r="UUH140" s="102"/>
      <c r="UUI140" s="102"/>
      <c r="UUJ140" s="102"/>
      <c r="UUK140" s="102"/>
      <c r="UUL140" s="102"/>
      <c r="UUM140" s="102"/>
      <c r="UUN140" s="102"/>
      <c r="UUO140" s="102"/>
      <c r="UUP140" s="102"/>
      <c r="UUQ140" s="102"/>
      <c r="UUR140" s="102"/>
      <c r="UUS140" s="102"/>
      <c r="UUT140" s="102"/>
      <c r="UUU140" s="102"/>
      <c r="UUV140" s="102"/>
      <c r="UUW140" s="102"/>
      <c r="UUX140" s="102"/>
      <c r="UUY140" s="102"/>
      <c r="UUZ140" s="102"/>
      <c r="UVA140" s="102"/>
      <c r="UVB140" s="102"/>
      <c r="UVC140" s="102"/>
      <c r="UVD140" s="102"/>
      <c r="UVE140" s="102"/>
      <c r="UVF140" s="102"/>
      <c r="UVG140" s="102"/>
      <c r="UVH140" s="102"/>
      <c r="UVI140" s="102"/>
      <c r="UVJ140" s="102"/>
      <c r="UVK140" s="102"/>
      <c r="UVL140" s="102"/>
      <c r="UVM140" s="102"/>
      <c r="UVN140" s="102"/>
      <c r="UVO140" s="102"/>
      <c r="UVP140" s="102"/>
      <c r="UVQ140" s="102"/>
      <c r="UVR140" s="102"/>
      <c r="UVS140" s="102"/>
      <c r="UVT140" s="102"/>
      <c r="UVU140" s="102"/>
      <c r="UVV140" s="102"/>
      <c r="UVW140" s="102"/>
      <c r="UVX140" s="102"/>
      <c r="UVY140" s="102"/>
      <c r="UVZ140" s="102"/>
      <c r="UWA140" s="102"/>
      <c r="UWB140" s="102"/>
      <c r="UWC140" s="102"/>
      <c r="UWD140" s="102"/>
      <c r="UWE140" s="102"/>
      <c r="UWF140" s="102"/>
      <c r="UWG140" s="102"/>
      <c r="UWH140" s="102"/>
      <c r="UWI140" s="102"/>
      <c r="UWJ140" s="102"/>
      <c r="UWK140" s="102"/>
      <c r="UWL140" s="102"/>
      <c r="UWM140" s="102"/>
      <c r="UWN140" s="102"/>
      <c r="UWO140" s="102"/>
      <c r="UWP140" s="102"/>
      <c r="UWQ140" s="102"/>
      <c r="UWR140" s="102"/>
      <c r="UWS140" s="102"/>
      <c r="UWT140" s="102"/>
      <c r="UWU140" s="102"/>
      <c r="UWV140" s="102"/>
      <c r="UWW140" s="102"/>
      <c r="UWX140" s="102"/>
      <c r="UWY140" s="102"/>
      <c r="UWZ140" s="102"/>
      <c r="UXA140" s="102"/>
      <c r="UXB140" s="102"/>
      <c r="UXC140" s="102"/>
      <c r="UXD140" s="102"/>
      <c r="UXE140" s="102"/>
      <c r="UXF140" s="102"/>
      <c r="UXG140" s="102"/>
      <c r="UXH140" s="102"/>
      <c r="UXI140" s="102"/>
      <c r="UXJ140" s="102"/>
      <c r="UXK140" s="102"/>
      <c r="UXL140" s="102"/>
      <c r="UXM140" s="102"/>
      <c r="UXN140" s="102"/>
      <c r="UXO140" s="102"/>
      <c r="UXP140" s="102"/>
      <c r="UXQ140" s="102"/>
      <c r="UXR140" s="102"/>
      <c r="UXS140" s="102"/>
      <c r="UXT140" s="102"/>
      <c r="UXU140" s="102"/>
      <c r="UXV140" s="102"/>
      <c r="UXW140" s="102"/>
      <c r="UXX140" s="102"/>
      <c r="UXY140" s="102"/>
      <c r="UXZ140" s="102"/>
      <c r="UYA140" s="102"/>
      <c r="UYB140" s="102"/>
      <c r="UYC140" s="102"/>
      <c r="UYD140" s="102"/>
      <c r="UYE140" s="102"/>
      <c r="UYF140" s="102"/>
      <c r="UYG140" s="102"/>
      <c r="UYH140" s="102"/>
      <c r="UYI140" s="102"/>
      <c r="UYJ140" s="102"/>
      <c r="UYK140" s="102"/>
      <c r="UYL140" s="102"/>
      <c r="UYM140" s="102"/>
      <c r="UYN140" s="102"/>
      <c r="UYO140" s="102"/>
      <c r="UYP140" s="102"/>
      <c r="UYQ140" s="102"/>
      <c r="UYR140" s="102"/>
      <c r="UYS140" s="102"/>
      <c r="UYT140" s="102"/>
      <c r="UYU140" s="102"/>
      <c r="UYV140" s="102"/>
      <c r="UYW140" s="102"/>
      <c r="UYX140" s="102"/>
      <c r="UYY140" s="102"/>
      <c r="UYZ140" s="102"/>
      <c r="UZA140" s="102"/>
      <c r="UZB140" s="102"/>
      <c r="UZC140" s="102"/>
      <c r="UZD140" s="102"/>
      <c r="UZE140" s="102"/>
      <c r="UZF140" s="102"/>
      <c r="UZG140" s="102"/>
      <c r="UZH140" s="102"/>
      <c r="UZI140" s="102"/>
      <c r="UZJ140" s="102"/>
      <c r="UZK140" s="102"/>
      <c r="UZL140" s="102"/>
      <c r="UZM140" s="102"/>
      <c r="UZN140" s="102"/>
      <c r="UZO140" s="102"/>
      <c r="UZP140" s="102"/>
      <c r="UZQ140" s="102"/>
      <c r="UZR140" s="102"/>
      <c r="UZS140" s="102"/>
      <c r="UZT140" s="102"/>
      <c r="UZU140" s="102"/>
      <c r="UZV140" s="102"/>
      <c r="UZW140" s="102"/>
      <c r="UZX140" s="102"/>
      <c r="UZY140" s="102"/>
      <c r="UZZ140" s="102"/>
      <c r="VAA140" s="102"/>
      <c r="VAB140" s="102"/>
      <c r="VAC140" s="102"/>
      <c r="VAD140" s="102"/>
      <c r="VAE140" s="102"/>
      <c r="VAF140" s="102"/>
      <c r="VAG140" s="102"/>
      <c r="VAH140" s="102"/>
      <c r="VAI140" s="102"/>
      <c r="VAJ140" s="102"/>
      <c r="VAK140" s="102"/>
      <c r="VAL140" s="102"/>
      <c r="VAM140" s="102"/>
      <c r="VAN140" s="102"/>
      <c r="VAO140" s="102"/>
      <c r="VAP140" s="102"/>
      <c r="VAQ140" s="102"/>
      <c r="VAR140" s="102"/>
      <c r="VAS140" s="102"/>
      <c r="VAT140" s="102"/>
      <c r="VAU140" s="102"/>
      <c r="VAV140" s="102"/>
      <c r="VAW140" s="102"/>
      <c r="VAX140" s="102"/>
      <c r="VAY140" s="102"/>
      <c r="VAZ140" s="102"/>
      <c r="VBA140" s="102"/>
      <c r="VBB140" s="102"/>
      <c r="VBC140" s="102"/>
      <c r="VBD140" s="102"/>
      <c r="VBE140" s="102"/>
      <c r="VBF140" s="102"/>
      <c r="VBG140" s="102"/>
      <c r="VBH140" s="102"/>
      <c r="VBI140" s="102"/>
      <c r="VBJ140" s="102"/>
      <c r="VBK140" s="102"/>
      <c r="VBL140" s="102"/>
      <c r="VBM140" s="102"/>
      <c r="VBN140" s="102"/>
      <c r="VBO140" s="102"/>
      <c r="VBP140" s="102"/>
      <c r="VBQ140" s="102"/>
      <c r="VBR140" s="102"/>
      <c r="VBS140" s="102"/>
      <c r="VBT140" s="102"/>
      <c r="VBU140" s="102"/>
      <c r="VBV140" s="102"/>
      <c r="VBW140" s="102"/>
      <c r="VBX140" s="102"/>
      <c r="VBY140" s="102"/>
      <c r="VBZ140" s="102"/>
      <c r="VCA140" s="102"/>
      <c r="VCB140" s="102"/>
      <c r="VCC140" s="102"/>
      <c r="VCD140" s="102"/>
      <c r="VCE140" s="102"/>
      <c r="VCF140" s="102"/>
      <c r="VCG140" s="102"/>
      <c r="VCH140" s="102"/>
      <c r="VCI140" s="102"/>
      <c r="VCJ140" s="102"/>
      <c r="VCK140" s="102"/>
      <c r="VCL140" s="102"/>
      <c r="VCM140" s="102"/>
      <c r="VCN140" s="102"/>
      <c r="VCO140" s="102"/>
      <c r="VCP140" s="102"/>
      <c r="VCQ140" s="102"/>
      <c r="VCR140" s="102"/>
      <c r="VCS140" s="102"/>
      <c r="VCT140" s="102"/>
      <c r="VCU140" s="102"/>
      <c r="VCV140" s="102"/>
      <c r="VCW140" s="102"/>
      <c r="VCX140" s="102"/>
      <c r="VCY140" s="102"/>
      <c r="VCZ140" s="102"/>
      <c r="VDA140" s="102"/>
      <c r="VDB140" s="102"/>
      <c r="VDC140" s="102"/>
      <c r="VDD140" s="102"/>
      <c r="VDE140" s="102"/>
      <c r="VDF140" s="102"/>
      <c r="VDG140" s="102"/>
      <c r="VDH140" s="102"/>
      <c r="VDI140" s="102"/>
      <c r="VDJ140" s="102"/>
      <c r="VDK140" s="102"/>
      <c r="VDL140" s="102"/>
      <c r="VDM140" s="102"/>
      <c r="VDN140" s="102"/>
      <c r="VDO140" s="102"/>
      <c r="VDP140" s="102"/>
      <c r="VDQ140" s="102"/>
      <c r="VDR140" s="102"/>
      <c r="VDS140" s="102"/>
      <c r="VDT140" s="102"/>
      <c r="VDU140" s="102"/>
      <c r="VDV140" s="102"/>
      <c r="VDW140" s="102"/>
      <c r="VDX140" s="102"/>
      <c r="VDY140" s="102"/>
      <c r="VDZ140" s="102"/>
      <c r="VEA140" s="102"/>
      <c r="VEB140" s="102"/>
      <c r="VEC140" s="102"/>
      <c r="VED140" s="102"/>
      <c r="VEE140" s="102"/>
      <c r="VEF140" s="102"/>
      <c r="VEG140" s="102"/>
      <c r="VEH140" s="102"/>
      <c r="VEI140" s="102"/>
      <c r="VEJ140" s="102"/>
      <c r="VEK140" s="102"/>
      <c r="VEL140" s="102"/>
      <c r="VEM140" s="102"/>
      <c r="VEN140" s="102"/>
      <c r="VEO140" s="102"/>
      <c r="VEP140" s="102"/>
      <c r="VEQ140" s="102"/>
      <c r="VER140" s="102"/>
      <c r="VES140" s="102"/>
      <c r="VET140" s="102"/>
      <c r="VEU140" s="102"/>
      <c r="VEV140" s="102"/>
      <c r="VEW140" s="102"/>
      <c r="VEX140" s="102"/>
      <c r="VEY140" s="102"/>
      <c r="VEZ140" s="102"/>
      <c r="VFA140" s="102"/>
      <c r="VFB140" s="102"/>
      <c r="VFC140" s="102"/>
      <c r="VFD140" s="102"/>
      <c r="VFE140" s="102"/>
      <c r="VFF140" s="102"/>
      <c r="VFG140" s="102"/>
      <c r="VFH140" s="102"/>
      <c r="VFI140" s="102"/>
      <c r="VFJ140" s="102"/>
      <c r="VFK140" s="102"/>
      <c r="VFL140" s="102"/>
      <c r="VFM140" s="102"/>
      <c r="VFN140" s="102"/>
      <c r="VFO140" s="102"/>
      <c r="VFP140" s="102"/>
      <c r="VFQ140" s="102"/>
      <c r="VFR140" s="102"/>
      <c r="VFS140" s="102"/>
      <c r="VFT140" s="102"/>
      <c r="VFU140" s="102"/>
      <c r="VFV140" s="102"/>
      <c r="VFW140" s="102"/>
      <c r="VFX140" s="102"/>
      <c r="VFY140" s="102"/>
      <c r="VFZ140" s="102"/>
      <c r="VGA140" s="102"/>
      <c r="VGB140" s="102"/>
      <c r="VGC140" s="102"/>
      <c r="VGD140" s="102"/>
      <c r="VGE140" s="102"/>
      <c r="VGF140" s="102"/>
      <c r="VGG140" s="102"/>
      <c r="VGH140" s="102"/>
      <c r="VGI140" s="102"/>
      <c r="VGJ140" s="102"/>
      <c r="VGK140" s="102"/>
      <c r="VGL140" s="102"/>
      <c r="VGM140" s="102"/>
      <c r="VGN140" s="102"/>
      <c r="VGO140" s="102"/>
      <c r="VGP140" s="102"/>
      <c r="VGQ140" s="102"/>
      <c r="VGR140" s="102"/>
      <c r="VGS140" s="102"/>
      <c r="VGT140" s="102"/>
      <c r="VGU140" s="102"/>
      <c r="VGV140" s="102"/>
      <c r="VGW140" s="102"/>
      <c r="VGX140" s="102"/>
      <c r="VGY140" s="102"/>
      <c r="VGZ140" s="102"/>
      <c r="VHA140" s="102"/>
      <c r="VHB140" s="102"/>
      <c r="VHC140" s="102"/>
      <c r="VHD140" s="102"/>
      <c r="VHE140" s="102"/>
      <c r="VHF140" s="102"/>
      <c r="VHG140" s="102"/>
      <c r="VHH140" s="102"/>
      <c r="VHI140" s="102"/>
      <c r="VHJ140" s="102"/>
      <c r="VHK140" s="102"/>
      <c r="VHL140" s="102"/>
      <c r="VHM140" s="102"/>
      <c r="VHN140" s="102"/>
      <c r="VHO140" s="102"/>
      <c r="VHP140" s="102"/>
      <c r="VHQ140" s="102"/>
      <c r="VHR140" s="102"/>
      <c r="VHS140" s="102"/>
      <c r="VHT140" s="102"/>
      <c r="VHU140" s="102"/>
      <c r="VHV140" s="102"/>
      <c r="VHW140" s="102"/>
      <c r="VHX140" s="102"/>
      <c r="VHY140" s="102"/>
      <c r="VHZ140" s="102"/>
      <c r="VIA140" s="102"/>
      <c r="VIB140" s="102"/>
      <c r="VIC140" s="102"/>
      <c r="VID140" s="102"/>
      <c r="VIE140" s="102"/>
      <c r="VIF140" s="102"/>
      <c r="VIG140" s="102"/>
      <c r="VIH140" s="102"/>
      <c r="VII140" s="102"/>
      <c r="VIJ140" s="102"/>
      <c r="VIK140" s="102"/>
      <c r="VIL140" s="102"/>
      <c r="VIM140" s="102"/>
      <c r="VIN140" s="102"/>
      <c r="VIO140" s="102"/>
      <c r="VIP140" s="102"/>
      <c r="VIQ140" s="102"/>
      <c r="VIR140" s="102"/>
      <c r="VIS140" s="102"/>
      <c r="VIT140" s="102"/>
      <c r="VIU140" s="102"/>
      <c r="VIV140" s="102"/>
      <c r="VIW140" s="102"/>
      <c r="VIX140" s="102"/>
      <c r="VIY140" s="102"/>
      <c r="VIZ140" s="102"/>
      <c r="VJA140" s="102"/>
      <c r="VJB140" s="102"/>
      <c r="VJC140" s="102"/>
      <c r="VJD140" s="102"/>
      <c r="VJE140" s="102"/>
      <c r="VJF140" s="102"/>
      <c r="VJG140" s="102"/>
      <c r="VJH140" s="102"/>
      <c r="VJI140" s="102"/>
      <c r="VJJ140" s="102"/>
      <c r="VJK140" s="102"/>
      <c r="VJL140" s="102"/>
      <c r="VJM140" s="102"/>
      <c r="VJN140" s="102"/>
      <c r="VJO140" s="102"/>
      <c r="VJP140" s="102"/>
      <c r="VJQ140" s="102"/>
      <c r="VJR140" s="102"/>
      <c r="VJS140" s="102"/>
      <c r="VJT140" s="102"/>
      <c r="VJU140" s="102"/>
      <c r="VJV140" s="102"/>
      <c r="VJW140" s="102"/>
      <c r="VJX140" s="102"/>
      <c r="VJY140" s="102"/>
      <c r="VJZ140" s="102"/>
      <c r="VKA140" s="102"/>
      <c r="VKB140" s="102"/>
      <c r="VKC140" s="102"/>
      <c r="VKD140" s="102"/>
      <c r="VKE140" s="102"/>
      <c r="VKF140" s="102"/>
      <c r="VKG140" s="102"/>
      <c r="VKH140" s="102"/>
      <c r="VKI140" s="102"/>
      <c r="VKJ140" s="102"/>
      <c r="VKK140" s="102"/>
      <c r="VKL140" s="102"/>
      <c r="VKM140" s="102"/>
      <c r="VKN140" s="102"/>
      <c r="VKO140" s="102"/>
      <c r="VKP140" s="102"/>
      <c r="VKQ140" s="102"/>
      <c r="VKR140" s="102"/>
      <c r="VKS140" s="102"/>
      <c r="VKT140" s="102"/>
      <c r="VKU140" s="102"/>
      <c r="VKV140" s="102"/>
      <c r="VKW140" s="102"/>
      <c r="VKX140" s="102"/>
      <c r="VKY140" s="102"/>
      <c r="VKZ140" s="102"/>
      <c r="VLA140" s="102"/>
      <c r="VLB140" s="102"/>
      <c r="VLC140" s="102"/>
      <c r="VLD140" s="102"/>
      <c r="VLE140" s="102"/>
      <c r="VLF140" s="102"/>
      <c r="VLG140" s="102"/>
      <c r="VLH140" s="102"/>
      <c r="VLI140" s="102"/>
      <c r="VLJ140" s="102"/>
      <c r="VLK140" s="102"/>
      <c r="VLL140" s="102"/>
      <c r="VLM140" s="102"/>
      <c r="VLN140" s="102"/>
      <c r="VLO140" s="102"/>
      <c r="VLP140" s="102"/>
      <c r="VLQ140" s="102"/>
      <c r="VLR140" s="102"/>
      <c r="VLS140" s="102"/>
      <c r="VLT140" s="102"/>
      <c r="VLU140" s="102"/>
      <c r="VLV140" s="102"/>
      <c r="VLW140" s="102"/>
      <c r="VLX140" s="102"/>
      <c r="VLY140" s="102"/>
      <c r="VLZ140" s="102"/>
      <c r="VMA140" s="102"/>
      <c r="VMB140" s="102"/>
      <c r="VMC140" s="102"/>
      <c r="VMD140" s="102"/>
      <c r="VME140" s="102"/>
      <c r="VMF140" s="102"/>
      <c r="VMG140" s="102"/>
      <c r="VMH140" s="102"/>
      <c r="VMI140" s="102"/>
      <c r="VMJ140" s="102"/>
      <c r="VMK140" s="102"/>
      <c r="VML140" s="102"/>
      <c r="VMM140" s="102"/>
      <c r="VMN140" s="102"/>
      <c r="VMO140" s="102"/>
      <c r="VMP140" s="102"/>
      <c r="VMQ140" s="102"/>
      <c r="VMR140" s="102"/>
      <c r="VMS140" s="102"/>
      <c r="VMT140" s="102"/>
      <c r="VMU140" s="102"/>
      <c r="VMV140" s="102"/>
      <c r="VMW140" s="102"/>
      <c r="VMX140" s="102"/>
      <c r="VMY140" s="102"/>
      <c r="VMZ140" s="102"/>
      <c r="VNA140" s="102"/>
      <c r="VNB140" s="102"/>
      <c r="VNC140" s="102"/>
      <c r="VND140" s="102"/>
      <c r="VNE140" s="102"/>
      <c r="VNF140" s="102"/>
      <c r="VNG140" s="102"/>
      <c r="VNH140" s="102"/>
      <c r="VNI140" s="102"/>
      <c r="VNJ140" s="102"/>
      <c r="VNK140" s="102"/>
      <c r="VNL140" s="102"/>
      <c r="VNM140" s="102"/>
      <c r="VNN140" s="102"/>
      <c r="VNO140" s="102"/>
      <c r="VNP140" s="102"/>
      <c r="VNQ140" s="102"/>
      <c r="VNR140" s="102"/>
      <c r="VNS140" s="102"/>
      <c r="VNT140" s="102"/>
      <c r="VNU140" s="102"/>
      <c r="VNV140" s="102"/>
      <c r="VNW140" s="102"/>
      <c r="VNX140" s="102"/>
      <c r="VNY140" s="102"/>
      <c r="VNZ140" s="102"/>
      <c r="VOA140" s="102"/>
      <c r="VOB140" s="102"/>
      <c r="VOC140" s="102"/>
      <c r="VOD140" s="102"/>
      <c r="VOE140" s="102"/>
      <c r="VOF140" s="102"/>
      <c r="VOG140" s="102"/>
      <c r="VOH140" s="102"/>
      <c r="VOI140" s="102"/>
      <c r="VOJ140" s="102"/>
      <c r="VOK140" s="102"/>
      <c r="VOL140" s="102"/>
      <c r="VOM140" s="102"/>
      <c r="VON140" s="102"/>
      <c r="VOO140" s="102"/>
      <c r="VOP140" s="102"/>
      <c r="VOQ140" s="102"/>
      <c r="VOR140" s="102"/>
      <c r="VOS140" s="102"/>
      <c r="VOT140" s="102"/>
      <c r="VOU140" s="102"/>
      <c r="VOV140" s="102"/>
      <c r="VOW140" s="102"/>
      <c r="VOX140" s="102"/>
      <c r="VOY140" s="102"/>
      <c r="VOZ140" s="102"/>
      <c r="VPA140" s="102"/>
      <c r="VPB140" s="102"/>
      <c r="VPC140" s="102"/>
      <c r="VPD140" s="102"/>
      <c r="VPE140" s="102"/>
      <c r="VPF140" s="102"/>
      <c r="VPG140" s="102"/>
      <c r="VPH140" s="102"/>
      <c r="VPI140" s="102"/>
      <c r="VPJ140" s="102"/>
      <c r="VPK140" s="102"/>
      <c r="VPL140" s="102"/>
      <c r="VPM140" s="102"/>
      <c r="VPN140" s="102"/>
      <c r="VPO140" s="102"/>
      <c r="VPP140" s="102"/>
      <c r="VPQ140" s="102"/>
      <c r="VPR140" s="102"/>
      <c r="VPS140" s="102"/>
      <c r="VPT140" s="102"/>
      <c r="VPU140" s="102"/>
      <c r="VPV140" s="102"/>
      <c r="VPW140" s="102"/>
      <c r="VPX140" s="102"/>
      <c r="VPY140" s="102"/>
      <c r="VPZ140" s="102"/>
      <c r="VQA140" s="102"/>
      <c r="VQB140" s="102"/>
      <c r="VQC140" s="102"/>
      <c r="VQD140" s="102"/>
      <c r="VQE140" s="102"/>
      <c r="VQF140" s="102"/>
      <c r="VQG140" s="102"/>
      <c r="VQH140" s="102"/>
      <c r="VQI140" s="102"/>
      <c r="VQJ140" s="102"/>
      <c r="VQK140" s="102"/>
      <c r="VQL140" s="102"/>
      <c r="VQM140" s="102"/>
      <c r="VQN140" s="102"/>
      <c r="VQO140" s="102"/>
      <c r="VQP140" s="102"/>
      <c r="VQQ140" s="102"/>
      <c r="VQR140" s="102"/>
      <c r="VQS140" s="102"/>
      <c r="VQT140" s="102"/>
      <c r="VQU140" s="102"/>
      <c r="VQV140" s="102"/>
      <c r="VQW140" s="102"/>
      <c r="VQX140" s="102"/>
      <c r="VQY140" s="102"/>
      <c r="VQZ140" s="102"/>
      <c r="VRA140" s="102"/>
      <c r="VRB140" s="102"/>
      <c r="VRC140" s="102"/>
      <c r="VRD140" s="102"/>
      <c r="VRE140" s="102"/>
      <c r="VRF140" s="102"/>
      <c r="VRG140" s="102"/>
      <c r="VRH140" s="102"/>
      <c r="VRI140" s="102"/>
      <c r="VRJ140" s="102"/>
      <c r="VRK140" s="102"/>
      <c r="VRL140" s="102"/>
      <c r="VRM140" s="102"/>
      <c r="VRN140" s="102"/>
      <c r="VRO140" s="102"/>
      <c r="VRP140" s="102"/>
      <c r="VRQ140" s="102"/>
      <c r="VRR140" s="102"/>
      <c r="VRS140" s="102"/>
      <c r="VRT140" s="102"/>
      <c r="VRU140" s="102"/>
      <c r="VRV140" s="102"/>
      <c r="VRW140" s="102"/>
      <c r="VRX140" s="102"/>
      <c r="VRY140" s="102"/>
      <c r="VRZ140" s="102"/>
      <c r="VSA140" s="102"/>
      <c r="VSB140" s="102"/>
      <c r="VSC140" s="102"/>
      <c r="VSD140" s="102"/>
      <c r="VSE140" s="102"/>
      <c r="VSF140" s="102"/>
      <c r="VSG140" s="102"/>
      <c r="VSH140" s="102"/>
      <c r="VSI140" s="102"/>
      <c r="VSJ140" s="102"/>
      <c r="VSK140" s="102"/>
      <c r="VSL140" s="102"/>
      <c r="VSM140" s="102"/>
      <c r="VSN140" s="102"/>
      <c r="VSO140" s="102"/>
      <c r="VSP140" s="102"/>
      <c r="VSQ140" s="102"/>
      <c r="VSR140" s="102"/>
      <c r="VSS140" s="102"/>
      <c r="VST140" s="102"/>
      <c r="VSU140" s="102"/>
      <c r="VSV140" s="102"/>
      <c r="VSW140" s="102"/>
      <c r="VSX140" s="102"/>
      <c r="VSY140" s="102"/>
      <c r="VSZ140" s="102"/>
      <c r="VTA140" s="102"/>
      <c r="VTB140" s="102"/>
      <c r="VTC140" s="102"/>
      <c r="VTD140" s="102"/>
      <c r="VTE140" s="102"/>
      <c r="VTF140" s="102"/>
      <c r="VTG140" s="102"/>
      <c r="VTH140" s="102"/>
      <c r="VTI140" s="102"/>
      <c r="VTJ140" s="102"/>
      <c r="VTK140" s="102"/>
      <c r="VTL140" s="102"/>
      <c r="VTM140" s="102"/>
      <c r="VTN140" s="102"/>
      <c r="VTO140" s="102"/>
      <c r="VTP140" s="102"/>
      <c r="VTQ140" s="102"/>
      <c r="VTR140" s="102"/>
      <c r="VTS140" s="102"/>
      <c r="VTT140" s="102"/>
      <c r="VTU140" s="102"/>
      <c r="VTV140" s="102"/>
      <c r="VTW140" s="102"/>
      <c r="VTX140" s="102"/>
      <c r="VTY140" s="102"/>
      <c r="VTZ140" s="102"/>
      <c r="VUA140" s="102"/>
      <c r="VUB140" s="102"/>
      <c r="VUC140" s="102"/>
      <c r="VUD140" s="102"/>
      <c r="VUE140" s="102"/>
      <c r="VUF140" s="102"/>
      <c r="VUG140" s="102"/>
      <c r="VUH140" s="102"/>
      <c r="VUI140" s="102"/>
      <c r="VUJ140" s="102"/>
      <c r="VUK140" s="102"/>
      <c r="VUL140" s="102"/>
      <c r="VUM140" s="102"/>
      <c r="VUN140" s="102"/>
      <c r="VUO140" s="102"/>
      <c r="VUP140" s="102"/>
      <c r="VUQ140" s="102"/>
      <c r="VUR140" s="102"/>
      <c r="VUS140" s="102"/>
      <c r="VUT140" s="102"/>
      <c r="VUU140" s="102"/>
      <c r="VUV140" s="102"/>
      <c r="VUW140" s="102"/>
      <c r="VUX140" s="102"/>
      <c r="VUY140" s="102"/>
      <c r="VUZ140" s="102"/>
      <c r="VVA140" s="102"/>
      <c r="VVB140" s="102"/>
      <c r="VVC140" s="102"/>
      <c r="VVD140" s="102"/>
      <c r="VVE140" s="102"/>
      <c r="VVF140" s="102"/>
      <c r="VVG140" s="102"/>
      <c r="VVH140" s="102"/>
      <c r="VVI140" s="102"/>
      <c r="VVJ140" s="102"/>
      <c r="VVK140" s="102"/>
      <c r="VVL140" s="102"/>
      <c r="VVM140" s="102"/>
      <c r="VVN140" s="102"/>
      <c r="VVO140" s="102"/>
      <c r="VVP140" s="102"/>
      <c r="VVQ140" s="102"/>
      <c r="VVR140" s="102"/>
      <c r="VVS140" s="102"/>
      <c r="VVT140" s="102"/>
      <c r="VVU140" s="102"/>
      <c r="VVV140" s="102"/>
      <c r="VVW140" s="102"/>
      <c r="VVX140" s="102"/>
      <c r="VVY140" s="102"/>
      <c r="VVZ140" s="102"/>
      <c r="VWA140" s="102"/>
      <c r="VWB140" s="102"/>
      <c r="VWC140" s="102"/>
      <c r="VWD140" s="102"/>
      <c r="VWE140" s="102"/>
      <c r="VWF140" s="102"/>
      <c r="VWG140" s="102"/>
      <c r="VWH140" s="102"/>
      <c r="VWI140" s="102"/>
      <c r="VWJ140" s="102"/>
      <c r="VWK140" s="102"/>
      <c r="VWL140" s="102"/>
      <c r="VWM140" s="102"/>
      <c r="VWN140" s="102"/>
      <c r="VWO140" s="102"/>
      <c r="VWP140" s="102"/>
      <c r="VWQ140" s="102"/>
      <c r="VWR140" s="102"/>
      <c r="VWS140" s="102"/>
      <c r="VWT140" s="102"/>
      <c r="VWU140" s="102"/>
      <c r="VWV140" s="102"/>
      <c r="VWW140" s="102"/>
      <c r="VWX140" s="102"/>
      <c r="VWY140" s="102"/>
      <c r="VWZ140" s="102"/>
      <c r="VXA140" s="102"/>
      <c r="VXB140" s="102"/>
      <c r="VXC140" s="102"/>
      <c r="VXD140" s="102"/>
      <c r="VXE140" s="102"/>
      <c r="VXF140" s="102"/>
      <c r="VXG140" s="102"/>
      <c r="VXH140" s="102"/>
      <c r="VXI140" s="102"/>
      <c r="VXJ140" s="102"/>
      <c r="VXK140" s="102"/>
      <c r="VXL140" s="102"/>
      <c r="VXM140" s="102"/>
      <c r="VXN140" s="102"/>
      <c r="VXO140" s="102"/>
      <c r="VXP140" s="102"/>
      <c r="VXQ140" s="102"/>
      <c r="VXR140" s="102"/>
      <c r="VXS140" s="102"/>
      <c r="VXT140" s="102"/>
      <c r="VXU140" s="102"/>
      <c r="VXV140" s="102"/>
      <c r="VXW140" s="102"/>
      <c r="VXX140" s="102"/>
      <c r="VXY140" s="102"/>
      <c r="VXZ140" s="102"/>
      <c r="VYA140" s="102"/>
      <c r="VYB140" s="102"/>
      <c r="VYC140" s="102"/>
      <c r="VYD140" s="102"/>
      <c r="VYE140" s="102"/>
      <c r="VYF140" s="102"/>
      <c r="VYG140" s="102"/>
      <c r="VYH140" s="102"/>
      <c r="VYI140" s="102"/>
      <c r="VYJ140" s="102"/>
      <c r="VYK140" s="102"/>
      <c r="VYL140" s="102"/>
      <c r="VYM140" s="102"/>
      <c r="VYN140" s="102"/>
      <c r="VYO140" s="102"/>
      <c r="VYP140" s="102"/>
      <c r="VYQ140" s="102"/>
      <c r="VYR140" s="102"/>
      <c r="VYS140" s="102"/>
      <c r="VYT140" s="102"/>
      <c r="VYU140" s="102"/>
      <c r="VYV140" s="102"/>
      <c r="VYW140" s="102"/>
      <c r="VYX140" s="102"/>
      <c r="VYY140" s="102"/>
      <c r="VYZ140" s="102"/>
      <c r="VZA140" s="102"/>
      <c r="VZB140" s="102"/>
      <c r="VZC140" s="102"/>
      <c r="VZD140" s="102"/>
      <c r="VZE140" s="102"/>
      <c r="VZF140" s="102"/>
      <c r="VZG140" s="102"/>
      <c r="VZH140" s="102"/>
      <c r="VZI140" s="102"/>
      <c r="VZJ140" s="102"/>
      <c r="VZK140" s="102"/>
      <c r="VZL140" s="102"/>
      <c r="VZM140" s="102"/>
      <c r="VZN140" s="102"/>
      <c r="VZO140" s="102"/>
      <c r="VZP140" s="102"/>
      <c r="VZQ140" s="102"/>
      <c r="VZR140" s="102"/>
      <c r="VZS140" s="102"/>
      <c r="VZT140" s="102"/>
      <c r="VZU140" s="102"/>
      <c r="VZV140" s="102"/>
      <c r="VZW140" s="102"/>
      <c r="VZX140" s="102"/>
      <c r="VZY140" s="102"/>
      <c r="VZZ140" s="102"/>
      <c r="WAA140" s="102"/>
      <c r="WAB140" s="102"/>
      <c r="WAC140" s="102"/>
      <c r="WAD140" s="102"/>
      <c r="WAE140" s="102"/>
      <c r="WAF140" s="102"/>
      <c r="WAG140" s="102"/>
      <c r="WAH140" s="102"/>
      <c r="WAI140" s="102"/>
      <c r="WAJ140" s="102"/>
      <c r="WAK140" s="102"/>
      <c r="WAL140" s="102"/>
      <c r="WAM140" s="102"/>
      <c r="WAN140" s="102"/>
      <c r="WAO140" s="102"/>
      <c r="WAP140" s="102"/>
      <c r="WAQ140" s="102"/>
      <c r="WAR140" s="102"/>
      <c r="WAS140" s="102"/>
      <c r="WAT140" s="102"/>
      <c r="WAU140" s="102"/>
      <c r="WAV140" s="102"/>
      <c r="WAW140" s="102"/>
      <c r="WAX140" s="102"/>
      <c r="WAY140" s="102"/>
      <c r="WAZ140" s="102"/>
      <c r="WBA140" s="102"/>
      <c r="WBB140" s="102"/>
      <c r="WBC140" s="102"/>
      <c r="WBD140" s="102"/>
      <c r="WBE140" s="102"/>
      <c r="WBF140" s="102"/>
      <c r="WBG140" s="102"/>
      <c r="WBH140" s="102"/>
      <c r="WBI140" s="102"/>
      <c r="WBJ140" s="102"/>
      <c r="WBK140" s="102"/>
      <c r="WBL140" s="102"/>
      <c r="WBM140" s="102"/>
      <c r="WBN140" s="102"/>
      <c r="WBO140" s="102"/>
      <c r="WBP140" s="102"/>
      <c r="WBQ140" s="102"/>
      <c r="WBR140" s="102"/>
      <c r="WBS140" s="102"/>
      <c r="WBT140" s="102"/>
      <c r="WBU140" s="102"/>
      <c r="WBV140" s="102"/>
      <c r="WBW140" s="102"/>
      <c r="WBX140" s="102"/>
      <c r="WBY140" s="102"/>
      <c r="WBZ140" s="102"/>
      <c r="WCA140" s="102"/>
      <c r="WCB140" s="102"/>
      <c r="WCC140" s="102"/>
      <c r="WCD140" s="102"/>
      <c r="WCE140" s="102"/>
      <c r="WCF140" s="102"/>
      <c r="WCG140" s="102"/>
      <c r="WCH140" s="102"/>
      <c r="WCI140" s="102"/>
      <c r="WCJ140" s="102"/>
      <c r="WCK140" s="102"/>
      <c r="WCL140" s="102"/>
      <c r="WCM140" s="102"/>
      <c r="WCN140" s="102"/>
      <c r="WCO140" s="102"/>
      <c r="WCP140" s="102"/>
      <c r="WCQ140" s="102"/>
      <c r="WCR140" s="102"/>
      <c r="WCS140" s="102"/>
      <c r="WCT140" s="102"/>
      <c r="WCU140" s="102"/>
      <c r="WCV140" s="102"/>
      <c r="WCW140" s="102"/>
      <c r="WCX140" s="102"/>
      <c r="WCY140" s="102"/>
      <c r="WCZ140" s="102"/>
      <c r="WDA140" s="102"/>
      <c r="WDB140" s="102"/>
      <c r="WDC140" s="102"/>
      <c r="WDD140" s="102"/>
      <c r="WDE140" s="102"/>
      <c r="WDF140" s="102"/>
      <c r="WDG140" s="102"/>
      <c r="WDH140" s="102"/>
      <c r="WDI140" s="102"/>
      <c r="WDJ140" s="102"/>
      <c r="WDK140" s="102"/>
      <c r="WDL140" s="102"/>
      <c r="WDM140" s="102"/>
      <c r="WDN140" s="102"/>
      <c r="WDO140" s="102"/>
      <c r="WDP140" s="102"/>
      <c r="WDQ140" s="102"/>
      <c r="WDR140" s="102"/>
      <c r="WDS140" s="102"/>
      <c r="WDT140" s="102"/>
      <c r="WDU140" s="102"/>
      <c r="WDV140" s="102"/>
      <c r="WDW140" s="102"/>
      <c r="WDX140" s="102"/>
      <c r="WDY140" s="102"/>
      <c r="WDZ140" s="102"/>
      <c r="WEA140" s="102"/>
      <c r="WEB140" s="102"/>
      <c r="WEC140" s="102"/>
      <c r="WED140" s="102"/>
      <c r="WEE140" s="102"/>
      <c r="WEF140" s="102"/>
      <c r="WEG140" s="102"/>
      <c r="WEH140" s="102"/>
      <c r="WEI140" s="102"/>
      <c r="WEJ140" s="102"/>
      <c r="WEK140" s="102"/>
      <c r="WEL140" s="102"/>
      <c r="WEM140" s="102"/>
      <c r="WEN140" s="102"/>
      <c r="WEO140" s="102"/>
      <c r="WEP140" s="102"/>
      <c r="WEQ140" s="102"/>
      <c r="WER140" s="102"/>
      <c r="WES140" s="102"/>
      <c r="WET140" s="102"/>
      <c r="WEU140" s="102"/>
      <c r="WEV140" s="102"/>
      <c r="WEW140" s="102"/>
      <c r="WEX140" s="102"/>
      <c r="WEY140" s="102"/>
      <c r="WEZ140" s="102"/>
      <c r="WFA140" s="102"/>
      <c r="WFB140" s="102"/>
      <c r="WFC140" s="102"/>
      <c r="WFD140" s="102"/>
      <c r="WFE140" s="102"/>
      <c r="WFF140" s="102"/>
      <c r="WFG140" s="102"/>
      <c r="WFH140" s="102"/>
      <c r="WFI140" s="102"/>
      <c r="WFJ140" s="102"/>
      <c r="WFK140" s="102"/>
      <c r="WFL140" s="102"/>
      <c r="WFM140" s="102"/>
      <c r="WFN140" s="102"/>
      <c r="WFO140" s="102"/>
      <c r="WFP140" s="102"/>
      <c r="WFQ140" s="102"/>
      <c r="WFR140" s="102"/>
      <c r="WFS140" s="102"/>
      <c r="WFT140" s="102"/>
      <c r="WFU140" s="102"/>
      <c r="WFV140" s="102"/>
      <c r="WFW140" s="102"/>
      <c r="WFX140" s="102"/>
      <c r="WFY140" s="102"/>
      <c r="WFZ140" s="102"/>
      <c r="WGA140" s="102"/>
      <c r="WGB140" s="102"/>
      <c r="WGC140" s="102"/>
      <c r="WGD140" s="102"/>
      <c r="WGE140" s="102"/>
      <c r="WGF140" s="102"/>
      <c r="WGG140" s="102"/>
      <c r="WGH140" s="102"/>
      <c r="WGI140" s="102"/>
      <c r="WGJ140" s="102"/>
      <c r="WGK140" s="102"/>
      <c r="WGL140" s="102"/>
      <c r="WGM140" s="102"/>
      <c r="WGN140" s="102"/>
      <c r="WGO140" s="102"/>
      <c r="WGP140" s="102"/>
      <c r="WGQ140" s="102"/>
      <c r="WGR140" s="102"/>
      <c r="WGS140" s="102"/>
      <c r="WGT140" s="102"/>
      <c r="WGU140" s="102"/>
      <c r="WGV140" s="102"/>
      <c r="WGW140" s="102"/>
      <c r="WGX140" s="102"/>
      <c r="WGY140" s="102"/>
      <c r="WGZ140" s="102"/>
      <c r="WHA140" s="102"/>
      <c r="WHB140" s="102"/>
      <c r="WHC140" s="102"/>
      <c r="WHD140" s="102"/>
      <c r="WHE140" s="102"/>
      <c r="WHF140" s="102"/>
      <c r="WHG140" s="102"/>
      <c r="WHH140" s="102"/>
      <c r="WHI140" s="102"/>
      <c r="WHJ140" s="102"/>
      <c r="WHK140" s="102"/>
      <c r="WHL140" s="102"/>
      <c r="WHM140" s="102"/>
      <c r="WHN140" s="102"/>
      <c r="WHO140" s="102"/>
      <c r="WHP140" s="102"/>
      <c r="WHQ140" s="102"/>
      <c r="WHR140" s="102"/>
      <c r="WHS140" s="102"/>
      <c r="WHT140" s="102"/>
      <c r="WHU140" s="102"/>
      <c r="WHV140" s="102"/>
      <c r="WHW140" s="102"/>
      <c r="WHX140" s="102"/>
      <c r="WHY140" s="102"/>
      <c r="WHZ140" s="102"/>
      <c r="WIA140" s="102"/>
      <c r="WIB140" s="102"/>
      <c r="WIC140" s="102"/>
      <c r="WID140" s="102"/>
      <c r="WIE140" s="102"/>
      <c r="WIF140" s="102"/>
      <c r="WIG140" s="102"/>
      <c r="WIH140" s="102"/>
      <c r="WII140" s="102"/>
      <c r="WIJ140" s="102"/>
      <c r="WIK140" s="102"/>
      <c r="WIL140" s="102"/>
      <c r="WIM140" s="102"/>
      <c r="WIN140" s="102"/>
      <c r="WIO140" s="102"/>
      <c r="WIP140" s="102"/>
      <c r="WIQ140" s="102"/>
      <c r="WIR140" s="102"/>
      <c r="WIS140" s="102"/>
      <c r="WIT140" s="102"/>
      <c r="WIU140" s="102"/>
      <c r="WIV140" s="102"/>
      <c r="WIW140" s="102"/>
      <c r="WIX140" s="102"/>
      <c r="WIY140" s="102"/>
      <c r="WIZ140" s="102"/>
      <c r="WJA140" s="102"/>
      <c r="WJB140" s="102"/>
      <c r="WJC140" s="102"/>
      <c r="WJD140" s="102"/>
      <c r="WJE140" s="102"/>
      <c r="WJF140" s="102"/>
      <c r="WJG140" s="102"/>
      <c r="WJH140" s="102"/>
      <c r="WJI140" s="102"/>
      <c r="WJJ140" s="102"/>
      <c r="WJK140" s="102"/>
      <c r="WJL140" s="102"/>
      <c r="WJM140" s="102"/>
      <c r="WJN140" s="102"/>
      <c r="WJO140" s="102"/>
      <c r="WJP140" s="102"/>
      <c r="WJQ140" s="102"/>
      <c r="WJR140" s="102"/>
      <c r="WJS140" s="102"/>
      <c r="WJT140" s="102"/>
      <c r="WJU140" s="102"/>
      <c r="WJV140" s="102"/>
      <c r="WJW140" s="102"/>
      <c r="WJX140" s="102"/>
      <c r="WJY140" s="102"/>
      <c r="WJZ140" s="102"/>
      <c r="WKA140" s="102"/>
      <c r="WKB140" s="102"/>
      <c r="WKC140" s="102"/>
      <c r="WKD140" s="102"/>
      <c r="WKE140" s="102"/>
      <c r="WKF140" s="102"/>
      <c r="WKG140" s="102"/>
      <c r="WKH140" s="102"/>
      <c r="WKI140" s="102"/>
      <c r="WKJ140" s="102"/>
      <c r="WKK140" s="102"/>
      <c r="WKL140" s="102"/>
      <c r="WKM140" s="102"/>
      <c r="WKN140" s="102"/>
      <c r="WKO140" s="102"/>
      <c r="WKP140" s="102"/>
      <c r="WKQ140" s="102"/>
      <c r="WKR140" s="102"/>
      <c r="WKS140" s="102"/>
      <c r="WKT140" s="102"/>
      <c r="WKU140" s="102"/>
      <c r="WKV140" s="102"/>
      <c r="WKW140" s="102"/>
      <c r="WKX140" s="102"/>
      <c r="WKY140" s="102"/>
      <c r="WKZ140" s="102"/>
      <c r="WLA140" s="102"/>
      <c r="WLB140" s="102"/>
      <c r="WLC140" s="102"/>
      <c r="WLD140" s="102"/>
      <c r="WLE140" s="102"/>
      <c r="WLF140" s="102"/>
      <c r="WLG140" s="102"/>
      <c r="WLH140" s="102"/>
      <c r="WLI140" s="102"/>
      <c r="WLJ140" s="102"/>
      <c r="WLK140" s="102"/>
      <c r="WLL140" s="102"/>
      <c r="WLM140" s="102"/>
      <c r="WLN140" s="102"/>
      <c r="WLO140" s="102"/>
      <c r="WLP140" s="102"/>
      <c r="WLQ140" s="102"/>
      <c r="WLR140" s="102"/>
      <c r="WLS140" s="102"/>
      <c r="WLT140" s="102"/>
      <c r="WLU140" s="102"/>
      <c r="WLV140" s="102"/>
      <c r="WLW140" s="102"/>
      <c r="WLX140" s="102"/>
      <c r="WLY140" s="102"/>
      <c r="WLZ140" s="102"/>
      <c r="WMA140" s="102"/>
      <c r="WMB140" s="102"/>
      <c r="WMC140" s="102"/>
      <c r="WMD140" s="102"/>
      <c r="WME140" s="102"/>
      <c r="WMF140" s="102"/>
      <c r="WMG140" s="102"/>
      <c r="WMH140" s="102"/>
      <c r="WMI140" s="102"/>
      <c r="WMJ140" s="102"/>
      <c r="WMK140" s="102"/>
      <c r="WML140" s="102"/>
      <c r="WMM140" s="102"/>
      <c r="WMN140" s="102"/>
      <c r="WMO140" s="102"/>
      <c r="WMP140" s="102"/>
      <c r="WMQ140" s="102"/>
      <c r="WMR140" s="102"/>
      <c r="WMS140" s="102"/>
      <c r="WMT140" s="102"/>
      <c r="WMU140" s="102"/>
      <c r="WMV140" s="102"/>
      <c r="WMW140" s="102"/>
      <c r="WMX140" s="102"/>
      <c r="WMY140" s="102"/>
      <c r="WMZ140" s="102"/>
      <c r="WNA140" s="102"/>
      <c r="WNB140" s="102"/>
      <c r="WNC140" s="102"/>
      <c r="WND140" s="102"/>
      <c r="WNE140" s="102"/>
      <c r="WNF140" s="102"/>
      <c r="WNG140" s="102"/>
      <c r="WNH140" s="102"/>
      <c r="WNI140" s="102"/>
      <c r="WNJ140" s="102"/>
      <c r="WNK140" s="102"/>
      <c r="WNL140" s="102"/>
      <c r="WNM140" s="102"/>
      <c r="WNN140" s="102"/>
      <c r="WNO140" s="102"/>
      <c r="WNP140" s="102"/>
      <c r="WNQ140" s="102"/>
      <c r="WNR140" s="102"/>
      <c r="WNS140" s="102"/>
      <c r="WNT140" s="102"/>
      <c r="WNU140" s="102"/>
      <c r="WNV140" s="102"/>
      <c r="WNW140" s="102"/>
      <c r="WNX140" s="102"/>
      <c r="WNY140" s="102"/>
      <c r="WNZ140" s="102"/>
      <c r="WOA140" s="102"/>
      <c r="WOB140" s="102"/>
      <c r="WOC140" s="102"/>
      <c r="WOD140" s="102"/>
      <c r="WOE140" s="102"/>
      <c r="WOF140" s="102"/>
      <c r="WOG140" s="102"/>
      <c r="WOH140" s="102"/>
      <c r="WOI140" s="102"/>
      <c r="WOJ140" s="102"/>
      <c r="WOK140" s="102"/>
      <c r="WOL140" s="102"/>
      <c r="WOM140" s="102"/>
      <c r="WON140" s="102"/>
      <c r="WOO140" s="102"/>
      <c r="WOP140" s="102"/>
      <c r="WOQ140" s="102"/>
      <c r="WOR140" s="102"/>
      <c r="WOS140" s="102"/>
      <c r="WOT140" s="102"/>
      <c r="WOU140" s="102"/>
      <c r="WOV140" s="102"/>
      <c r="WOW140" s="102"/>
      <c r="WOX140" s="102"/>
      <c r="WOY140" s="102"/>
      <c r="WOZ140" s="102"/>
      <c r="WPA140" s="102"/>
      <c r="WPB140" s="102"/>
      <c r="WPC140" s="102"/>
      <c r="WPD140" s="102"/>
      <c r="WPE140" s="102"/>
      <c r="WPF140" s="102"/>
      <c r="WPG140" s="102"/>
      <c r="WPH140" s="102"/>
      <c r="WPI140" s="102"/>
      <c r="WPJ140" s="102"/>
      <c r="WPK140" s="102"/>
      <c r="WPL140" s="102"/>
      <c r="WPM140" s="102"/>
      <c r="WPN140" s="102"/>
      <c r="WPO140" s="102"/>
      <c r="WPP140" s="102"/>
      <c r="WPQ140" s="102"/>
      <c r="WPR140" s="102"/>
      <c r="WPS140" s="102"/>
      <c r="WPT140" s="102"/>
      <c r="WPU140" s="102"/>
      <c r="WPV140" s="102"/>
      <c r="WPW140" s="102"/>
      <c r="WPX140" s="102"/>
      <c r="WPY140" s="102"/>
      <c r="WPZ140" s="102"/>
      <c r="WQA140" s="102"/>
      <c r="WQB140" s="102"/>
      <c r="WQC140" s="102"/>
      <c r="WQD140" s="102"/>
      <c r="WQE140" s="102"/>
      <c r="WQF140" s="102"/>
      <c r="WQG140" s="102"/>
      <c r="WQH140" s="102"/>
      <c r="WQI140" s="102"/>
      <c r="WQJ140" s="102"/>
      <c r="WQK140" s="102"/>
      <c r="WQL140" s="102"/>
      <c r="WQM140" s="102"/>
      <c r="WQN140" s="102"/>
      <c r="WQO140" s="102"/>
      <c r="WQP140" s="102"/>
      <c r="WQQ140" s="102"/>
      <c r="WQR140" s="102"/>
      <c r="WQS140" s="102"/>
      <c r="WQT140" s="102"/>
      <c r="WQU140" s="102"/>
      <c r="WQV140" s="102"/>
      <c r="WQW140" s="102"/>
      <c r="WQX140" s="102"/>
      <c r="WQY140" s="102"/>
      <c r="WQZ140" s="102"/>
      <c r="WRA140" s="102"/>
      <c r="WRB140" s="102"/>
      <c r="WRC140" s="102"/>
      <c r="WRD140" s="102"/>
      <c r="WRE140" s="102"/>
      <c r="WRF140" s="102"/>
      <c r="WRG140" s="102"/>
      <c r="WRH140" s="102"/>
      <c r="WRI140" s="102"/>
      <c r="WRJ140" s="102"/>
      <c r="WRK140" s="102"/>
      <c r="WRL140" s="102"/>
      <c r="WRM140" s="102"/>
      <c r="WRN140" s="102"/>
      <c r="WRO140" s="102"/>
      <c r="WRP140" s="102"/>
      <c r="WRQ140" s="102"/>
      <c r="WRR140" s="102"/>
      <c r="WRS140" s="102"/>
      <c r="WRT140" s="102"/>
      <c r="WRU140" s="102"/>
      <c r="WRV140" s="102"/>
      <c r="WRW140" s="102"/>
      <c r="WRX140" s="102"/>
      <c r="WRY140" s="102"/>
      <c r="WRZ140" s="102"/>
      <c r="WSA140" s="102"/>
      <c r="WSB140" s="102"/>
      <c r="WSC140" s="102"/>
      <c r="WSD140" s="102"/>
      <c r="WSE140" s="102"/>
      <c r="WSF140" s="102"/>
      <c r="WSG140" s="102"/>
      <c r="WSH140" s="102"/>
      <c r="WSI140" s="102"/>
      <c r="WSJ140" s="102"/>
      <c r="WSK140" s="102"/>
      <c r="WSL140" s="102"/>
      <c r="WSM140" s="102"/>
      <c r="WSN140" s="102"/>
      <c r="WSO140" s="102"/>
      <c r="WSP140" s="102"/>
      <c r="WSQ140" s="102"/>
      <c r="WSR140" s="102"/>
      <c r="WSS140" s="102"/>
      <c r="WST140" s="102"/>
      <c r="WSU140" s="102"/>
      <c r="WSV140" s="102"/>
      <c r="WSW140" s="102"/>
      <c r="WSX140" s="102"/>
      <c r="WSY140" s="102"/>
      <c r="WSZ140" s="102"/>
      <c r="WTA140" s="102"/>
      <c r="WTB140" s="102"/>
      <c r="WTC140" s="102"/>
      <c r="WTD140" s="102"/>
      <c r="WTE140" s="102"/>
      <c r="WTF140" s="102"/>
      <c r="WTG140" s="102"/>
      <c r="WTH140" s="102"/>
      <c r="WTI140" s="102"/>
      <c r="WTJ140" s="102"/>
      <c r="WTK140" s="102"/>
      <c r="WTL140" s="102"/>
      <c r="WTM140" s="102"/>
      <c r="WTN140" s="102"/>
      <c r="WTO140" s="102"/>
      <c r="WTP140" s="102"/>
      <c r="WTQ140" s="102"/>
      <c r="WTR140" s="102"/>
      <c r="WTS140" s="102"/>
      <c r="WTT140" s="102"/>
      <c r="WTU140" s="102"/>
      <c r="WTV140" s="102"/>
      <c r="WTW140" s="102"/>
      <c r="WTX140" s="102"/>
      <c r="WTY140" s="102"/>
      <c r="WTZ140" s="102"/>
      <c r="WUA140" s="102"/>
      <c r="WUB140" s="102"/>
      <c r="WUC140" s="102"/>
      <c r="WUD140" s="102"/>
      <c r="WUE140" s="102"/>
      <c r="WUF140" s="102"/>
      <c r="WUG140" s="102"/>
      <c r="WUH140" s="102"/>
      <c r="WUI140" s="102"/>
      <c r="WUJ140" s="102"/>
      <c r="WUK140" s="102"/>
      <c r="WUL140" s="102"/>
      <c r="WUM140" s="102"/>
      <c r="WUN140" s="102"/>
      <c r="WUO140" s="102"/>
      <c r="WUP140" s="102"/>
      <c r="WUQ140" s="102"/>
      <c r="WUR140" s="102"/>
      <c r="WUS140" s="102"/>
      <c r="WUT140" s="102"/>
      <c r="WUU140" s="102"/>
      <c r="WUV140" s="102"/>
      <c r="WUW140" s="102"/>
      <c r="WUX140" s="102"/>
      <c r="WUY140" s="102"/>
      <c r="WUZ140" s="102"/>
      <c r="WVA140" s="102"/>
      <c r="WVB140" s="102"/>
      <c r="WVC140" s="102"/>
      <c r="WVD140" s="102"/>
      <c r="WVE140" s="102"/>
      <c r="WVF140" s="102"/>
      <c r="WVG140" s="102"/>
      <c r="WVH140" s="102"/>
      <c r="WVI140" s="102"/>
      <c r="WVJ140" s="102"/>
      <c r="WVK140" s="102"/>
      <c r="WVL140" s="102"/>
      <c r="WVM140" s="102"/>
      <c r="WVN140" s="102"/>
      <c r="WVO140" s="102"/>
      <c r="WVP140" s="102"/>
      <c r="WVQ140" s="102"/>
      <c r="WVR140" s="102"/>
      <c r="WVS140" s="102"/>
      <c r="WVT140" s="102"/>
      <c r="WVU140" s="102"/>
      <c r="WVV140" s="102"/>
      <c r="WVW140" s="102"/>
      <c r="WVX140" s="102"/>
      <c r="WVY140" s="102"/>
      <c r="WVZ140" s="102"/>
      <c r="WWA140" s="102"/>
      <c r="WWB140" s="102"/>
      <c r="WWC140" s="102"/>
      <c r="WWD140" s="102"/>
      <c r="WWE140" s="102"/>
      <c r="WWF140" s="102"/>
      <c r="WWG140" s="102"/>
      <c r="WWH140" s="102"/>
      <c r="WWI140" s="102"/>
      <c r="WWJ140" s="102"/>
      <c r="WWK140" s="102"/>
      <c r="WWL140" s="102"/>
      <c r="WWM140" s="102"/>
      <c r="WWN140" s="102"/>
      <c r="WWO140" s="102"/>
      <c r="WWP140" s="102"/>
      <c r="WWQ140" s="102"/>
      <c r="WWR140" s="102"/>
      <c r="WWS140" s="102"/>
      <c r="WWT140" s="102"/>
      <c r="WWU140" s="102"/>
      <c r="WWV140" s="102"/>
      <c r="WWW140" s="102"/>
      <c r="WWX140" s="102"/>
      <c r="WWY140" s="102"/>
      <c r="WWZ140" s="102"/>
      <c r="WXA140" s="102"/>
      <c r="WXB140" s="102"/>
      <c r="WXC140" s="102"/>
      <c r="WXD140" s="102"/>
      <c r="WXE140" s="102"/>
      <c r="WXF140" s="102"/>
      <c r="WXG140" s="102"/>
      <c r="WXH140" s="102"/>
      <c r="WXI140" s="102"/>
      <c r="WXJ140" s="102"/>
      <c r="WXK140" s="102"/>
      <c r="WXL140" s="102"/>
      <c r="WXM140" s="102"/>
      <c r="WXN140" s="102"/>
      <c r="WXO140" s="102"/>
      <c r="WXP140" s="102"/>
      <c r="WXQ140" s="102"/>
      <c r="WXR140" s="102"/>
      <c r="WXS140" s="102"/>
      <c r="WXT140" s="102"/>
      <c r="WXU140" s="102"/>
      <c r="WXV140" s="102"/>
      <c r="WXW140" s="102"/>
      <c r="WXX140" s="102"/>
      <c r="WXY140" s="102"/>
      <c r="WXZ140" s="102"/>
      <c r="WYA140" s="102"/>
      <c r="WYB140" s="102"/>
      <c r="WYC140" s="102"/>
      <c r="WYD140" s="102"/>
      <c r="WYE140" s="102"/>
      <c r="WYF140" s="102"/>
      <c r="WYG140" s="102"/>
      <c r="WYH140" s="102"/>
      <c r="WYI140" s="102"/>
      <c r="WYJ140" s="102"/>
      <c r="WYK140" s="102"/>
      <c r="WYL140" s="102"/>
      <c r="WYM140" s="102"/>
      <c r="WYN140" s="102"/>
      <c r="WYO140" s="102"/>
      <c r="WYP140" s="102"/>
      <c r="WYQ140" s="102"/>
      <c r="WYR140" s="102"/>
      <c r="WYS140" s="102"/>
      <c r="WYT140" s="102"/>
      <c r="WYU140" s="102"/>
      <c r="WYV140" s="102"/>
      <c r="WYW140" s="102"/>
      <c r="WYX140" s="102"/>
      <c r="WYY140" s="102"/>
      <c r="WYZ140" s="102"/>
      <c r="WZA140" s="102"/>
      <c r="WZB140" s="102"/>
      <c r="WZC140" s="102"/>
      <c r="WZD140" s="102"/>
      <c r="WZE140" s="102"/>
      <c r="WZF140" s="102"/>
      <c r="WZG140" s="102"/>
      <c r="WZH140" s="102"/>
      <c r="WZI140" s="102"/>
      <c r="WZJ140" s="102"/>
      <c r="WZK140" s="102"/>
      <c r="WZL140" s="102"/>
      <c r="WZM140" s="102"/>
      <c r="WZN140" s="102"/>
      <c r="WZO140" s="102"/>
      <c r="WZP140" s="102"/>
      <c r="WZQ140" s="102"/>
      <c r="WZR140" s="102"/>
      <c r="WZS140" s="102"/>
      <c r="WZT140" s="102"/>
      <c r="WZU140" s="102"/>
      <c r="WZV140" s="102"/>
      <c r="WZW140" s="102"/>
      <c r="WZX140" s="102"/>
      <c r="WZY140" s="102"/>
      <c r="WZZ140" s="102"/>
      <c r="XAA140" s="102"/>
      <c r="XAB140" s="102"/>
      <c r="XAC140" s="102"/>
      <c r="XAD140" s="102"/>
      <c r="XAE140" s="102"/>
      <c r="XAF140" s="102"/>
      <c r="XAG140" s="102"/>
      <c r="XAH140" s="102"/>
      <c r="XAI140" s="102"/>
      <c r="XAJ140" s="102"/>
      <c r="XAK140" s="102"/>
      <c r="XAL140" s="102"/>
      <c r="XAM140" s="102"/>
      <c r="XAN140" s="102"/>
      <c r="XAO140" s="102"/>
      <c r="XAP140" s="102"/>
      <c r="XAQ140" s="102"/>
      <c r="XAR140" s="102"/>
      <c r="XAS140" s="102"/>
      <c r="XAT140" s="102"/>
      <c r="XAU140" s="102"/>
      <c r="XAV140" s="102"/>
      <c r="XAW140" s="102"/>
      <c r="XAX140" s="102"/>
      <c r="XAY140" s="102"/>
      <c r="XAZ140" s="102"/>
      <c r="XBA140" s="102"/>
      <c r="XBB140" s="102"/>
      <c r="XBC140" s="102"/>
      <c r="XBD140" s="102"/>
      <c r="XBE140" s="102"/>
      <c r="XBF140" s="102"/>
      <c r="XBG140" s="102"/>
      <c r="XBH140" s="102"/>
      <c r="XBI140" s="102"/>
      <c r="XBJ140" s="102"/>
      <c r="XBK140" s="102"/>
      <c r="XBL140" s="102"/>
      <c r="XBM140" s="102"/>
      <c r="XBN140" s="102"/>
      <c r="XBO140" s="102"/>
      <c r="XBP140" s="102"/>
      <c r="XBQ140" s="102"/>
      <c r="XBR140" s="102"/>
      <c r="XBS140" s="102"/>
      <c r="XBT140" s="102"/>
      <c r="XBU140" s="102"/>
      <c r="XBV140" s="102"/>
      <c r="XBW140" s="102"/>
      <c r="XBX140" s="102"/>
      <c r="XBY140" s="102"/>
      <c r="XBZ140" s="102"/>
      <c r="XCA140" s="102"/>
      <c r="XCB140" s="102"/>
      <c r="XCC140" s="102"/>
      <c r="XCD140" s="102"/>
      <c r="XCE140" s="102"/>
      <c r="XCF140" s="102"/>
      <c r="XCG140" s="102"/>
      <c r="XCH140" s="102"/>
      <c r="XCI140" s="102"/>
      <c r="XCJ140" s="102"/>
      <c r="XCK140" s="102"/>
      <c r="XCL140" s="102"/>
      <c r="XCM140" s="102"/>
      <c r="XCN140" s="102"/>
      <c r="XCO140" s="102"/>
      <c r="XCP140" s="102"/>
      <c r="XCQ140" s="102"/>
      <c r="XCR140" s="102"/>
      <c r="XCS140" s="102"/>
      <c r="XCT140" s="102"/>
      <c r="XCU140" s="102"/>
      <c r="XCV140" s="102"/>
      <c r="XCW140" s="102"/>
      <c r="XCX140" s="102"/>
      <c r="XCY140" s="102"/>
      <c r="XCZ140" s="102"/>
      <c r="XDA140" s="102"/>
      <c r="XDB140" s="102"/>
      <c r="XDC140" s="102"/>
      <c r="XDD140" s="102"/>
      <c r="XDE140" s="102"/>
      <c r="XDF140" s="102"/>
      <c r="XDG140" s="102"/>
      <c r="XDH140" s="102"/>
      <c r="XDI140" s="102"/>
      <c r="XDJ140" s="102"/>
      <c r="XDK140" s="102"/>
      <c r="XDL140" s="102"/>
      <c r="XDM140" s="102"/>
      <c r="XDN140" s="102"/>
      <c r="XDO140" s="102"/>
      <c r="XDP140" s="102"/>
      <c r="XDQ140" s="102"/>
      <c r="XDR140" s="102"/>
      <c r="XDS140" s="102"/>
      <c r="XDT140" s="102"/>
      <c r="XDU140" s="102"/>
      <c r="XDV140" s="102"/>
      <c r="XDW140" s="102"/>
      <c r="XDX140" s="102"/>
      <c r="XDY140" s="102"/>
      <c r="XDZ140" s="102"/>
      <c r="XEA140" s="102"/>
      <c r="XEB140" s="102"/>
      <c r="XEC140" s="102"/>
      <c r="XED140" s="102"/>
      <c r="XEE140" s="102"/>
      <c r="XEF140" s="102"/>
      <c r="XEG140" s="102"/>
      <c r="XEH140" s="102"/>
      <c r="XEI140" s="102"/>
      <c r="XEJ140" s="102"/>
      <c r="XEK140" s="102"/>
      <c r="XEL140" s="102"/>
      <c r="XEM140" s="102"/>
      <c r="XEN140" s="102"/>
      <c r="XEO140" s="102"/>
      <c r="XEP140" s="102"/>
      <c r="XEQ140" s="102"/>
      <c r="XER140" s="102"/>
      <c r="XES140" s="102"/>
      <c r="XET140" s="102"/>
      <c r="XEU140" s="102"/>
      <c r="XEV140" s="102"/>
      <c r="XEW140" s="102"/>
      <c r="XEX140" s="102"/>
      <c r="XEY140" s="102"/>
      <c r="XEZ140" s="102"/>
      <c r="XFA140" s="102"/>
      <c r="XFB140" s="102"/>
    </row>
    <row r="141" spans="1:16382" s="66" customFormat="1" ht="12" customHeight="1" x14ac:dyDescent="0.25">
      <c r="A141" s="76" t="s">
        <v>328</v>
      </c>
      <c r="B141" s="101" t="s">
        <v>329</v>
      </c>
      <c r="C141" s="77">
        <v>6.36</v>
      </c>
      <c r="D141" s="77">
        <f>C141</f>
        <v>6.36</v>
      </c>
      <c r="E141" s="49">
        <v>0</v>
      </c>
      <c r="F141" s="49">
        <v>0</v>
      </c>
      <c r="G141" s="49">
        <v>0</v>
      </c>
      <c r="H141" s="49">
        <v>0</v>
      </c>
      <c r="I141" s="49">
        <v>0</v>
      </c>
      <c r="J141" s="49">
        <v>-163</v>
      </c>
      <c r="K141" s="49">
        <v>0</v>
      </c>
      <c r="L141" s="49">
        <v>0</v>
      </c>
      <c r="M141" s="49">
        <v>0</v>
      </c>
      <c r="N141" s="49">
        <v>0</v>
      </c>
      <c r="O141" s="49">
        <v>0</v>
      </c>
      <c r="P141" s="49">
        <v>0</v>
      </c>
      <c r="Q141" s="49">
        <f t="shared" si="22"/>
        <v>-163</v>
      </c>
      <c r="R141" s="77"/>
      <c r="S141" s="78">
        <f t="shared" si="25"/>
        <v>0</v>
      </c>
      <c r="T141" s="78">
        <f t="shared" si="25"/>
        <v>0</v>
      </c>
      <c r="U141" s="78">
        <f t="shared" si="25"/>
        <v>0</v>
      </c>
      <c r="V141" s="78">
        <f t="shared" si="25"/>
        <v>0</v>
      </c>
      <c r="W141" s="78">
        <f t="shared" si="25"/>
        <v>0</v>
      </c>
      <c r="X141" s="78">
        <f t="shared" si="25"/>
        <v>-25.628930817610062</v>
      </c>
      <c r="Y141" s="78">
        <f t="shared" si="25"/>
        <v>0</v>
      </c>
      <c r="Z141" s="78">
        <f t="shared" si="24"/>
        <v>0</v>
      </c>
      <c r="AA141" s="78">
        <f t="shared" si="20"/>
        <v>0</v>
      </c>
      <c r="AB141" s="78">
        <f t="shared" si="20"/>
        <v>0</v>
      </c>
      <c r="AC141" s="78">
        <f t="shared" si="20"/>
        <v>0</v>
      </c>
      <c r="AD141" s="78">
        <f t="shared" si="20"/>
        <v>0</v>
      </c>
      <c r="AE141" s="68">
        <f t="shared" si="23"/>
        <v>-2.1357442348008386</v>
      </c>
      <c r="AJ141" s="25"/>
      <c r="AK141" s="81"/>
      <c r="AL141" s="82" t="s">
        <v>28</v>
      </c>
      <c r="AM141" s="83">
        <f>+SUM(AK58:AK89)</f>
        <v>6642.2389783288909</v>
      </c>
    </row>
    <row r="142" spans="1:16382" s="66" customFormat="1" ht="12" customHeight="1" x14ac:dyDescent="0.25">
      <c r="A142" s="76" t="s">
        <v>330</v>
      </c>
      <c r="B142" s="101" t="s">
        <v>331</v>
      </c>
      <c r="C142" s="77">
        <v>0</v>
      </c>
      <c r="D142" s="77">
        <v>0</v>
      </c>
      <c r="E142" s="49">
        <v>0</v>
      </c>
      <c r="F142" s="49">
        <v>0</v>
      </c>
      <c r="G142" s="49">
        <v>0</v>
      </c>
      <c r="H142" s="49">
        <v>0</v>
      </c>
      <c r="I142" s="49">
        <v>150</v>
      </c>
      <c r="J142" s="49">
        <v>136.22999999999999</v>
      </c>
      <c r="K142" s="49">
        <v>45.41</v>
      </c>
      <c r="L142" s="49">
        <v>0</v>
      </c>
      <c r="M142" s="49">
        <v>468</v>
      </c>
      <c r="N142" s="49">
        <v>63.81</v>
      </c>
      <c r="O142" s="49">
        <v>0</v>
      </c>
      <c r="P142" s="49">
        <v>0</v>
      </c>
      <c r="Q142" s="49">
        <f t="shared" si="22"/>
        <v>863.45</v>
      </c>
      <c r="R142" s="77"/>
      <c r="S142" s="78">
        <f t="shared" si="25"/>
        <v>0</v>
      </c>
      <c r="T142" s="78">
        <f t="shared" si="25"/>
        <v>0</v>
      </c>
      <c r="U142" s="78">
        <f t="shared" si="25"/>
        <v>0</v>
      </c>
      <c r="V142" s="78">
        <f t="shared" si="25"/>
        <v>0</v>
      </c>
      <c r="W142" s="78">
        <f t="shared" si="25"/>
        <v>0</v>
      </c>
      <c r="X142" s="78">
        <f t="shared" si="25"/>
        <v>0</v>
      </c>
      <c r="Y142" s="78">
        <f t="shared" si="25"/>
        <v>0</v>
      </c>
      <c r="Z142" s="78">
        <f t="shared" si="24"/>
        <v>0</v>
      </c>
      <c r="AA142" s="78">
        <f t="shared" si="20"/>
        <v>0</v>
      </c>
      <c r="AB142" s="78">
        <f t="shared" si="20"/>
        <v>0</v>
      </c>
      <c r="AC142" s="78">
        <f t="shared" si="20"/>
        <v>0</v>
      </c>
      <c r="AD142" s="78">
        <f t="shared" si="20"/>
        <v>0</v>
      </c>
      <c r="AE142" s="68">
        <f t="shared" si="23"/>
        <v>0</v>
      </c>
      <c r="AJ142" s="25"/>
      <c r="AK142" s="81"/>
      <c r="AL142" s="82" t="s">
        <v>149</v>
      </c>
      <c r="AM142" s="83">
        <f>+SUM(AK95:AK97)</f>
        <v>417.35912453007109</v>
      </c>
    </row>
    <row r="143" spans="1:16382" s="66" customFormat="1" ht="12" customHeight="1" thickBot="1" x14ac:dyDescent="0.3">
      <c r="A143" s="84"/>
      <c r="B143" s="84"/>
      <c r="C143" s="77"/>
      <c r="D143" s="77"/>
      <c r="E143" s="49"/>
      <c r="F143" s="49"/>
      <c r="G143" s="49"/>
      <c r="H143" s="49"/>
      <c r="I143" s="49"/>
      <c r="J143" s="49"/>
      <c r="K143" s="49"/>
      <c r="L143" s="49"/>
      <c r="M143" s="49"/>
      <c r="N143" s="49"/>
      <c r="O143" s="49"/>
      <c r="P143" s="49"/>
      <c r="Q143" s="49"/>
      <c r="R143" s="77"/>
      <c r="S143" s="50"/>
      <c r="T143" s="50"/>
      <c r="U143" s="50"/>
      <c r="V143" s="50"/>
      <c r="W143" s="50"/>
      <c r="X143" s="50"/>
      <c r="Y143" s="50"/>
      <c r="Z143" s="50"/>
      <c r="AA143" s="50"/>
      <c r="AB143" s="50"/>
      <c r="AC143" s="50"/>
      <c r="AD143" s="50"/>
      <c r="AJ143" s="25"/>
      <c r="AK143" s="81"/>
      <c r="AL143" s="82" t="s">
        <v>150</v>
      </c>
      <c r="AM143" s="83">
        <f>+SUM(AK90:AK94)</f>
        <v>1552.2333836858006</v>
      </c>
    </row>
    <row r="144" spans="1:16382" s="66" customFormat="1" ht="12" customHeight="1" thickBot="1" x14ac:dyDescent="0.25">
      <c r="A144" s="113"/>
      <c r="B144" s="114" t="s">
        <v>332</v>
      </c>
      <c r="C144" s="77"/>
      <c r="D144" s="77"/>
      <c r="E144" s="88">
        <f t="shared" ref="E144:Q144" si="26">SUM(E58:E143)</f>
        <v>483922.49</v>
      </c>
      <c r="F144" s="88">
        <f t="shared" si="26"/>
        <v>484843.34999999992</v>
      </c>
      <c r="G144" s="88">
        <f t="shared" si="26"/>
        <v>489734.0799999999</v>
      </c>
      <c r="H144" s="88">
        <f t="shared" si="26"/>
        <v>492123.50999999995</v>
      </c>
      <c r="I144" s="88">
        <f t="shared" si="26"/>
        <v>487121.50999999995</v>
      </c>
      <c r="J144" s="88">
        <f t="shared" si="26"/>
        <v>498249.8000000001</v>
      </c>
      <c r="K144" s="88">
        <f t="shared" si="26"/>
        <v>503304.10999999987</v>
      </c>
      <c r="L144" s="88">
        <f t="shared" si="26"/>
        <v>505594.61999999994</v>
      </c>
      <c r="M144" s="88">
        <f t="shared" si="26"/>
        <v>506052.05999999994</v>
      </c>
      <c r="N144" s="88">
        <f t="shared" si="26"/>
        <v>503555.59</v>
      </c>
      <c r="O144" s="88">
        <f t="shared" si="26"/>
        <v>504229.0500000001</v>
      </c>
      <c r="P144" s="88">
        <f t="shared" si="26"/>
        <v>501779.02999999985</v>
      </c>
      <c r="Q144" s="88">
        <f t="shared" si="26"/>
        <v>5960509.1999999993</v>
      </c>
      <c r="R144" s="77"/>
      <c r="S144" s="50"/>
      <c r="T144" s="50"/>
      <c r="U144" s="50"/>
      <c r="V144" s="50"/>
      <c r="W144" s="50"/>
      <c r="X144" s="50"/>
      <c r="Y144" s="50"/>
      <c r="Z144" s="50"/>
      <c r="AA144" s="50"/>
      <c r="AB144" s="50"/>
      <c r="AC144" s="50"/>
      <c r="AD144" s="50"/>
      <c r="AE144" s="90">
        <f>SUM(AE58:AE97)</f>
        <v>8581.6056301093886</v>
      </c>
      <c r="AJ144" s="88">
        <f>SUM(AJ58:AJ143)</f>
        <v>49</v>
      </c>
      <c r="AK144" s="88">
        <f>SUM(AK58:AK143)</f>
        <v>8611.831486544761</v>
      </c>
    </row>
    <row r="145" spans="1:37" s="66" customFormat="1" ht="12" customHeight="1" x14ac:dyDescent="0.25">
      <c r="A145" s="113"/>
      <c r="B145" s="113"/>
      <c r="C145" s="77"/>
      <c r="D145" s="77"/>
      <c r="E145" s="49"/>
      <c r="F145" s="49"/>
      <c r="G145" s="49"/>
      <c r="H145" s="49"/>
      <c r="I145" s="49"/>
      <c r="J145" s="49"/>
      <c r="K145" s="49"/>
      <c r="L145" s="49"/>
      <c r="M145" s="49"/>
      <c r="N145" s="49"/>
      <c r="O145" s="49"/>
      <c r="P145" s="49"/>
      <c r="Q145" s="49"/>
      <c r="R145" s="77"/>
      <c r="S145" s="50"/>
      <c r="T145" s="50"/>
      <c r="U145" s="50"/>
      <c r="V145" s="50"/>
      <c r="W145" s="50"/>
      <c r="X145" s="50"/>
      <c r="Y145" s="50"/>
      <c r="Z145" s="50"/>
      <c r="AA145" s="50"/>
      <c r="AB145" s="50"/>
      <c r="AC145" s="50"/>
      <c r="AD145" s="50"/>
      <c r="AJ145" s="25"/>
      <c r="AK145" s="81"/>
    </row>
    <row r="146" spans="1:37" ht="12" customHeight="1" x14ac:dyDescent="0.25">
      <c r="A146" s="100" t="s">
        <v>333</v>
      </c>
      <c r="B146" s="100" t="s">
        <v>333</v>
      </c>
      <c r="C146" s="84"/>
      <c r="D146" s="84"/>
      <c r="R146" s="97"/>
      <c r="AJ146" s="25"/>
      <c r="AK146" s="81"/>
    </row>
    <row r="147" spans="1:37" ht="12" customHeight="1" x14ac:dyDescent="0.25">
      <c r="A147" s="115"/>
      <c r="B147" s="115"/>
      <c r="C147" s="84"/>
      <c r="D147" s="84"/>
      <c r="R147" s="97"/>
      <c r="AJ147" s="25"/>
      <c r="AK147" s="81"/>
    </row>
    <row r="148" spans="1:37" ht="12" customHeight="1" x14ac:dyDescent="0.25">
      <c r="A148" s="116" t="s">
        <v>334</v>
      </c>
      <c r="B148" s="116" t="s">
        <v>334</v>
      </c>
      <c r="C148" s="84"/>
      <c r="D148" s="84"/>
      <c r="R148" s="97"/>
      <c r="AJ148" s="25"/>
      <c r="AK148" s="81"/>
    </row>
    <row r="149" spans="1:37" ht="12" customHeight="1" x14ac:dyDescent="0.25">
      <c r="A149" s="76" t="s">
        <v>335</v>
      </c>
      <c r="B149" s="76" t="s">
        <v>336</v>
      </c>
      <c r="C149" s="77">
        <v>86.55</v>
      </c>
      <c r="D149" s="77">
        <v>86.79</v>
      </c>
      <c r="E149" s="49">
        <v>17742.75</v>
      </c>
      <c r="F149" s="49">
        <v>18088.95</v>
      </c>
      <c r="G149" s="49">
        <v>19214.099999999999</v>
      </c>
      <c r="H149" s="49">
        <v>21637.5</v>
      </c>
      <c r="I149" s="49">
        <v>20252.699999999997</v>
      </c>
      <c r="J149" s="49">
        <v>22316.79</v>
      </c>
      <c r="K149" s="49">
        <v>21377.85</v>
      </c>
      <c r="L149" s="49">
        <v>21983.7</v>
      </c>
      <c r="M149" s="49">
        <v>24040.59</v>
      </c>
      <c r="N149" s="49">
        <v>25623.839999999997</v>
      </c>
      <c r="O149" s="49">
        <v>24126.9</v>
      </c>
      <c r="P149" s="49">
        <v>20047.53</v>
      </c>
      <c r="Q149" s="49">
        <f t="shared" ref="Q149:Q171" si="27">SUM(E149:P149)</f>
        <v>256453.19999999998</v>
      </c>
      <c r="R149" s="97"/>
      <c r="S149" s="117">
        <f t="shared" ref="S149:Z164" si="28">E149/$C149</f>
        <v>205</v>
      </c>
      <c r="T149" s="117">
        <f t="shared" si="28"/>
        <v>209.00000000000003</v>
      </c>
      <c r="U149" s="117">
        <f t="shared" si="28"/>
        <v>222</v>
      </c>
      <c r="V149" s="117">
        <f t="shared" si="28"/>
        <v>250</v>
      </c>
      <c r="W149" s="117">
        <f t="shared" si="28"/>
        <v>233.99999999999997</v>
      </c>
      <c r="X149" s="117">
        <f t="shared" si="28"/>
        <v>257.84852686308494</v>
      </c>
      <c r="Y149" s="117">
        <f t="shared" si="28"/>
        <v>247</v>
      </c>
      <c r="Z149" s="117">
        <f t="shared" si="28"/>
        <v>254.00000000000003</v>
      </c>
      <c r="AA149" s="117">
        <f t="shared" ref="AA149:AD164" si="29">M149/$D149</f>
        <v>276.997234704459</v>
      </c>
      <c r="AB149" s="117">
        <f t="shared" si="29"/>
        <v>295.23954372623569</v>
      </c>
      <c r="AC149" s="117">
        <f t="shared" si="29"/>
        <v>277.99170411337712</v>
      </c>
      <c r="AD149" s="117">
        <f t="shared" si="29"/>
        <v>230.98893881783613</v>
      </c>
      <c r="AE149" s="80">
        <f t="shared" ref="AE149:AE158" si="30">SUM(S149:AD149)/12</f>
        <v>246.67216235208275</v>
      </c>
      <c r="AG149" s="101"/>
      <c r="AH149" s="101"/>
      <c r="AI149" s="101"/>
      <c r="AJ149" s="118"/>
      <c r="AK149" s="119"/>
    </row>
    <row r="150" spans="1:37" ht="12" customHeight="1" x14ac:dyDescent="0.25">
      <c r="A150" s="76" t="s">
        <v>337</v>
      </c>
      <c r="B150" s="76" t="s">
        <v>338</v>
      </c>
      <c r="C150" s="77">
        <v>97</v>
      </c>
      <c r="D150" s="77">
        <v>97.27</v>
      </c>
      <c r="E150" s="49">
        <v>54126</v>
      </c>
      <c r="F150" s="49">
        <v>55775</v>
      </c>
      <c r="G150" s="49">
        <v>55290</v>
      </c>
      <c r="H150" s="49">
        <v>58006</v>
      </c>
      <c r="I150" s="49">
        <v>51119</v>
      </c>
      <c r="J150" s="49">
        <v>65087</v>
      </c>
      <c r="K150" s="49">
        <v>59558</v>
      </c>
      <c r="L150" s="49">
        <v>56842</v>
      </c>
      <c r="M150" s="49">
        <v>63906.39</v>
      </c>
      <c r="N150" s="49">
        <v>68866.62</v>
      </c>
      <c r="O150" s="49">
        <v>60411.4</v>
      </c>
      <c r="P150" s="49">
        <v>53400.959999999999</v>
      </c>
      <c r="Q150" s="49">
        <f t="shared" si="27"/>
        <v>702388.37</v>
      </c>
      <c r="R150" s="97"/>
      <c r="S150" s="117">
        <f t="shared" si="28"/>
        <v>558</v>
      </c>
      <c r="T150" s="117">
        <f t="shared" si="28"/>
        <v>575</v>
      </c>
      <c r="U150" s="117">
        <f t="shared" si="28"/>
        <v>570</v>
      </c>
      <c r="V150" s="117">
        <f t="shared" si="28"/>
        <v>598</v>
      </c>
      <c r="W150" s="117">
        <f t="shared" si="28"/>
        <v>527</v>
      </c>
      <c r="X150" s="117">
        <f t="shared" si="28"/>
        <v>671</v>
      </c>
      <c r="Y150" s="117">
        <f t="shared" si="28"/>
        <v>614</v>
      </c>
      <c r="Z150" s="117">
        <f t="shared" si="28"/>
        <v>586</v>
      </c>
      <c r="AA150" s="117">
        <f t="shared" si="29"/>
        <v>657</v>
      </c>
      <c r="AB150" s="117">
        <f t="shared" si="29"/>
        <v>707.99444844247967</v>
      </c>
      <c r="AC150" s="117">
        <f t="shared" si="29"/>
        <v>621.06918885576238</v>
      </c>
      <c r="AD150" s="117">
        <f t="shared" si="29"/>
        <v>548.99722422123989</v>
      </c>
      <c r="AE150" s="80">
        <f t="shared" si="30"/>
        <v>602.83840512662346</v>
      </c>
      <c r="AG150" s="101"/>
      <c r="AH150" s="120"/>
      <c r="AI150" s="101"/>
      <c r="AJ150" s="118"/>
      <c r="AK150" s="119"/>
    </row>
    <row r="151" spans="1:37" ht="12" customHeight="1" x14ac:dyDescent="0.25">
      <c r="A151" s="76" t="s">
        <v>339</v>
      </c>
      <c r="B151" s="76" t="s">
        <v>340</v>
      </c>
      <c r="C151" s="77">
        <v>119.24</v>
      </c>
      <c r="D151" s="77">
        <v>119.56</v>
      </c>
      <c r="E151" s="49">
        <v>34213.199999999997</v>
      </c>
      <c r="F151" s="49">
        <v>31011.88</v>
      </c>
      <c r="G151" s="49">
        <v>32543.84</v>
      </c>
      <c r="H151" s="49">
        <v>29517.040000000001</v>
      </c>
      <c r="I151" s="49">
        <v>32277.72</v>
      </c>
      <c r="J151" s="49">
        <v>39056.240000000005</v>
      </c>
      <c r="K151" s="49">
        <v>37836.200000000004</v>
      </c>
      <c r="L151" s="49">
        <v>37285.800000000003</v>
      </c>
      <c r="M151" s="49">
        <v>35618.6</v>
      </c>
      <c r="N151" s="49">
        <v>42213.2</v>
      </c>
      <c r="O151" s="49">
        <v>38938.660000000003</v>
      </c>
      <c r="P151" s="49">
        <v>39803.199999999997</v>
      </c>
      <c r="Q151" s="49">
        <f t="shared" si="27"/>
        <v>430315.58</v>
      </c>
      <c r="R151" s="97"/>
      <c r="S151" s="117">
        <f t="shared" si="28"/>
        <v>286.9272056356927</v>
      </c>
      <c r="T151" s="117">
        <f t="shared" si="28"/>
        <v>260.07950352230796</v>
      </c>
      <c r="U151" s="117">
        <f t="shared" si="28"/>
        <v>272.92720563569276</v>
      </c>
      <c r="V151" s="117">
        <f t="shared" si="28"/>
        <v>247.54310634015434</v>
      </c>
      <c r="W151" s="117">
        <f t="shared" si="28"/>
        <v>270.69540422676954</v>
      </c>
      <c r="X151" s="117">
        <f t="shared" si="28"/>
        <v>327.5431063401544</v>
      </c>
      <c r="Y151" s="117">
        <f t="shared" si="28"/>
        <v>317.31130493123118</v>
      </c>
      <c r="Z151" s="117">
        <f t="shared" si="28"/>
        <v>312.6954042267696</v>
      </c>
      <c r="AA151" s="117">
        <f t="shared" si="29"/>
        <v>297.91401806624287</v>
      </c>
      <c r="AB151" s="117">
        <f t="shared" si="29"/>
        <v>353.07126129140175</v>
      </c>
      <c r="AC151" s="117">
        <f t="shared" si="29"/>
        <v>325.68300434928074</v>
      </c>
      <c r="AD151" s="117">
        <f t="shared" si="29"/>
        <v>332.91401806624287</v>
      </c>
      <c r="AE151" s="80">
        <f t="shared" si="30"/>
        <v>300.44204521932841</v>
      </c>
      <c r="AG151" s="101"/>
      <c r="AH151" s="120"/>
      <c r="AI151" s="101"/>
      <c r="AJ151" s="118"/>
      <c r="AK151" s="119"/>
    </row>
    <row r="152" spans="1:37" ht="12" customHeight="1" x14ac:dyDescent="0.25">
      <c r="A152" s="76" t="s">
        <v>341</v>
      </c>
      <c r="B152" s="76" t="s">
        <v>342</v>
      </c>
      <c r="C152" s="77">
        <v>119.24</v>
      </c>
      <c r="D152" s="77">
        <v>119.56</v>
      </c>
      <c r="E152" s="49">
        <v>357.72</v>
      </c>
      <c r="F152" s="49">
        <v>476.96</v>
      </c>
      <c r="G152" s="49">
        <v>1311.64</v>
      </c>
      <c r="H152" s="49">
        <v>953.92000000000007</v>
      </c>
      <c r="I152" s="49">
        <v>596.20000000000005</v>
      </c>
      <c r="J152" s="49">
        <v>238.48</v>
      </c>
      <c r="K152" s="49">
        <v>1550.12</v>
      </c>
      <c r="L152" s="49">
        <v>834.68</v>
      </c>
      <c r="M152" s="49">
        <v>1788.6</v>
      </c>
      <c r="N152" s="49">
        <v>1788.6</v>
      </c>
      <c r="O152" s="49">
        <v>1793.4</v>
      </c>
      <c r="P152" s="49">
        <v>1315.16</v>
      </c>
      <c r="Q152" s="49">
        <f t="shared" si="27"/>
        <v>13005.480000000001</v>
      </c>
      <c r="R152" s="97"/>
      <c r="S152" s="117">
        <f t="shared" si="28"/>
        <v>3.0000000000000004</v>
      </c>
      <c r="T152" s="117">
        <f t="shared" si="28"/>
        <v>4</v>
      </c>
      <c r="U152" s="117">
        <f t="shared" si="28"/>
        <v>11.000000000000002</v>
      </c>
      <c r="V152" s="117">
        <f t="shared" si="28"/>
        <v>8.0000000000000018</v>
      </c>
      <c r="W152" s="117">
        <f t="shared" si="28"/>
        <v>5.0000000000000009</v>
      </c>
      <c r="X152" s="117">
        <f t="shared" si="28"/>
        <v>2</v>
      </c>
      <c r="Y152" s="117">
        <f t="shared" si="28"/>
        <v>13</v>
      </c>
      <c r="Z152" s="117">
        <f t="shared" si="28"/>
        <v>7</v>
      </c>
      <c r="AA152" s="117">
        <f t="shared" si="29"/>
        <v>14.959852793576445</v>
      </c>
      <c r="AB152" s="117">
        <f t="shared" si="29"/>
        <v>14.959852793576445</v>
      </c>
      <c r="AC152" s="117">
        <f t="shared" si="29"/>
        <v>15</v>
      </c>
      <c r="AD152" s="117">
        <f t="shared" si="29"/>
        <v>11</v>
      </c>
      <c r="AE152" s="80">
        <f t="shared" si="30"/>
        <v>9.0766421322627409</v>
      </c>
      <c r="AG152" s="101"/>
      <c r="AH152" s="120"/>
      <c r="AI152" s="101"/>
      <c r="AJ152" s="118"/>
      <c r="AK152" s="119"/>
    </row>
    <row r="153" spans="1:37" ht="12" customHeight="1" x14ac:dyDescent="0.25">
      <c r="A153" s="76" t="s">
        <v>343</v>
      </c>
      <c r="B153" s="76" t="s">
        <v>344</v>
      </c>
      <c r="C153" s="77">
        <v>148.43</v>
      </c>
      <c r="D153" s="77">
        <v>148.84</v>
      </c>
      <c r="E153" s="49">
        <v>1187.44</v>
      </c>
      <c r="F153" s="49">
        <v>1187.44</v>
      </c>
      <c r="G153" s="49">
        <v>890.57999999999993</v>
      </c>
      <c r="H153" s="49">
        <v>1039.01</v>
      </c>
      <c r="I153" s="49">
        <v>593.72</v>
      </c>
      <c r="J153" s="49">
        <v>1039.01</v>
      </c>
      <c r="K153" s="49">
        <v>1187.44</v>
      </c>
      <c r="L153" s="49">
        <v>1187.44</v>
      </c>
      <c r="M153" s="49">
        <v>893.04000000000008</v>
      </c>
      <c r="N153" s="49">
        <v>744.2</v>
      </c>
      <c r="O153" s="49">
        <v>758.0200000000001</v>
      </c>
      <c r="P153" s="49">
        <v>1041.8799999999999</v>
      </c>
      <c r="Q153" s="49">
        <f t="shared" si="27"/>
        <v>11749.220000000003</v>
      </c>
      <c r="R153" s="97"/>
      <c r="S153" s="117">
        <f t="shared" si="28"/>
        <v>8</v>
      </c>
      <c r="T153" s="117">
        <f t="shared" si="28"/>
        <v>8</v>
      </c>
      <c r="U153" s="117">
        <f t="shared" si="28"/>
        <v>5.9999999999999991</v>
      </c>
      <c r="V153" s="117">
        <f t="shared" si="28"/>
        <v>7</v>
      </c>
      <c r="W153" s="117">
        <f t="shared" si="28"/>
        <v>4</v>
      </c>
      <c r="X153" s="117">
        <f t="shared" si="28"/>
        <v>7</v>
      </c>
      <c r="Y153" s="117">
        <f t="shared" si="28"/>
        <v>8</v>
      </c>
      <c r="Z153" s="117">
        <f t="shared" si="28"/>
        <v>8</v>
      </c>
      <c r="AA153" s="117">
        <f t="shared" si="29"/>
        <v>6</v>
      </c>
      <c r="AB153" s="117">
        <f t="shared" si="29"/>
        <v>5</v>
      </c>
      <c r="AC153" s="117">
        <f t="shared" si="29"/>
        <v>5.0928513840365497</v>
      </c>
      <c r="AD153" s="117">
        <f t="shared" si="29"/>
        <v>6.9999999999999991</v>
      </c>
      <c r="AE153" s="80">
        <f t="shared" si="30"/>
        <v>6.5910709486697128</v>
      </c>
      <c r="AG153" s="101"/>
      <c r="AH153" s="120"/>
      <c r="AI153" s="101"/>
      <c r="AJ153" s="118"/>
      <c r="AK153" s="119"/>
    </row>
    <row r="154" spans="1:37" ht="12" customHeight="1" x14ac:dyDescent="0.25">
      <c r="A154" s="76" t="s">
        <v>345</v>
      </c>
      <c r="B154" s="76" t="s">
        <v>346</v>
      </c>
      <c r="C154" s="77">
        <v>154.49</v>
      </c>
      <c r="D154" s="77">
        <v>154.91</v>
      </c>
      <c r="E154" s="49">
        <v>6952.0499999999993</v>
      </c>
      <c r="F154" s="49">
        <v>4171.2300000000005</v>
      </c>
      <c r="G154" s="49">
        <v>4325.72</v>
      </c>
      <c r="H154" s="49">
        <v>4480.21</v>
      </c>
      <c r="I154" s="49">
        <v>3244.29</v>
      </c>
      <c r="J154" s="49">
        <v>3862.25</v>
      </c>
      <c r="K154" s="49">
        <v>4634.7000000000007</v>
      </c>
      <c r="L154" s="49">
        <v>3712.4</v>
      </c>
      <c r="M154" s="49">
        <v>4182.57</v>
      </c>
      <c r="N154" s="49">
        <v>4496.6099999999997</v>
      </c>
      <c r="O154" s="49">
        <v>4031.88</v>
      </c>
      <c r="P154" s="49">
        <v>4651.5200000000004</v>
      </c>
      <c r="Q154" s="49">
        <f t="shared" si="27"/>
        <v>52745.429999999993</v>
      </c>
      <c r="R154" s="97"/>
      <c r="S154" s="117">
        <f t="shared" si="28"/>
        <v>44.999999999999993</v>
      </c>
      <c r="T154" s="117">
        <f t="shared" si="28"/>
        <v>27</v>
      </c>
      <c r="U154" s="117">
        <f t="shared" si="28"/>
        <v>28</v>
      </c>
      <c r="V154" s="117">
        <f t="shared" si="28"/>
        <v>29</v>
      </c>
      <c r="W154" s="117">
        <f t="shared" si="28"/>
        <v>21</v>
      </c>
      <c r="X154" s="117">
        <f t="shared" si="28"/>
        <v>25</v>
      </c>
      <c r="Y154" s="117">
        <f t="shared" si="28"/>
        <v>30.000000000000004</v>
      </c>
      <c r="Z154" s="117">
        <f t="shared" si="28"/>
        <v>24.030034306427599</v>
      </c>
      <c r="AA154" s="117">
        <f t="shared" si="29"/>
        <v>27</v>
      </c>
      <c r="AB154" s="117">
        <f t="shared" si="29"/>
        <v>29.02724162416887</v>
      </c>
      <c r="AC154" s="117">
        <f t="shared" si="29"/>
        <v>26.027241624168873</v>
      </c>
      <c r="AD154" s="117">
        <f t="shared" si="29"/>
        <v>30.027241624168877</v>
      </c>
      <c r="AE154" s="80">
        <f t="shared" si="30"/>
        <v>28.425979931577857</v>
      </c>
      <c r="AG154" s="101"/>
      <c r="AH154" s="120"/>
      <c r="AI154" s="101"/>
      <c r="AJ154" s="118"/>
      <c r="AK154" s="119"/>
    </row>
    <row r="155" spans="1:37" ht="12" customHeight="1" x14ac:dyDescent="0.25">
      <c r="A155" s="76" t="s">
        <v>347</v>
      </c>
      <c r="B155" s="76" t="s">
        <v>348</v>
      </c>
      <c r="C155" s="77">
        <v>169.22</v>
      </c>
      <c r="D155" s="77">
        <v>169.68</v>
      </c>
      <c r="E155" s="49">
        <v>3722.84</v>
      </c>
      <c r="F155" s="49">
        <v>3384.4</v>
      </c>
      <c r="G155" s="49">
        <v>3722.84</v>
      </c>
      <c r="H155" s="49">
        <v>1861.42</v>
      </c>
      <c r="I155" s="49">
        <v>3045.96</v>
      </c>
      <c r="J155" s="49">
        <v>3045.96</v>
      </c>
      <c r="K155" s="49">
        <v>3215.18</v>
      </c>
      <c r="L155" s="49">
        <v>3215.18</v>
      </c>
      <c r="M155" s="49">
        <v>3732.04</v>
      </c>
      <c r="N155" s="49">
        <v>2882.72</v>
      </c>
      <c r="O155" s="49">
        <v>3052.4</v>
      </c>
      <c r="P155" s="49">
        <v>3731.12</v>
      </c>
      <c r="Q155" s="49">
        <f t="shared" si="27"/>
        <v>38612.060000000005</v>
      </c>
      <c r="R155" s="97"/>
      <c r="S155" s="117">
        <f t="shared" si="28"/>
        <v>22</v>
      </c>
      <c r="T155" s="117">
        <f t="shared" si="28"/>
        <v>20</v>
      </c>
      <c r="U155" s="117">
        <f t="shared" si="28"/>
        <v>22</v>
      </c>
      <c r="V155" s="117">
        <f t="shared" si="28"/>
        <v>11</v>
      </c>
      <c r="W155" s="117">
        <f t="shared" si="28"/>
        <v>18</v>
      </c>
      <c r="X155" s="117">
        <f t="shared" si="28"/>
        <v>18</v>
      </c>
      <c r="Y155" s="117">
        <f t="shared" si="28"/>
        <v>19</v>
      </c>
      <c r="Z155" s="117">
        <f t="shared" si="28"/>
        <v>19</v>
      </c>
      <c r="AA155" s="117">
        <f t="shared" si="29"/>
        <v>21.994578029231494</v>
      </c>
      <c r="AB155" s="117">
        <f t="shared" si="29"/>
        <v>16.989156058462989</v>
      </c>
      <c r="AC155" s="117">
        <f t="shared" si="29"/>
        <v>17.989156058462989</v>
      </c>
      <c r="AD155" s="117">
        <f t="shared" si="29"/>
        <v>21.989156058462989</v>
      </c>
      <c r="AE155" s="80">
        <f t="shared" si="30"/>
        <v>18.99683718371837</v>
      </c>
      <c r="AG155" s="101"/>
      <c r="AH155" s="120"/>
      <c r="AI155" s="101"/>
      <c r="AJ155" s="118"/>
      <c r="AK155" s="119"/>
    </row>
    <row r="156" spans="1:37" ht="12" customHeight="1" x14ac:dyDescent="0.25">
      <c r="A156" s="76" t="s">
        <v>349</v>
      </c>
      <c r="B156" s="76" t="s">
        <v>350</v>
      </c>
      <c r="C156" s="77">
        <v>183.26</v>
      </c>
      <c r="D156" s="77">
        <v>183.77</v>
      </c>
      <c r="E156" s="49">
        <v>1466.08</v>
      </c>
      <c r="F156" s="49">
        <v>1649.34</v>
      </c>
      <c r="G156" s="49">
        <v>4581.5</v>
      </c>
      <c r="H156" s="49">
        <v>5131.2800000000007</v>
      </c>
      <c r="I156" s="49">
        <v>4214.9799999999996</v>
      </c>
      <c r="J156" s="49">
        <v>5314.54</v>
      </c>
      <c r="K156" s="49">
        <v>4398.24</v>
      </c>
      <c r="L156" s="49">
        <v>3665.2</v>
      </c>
      <c r="M156" s="49">
        <v>3675.4</v>
      </c>
      <c r="N156" s="49">
        <v>4225.18</v>
      </c>
      <c r="O156" s="49">
        <v>4041.41</v>
      </c>
      <c r="P156" s="49">
        <v>4041.92</v>
      </c>
      <c r="Q156" s="49">
        <f t="shared" si="27"/>
        <v>46405.069999999992</v>
      </c>
      <c r="R156" s="97"/>
      <c r="S156" s="117">
        <f t="shared" si="28"/>
        <v>8</v>
      </c>
      <c r="T156" s="117">
        <f t="shared" si="28"/>
        <v>9</v>
      </c>
      <c r="U156" s="117">
        <f t="shared" si="28"/>
        <v>25</v>
      </c>
      <c r="V156" s="117">
        <f t="shared" si="28"/>
        <v>28.000000000000004</v>
      </c>
      <c r="W156" s="117">
        <f t="shared" si="28"/>
        <v>23</v>
      </c>
      <c r="X156" s="117">
        <f t="shared" si="28"/>
        <v>29</v>
      </c>
      <c r="Y156" s="117">
        <f t="shared" si="28"/>
        <v>24</v>
      </c>
      <c r="Z156" s="117">
        <f t="shared" si="28"/>
        <v>20</v>
      </c>
      <c r="AA156" s="117">
        <f t="shared" si="29"/>
        <v>20</v>
      </c>
      <c r="AB156" s="117">
        <f t="shared" si="29"/>
        <v>22.991674375578167</v>
      </c>
      <c r="AC156" s="117">
        <f t="shared" si="29"/>
        <v>21.991674375578167</v>
      </c>
      <c r="AD156" s="117">
        <f t="shared" si="29"/>
        <v>21.994449583718779</v>
      </c>
      <c r="AE156" s="80">
        <f t="shared" si="30"/>
        <v>21.081483194572925</v>
      </c>
      <c r="AG156" s="101"/>
      <c r="AH156" s="120"/>
      <c r="AI156" s="101"/>
      <c r="AJ156" s="118"/>
      <c r="AK156" s="119"/>
    </row>
    <row r="157" spans="1:37" ht="12" customHeight="1" x14ac:dyDescent="0.25">
      <c r="A157" s="76" t="s">
        <v>351</v>
      </c>
      <c r="B157" s="76" t="s">
        <v>352</v>
      </c>
      <c r="C157" s="77">
        <v>218.42</v>
      </c>
      <c r="D157" s="77">
        <v>219.02</v>
      </c>
      <c r="E157" s="49">
        <v>873.68</v>
      </c>
      <c r="F157" s="49">
        <v>436.84</v>
      </c>
      <c r="G157" s="49">
        <v>436.84</v>
      </c>
      <c r="H157" s="49">
        <v>655.26</v>
      </c>
      <c r="I157" s="49">
        <v>436.84</v>
      </c>
      <c r="J157" s="49">
        <v>218.42</v>
      </c>
      <c r="K157" s="49">
        <v>655.26</v>
      </c>
      <c r="L157" s="49">
        <v>655.26</v>
      </c>
      <c r="M157" s="49">
        <v>438.04</v>
      </c>
      <c r="N157" s="49">
        <v>656.46</v>
      </c>
      <c r="O157" s="49">
        <v>656.46</v>
      </c>
      <c r="P157" s="49">
        <v>1093.3</v>
      </c>
      <c r="Q157" s="49">
        <f t="shared" si="27"/>
        <v>7212.6600000000008</v>
      </c>
      <c r="R157" s="97"/>
      <c r="S157" s="117">
        <f t="shared" si="28"/>
        <v>4</v>
      </c>
      <c r="T157" s="117">
        <f t="shared" si="28"/>
        <v>2</v>
      </c>
      <c r="U157" s="117">
        <f t="shared" si="28"/>
        <v>2</v>
      </c>
      <c r="V157" s="117">
        <f t="shared" si="28"/>
        <v>3</v>
      </c>
      <c r="W157" s="117">
        <f t="shared" si="28"/>
        <v>2</v>
      </c>
      <c r="X157" s="117">
        <f t="shared" si="28"/>
        <v>1</v>
      </c>
      <c r="Y157" s="117">
        <f t="shared" si="28"/>
        <v>3</v>
      </c>
      <c r="Z157" s="117">
        <f t="shared" si="28"/>
        <v>3</v>
      </c>
      <c r="AA157" s="117">
        <f t="shared" si="29"/>
        <v>2</v>
      </c>
      <c r="AB157" s="117">
        <f t="shared" si="29"/>
        <v>2.9972605241530452</v>
      </c>
      <c r="AC157" s="117">
        <f t="shared" si="29"/>
        <v>2.9972605241530452</v>
      </c>
      <c r="AD157" s="117">
        <f t="shared" si="29"/>
        <v>4.9917815724591357</v>
      </c>
      <c r="AE157" s="80">
        <f t="shared" si="30"/>
        <v>2.7488585517304358</v>
      </c>
      <c r="AG157" s="101"/>
      <c r="AH157" s="120"/>
      <c r="AI157" s="101"/>
      <c r="AJ157" s="118"/>
      <c r="AK157" s="119"/>
    </row>
    <row r="158" spans="1:37" ht="12" customHeight="1" x14ac:dyDescent="0.25">
      <c r="A158" s="76" t="s">
        <v>353</v>
      </c>
      <c r="B158" s="76" t="s">
        <v>354</v>
      </c>
      <c r="C158" s="77">
        <v>218.42</v>
      </c>
      <c r="D158" s="77">
        <v>219.02</v>
      </c>
      <c r="E158" s="49">
        <v>5897.34</v>
      </c>
      <c r="F158" s="49">
        <v>5023.66</v>
      </c>
      <c r="G158" s="49">
        <v>5678.92</v>
      </c>
      <c r="H158" s="49">
        <v>5897.34</v>
      </c>
      <c r="I158" s="49">
        <v>5678.92</v>
      </c>
      <c r="J158" s="49">
        <v>6115.76</v>
      </c>
      <c r="K158" s="49">
        <v>6115.76</v>
      </c>
      <c r="L158" s="49">
        <v>5023.66</v>
      </c>
      <c r="M158" s="49">
        <v>5473.1</v>
      </c>
      <c r="N158" s="49">
        <v>5467.1</v>
      </c>
      <c r="O158" s="49">
        <v>5028.46</v>
      </c>
      <c r="P158" s="49">
        <v>4809.4400000000005</v>
      </c>
      <c r="Q158" s="49">
        <f t="shared" si="27"/>
        <v>66209.459999999992</v>
      </c>
      <c r="R158" s="97"/>
      <c r="S158" s="117">
        <f t="shared" si="28"/>
        <v>27.000000000000004</v>
      </c>
      <c r="T158" s="117">
        <f t="shared" si="28"/>
        <v>23</v>
      </c>
      <c r="U158" s="117">
        <f t="shared" si="28"/>
        <v>26.000000000000004</v>
      </c>
      <c r="V158" s="117">
        <f t="shared" si="28"/>
        <v>27.000000000000004</v>
      </c>
      <c r="W158" s="117">
        <f t="shared" si="28"/>
        <v>26.000000000000004</v>
      </c>
      <c r="X158" s="117">
        <f t="shared" si="28"/>
        <v>28.000000000000004</v>
      </c>
      <c r="Y158" s="117">
        <f t="shared" si="28"/>
        <v>28.000000000000004</v>
      </c>
      <c r="Z158" s="117">
        <f t="shared" si="28"/>
        <v>23</v>
      </c>
      <c r="AA158" s="117">
        <f t="shared" si="29"/>
        <v>24.989042096612181</v>
      </c>
      <c r="AB158" s="117">
        <f t="shared" si="29"/>
        <v>24.961647338142637</v>
      </c>
      <c r="AC158" s="117">
        <f t="shared" si="29"/>
        <v>22.958907862295678</v>
      </c>
      <c r="AD158" s="117">
        <f t="shared" si="29"/>
        <v>21.958907862295682</v>
      </c>
      <c r="AE158" s="80">
        <f t="shared" si="30"/>
        <v>25.239042096612184</v>
      </c>
      <c r="AG158" s="101"/>
      <c r="AH158" s="120"/>
      <c r="AI158" s="101"/>
      <c r="AJ158" s="118"/>
      <c r="AK158" s="119"/>
    </row>
    <row r="159" spans="1:37" ht="12" customHeight="1" x14ac:dyDescent="0.25">
      <c r="A159" s="76" t="s">
        <v>355</v>
      </c>
      <c r="B159" s="76" t="s">
        <v>356</v>
      </c>
      <c r="C159" s="77">
        <v>86.55</v>
      </c>
      <c r="D159" s="77">
        <v>86.79</v>
      </c>
      <c r="E159" s="49">
        <v>0</v>
      </c>
      <c r="F159" s="49">
        <v>0</v>
      </c>
      <c r="G159" s="49">
        <v>692.4</v>
      </c>
      <c r="H159" s="49">
        <v>0</v>
      </c>
      <c r="I159" s="49">
        <v>0</v>
      </c>
      <c r="J159" s="49">
        <v>0</v>
      </c>
      <c r="K159" s="49">
        <v>0</v>
      </c>
      <c r="L159" s="49">
        <v>0</v>
      </c>
      <c r="M159" s="49">
        <v>0</v>
      </c>
      <c r="N159" s="49">
        <v>0</v>
      </c>
      <c r="O159" s="49">
        <v>0</v>
      </c>
      <c r="P159" s="49">
        <v>0</v>
      </c>
      <c r="Q159" s="49">
        <f t="shared" si="27"/>
        <v>692.4</v>
      </c>
      <c r="R159" s="97"/>
      <c r="S159" s="117">
        <f t="shared" si="28"/>
        <v>0</v>
      </c>
      <c r="T159" s="117">
        <f t="shared" si="28"/>
        <v>0</v>
      </c>
      <c r="U159" s="117">
        <f t="shared" si="28"/>
        <v>8</v>
      </c>
      <c r="V159" s="117">
        <f t="shared" si="28"/>
        <v>0</v>
      </c>
      <c r="W159" s="117">
        <f t="shared" si="28"/>
        <v>0</v>
      </c>
      <c r="X159" s="117">
        <f t="shared" si="28"/>
        <v>0</v>
      </c>
      <c r="Y159" s="117">
        <f t="shared" si="28"/>
        <v>0</v>
      </c>
      <c r="Z159" s="117">
        <f t="shared" si="28"/>
        <v>0</v>
      </c>
      <c r="AA159" s="117">
        <f t="shared" si="29"/>
        <v>0</v>
      </c>
      <c r="AB159" s="117">
        <f t="shared" si="29"/>
        <v>0</v>
      </c>
      <c r="AC159" s="117">
        <f t="shared" si="29"/>
        <v>0</v>
      </c>
      <c r="AD159" s="117">
        <f t="shared" si="29"/>
        <v>0</v>
      </c>
      <c r="AE159" s="80">
        <f t="shared" ref="AE159:AE165" si="31">SUM(S159:AD159)/12</f>
        <v>0.66666666666666663</v>
      </c>
      <c r="AG159" s="101"/>
      <c r="AH159" s="120"/>
      <c r="AI159" s="101"/>
      <c r="AJ159" s="118"/>
      <c r="AK159" s="119"/>
    </row>
    <row r="160" spans="1:37" ht="12" customHeight="1" x14ac:dyDescent="0.25">
      <c r="A160" s="76" t="s">
        <v>357</v>
      </c>
      <c r="B160" s="76" t="s">
        <v>358</v>
      </c>
      <c r="C160" s="77">
        <v>97</v>
      </c>
      <c r="D160" s="77">
        <v>97.27</v>
      </c>
      <c r="E160" s="49">
        <v>0</v>
      </c>
      <c r="F160" s="49">
        <v>0</v>
      </c>
      <c r="G160" s="49">
        <v>485</v>
      </c>
      <c r="H160" s="49">
        <v>0</v>
      </c>
      <c r="I160" s="49">
        <v>0</v>
      </c>
      <c r="J160" s="49">
        <v>0</v>
      </c>
      <c r="K160" s="49">
        <v>0</v>
      </c>
      <c r="L160" s="49">
        <v>0</v>
      </c>
      <c r="M160" s="49">
        <v>0</v>
      </c>
      <c r="N160" s="49">
        <v>0</v>
      </c>
      <c r="O160" s="49">
        <v>0</v>
      </c>
      <c r="P160" s="49">
        <v>0</v>
      </c>
      <c r="Q160" s="49">
        <f t="shared" si="27"/>
        <v>485</v>
      </c>
      <c r="R160" s="97"/>
      <c r="S160" s="117">
        <f t="shared" si="28"/>
        <v>0</v>
      </c>
      <c r="T160" s="117">
        <f t="shared" si="28"/>
        <v>0</v>
      </c>
      <c r="U160" s="117">
        <f t="shared" si="28"/>
        <v>5</v>
      </c>
      <c r="V160" s="117">
        <f t="shared" si="28"/>
        <v>0</v>
      </c>
      <c r="W160" s="117">
        <f t="shared" si="28"/>
        <v>0</v>
      </c>
      <c r="X160" s="117">
        <f t="shared" si="28"/>
        <v>0</v>
      </c>
      <c r="Y160" s="117">
        <f t="shared" si="28"/>
        <v>0</v>
      </c>
      <c r="Z160" s="117">
        <f t="shared" si="28"/>
        <v>0</v>
      </c>
      <c r="AA160" s="117">
        <f t="shared" si="29"/>
        <v>0</v>
      </c>
      <c r="AB160" s="117">
        <f t="shared" si="29"/>
        <v>0</v>
      </c>
      <c r="AC160" s="117">
        <f t="shared" si="29"/>
        <v>0</v>
      </c>
      <c r="AD160" s="117">
        <f t="shared" si="29"/>
        <v>0</v>
      </c>
      <c r="AE160" s="80">
        <f t="shared" si="31"/>
        <v>0.41666666666666669</v>
      </c>
      <c r="AG160" s="101"/>
      <c r="AH160" s="120"/>
      <c r="AI160" s="101"/>
      <c r="AJ160" s="118"/>
      <c r="AK160" s="119"/>
    </row>
    <row r="161" spans="1:39" ht="12" customHeight="1" x14ac:dyDescent="0.25">
      <c r="A161" s="76" t="s">
        <v>359</v>
      </c>
      <c r="B161" s="76" t="s">
        <v>360</v>
      </c>
      <c r="C161" s="77">
        <v>119.24</v>
      </c>
      <c r="D161" s="77">
        <v>119.56</v>
      </c>
      <c r="E161" s="49">
        <v>0</v>
      </c>
      <c r="F161" s="49">
        <v>0</v>
      </c>
      <c r="G161" s="49">
        <v>476.96</v>
      </c>
      <c r="H161" s="49">
        <v>0</v>
      </c>
      <c r="I161" s="49">
        <v>0</v>
      </c>
      <c r="J161" s="49">
        <v>119.24</v>
      </c>
      <c r="K161" s="49">
        <v>0</v>
      </c>
      <c r="L161" s="49">
        <v>0</v>
      </c>
      <c r="M161" s="49">
        <v>0</v>
      </c>
      <c r="N161" s="49">
        <v>0</v>
      </c>
      <c r="O161" s="49">
        <v>0</v>
      </c>
      <c r="P161" s="49">
        <v>0</v>
      </c>
      <c r="Q161" s="49">
        <f t="shared" si="27"/>
        <v>596.19999999999993</v>
      </c>
      <c r="R161" s="97"/>
      <c r="S161" s="117">
        <f t="shared" si="28"/>
        <v>0</v>
      </c>
      <c r="T161" s="117">
        <f t="shared" si="28"/>
        <v>0</v>
      </c>
      <c r="U161" s="117">
        <f t="shared" si="28"/>
        <v>4</v>
      </c>
      <c r="V161" s="117">
        <f t="shared" si="28"/>
        <v>0</v>
      </c>
      <c r="W161" s="117">
        <f t="shared" si="28"/>
        <v>0</v>
      </c>
      <c r="X161" s="117">
        <f t="shared" si="28"/>
        <v>1</v>
      </c>
      <c r="Y161" s="117">
        <f t="shared" si="28"/>
        <v>0</v>
      </c>
      <c r="Z161" s="117">
        <f t="shared" si="28"/>
        <v>0</v>
      </c>
      <c r="AA161" s="117">
        <f t="shared" si="29"/>
        <v>0</v>
      </c>
      <c r="AB161" s="117">
        <f t="shared" si="29"/>
        <v>0</v>
      </c>
      <c r="AC161" s="117">
        <f t="shared" si="29"/>
        <v>0</v>
      </c>
      <c r="AD161" s="117">
        <f t="shared" si="29"/>
        <v>0</v>
      </c>
      <c r="AE161" s="80">
        <f t="shared" si="31"/>
        <v>0.41666666666666669</v>
      </c>
      <c r="AG161" s="101"/>
      <c r="AH161" s="120"/>
      <c r="AI161" s="101"/>
      <c r="AJ161" s="118"/>
      <c r="AK161" s="121"/>
    </row>
    <row r="162" spans="1:39" s="64" customFormat="1" ht="12" customHeight="1" x14ac:dyDescent="0.25">
      <c r="A162" s="101" t="s">
        <v>361</v>
      </c>
      <c r="B162" s="101" t="s">
        <v>362</v>
      </c>
      <c r="C162" s="77">
        <v>45.25</v>
      </c>
      <c r="D162" s="77">
        <v>45.37</v>
      </c>
      <c r="E162" s="103">
        <v>3258</v>
      </c>
      <c r="F162" s="103">
        <v>3484.25</v>
      </c>
      <c r="G162" s="103">
        <v>4525</v>
      </c>
      <c r="H162" s="103">
        <v>6335</v>
      </c>
      <c r="I162" s="103">
        <v>6108.75</v>
      </c>
      <c r="J162" s="103">
        <v>6244.5</v>
      </c>
      <c r="K162" s="103">
        <v>5294.25</v>
      </c>
      <c r="L162" s="103">
        <v>4163</v>
      </c>
      <c r="M162" s="103">
        <v>5671.25</v>
      </c>
      <c r="N162" s="103">
        <v>5126.8099999999995</v>
      </c>
      <c r="O162" s="103">
        <v>4128.67</v>
      </c>
      <c r="P162" s="103">
        <v>2041.65</v>
      </c>
      <c r="Q162" s="103">
        <f t="shared" si="27"/>
        <v>56381.13</v>
      </c>
      <c r="R162" s="97"/>
      <c r="S162" s="117">
        <f t="shared" si="28"/>
        <v>72</v>
      </c>
      <c r="T162" s="117">
        <f t="shared" si="28"/>
        <v>77</v>
      </c>
      <c r="U162" s="117">
        <f t="shared" si="28"/>
        <v>100</v>
      </c>
      <c r="V162" s="117">
        <f t="shared" si="28"/>
        <v>140</v>
      </c>
      <c r="W162" s="117">
        <f t="shared" si="28"/>
        <v>135</v>
      </c>
      <c r="X162" s="117">
        <f t="shared" si="28"/>
        <v>138</v>
      </c>
      <c r="Y162" s="117">
        <f t="shared" si="28"/>
        <v>117</v>
      </c>
      <c r="Z162" s="117">
        <f t="shared" si="28"/>
        <v>92</v>
      </c>
      <c r="AA162" s="117">
        <f t="shared" si="29"/>
        <v>125</v>
      </c>
      <c r="AB162" s="117">
        <f t="shared" si="29"/>
        <v>113</v>
      </c>
      <c r="AC162" s="117">
        <f t="shared" si="29"/>
        <v>91</v>
      </c>
      <c r="AD162" s="117">
        <f t="shared" si="29"/>
        <v>45.000000000000007</v>
      </c>
      <c r="AE162" s="109">
        <f t="shared" si="31"/>
        <v>103.75</v>
      </c>
      <c r="AG162" s="101"/>
      <c r="AH162" s="120"/>
      <c r="AI162" s="101"/>
      <c r="AJ162" s="118"/>
      <c r="AK162" s="119"/>
    </row>
    <row r="163" spans="1:39" ht="12" customHeight="1" x14ac:dyDescent="0.25">
      <c r="A163" s="76" t="s">
        <v>363</v>
      </c>
      <c r="B163" s="76" t="s">
        <v>364</v>
      </c>
      <c r="C163" s="77">
        <v>40.22</v>
      </c>
      <c r="D163" s="77">
        <f>C163</f>
        <v>40.22</v>
      </c>
      <c r="E163" s="49">
        <v>2252.3200000000002</v>
      </c>
      <c r="F163" s="49">
        <v>2252.3200000000002</v>
      </c>
      <c r="G163" s="49">
        <v>2252.3200000000002</v>
      </c>
      <c r="H163" s="49">
        <v>2232.2000000000003</v>
      </c>
      <c r="I163" s="49">
        <v>2276.46</v>
      </c>
      <c r="J163" s="49">
        <v>2362.2800000000002</v>
      </c>
      <c r="K163" s="49">
        <v>2375.6600000000003</v>
      </c>
      <c r="L163" s="49">
        <v>2441.36</v>
      </c>
      <c r="M163" s="49">
        <v>2444.02</v>
      </c>
      <c r="N163" s="49">
        <v>2432</v>
      </c>
      <c r="O163" s="49">
        <v>2446.6999999999998</v>
      </c>
      <c r="P163" s="49">
        <v>2453.4199999999996</v>
      </c>
      <c r="Q163" s="49">
        <f t="shared" si="27"/>
        <v>28221.06</v>
      </c>
      <c r="R163" s="97"/>
      <c r="S163" s="117">
        <f t="shared" si="28"/>
        <v>56.000000000000007</v>
      </c>
      <c r="T163" s="117">
        <f t="shared" si="28"/>
        <v>56.000000000000007</v>
      </c>
      <c r="U163" s="117">
        <f t="shared" si="28"/>
        <v>56.000000000000007</v>
      </c>
      <c r="V163" s="117">
        <f t="shared" si="28"/>
        <v>55.499751367478872</v>
      </c>
      <c r="W163" s="117">
        <f t="shared" si="28"/>
        <v>56.600198906016907</v>
      </c>
      <c r="X163" s="117">
        <f t="shared" si="28"/>
        <v>58.733963202386882</v>
      </c>
      <c r="Y163" s="117">
        <f t="shared" si="28"/>
        <v>59.06663351566386</v>
      </c>
      <c r="Z163" s="117">
        <f t="shared" si="28"/>
        <v>60.700149179512685</v>
      </c>
      <c r="AA163" s="117">
        <f t="shared" si="29"/>
        <v>60.766285430134261</v>
      </c>
      <c r="AB163" s="117">
        <f t="shared" si="29"/>
        <v>60.467429139731479</v>
      </c>
      <c r="AC163" s="117">
        <f t="shared" si="29"/>
        <v>60.832918945798106</v>
      </c>
      <c r="AD163" s="117">
        <f t="shared" si="29"/>
        <v>60.999999999999993</v>
      </c>
      <c r="AE163" s="80">
        <f t="shared" si="31"/>
        <v>58.472277473893591</v>
      </c>
      <c r="AG163" s="101"/>
      <c r="AH163" s="120"/>
      <c r="AI163" s="101">
        <v>20</v>
      </c>
      <c r="AJ163" s="118">
        <v>1</v>
      </c>
      <c r="AK163" s="122">
        <f>+AJ163*AE163</f>
        <v>58.472277473893591</v>
      </c>
    </row>
    <row r="164" spans="1:39" ht="12" customHeight="1" x14ac:dyDescent="0.25">
      <c r="A164" s="76" t="s">
        <v>365</v>
      </c>
      <c r="B164" s="76" t="s">
        <v>366</v>
      </c>
      <c r="C164" s="77">
        <v>46.91</v>
      </c>
      <c r="D164" s="77">
        <f t="shared" ref="D164:D171" si="32">C164</f>
        <v>46.91</v>
      </c>
      <c r="E164" s="49">
        <v>4057.88</v>
      </c>
      <c r="F164" s="49">
        <v>4081.17</v>
      </c>
      <c r="G164" s="49">
        <v>4174.99</v>
      </c>
      <c r="H164" s="49">
        <v>4128.08</v>
      </c>
      <c r="I164" s="49">
        <v>4128.08</v>
      </c>
      <c r="J164" s="49">
        <v>4163.26</v>
      </c>
      <c r="K164" s="49">
        <v>4174.99</v>
      </c>
      <c r="L164" s="49">
        <v>4262.5700000000006</v>
      </c>
      <c r="M164" s="49">
        <v>4268.8100000000004</v>
      </c>
      <c r="N164" s="49">
        <v>4246.8599999999997</v>
      </c>
      <c r="O164" s="49">
        <v>4301.57</v>
      </c>
      <c r="P164" s="49">
        <v>4494</v>
      </c>
      <c r="Q164" s="49">
        <f t="shared" si="27"/>
        <v>50482.26</v>
      </c>
      <c r="R164" s="97"/>
      <c r="S164" s="117">
        <f t="shared" si="28"/>
        <v>86.503517373694322</v>
      </c>
      <c r="T164" s="117">
        <f t="shared" si="28"/>
        <v>87.000000000000014</v>
      </c>
      <c r="U164" s="117">
        <f t="shared" si="28"/>
        <v>89</v>
      </c>
      <c r="V164" s="117">
        <f t="shared" si="28"/>
        <v>88</v>
      </c>
      <c r="W164" s="117">
        <f t="shared" si="28"/>
        <v>88</v>
      </c>
      <c r="X164" s="117">
        <f t="shared" si="28"/>
        <v>88.749946706459184</v>
      </c>
      <c r="Y164" s="117">
        <f t="shared" si="28"/>
        <v>89</v>
      </c>
      <c r="Z164" s="117">
        <f t="shared" si="28"/>
        <v>90.866979322106175</v>
      </c>
      <c r="AA164" s="117">
        <f t="shared" si="29"/>
        <v>91.000000000000014</v>
      </c>
      <c r="AB164" s="117">
        <f t="shared" si="29"/>
        <v>90.532082711575356</v>
      </c>
      <c r="AC164" s="117">
        <f t="shared" si="29"/>
        <v>91.698358558942658</v>
      </c>
      <c r="AD164" s="117">
        <f t="shared" si="29"/>
        <v>95.800468983159249</v>
      </c>
      <c r="AE164" s="80">
        <f t="shared" si="31"/>
        <v>89.679279471328073</v>
      </c>
      <c r="AG164" s="101"/>
      <c r="AH164" s="120"/>
      <c r="AI164" s="101">
        <v>30</v>
      </c>
      <c r="AJ164" s="123">
        <v>1</v>
      </c>
      <c r="AK164" s="122">
        <f t="shared" ref="AK164:AK168" si="33">+AJ164*AE164</f>
        <v>89.679279471328073</v>
      </c>
    </row>
    <row r="165" spans="1:39" ht="12" customHeight="1" x14ac:dyDescent="0.25">
      <c r="A165" s="76" t="s">
        <v>367</v>
      </c>
      <c r="B165" s="76" t="s">
        <v>368</v>
      </c>
      <c r="C165" s="77">
        <v>53.54</v>
      </c>
      <c r="D165" s="77">
        <f t="shared" si="32"/>
        <v>53.54</v>
      </c>
      <c r="E165" s="49">
        <v>1499.12</v>
      </c>
      <c r="F165" s="49">
        <v>1552.6599999999999</v>
      </c>
      <c r="G165" s="49">
        <v>1552.6599999999999</v>
      </c>
      <c r="H165" s="49">
        <v>1502.6799999999998</v>
      </c>
      <c r="I165" s="49">
        <v>1499.12</v>
      </c>
      <c r="J165" s="49">
        <v>1552.6599999999999</v>
      </c>
      <c r="K165" s="49">
        <v>1606.2</v>
      </c>
      <c r="L165" s="49">
        <v>1606.2</v>
      </c>
      <c r="M165" s="49">
        <v>1606.2</v>
      </c>
      <c r="N165" s="49">
        <v>1606.2</v>
      </c>
      <c r="O165" s="49">
        <v>1565.26</v>
      </c>
      <c r="P165" s="49">
        <v>1654.26</v>
      </c>
      <c r="Q165" s="49">
        <f t="shared" si="27"/>
        <v>18803.219999999998</v>
      </c>
      <c r="R165" s="97"/>
      <c r="S165" s="117">
        <f t="shared" ref="S165:Z173" si="34">E165/$C165</f>
        <v>28</v>
      </c>
      <c r="T165" s="117">
        <f t="shared" si="34"/>
        <v>28.999999999999996</v>
      </c>
      <c r="U165" s="117">
        <f t="shared" si="34"/>
        <v>28.999999999999996</v>
      </c>
      <c r="V165" s="117">
        <f t="shared" si="34"/>
        <v>28.066492342174072</v>
      </c>
      <c r="W165" s="117">
        <f t="shared" si="34"/>
        <v>28</v>
      </c>
      <c r="X165" s="117">
        <f t="shared" si="34"/>
        <v>28.999999999999996</v>
      </c>
      <c r="Y165" s="117">
        <f t="shared" si="34"/>
        <v>30</v>
      </c>
      <c r="Z165" s="117">
        <f t="shared" si="34"/>
        <v>30</v>
      </c>
      <c r="AA165" s="117">
        <f t="shared" ref="AA165:AD173" si="35">M165/$D165</f>
        <v>30</v>
      </c>
      <c r="AB165" s="117">
        <f t="shared" si="35"/>
        <v>30</v>
      </c>
      <c r="AC165" s="117">
        <f t="shared" si="35"/>
        <v>29.235338064998132</v>
      </c>
      <c r="AD165" s="117">
        <f t="shared" si="35"/>
        <v>30.89764661935002</v>
      </c>
      <c r="AE165" s="80">
        <f t="shared" si="31"/>
        <v>29.266623085543518</v>
      </c>
      <c r="AG165" s="101"/>
      <c r="AH165" s="120"/>
      <c r="AI165" s="101">
        <v>40</v>
      </c>
      <c r="AJ165" s="123">
        <v>1</v>
      </c>
      <c r="AK165" s="122">
        <f t="shared" si="33"/>
        <v>29.266623085543518</v>
      </c>
    </row>
    <row r="166" spans="1:39" ht="12" customHeight="1" x14ac:dyDescent="0.25">
      <c r="A166" s="76" t="s">
        <v>369</v>
      </c>
      <c r="B166" s="76" t="s">
        <v>370</v>
      </c>
      <c r="C166" s="77">
        <v>4.2300000000000004</v>
      </c>
      <c r="D166" s="77">
        <f t="shared" si="32"/>
        <v>4.2300000000000004</v>
      </c>
      <c r="E166" s="49">
        <v>9635.9399999999987</v>
      </c>
      <c r="F166" s="49">
        <v>9902.4299999999985</v>
      </c>
      <c r="G166" s="49">
        <v>11421</v>
      </c>
      <c r="H166" s="49">
        <v>12711.150000000001</v>
      </c>
      <c r="I166" s="49">
        <v>9517.5000000000018</v>
      </c>
      <c r="J166" s="49">
        <v>11666.34</v>
      </c>
      <c r="K166" s="49">
        <v>10985.310000000001</v>
      </c>
      <c r="L166" s="49">
        <v>10346.58</v>
      </c>
      <c r="M166" s="49">
        <v>10266.209999999999</v>
      </c>
      <c r="N166" s="49">
        <v>11349.09</v>
      </c>
      <c r="O166" s="49">
        <v>9542.8799999999992</v>
      </c>
      <c r="P166" s="49">
        <v>7757.82</v>
      </c>
      <c r="Q166" s="49">
        <f t="shared" si="27"/>
        <v>125102.25</v>
      </c>
      <c r="R166" s="97"/>
      <c r="S166" s="117">
        <f t="shared" si="34"/>
        <v>2277.9999999999995</v>
      </c>
      <c r="T166" s="117">
        <f t="shared" si="34"/>
        <v>2340.9999999999995</v>
      </c>
      <c r="U166" s="117">
        <f t="shared" si="34"/>
        <v>2699.9999999999995</v>
      </c>
      <c r="V166" s="117">
        <f t="shared" si="34"/>
        <v>3005</v>
      </c>
      <c r="W166" s="117">
        <f t="shared" si="34"/>
        <v>2250</v>
      </c>
      <c r="X166" s="117">
        <f t="shared" si="34"/>
        <v>2757.9999999999995</v>
      </c>
      <c r="Y166" s="117">
        <f t="shared" si="34"/>
        <v>2597</v>
      </c>
      <c r="Z166" s="117">
        <f t="shared" si="34"/>
        <v>2445.9999999999995</v>
      </c>
      <c r="AA166" s="117">
        <f t="shared" si="35"/>
        <v>2426.9999999999995</v>
      </c>
      <c r="AB166" s="117">
        <f t="shared" si="35"/>
        <v>2682.9999999999995</v>
      </c>
      <c r="AC166" s="117">
        <f t="shared" si="35"/>
        <v>2255.9999999999995</v>
      </c>
      <c r="AD166" s="117">
        <f t="shared" si="35"/>
        <v>1833.9999999999998</v>
      </c>
      <c r="AE166" s="124">
        <f>SUM(S166:AD166)/12/30</f>
        <v>82.152777777777786</v>
      </c>
      <c r="AF166" s="125">
        <f>+AVERAGE(S166:AD166)</f>
        <v>2464.5833333333335</v>
      </c>
      <c r="AG166" s="101"/>
      <c r="AH166" s="120"/>
      <c r="AI166" s="101">
        <v>20</v>
      </c>
      <c r="AJ166" s="123">
        <v>1</v>
      </c>
      <c r="AK166" s="122">
        <f t="shared" si="33"/>
        <v>82.152777777777786</v>
      </c>
    </row>
    <row r="167" spans="1:39" ht="12" customHeight="1" x14ac:dyDescent="0.25">
      <c r="A167" s="76" t="s">
        <v>371</v>
      </c>
      <c r="B167" s="76" t="s">
        <v>372</v>
      </c>
      <c r="C167" s="77">
        <v>5.01</v>
      </c>
      <c r="D167" s="77">
        <f t="shared" si="32"/>
        <v>5.01</v>
      </c>
      <c r="E167" s="49">
        <v>16743.419999999998</v>
      </c>
      <c r="F167" s="49">
        <v>17219.370000000003</v>
      </c>
      <c r="G167" s="49">
        <v>16042.020000000002</v>
      </c>
      <c r="H167" s="49">
        <v>19634.189999999999</v>
      </c>
      <c r="I167" s="49">
        <v>18436.8</v>
      </c>
      <c r="J167" s="49">
        <v>17955.84</v>
      </c>
      <c r="K167" s="49">
        <v>17821.11</v>
      </c>
      <c r="L167" s="49">
        <v>18372.52</v>
      </c>
      <c r="M167" s="49">
        <v>16793.52</v>
      </c>
      <c r="N167" s="49">
        <v>20520.96</v>
      </c>
      <c r="O167" s="49">
        <v>16963.86</v>
      </c>
      <c r="P167" s="49">
        <v>16047.03</v>
      </c>
      <c r="Q167" s="49">
        <f t="shared" si="27"/>
        <v>212550.63999999998</v>
      </c>
      <c r="R167" s="97"/>
      <c r="S167" s="117">
        <f t="shared" si="34"/>
        <v>3342</v>
      </c>
      <c r="T167" s="117">
        <f t="shared" si="34"/>
        <v>3437.0000000000005</v>
      </c>
      <c r="U167" s="117">
        <f t="shared" si="34"/>
        <v>3202.0000000000005</v>
      </c>
      <c r="V167" s="117">
        <f t="shared" si="34"/>
        <v>3919</v>
      </c>
      <c r="W167" s="117">
        <f t="shared" si="34"/>
        <v>3680</v>
      </c>
      <c r="X167" s="117">
        <f t="shared" si="34"/>
        <v>3584</v>
      </c>
      <c r="Y167" s="117">
        <f t="shared" si="34"/>
        <v>3557.107784431138</v>
      </c>
      <c r="Z167" s="117">
        <f t="shared" si="34"/>
        <v>3667.1696606786431</v>
      </c>
      <c r="AA167" s="117">
        <f t="shared" si="35"/>
        <v>3352.0000000000005</v>
      </c>
      <c r="AB167" s="117">
        <f t="shared" si="35"/>
        <v>4096</v>
      </c>
      <c r="AC167" s="117">
        <f t="shared" si="35"/>
        <v>3386.0000000000005</v>
      </c>
      <c r="AD167" s="117">
        <f t="shared" si="35"/>
        <v>3203.0000000000005</v>
      </c>
      <c r="AE167" s="124">
        <f>SUM(S167:AD167)/12/30</f>
        <v>117.84799290308273</v>
      </c>
      <c r="AF167" s="125">
        <f>+AVERAGE(S167:AD167)</f>
        <v>3535.4397870924818</v>
      </c>
      <c r="AG167" s="101"/>
      <c r="AH167" s="120"/>
      <c r="AI167" s="101">
        <v>30</v>
      </c>
      <c r="AJ167" s="123">
        <v>1</v>
      </c>
      <c r="AK167" s="122">
        <f t="shared" si="33"/>
        <v>117.84799290308273</v>
      </c>
    </row>
    <row r="168" spans="1:39" ht="12" customHeight="1" x14ac:dyDescent="0.25">
      <c r="A168" s="76" t="s">
        <v>373</v>
      </c>
      <c r="B168" s="76" t="s">
        <v>374</v>
      </c>
      <c r="C168" s="77">
        <v>5.43</v>
      </c>
      <c r="D168" s="77">
        <f t="shared" si="32"/>
        <v>5.43</v>
      </c>
      <c r="E168" s="49">
        <v>5299.68</v>
      </c>
      <c r="F168" s="49">
        <v>4973.8799999999992</v>
      </c>
      <c r="G168" s="49">
        <v>5299.68</v>
      </c>
      <c r="H168" s="49">
        <v>6141.33</v>
      </c>
      <c r="I168" s="49">
        <v>6146.7599999999993</v>
      </c>
      <c r="J168" s="49">
        <v>6125.31</v>
      </c>
      <c r="K168" s="49">
        <v>6130.4699999999993</v>
      </c>
      <c r="L168" s="49">
        <v>6353.1</v>
      </c>
      <c r="M168" s="49">
        <v>5446.29</v>
      </c>
      <c r="N168" s="49">
        <v>6429.1200000000008</v>
      </c>
      <c r="O168" s="49">
        <v>6885.24</v>
      </c>
      <c r="P168" s="49">
        <v>6412.829999999999</v>
      </c>
      <c r="Q168" s="49">
        <f t="shared" si="27"/>
        <v>71643.69</v>
      </c>
      <c r="R168" s="97"/>
      <c r="S168" s="117">
        <f t="shared" si="34"/>
        <v>976.00000000000011</v>
      </c>
      <c r="T168" s="117">
        <f t="shared" si="34"/>
        <v>915.99999999999989</v>
      </c>
      <c r="U168" s="117">
        <f t="shared" si="34"/>
        <v>976.00000000000011</v>
      </c>
      <c r="V168" s="117">
        <f t="shared" si="34"/>
        <v>1131</v>
      </c>
      <c r="W168" s="117">
        <f t="shared" si="34"/>
        <v>1132</v>
      </c>
      <c r="X168" s="117">
        <f t="shared" si="34"/>
        <v>1128.0497237569061</v>
      </c>
      <c r="Y168" s="117">
        <f t="shared" si="34"/>
        <v>1129</v>
      </c>
      <c r="Z168" s="117">
        <f t="shared" si="34"/>
        <v>1170.0000000000002</v>
      </c>
      <c r="AA168" s="117">
        <f t="shared" si="35"/>
        <v>1003</v>
      </c>
      <c r="AB168" s="117">
        <f t="shared" si="35"/>
        <v>1184.0000000000002</v>
      </c>
      <c r="AC168" s="117">
        <f t="shared" si="35"/>
        <v>1268</v>
      </c>
      <c r="AD168" s="117">
        <f t="shared" si="35"/>
        <v>1180.9999999999998</v>
      </c>
      <c r="AE168" s="124">
        <f>SUM(S168:AD168)/12/30</f>
        <v>36.650138121546966</v>
      </c>
      <c r="AF168" s="125">
        <f>+AVERAGE(S168:AD168)</f>
        <v>1099.5041436464089</v>
      </c>
      <c r="AG168" s="101"/>
      <c r="AH168" s="120"/>
      <c r="AI168" s="101">
        <v>40</v>
      </c>
      <c r="AJ168" s="123">
        <v>1</v>
      </c>
      <c r="AK168" s="122">
        <f t="shared" si="33"/>
        <v>36.650138121546966</v>
      </c>
    </row>
    <row r="169" spans="1:39" ht="12" customHeight="1" x14ac:dyDescent="0.25">
      <c r="A169" s="76" t="s">
        <v>375</v>
      </c>
      <c r="B169" s="76" t="s">
        <v>376</v>
      </c>
      <c r="C169" s="77">
        <v>33.229999999999997</v>
      </c>
      <c r="D169" s="77">
        <f t="shared" si="32"/>
        <v>33.229999999999997</v>
      </c>
      <c r="E169" s="49">
        <v>0</v>
      </c>
      <c r="F169" s="49">
        <v>0</v>
      </c>
      <c r="G169" s="49">
        <v>272.49</v>
      </c>
      <c r="H169" s="49">
        <v>272.49</v>
      </c>
      <c r="I169" s="49">
        <v>0</v>
      </c>
      <c r="J169" s="49">
        <v>148.57</v>
      </c>
      <c r="K169" s="49">
        <v>0</v>
      </c>
      <c r="L169" s="49">
        <v>680.43000000000006</v>
      </c>
      <c r="M169" s="49">
        <v>0</v>
      </c>
      <c r="N169" s="49">
        <v>272.49</v>
      </c>
      <c r="O169" s="49">
        <v>0</v>
      </c>
      <c r="P169" s="49">
        <v>0</v>
      </c>
      <c r="Q169" s="49">
        <f t="shared" si="27"/>
        <v>1646.47</v>
      </c>
      <c r="R169" s="97"/>
      <c r="S169" s="117">
        <f t="shared" si="34"/>
        <v>0</v>
      </c>
      <c r="T169" s="117">
        <f t="shared" si="34"/>
        <v>0</v>
      </c>
      <c r="U169" s="117">
        <f t="shared" si="34"/>
        <v>8.2001203731567873</v>
      </c>
      <c r="V169" s="117">
        <f t="shared" si="34"/>
        <v>8.2001203731567873</v>
      </c>
      <c r="W169" s="117">
        <f t="shared" si="34"/>
        <v>0</v>
      </c>
      <c r="X169" s="117">
        <f t="shared" si="34"/>
        <v>4.4709599759253686</v>
      </c>
      <c r="Y169" s="117">
        <f t="shared" si="34"/>
        <v>0</v>
      </c>
      <c r="Z169" s="117">
        <f t="shared" si="34"/>
        <v>20.476376767980746</v>
      </c>
      <c r="AA169" s="117">
        <f t="shared" si="35"/>
        <v>0</v>
      </c>
      <c r="AB169" s="117">
        <f t="shared" si="35"/>
        <v>8.2001203731567873</v>
      </c>
      <c r="AC169" s="117">
        <f t="shared" si="35"/>
        <v>0</v>
      </c>
      <c r="AD169" s="117">
        <f t="shared" si="35"/>
        <v>0</v>
      </c>
      <c r="AE169" s="80">
        <f t="shared" ref="AE169:AE173" si="36">SUM(S169:AD169)/12</f>
        <v>4.1289748219480398</v>
      </c>
      <c r="AG169" s="101"/>
      <c r="AH169" s="120"/>
      <c r="AI169" s="101"/>
      <c r="AJ169" s="101"/>
      <c r="AK169" s="126"/>
    </row>
    <row r="170" spans="1:39" ht="12" customHeight="1" x14ac:dyDescent="0.25">
      <c r="A170" s="76" t="s">
        <v>377</v>
      </c>
      <c r="B170" s="76" t="s">
        <v>378</v>
      </c>
      <c r="C170" s="77">
        <v>110.8</v>
      </c>
      <c r="D170" s="77">
        <f t="shared" si="32"/>
        <v>110.8</v>
      </c>
      <c r="E170" s="49">
        <v>0</v>
      </c>
      <c r="F170" s="49">
        <v>0</v>
      </c>
      <c r="G170" s="49">
        <v>0</v>
      </c>
      <c r="H170" s="49">
        <v>0</v>
      </c>
      <c r="I170" s="49">
        <v>0</v>
      </c>
      <c r="J170" s="49">
        <v>0</v>
      </c>
      <c r="K170" s="49">
        <v>110.8</v>
      </c>
      <c r="L170" s="49">
        <v>0</v>
      </c>
      <c r="M170" s="49">
        <v>0</v>
      </c>
      <c r="N170" s="49">
        <v>0</v>
      </c>
      <c r="O170" s="49">
        <v>0</v>
      </c>
      <c r="P170" s="49">
        <v>0</v>
      </c>
      <c r="Q170" s="49">
        <f t="shared" si="27"/>
        <v>110.8</v>
      </c>
      <c r="R170" s="97"/>
      <c r="S170" s="117">
        <f t="shared" si="34"/>
        <v>0</v>
      </c>
      <c r="T170" s="117">
        <f t="shared" si="34"/>
        <v>0</v>
      </c>
      <c r="U170" s="117">
        <f t="shared" si="34"/>
        <v>0</v>
      </c>
      <c r="V170" s="117">
        <f t="shared" si="34"/>
        <v>0</v>
      </c>
      <c r="W170" s="117">
        <f t="shared" si="34"/>
        <v>0</v>
      </c>
      <c r="X170" s="117">
        <f t="shared" si="34"/>
        <v>0</v>
      </c>
      <c r="Y170" s="117">
        <f t="shared" si="34"/>
        <v>1</v>
      </c>
      <c r="Z170" s="117">
        <f t="shared" si="34"/>
        <v>0</v>
      </c>
      <c r="AA170" s="117">
        <f t="shared" si="35"/>
        <v>0</v>
      </c>
      <c r="AB170" s="117">
        <f t="shared" si="35"/>
        <v>0</v>
      </c>
      <c r="AC170" s="117">
        <f t="shared" si="35"/>
        <v>0</v>
      </c>
      <c r="AD170" s="117">
        <f t="shared" si="35"/>
        <v>0</v>
      </c>
      <c r="AE170" s="80">
        <f t="shared" si="36"/>
        <v>8.3333333333333329E-2</v>
      </c>
      <c r="AG170" s="101"/>
      <c r="AH170" s="120"/>
      <c r="AI170" s="101"/>
      <c r="AJ170" s="101"/>
      <c r="AK170" s="126"/>
    </row>
    <row r="171" spans="1:39" ht="12" customHeight="1" x14ac:dyDescent="0.25">
      <c r="A171" s="76" t="s">
        <v>379</v>
      </c>
      <c r="B171" s="76" t="s">
        <v>378</v>
      </c>
      <c r="C171" s="77">
        <v>221.6</v>
      </c>
      <c r="D171" s="77">
        <f t="shared" si="32"/>
        <v>221.6</v>
      </c>
      <c r="E171" s="49">
        <v>0</v>
      </c>
      <c r="F171" s="49">
        <v>0</v>
      </c>
      <c r="G171" s="49">
        <v>0</v>
      </c>
      <c r="H171" s="49">
        <v>0</v>
      </c>
      <c r="I171" s="49">
        <v>259.37</v>
      </c>
      <c r="J171" s="49">
        <v>0</v>
      </c>
      <c r="K171" s="49">
        <v>0</v>
      </c>
      <c r="L171" s="49">
        <v>0</v>
      </c>
      <c r="M171" s="49">
        <v>0</v>
      </c>
      <c r="N171" s="49">
        <v>0</v>
      </c>
      <c r="O171" s="49">
        <v>0</v>
      </c>
      <c r="P171" s="49">
        <v>0</v>
      </c>
      <c r="Q171" s="49">
        <f t="shared" si="27"/>
        <v>259.37</v>
      </c>
      <c r="R171" s="97"/>
      <c r="S171" s="117">
        <f t="shared" si="34"/>
        <v>0</v>
      </c>
      <c r="T171" s="117">
        <f t="shared" si="34"/>
        <v>0</v>
      </c>
      <c r="U171" s="117">
        <f t="shared" si="34"/>
        <v>0</v>
      </c>
      <c r="V171" s="117">
        <f t="shared" si="34"/>
        <v>0</v>
      </c>
      <c r="W171" s="117">
        <f t="shared" si="34"/>
        <v>1.170442238267148</v>
      </c>
      <c r="X171" s="117">
        <f t="shared" si="34"/>
        <v>0</v>
      </c>
      <c r="Y171" s="117">
        <f t="shared" si="34"/>
        <v>0</v>
      </c>
      <c r="Z171" s="117">
        <f t="shared" si="34"/>
        <v>0</v>
      </c>
      <c r="AA171" s="117">
        <f t="shared" si="35"/>
        <v>0</v>
      </c>
      <c r="AB171" s="117">
        <f t="shared" si="35"/>
        <v>0</v>
      </c>
      <c r="AC171" s="117">
        <f t="shared" si="35"/>
        <v>0</v>
      </c>
      <c r="AD171" s="117">
        <f t="shared" si="35"/>
        <v>0</v>
      </c>
      <c r="AE171" s="80">
        <f t="shared" si="36"/>
        <v>9.7536853188929004E-2</v>
      </c>
      <c r="AG171" s="101"/>
      <c r="AH171" s="120"/>
      <c r="AI171" s="101"/>
      <c r="AJ171" s="101"/>
      <c r="AK171" s="126"/>
    </row>
    <row r="172" spans="1:39" ht="12" customHeight="1" x14ac:dyDescent="0.25">
      <c r="A172" s="76" t="s">
        <v>380</v>
      </c>
      <c r="B172" s="76" t="s">
        <v>381</v>
      </c>
      <c r="C172" s="77">
        <v>3.37</v>
      </c>
      <c r="D172" s="77">
        <v>3.38</v>
      </c>
      <c r="E172" s="49">
        <v>7376.93</v>
      </c>
      <c r="F172" s="49">
        <v>8216.06</v>
      </c>
      <c r="G172" s="49">
        <v>9803.33</v>
      </c>
      <c r="H172" s="49">
        <v>9746.0399999999991</v>
      </c>
      <c r="I172" s="49">
        <v>8226.17</v>
      </c>
      <c r="J172" s="49">
        <v>11265.91</v>
      </c>
      <c r="K172" s="49">
        <v>10126.849999999999</v>
      </c>
      <c r="L172" s="49">
        <v>9810.07</v>
      </c>
      <c r="M172" s="49">
        <v>9460.619999999999</v>
      </c>
      <c r="N172" s="49">
        <v>10388.27</v>
      </c>
      <c r="O172" s="49">
        <v>9774.9599999999991</v>
      </c>
      <c r="P172" s="49">
        <v>7726.68</v>
      </c>
      <c r="Q172" s="49">
        <f>SUM(E172:P172)</f>
        <v>111921.88999999998</v>
      </c>
      <c r="R172" s="97"/>
      <c r="S172" s="117">
        <f t="shared" si="34"/>
        <v>2189</v>
      </c>
      <c r="T172" s="117">
        <f t="shared" si="34"/>
        <v>2437.9999999999995</v>
      </c>
      <c r="U172" s="117">
        <f t="shared" si="34"/>
        <v>2909</v>
      </c>
      <c r="V172" s="117">
        <f t="shared" si="34"/>
        <v>2891.9999999999995</v>
      </c>
      <c r="W172" s="117">
        <f t="shared" si="34"/>
        <v>2441</v>
      </c>
      <c r="X172" s="117">
        <f t="shared" si="34"/>
        <v>3343</v>
      </c>
      <c r="Y172" s="117">
        <f t="shared" si="34"/>
        <v>3004.9999999999995</v>
      </c>
      <c r="Z172" s="117">
        <f t="shared" si="34"/>
        <v>2911</v>
      </c>
      <c r="AA172" s="117">
        <f t="shared" si="35"/>
        <v>2799</v>
      </c>
      <c r="AB172" s="117">
        <f t="shared" si="35"/>
        <v>3073.4526627218938</v>
      </c>
      <c r="AC172" s="117">
        <f t="shared" si="35"/>
        <v>2892</v>
      </c>
      <c r="AD172" s="117">
        <f t="shared" si="35"/>
        <v>2286</v>
      </c>
      <c r="AE172" s="80">
        <f t="shared" si="36"/>
        <v>2764.8710552268244</v>
      </c>
      <c r="AG172" s="101"/>
      <c r="AH172" s="120"/>
      <c r="AI172" s="101"/>
      <c r="AJ172" s="101"/>
      <c r="AK172" s="126"/>
    </row>
    <row r="173" spans="1:39" ht="12" customHeight="1" x14ac:dyDescent="0.25">
      <c r="A173" s="76" t="s">
        <v>382</v>
      </c>
      <c r="B173" s="76" t="s">
        <v>383</v>
      </c>
      <c r="C173" s="77">
        <v>90.83</v>
      </c>
      <c r="D173" s="77">
        <f>C173</f>
        <v>90.83</v>
      </c>
      <c r="E173" s="49">
        <v>431.36</v>
      </c>
      <c r="F173" s="49">
        <v>363.17</v>
      </c>
      <c r="G173" s="49">
        <v>290.59000000000003</v>
      </c>
      <c r="H173" s="49">
        <v>446.51</v>
      </c>
      <c r="I173" s="49">
        <v>717.54</v>
      </c>
      <c r="J173" s="49">
        <v>764.31000000000006</v>
      </c>
      <c r="K173" s="49">
        <v>637.22</v>
      </c>
      <c r="L173" s="49">
        <v>529.74</v>
      </c>
      <c r="M173" s="49">
        <v>660.01</v>
      </c>
      <c r="N173" s="49">
        <v>296.01</v>
      </c>
      <c r="O173" s="49">
        <v>667.49</v>
      </c>
      <c r="P173" s="49">
        <v>440.44</v>
      </c>
      <c r="Q173" s="49">
        <f>SUM(E173:P173)</f>
        <v>6244.3899999999994</v>
      </c>
      <c r="R173" s="77"/>
      <c r="S173" s="117">
        <f t="shared" si="34"/>
        <v>4.7490917097875149</v>
      </c>
      <c r="T173" s="117">
        <f t="shared" si="34"/>
        <v>3.998348563250028</v>
      </c>
      <c r="U173" s="117">
        <f t="shared" si="34"/>
        <v>3.1992733678300125</v>
      </c>
      <c r="V173" s="117">
        <f t="shared" si="34"/>
        <v>4.9158868215347349</v>
      </c>
      <c r="W173" s="117">
        <f t="shared" si="34"/>
        <v>7.8998128371683363</v>
      </c>
      <c r="X173" s="117">
        <f t="shared" si="34"/>
        <v>8.4147308158097545</v>
      </c>
      <c r="Y173" s="117">
        <f t="shared" si="34"/>
        <v>7.0155235054497416</v>
      </c>
      <c r="Z173" s="117">
        <f t="shared" si="34"/>
        <v>5.8322140262027968</v>
      </c>
      <c r="AA173" s="117">
        <f t="shared" si="35"/>
        <v>7.2664317956622257</v>
      </c>
      <c r="AB173" s="117">
        <f t="shared" si="35"/>
        <v>3.2589452823956844</v>
      </c>
      <c r="AC173" s="117">
        <f t="shared" si="35"/>
        <v>7.3487834415941871</v>
      </c>
      <c r="AD173" s="117">
        <f t="shared" si="35"/>
        <v>4.849058681052516</v>
      </c>
      <c r="AE173" s="80">
        <f t="shared" si="36"/>
        <v>5.7290084039781286</v>
      </c>
      <c r="AG173" s="101"/>
      <c r="AH173" s="120"/>
      <c r="AI173" s="101"/>
      <c r="AJ173" s="101"/>
      <c r="AK173" s="126"/>
    </row>
    <row r="174" spans="1:39" ht="12" customHeight="1" thickBot="1" x14ac:dyDescent="0.3">
      <c r="A174" s="86"/>
      <c r="B174" s="86"/>
      <c r="C174" s="84"/>
      <c r="D174" s="84"/>
      <c r="Q174" s="49"/>
      <c r="R174" s="97"/>
      <c r="AG174" s="101"/>
      <c r="AH174" s="120"/>
      <c r="AI174" s="101"/>
      <c r="AJ174" s="101"/>
      <c r="AK174" s="126"/>
      <c r="AL174" s="127" t="s">
        <v>16</v>
      </c>
      <c r="AM174" s="128">
        <f>+SUM(AK163:AK168)</f>
        <v>414.06908883317266</v>
      </c>
    </row>
    <row r="175" spans="1:39" ht="12" customHeight="1" thickBot="1" x14ac:dyDescent="0.3">
      <c r="A175" s="86"/>
      <c r="B175" s="129" t="s">
        <v>384</v>
      </c>
      <c r="C175" s="84"/>
      <c r="D175" s="84"/>
      <c r="E175" s="88">
        <f t="shared" ref="E175:Q175" si="37">SUM(E149:E174)</f>
        <v>177093.74999999994</v>
      </c>
      <c r="F175" s="88">
        <f t="shared" si="37"/>
        <v>173251.01</v>
      </c>
      <c r="G175" s="88">
        <f t="shared" si="37"/>
        <v>185284.41999999995</v>
      </c>
      <c r="H175" s="88">
        <f t="shared" si="37"/>
        <v>192328.64999999997</v>
      </c>
      <c r="I175" s="88">
        <f t="shared" si="37"/>
        <v>178776.88</v>
      </c>
      <c r="J175" s="88">
        <f t="shared" si="37"/>
        <v>208662.67000000004</v>
      </c>
      <c r="K175" s="88">
        <f t="shared" si="37"/>
        <v>199791.61000000002</v>
      </c>
      <c r="L175" s="88">
        <f t="shared" si="37"/>
        <v>192970.88999999996</v>
      </c>
      <c r="M175" s="88">
        <f t="shared" si="37"/>
        <v>200365.3</v>
      </c>
      <c r="N175" s="88">
        <f t="shared" si="37"/>
        <v>219632.33999999994</v>
      </c>
      <c r="O175" s="88">
        <f t="shared" si="37"/>
        <v>199115.62000000002</v>
      </c>
      <c r="P175" s="88">
        <f t="shared" si="37"/>
        <v>182964.16</v>
      </c>
      <c r="Q175" s="88">
        <f t="shared" si="37"/>
        <v>2310237.2999999998</v>
      </c>
      <c r="R175" s="97"/>
      <c r="AE175" s="90">
        <f>+SUM(AE163:AE168)</f>
        <v>414.06908883317266</v>
      </c>
      <c r="AG175" s="101"/>
      <c r="AH175" s="120"/>
      <c r="AI175" s="101"/>
      <c r="AJ175" s="88">
        <f>SUM(AJ149:AJ174)</f>
        <v>6</v>
      </c>
      <c r="AK175" s="88">
        <f>SUM(AK149:AK174)</f>
        <v>414.06908883317266</v>
      </c>
    </row>
    <row r="176" spans="1:39" ht="12" customHeight="1" x14ac:dyDescent="0.25">
      <c r="A176" s="86"/>
      <c r="B176" s="86"/>
      <c r="C176" s="84"/>
      <c r="D176" s="84"/>
      <c r="R176" s="97"/>
      <c r="AG176" s="101"/>
      <c r="AH176" s="120"/>
      <c r="AI176" s="101"/>
      <c r="AJ176" s="101"/>
      <c r="AK176" s="101"/>
    </row>
    <row r="177" spans="1:37" ht="12" customHeight="1" x14ac:dyDescent="0.25">
      <c r="A177" s="116" t="s">
        <v>385</v>
      </c>
      <c r="B177" s="116" t="s">
        <v>385</v>
      </c>
      <c r="C177" s="84"/>
      <c r="D177" s="84"/>
      <c r="R177" s="97"/>
      <c r="AG177" s="101"/>
      <c r="AH177" s="120"/>
      <c r="AI177" s="101"/>
      <c r="AJ177" s="101"/>
      <c r="AK177" s="101"/>
    </row>
    <row r="178" spans="1:37" ht="12" customHeight="1" x14ac:dyDescent="0.25">
      <c r="A178" s="76" t="s">
        <v>386</v>
      </c>
      <c r="B178" s="76" t="s">
        <v>387</v>
      </c>
      <c r="C178" s="77">
        <v>34.75</v>
      </c>
      <c r="D178" s="77">
        <v>34.75</v>
      </c>
      <c r="E178" s="49">
        <v>124505.90000000001</v>
      </c>
      <c r="F178" s="49">
        <v>118454.93</v>
      </c>
      <c r="G178" s="49">
        <v>123012.26999999999</v>
      </c>
      <c r="H178" s="49">
        <v>122030.08</v>
      </c>
      <c r="I178" s="49">
        <v>116415.72</v>
      </c>
      <c r="J178" s="49">
        <v>143276.25</v>
      </c>
      <c r="K178" s="49">
        <v>137745.27000000002</v>
      </c>
      <c r="L178" s="49">
        <v>125607.04000000001</v>
      </c>
      <c r="M178" s="49">
        <v>142910.47</v>
      </c>
      <c r="N178" s="49">
        <v>149580.31</v>
      </c>
      <c r="O178" s="49">
        <v>144944.78</v>
      </c>
      <c r="P178" s="49">
        <v>119988.90000000001</v>
      </c>
      <c r="Q178" s="49">
        <f t="shared" ref="Q178" si="38">SUM(E178:P178)</f>
        <v>1568471.9200000002</v>
      </c>
      <c r="R178" s="97"/>
      <c r="S178" s="130"/>
      <c r="T178" s="130"/>
      <c r="U178" s="130"/>
      <c r="V178" s="130"/>
      <c r="W178" s="130"/>
      <c r="X178" s="130"/>
      <c r="Y178" s="130"/>
      <c r="Z178" s="130"/>
      <c r="AA178" s="130"/>
      <c r="AB178" s="130"/>
      <c r="AC178" s="130"/>
      <c r="AD178" s="130"/>
      <c r="AE178" s="89"/>
      <c r="AG178" s="101"/>
      <c r="AH178" s="120"/>
      <c r="AI178" s="101"/>
      <c r="AJ178" s="101"/>
      <c r="AK178" s="101"/>
    </row>
    <row r="179" spans="1:37" ht="12" customHeight="1" x14ac:dyDescent="0.25">
      <c r="C179" s="84"/>
      <c r="D179" s="84"/>
      <c r="R179" s="97"/>
      <c r="AG179" s="101"/>
      <c r="AH179" s="120"/>
      <c r="AI179" s="101"/>
      <c r="AJ179" s="101"/>
      <c r="AK179" s="101"/>
    </row>
    <row r="180" spans="1:37" ht="12" customHeight="1" x14ac:dyDescent="0.25">
      <c r="A180" s="86"/>
      <c r="B180" s="129" t="s">
        <v>388</v>
      </c>
      <c r="C180" s="84"/>
      <c r="D180" s="84"/>
      <c r="E180" s="88">
        <f t="shared" ref="E180:Q180" si="39">SUM(E178:E179)</f>
        <v>124505.90000000001</v>
      </c>
      <c r="F180" s="88">
        <f t="shared" si="39"/>
        <v>118454.93</v>
      </c>
      <c r="G180" s="88">
        <f t="shared" si="39"/>
        <v>123012.26999999999</v>
      </c>
      <c r="H180" s="88">
        <f t="shared" si="39"/>
        <v>122030.08</v>
      </c>
      <c r="I180" s="88">
        <f t="shared" si="39"/>
        <v>116415.72</v>
      </c>
      <c r="J180" s="88">
        <f t="shared" si="39"/>
        <v>143276.25</v>
      </c>
      <c r="K180" s="88">
        <f t="shared" si="39"/>
        <v>137745.27000000002</v>
      </c>
      <c r="L180" s="88">
        <f t="shared" si="39"/>
        <v>125607.04000000001</v>
      </c>
      <c r="M180" s="88">
        <f t="shared" si="39"/>
        <v>142910.47</v>
      </c>
      <c r="N180" s="88">
        <f t="shared" si="39"/>
        <v>149580.31</v>
      </c>
      <c r="O180" s="88">
        <f t="shared" si="39"/>
        <v>144944.78</v>
      </c>
      <c r="P180" s="88">
        <f t="shared" si="39"/>
        <v>119988.90000000001</v>
      </c>
      <c r="Q180" s="88">
        <f t="shared" si="39"/>
        <v>1568471.9200000002</v>
      </c>
      <c r="R180" s="97"/>
      <c r="AG180" s="101"/>
      <c r="AH180" s="131"/>
      <c r="AI180" s="101"/>
      <c r="AJ180" s="101"/>
      <c r="AK180" s="101"/>
    </row>
    <row r="181" spans="1:37" ht="12" customHeight="1" x14ac:dyDescent="0.25">
      <c r="A181" s="86"/>
      <c r="B181" s="129"/>
      <c r="C181" s="84"/>
      <c r="D181" s="84"/>
      <c r="E181" s="132"/>
      <c r="F181" s="132"/>
      <c r="G181" s="132"/>
      <c r="H181" s="132"/>
      <c r="I181" s="132"/>
      <c r="J181" s="132"/>
      <c r="K181" s="132"/>
      <c r="L181" s="132"/>
      <c r="M181" s="132"/>
      <c r="N181" s="132"/>
      <c r="O181" s="132"/>
      <c r="P181" s="132"/>
      <c r="Q181" s="132"/>
      <c r="R181" s="97"/>
      <c r="AG181" s="101"/>
      <c r="AH181" s="120"/>
      <c r="AI181" s="101"/>
      <c r="AJ181" s="101"/>
      <c r="AK181" s="101"/>
    </row>
    <row r="182" spans="1:37" s="66" customFormat="1" ht="12" customHeight="1" x14ac:dyDescent="0.25">
      <c r="A182" s="91" t="s">
        <v>56</v>
      </c>
      <c r="B182" s="91" t="s">
        <v>56</v>
      </c>
      <c r="C182" s="77"/>
      <c r="D182" s="77"/>
      <c r="E182" s="49"/>
      <c r="F182" s="49"/>
      <c r="G182" s="49"/>
      <c r="H182" s="49"/>
      <c r="I182" s="49"/>
      <c r="J182" s="49"/>
      <c r="K182" s="49"/>
      <c r="L182" s="49"/>
      <c r="M182" s="49"/>
      <c r="N182" s="49"/>
      <c r="O182" s="49"/>
      <c r="P182" s="49"/>
      <c r="Q182" s="49"/>
      <c r="R182" s="77"/>
      <c r="S182" s="50"/>
      <c r="T182" s="50"/>
      <c r="U182" s="50"/>
      <c r="V182" s="50"/>
      <c r="W182" s="50"/>
      <c r="X182" s="50"/>
      <c r="Y182" s="50"/>
      <c r="Z182" s="50"/>
      <c r="AA182" s="50"/>
      <c r="AB182" s="50"/>
      <c r="AC182" s="50"/>
      <c r="AD182" s="50"/>
      <c r="AG182" s="86"/>
      <c r="AH182" s="120"/>
      <c r="AI182" s="101"/>
      <c r="AJ182" s="86"/>
      <c r="AK182" s="86"/>
    </row>
    <row r="183" spans="1:37" s="66" customFormat="1" ht="12" customHeight="1" x14ac:dyDescent="0.2">
      <c r="A183" s="76" t="s">
        <v>389</v>
      </c>
      <c r="B183" s="76" t="s">
        <v>390</v>
      </c>
      <c r="C183" s="77"/>
      <c r="D183" s="77"/>
      <c r="E183" s="49">
        <v>-604.08999999999992</v>
      </c>
      <c r="F183" s="49">
        <v>-35.1</v>
      </c>
      <c r="G183" s="49">
        <v>-43.059999999999995</v>
      </c>
      <c r="H183" s="49">
        <v>-7.1400000000000006</v>
      </c>
      <c r="I183" s="49">
        <v>-57.199999999999996</v>
      </c>
      <c r="J183" s="49">
        <v>-25</v>
      </c>
      <c r="K183" s="49">
        <v>-141.48000000000002</v>
      </c>
      <c r="L183" s="49">
        <v>-26.799999999999997</v>
      </c>
      <c r="M183" s="49">
        <v>-17.940000000000001</v>
      </c>
      <c r="N183" s="49">
        <v>12.940000000000001</v>
      </c>
      <c r="O183" s="49">
        <v>-23.79</v>
      </c>
      <c r="P183" s="49">
        <v>-57.17</v>
      </c>
      <c r="Q183" s="49">
        <f t="shared" ref="Q183:Q187" si="40">SUM(E183:P183)</f>
        <v>-1025.83</v>
      </c>
      <c r="R183" s="77"/>
      <c r="S183" s="67"/>
      <c r="T183" s="67"/>
      <c r="U183" s="67"/>
      <c r="V183" s="67"/>
      <c r="W183" s="67"/>
      <c r="X183" s="67"/>
      <c r="Y183" s="67"/>
      <c r="Z183" s="67"/>
      <c r="AA183" s="67"/>
      <c r="AB183" s="67"/>
      <c r="AC183" s="67"/>
      <c r="AD183" s="67"/>
      <c r="AG183" s="86"/>
      <c r="AH183" s="86"/>
      <c r="AI183" s="86"/>
      <c r="AJ183" s="86"/>
      <c r="AK183" s="86"/>
    </row>
    <row r="184" spans="1:37" s="66" customFormat="1" ht="12" customHeight="1" x14ac:dyDescent="0.2">
      <c r="A184" s="76" t="s">
        <v>391</v>
      </c>
      <c r="B184" s="76" t="s">
        <v>392</v>
      </c>
      <c r="C184" s="77"/>
      <c r="D184" s="77"/>
      <c r="E184" s="49">
        <v>0</v>
      </c>
      <c r="F184" s="49">
        <v>0</v>
      </c>
      <c r="G184" s="49">
        <v>-2504.9499999999998</v>
      </c>
      <c r="H184" s="49">
        <v>-2877.92</v>
      </c>
      <c r="I184" s="49">
        <v>-2537.3900000000003</v>
      </c>
      <c r="J184" s="49">
        <v>0</v>
      </c>
      <c r="K184" s="49">
        <v>0</v>
      </c>
      <c r="L184" s="49">
        <v>0</v>
      </c>
      <c r="M184" s="49">
        <v>0</v>
      </c>
      <c r="N184" s="49">
        <v>0</v>
      </c>
      <c r="O184" s="49">
        <v>0</v>
      </c>
      <c r="P184" s="49">
        <v>0</v>
      </c>
      <c r="Q184" s="49">
        <f t="shared" si="40"/>
        <v>-7920.26</v>
      </c>
      <c r="R184" s="77"/>
      <c r="S184" s="67"/>
      <c r="T184" s="67"/>
      <c r="U184" s="67"/>
      <c r="V184" s="67"/>
      <c r="W184" s="67"/>
      <c r="X184" s="67"/>
      <c r="Y184" s="67"/>
      <c r="Z184" s="67"/>
      <c r="AA184" s="67"/>
      <c r="AB184" s="67"/>
      <c r="AC184" s="67"/>
      <c r="AD184" s="67"/>
      <c r="AG184" s="86"/>
      <c r="AH184" s="86"/>
      <c r="AI184" s="86"/>
      <c r="AJ184" s="86"/>
      <c r="AK184" s="86"/>
    </row>
    <row r="185" spans="1:37" s="66" customFormat="1" ht="12" customHeight="1" x14ac:dyDescent="0.2">
      <c r="A185" s="76" t="s">
        <v>393</v>
      </c>
      <c r="B185" s="76" t="s">
        <v>394</v>
      </c>
      <c r="C185" s="77"/>
      <c r="D185" s="77"/>
      <c r="E185" s="49">
        <v>2618</v>
      </c>
      <c r="F185" s="49">
        <v>3062.05</v>
      </c>
      <c r="G185" s="49">
        <v>2504.9499999999998</v>
      </c>
      <c r="H185" s="49">
        <v>2877.92</v>
      </c>
      <c r="I185" s="49">
        <v>2537.3900000000003</v>
      </c>
      <c r="J185" s="49">
        <v>2334.5700000000002</v>
      </c>
      <c r="K185" s="49">
        <v>2415.11</v>
      </c>
      <c r="L185" s="49">
        <v>2822.95</v>
      </c>
      <c r="M185" s="49">
        <v>2443.06</v>
      </c>
      <c r="N185" s="49">
        <v>2373.11</v>
      </c>
      <c r="O185" s="49">
        <v>2821.3999999999996</v>
      </c>
      <c r="P185" s="49">
        <v>2603.5299999999997</v>
      </c>
      <c r="Q185" s="49">
        <f t="shared" si="40"/>
        <v>31414.04</v>
      </c>
      <c r="R185" s="77"/>
      <c r="S185" s="67"/>
      <c r="T185" s="67"/>
      <c r="U185" s="67"/>
      <c r="V185" s="67"/>
      <c r="W185" s="67"/>
      <c r="X185" s="67"/>
      <c r="Y185" s="67"/>
      <c r="Z185" s="67"/>
      <c r="AA185" s="67"/>
      <c r="AB185" s="67"/>
      <c r="AC185" s="67"/>
      <c r="AD185" s="67"/>
      <c r="AG185" s="86"/>
      <c r="AH185" s="86"/>
      <c r="AI185" s="86"/>
      <c r="AJ185" s="86"/>
      <c r="AK185" s="86"/>
    </row>
    <row r="186" spans="1:37" s="66" customFormat="1" ht="12" customHeight="1" x14ac:dyDescent="0.2">
      <c r="A186" s="76" t="s">
        <v>395</v>
      </c>
      <c r="B186" s="76" t="s">
        <v>396</v>
      </c>
      <c r="C186" s="77"/>
      <c r="D186" s="77"/>
      <c r="E186" s="49">
        <v>196.57999999999998</v>
      </c>
      <c r="F186" s="49">
        <v>415.24</v>
      </c>
      <c r="G186" s="49">
        <v>478.97</v>
      </c>
      <c r="H186" s="49">
        <v>35</v>
      </c>
      <c r="I186" s="49">
        <v>17.899999999999999</v>
      </c>
      <c r="J186" s="49">
        <v>283.01</v>
      </c>
      <c r="K186" s="49">
        <v>242.5</v>
      </c>
      <c r="L186" s="49">
        <v>80.319999999999993</v>
      </c>
      <c r="M186" s="49">
        <v>0</v>
      </c>
      <c r="N186" s="49">
        <v>2297.9699999999998</v>
      </c>
      <c r="O186" s="49">
        <v>340.81</v>
      </c>
      <c r="P186" s="49">
        <v>322.35000000000002</v>
      </c>
      <c r="Q186" s="49">
        <f t="shared" si="40"/>
        <v>4710.6500000000005</v>
      </c>
      <c r="R186" s="77"/>
      <c r="S186" s="67"/>
      <c r="T186" s="67"/>
      <c r="U186" s="67"/>
      <c r="V186" s="67"/>
      <c r="W186" s="67"/>
      <c r="X186" s="67"/>
      <c r="Y186" s="67"/>
      <c r="Z186" s="67"/>
      <c r="AA186" s="67"/>
      <c r="AB186" s="67"/>
      <c r="AC186" s="67"/>
      <c r="AD186" s="67"/>
      <c r="AG186" s="86"/>
      <c r="AH186" s="86"/>
      <c r="AI186" s="86"/>
      <c r="AJ186" s="86"/>
      <c r="AK186" s="86"/>
    </row>
    <row r="187" spans="1:37" s="66" customFormat="1" ht="12" customHeight="1" x14ac:dyDescent="0.2">
      <c r="A187" s="76" t="s">
        <v>397</v>
      </c>
      <c r="B187" s="76" t="s">
        <v>398</v>
      </c>
      <c r="C187" s="77"/>
      <c r="D187" s="77"/>
      <c r="E187" s="49">
        <v>24.34</v>
      </c>
      <c r="F187" s="49">
        <v>48.68</v>
      </c>
      <c r="G187" s="49">
        <v>36.51</v>
      </c>
      <c r="H187" s="49">
        <v>0</v>
      </c>
      <c r="I187" s="49">
        <v>12.17</v>
      </c>
      <c r="J187" s="49">
        <v>60.849999999999994</v>
      </c>
      <c r="K187" s="49">
        <v>24.34</v>
      </c>
      <c r="L187" s="49">
        <v>81.61</v>
      </c>
      <c r="M187" s="49">
        <v>0</v>
      </c>
      <c r="N187" s="49">
        <v>40.299999999999997</v>
      </c>
      <c r="O187" s="49">
        <v>25.529999999999998</v>
      </c>
      <c r="P187" s="49">
        <v>12.2</v>
      </c>
      <c r="Q187" s="49">
        <f t="shared" si="40"/>
        <v>366.53</v>
      </c>
      <c r="R187" s="77"/>
      <c r="S187" s="67"/>
      <c r="T187" s="67"/>
      <c r="U187" s="67"/>
      <c r="V187" s="67"/>
      <c r="W187" s="67"/>
      <c r="X187" s="67"/>
      <c r="Y187" s="67"/>
      <c r="Z187" s="67"/>
      <c r="AA187" s="67"/>
      <c r="AB187" s="67"/>
      <c r="AC187" s="67"/>
      <c r="AD187" s="67"/>
      <c r="AG187" s="86"/>
      <c r="AH187" s="86"/>
      <c r="AI187" s="86"/>
      <c r="AJ187" s="86"/>
      <c r="AK187" s="86"/>
    </row>
    <row r="188" spans="1:37" s="66" customFormat="1" ht="12" customHeight="1" x14ac:dyDescent="0.2">
      <c r="A188" s="84"/>
      <c r="B188" s="84"/>
      <c r="C188" s="77"/>
      <c r="D188" s="77"/>
      <c r="E188" s="49"/>
      <c r="F188" s="49"/>
      <c r="G188" s="49"/>
      <c r="H188" s="49"/>
      <c r="I188" s="49"/>
      <c r="J188" s="49"/>
      <c r="K188" s="49"/>
      <c r="L188" s="49"/>
      <c r="M188" s="49"/>
      <c r="N188" s="49"/>
      <c r="O188" s="49"/>
      <c r="P188" s="49"/>
      <c r="Q188" s="49"/>
      <c r="R188" s="77"/>
      <c r="S188" s="50"/>
      <c r="T188" s="50"/>
      <c r="U188" s="50"/>
      <c r="V188" s="50"/>
      <c r="W188" s="50"/>
      <c r="X188" s="50"/>
      <c r="Y188" s="50"/>
      <c r="Z188" s="50"/>
      <c r="AA188" s="50"/>
      <c r="AB188" s="50"/>
      <c r="AC188" s="50"/>
      <c r="AD188" s="50"/>
      <c r="AG188" s="86"/>
      <c r="AH188" s="86"/>
      <c r="AI188" s="86"/>
      <c r="AJ188" s="86"/>
      <c r="AK188" s="86"/>
    </row>
    <row r="189" spans="1:37" s="66" customFormat="1" ht="12" customHeight="1" x14ac:dyDescent="0.2">
      <c r="A189" s="94"/>
      <c r="B189" s="87" t="s">
        <v>399</v>
      </c>
      <c r="C189" s="77"/>
      <c r="D189" s="77"/>
      <c r="E189" s="88">
        <f t="shared" ref="E189:Q189" si="41">SUM(E183:E188)</f>
        <v>2234.8300000000004</v>
      </c>
      <c r="F189" s="88">
        <f t="shared" si="41"/>
        <v>3490.8700000000003</v>
      </c>
      <c r="G189" s="88">
        <f t="shared" si="41"/>
        <v>472.42000000000007</v>
      </c>
      <c r="H189" s="88">
        <f t="shared" si="41"/>
        <v>27.860000000000127</v>
      </c>
      <c r="I189" s="88">
        <f t="shared" si="41"/>
        <v>-27.129999999999818</v>
      </c>
      <c r="J189" s="88">
        <f t="shared" si="41"/>
        <v>2653.43</v>
      </c>
      <c r="K189" s="88">
        <f t="shared" si="41"/>
        <v>2540.4700000000003</v>
      </c>
      <c r="L189" s="88">
        <f t="shared" si="41"/>
        <v>2958.08</v>
      </c>
      <c r="M189" s="88">
        <f t="shared" si="41"/>
        <v>2425.12</v>
      </c>
      <c r="N189" s="88">
        <f t="shared" si="41"/>
        <v>4724.3200000000006</v>
      </c>
      <c r="O189" s="88">
        <f t="shared" si="41"/>
        <v>3163.95</v>
      </c>
      <c r="P189" s="88">
        <f t="shared" si="41"/>
        <v>2880.9099999999994</v>
      </c>
      <c r="Q189" s="88">
        <f t="shared" si="41"/>
        <v>27545.13</v>
      </c>
      <c r="R189" s="77"/>
      <c r="S189" s="50"/>
      <c r="T189" s="50"/>
      <c r="U189" s="50"/>
      <c r="V189" s="50"/>
      <c r="W189" s="50"/>
      <c r="X189" s="50"/>
      <c r="Y189" s="50"/>
      <c r="Z189" s="50"/>
      <c r="AA189" s="50"/>
      <c r="AB189" s="50"/>
      <c r="AC189" s="50"/>
      <c r="AD189" s="50"/>
      <c r="AG189" s="86"/>
      <c r="AH189" s="86"/>
      <c r="AI189" s="86"/>
      <c r="AJ189" s="86"/>
      <c r="AK189" s="86"/>
    </row>
    <row r="190" spans="1:37" ht="12" customHeight="1" x14ac:dyDescent="0.2">
      <c r="A190" s="86"/>
      <c r="B190" s="129"/>
      <c r="C190" s="84"/>
      <c r="D190" s="84"/>
      <c r="R190" s="97"/>
      <c r="AG190" s="101"/>
      <c r="AH190" s="101"/>
      <c r="AI190" s="101"/>
      <c r="AJ190" s="101"/>
      <c r="AK190" s="101"/>
    </row>
    <row r="191" spans="1:37" ht="12" customHeight="1" x14ac:dyDescent="0.2">
      <c r="A191" s="51"/>
      <c r="B191" s="114" t="s">
        <v>400</v>
      </c>
      <c r="C191" s="84"/>
      <c r="D191" s="84"/>
      <c r="E191" s="88">
        <f t="shared" ref="E191:Q191" si="42">SUM(E43,E48,E53,E144,E175,E180,E189)</f>
        <v>978208.95500000007</v>
      </c>
      <c r="F191" s="88">
        <f t="shared" si="42"/>
        <v>969355.26499999978</v>
      </c>
      <c r="G191" s="88">
        <f t="shared" si="42"/>
        <v>994621.40999999992</v>
      </c>
      <c r="H191" s="88">
        <f t="shared" si="42"/>
        <v>1013525.5399999998</v>
      </c>
      <c r="I191" s="88">
        <f t="shared" si="42"/>
        <v>982941.625</v>
      </c>
      <c r="J191" s="88">
        <f t="shared" si="42"/>
        <v>1059268.7250000001</v>
      </c>
      <c r="K191" s="88">
        <f t="shared" si="42"/>
        <v>1046398.5399999999</v>
      </c>
      <c r="L191" s="88">
        <f t="shared" si="42"/>
        <v>1027323.2399999999</v>
      </c>
      <c r="M191" s="88">
        <f t="shared" si="42"/>
        <v>1053680.4100000001</v>
      </c>
      <c r="N191" s="88">
        <f t="shared" si="42"/>
        <v>1081577.085</v>
      </c>
      <c r="O191" s="88">
        <f t="shared" si="42"/>
        <v>1054205.5050000001</v>
      </c>
      <c r="P191" s="88">
        <f t="shared" si="42"/>
        <v>1013500.0249999999</v>
      </c>
      <c r="Q191" s="88">
        <f t="shared" si="42"/>
        <v>12274606.324999999</v>
      </c>
      <c r="R191" s="97"/>
      <c r="AG191" s="101"/>
      <c r="AH191" s="101"/>
      <c r="AI191" s="101"/>
      <c r="AJ191" s="101"/>
      <c r="AK191" s="101"/>
    </row>
    <row r="192" spans="1:37" x14ac:dyDescent="0.2">
      <c r="A192" s="51"/>
      <c r="B192" s="51"/>
      <c r="C192" s="84"/>
      <c r="D192" s="84"/>
      <c r="E192" s="133">
        <v>978205.36499999999</v>
      </c>
      <c r="F192" s="133">
        <v>969389.03499999992</v>
      </c>
      <c r="G192" s="133">
        <v>994740.96999999974</v>
      </c>
      <c r="H192" s="133">
        <v>1013529.8200000001</v>
      </c>
      <c r="I192" s="133">
        <v>982941.62499999977</v>
      </c>
      <c r="J192" s="133">
        <v>1059226.5050000001</v>
      </c>
      <c r="K192" s="133">
        <v>1046406.2899999997</v>
      </c>
      <c r="L192" s="133">
        <v>1027327.5199999997</v>
      </c>
      <c r="M192" s="133">
        <v>1053680.4099999997</v>
      </c>
      <c r="N192" s="133">
        <v>1081797.1849999998</v>
      </c>
      <c r="O192" s="133">
        <v>1054572.0949999997</v>
      </c>
      <c r="P192" s="133">
        <v>1013856.5749999998</v>
      </c>
      <c r="Q192" s="133">
        <f>SUM(E192:P192)</f>
        <v>12275673.395</v>
      </c>
      <c r="R192" s="97"/>
      <c r="S192" s="134"/>
      <c r="T192" s="134"/>
      <c r="U192" s="134"/>
      <c r="V192" s="134"/>
      <c r="W192" s="134"/>
      <c r="X192" s="134"/>
      <c r="Y192" s="134"/>
      <c r="Z192" s="134"/>
      <c r="AA192" s="134"/>
      <c r="AB192" s="134"/>
      <c r="AC192" s="134"/>
      <c r="AD192" s="134"/>
    </row>
    <row r="193" spans="5:17" x14ac:dyDescent="0.2">
      <c r="E193" s="133">
        <f>E192-E191</f>
        <v>-3.590000000083819</v>
      </c>
      <c r="F193" s="133">
        <f t="shared" ref="F193:P193" si="43">F192-F191</f>
        <v>33.770000000135042</v>
      </c>
      <c r="G193" s="133">
        <f t="shared" si="43"/>
        <v>119.55999999982305</v>
      </c>
      <c r="H193" s="133">
        <f t="shared" si="43"/>
        <v>4.2800000002607703</v>
      </c>
      <c r="I193" s="133">
        <f t="shared" si="43"/>
        <v>0</v>
      </c>
      <c r="J193" s="133">
        <f>J192-J191</f>
        <v>-42.21999999997206</v>
      </c>
      <c r="K193" s="133">
        <f t="shared" si="43"/>
        <v>7.7499999997671694</v>
      </c>
      <c r="L193" s="133">
        <f t="shared" si="43"/>
        <v>4.279999999795109</v>
      </c>
      <c r="M193" s="133">
        <f t="shared" si="43"/>
        <v>0</v>
      </c>
      <c r="N193" s="133">
        <f t="shared" si="43"/>
        <v>220.0999999998603</v>
      </c>
      <c r="O193" s="133">
        <f t="shared" si="43"/>
        <v>366.58999999961816</v>
      </c>
      <c r="P193" s="133">
        <f t="shared" si="43"/>
        <v>356.54999999993015</v>
      </c>
      <c r="Q193" s="133">
        <f>Q192-Q191</f>
        <v>1067.070000000298</v>
      </c>
    </row>
    <row r="194" spans="5:17" x14ac:dyDescent="0.2">
      <c r="Q194" s="135">
        <f>Q193/Q192</f>
        <v>8.6925577576455073E-5</v>
      </c>
    </row>
  </sheetData>
  <mergeCells count="1">
    <mergeCell ref="AG4:AK4"/>
  </mergeCells>
  <pageMargins left="0.7" right="0.7" top="0.75" bottom="0.75" header="0.3" footer="0.3"/>
  <pageSetup scale="76" pageOrder="overThenDown" orientation="portrait" r:id="rId1"/>
  <colBreaks count="1" manualBreakCount="1">
    <brk id="31" max="1048575" man="1"/>
  </col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FD115"/>
  <sheetViews>
    <sheetView showGridLines="0" view="pageBreakPreview" zoomScale="60" zoomScaleNormal="100" workbookViewId="0">
      <pane xSplit="2" ySplit="6" topLeftCell="C70" activePane="bottomRight" state="frozen"/>
      <selection activeCell="N5" sqref="N5"/>
      <selection pane="topRight" activeCell="N5" sqref="N5"/>
      <selection pane="bottomLeft" activeCell="N5" sqref="N5"/>
      <selection pane="bottomRight" activeCell="N5" sqref="N5"/>
    </sheetView>
  </sheetViews>
  <sheetFormatPr defaultRowHeight="15" outlineLevelCol="1" x14ac:dyDescent="0.25"/>
  <cols>
    <col min="1" max="1" width="22.7109375" style="9" customWidth="1"/>
    <col min="2" max="2" width="29.140625" style="9" bestFit="1" customWidth="1"/>
    <col min="3" max="4" width="10.7109375" bestFit="1" customWidth="1"/>
    <col min="5" max="5" width="2" customWidth="1"/>
    <col min="6" max="17" width="10.5703125" style="3" hidden="1" customWidth="1" outlineLevel="1"/>
    <col min="18" max="18" width="10.5703125" style="3" bestFit="1" customWidth="1" collapsed="1"/>
    <col min="19" max="19" width="2" customWidth="1"/>
    <col min="20" max="31" width="9.42578125" style="139" hidden="1" customWidth="1" outlineLevel="1"/>
    <col min="32" max="32" width="13.42578125" style="139" bestFit="1" customWidth="1" collapsed="1"/>
    <col min="33" max="33" width="11.5703125" bestFit="1" customWidth="1"/>
    <col min="36" max="36" width="11" style="182" bestFit="1" customWidth="1"/>
    <col min="40" max="40" width="10.85546875" bestFit="1" customWidth="1"/>
  </cols>
  <sheetData>
    <row r="1" spans="1:38" ht="12" customHeight="1" x14ac:dyDescent="0.25">
      <c r="A1" s="45" t="s">
        <v>34</v>
      </c>
      <c r="B1" s="136"/>
      <c r="C1" s="137"/>
      <c r="D1" s="137"/>
      <c r="E1" s="136"/>
      <c r="G1" s="138"/>
      <c r="H1" s="138"/>
      <c r="I1" s="138"/>
      <c r="J1" s="138"/>
      <c r="K1" s="138"/>
      <c r="L1" s="138"/>
      <c r="M1" s="138"/>
      <c r="N1" s="138"/>
      <c r="O1" s="138"/>
      <c r="P1" s="138"/>
      <c r="Q1" s="138"/>
      <c r="R1" s="138"/>
      <c r="S1" s="136"/>
      <c r="AJ1"/>
    </row>
    <row r="2" spans="1:38" ht="12" customHeight="1" x14ac:dyDescent="0.25">
      <c r="A2" s="45" t="s">
        <v>401</v>
      </c>
      <c r="B2" s="136"/>
      <c r="C2" s="137"/>
      <c r="D2" s="137"/>
      <c r="E2" s="136"/>
      <c r="F2" s="138"/>
      <c r="G2" s="138"/>
      <c r="H2" s="138"/>
      <c r="I2" s="138"/>
      <c r="J2" s="138"/>
      <c r="K2" s="138"/>
      <c r="L2" s="138"/>
      <c r="M2" s="138"/>
      <c r="N2" s="138"/>
      <c r="O2" s="138"/>
      <c r="P2" s="138"/>
      <c r="Q2" s="138"/>
      <c r="R2" s="138"/>
      <c r="S2" s="136"/>
      <c r="AJ2"/>
    </row>
    <row r="3" spans="1:38" ht="12" customHeight="1" x14ac:dyDescent="0.25">
      <c r="A3" s="140" t="s">
        <v>402</v>
      </c>
      <c r="B3" s="136"/>
      <c r="C3" s="137"/>
      <c r="D3" s="137"/>
      <c r="E3" s="136"/>
      <c r="F3" s="138"/>
      <c r="G3" s="138"/>
      <c r="H3" s="138"/>
      <c r="I3" s="138"/>
      <c r="J3" s="138"/>
      <c r="K3" s="138"/>
      <c r="L3" s="138"/>
      <c r="M3" s="138"/>
      <c r="N3" s="138"/>
      <c r="O3" s="138"/>
      <c r="P3" s="138"/>
      <c r="Q3" s="138"/>
      <c r="R3" s="138"/>
      <c r="S3" s="136"/>
      <c r="AJ3"/>
    </row>
    <row r="4" spans="1:38" x14ac:dyDescent="0.25">
      <c r="A4" s="136"/>
      <c r="B4" s="141"/>
      <c r="C4" s="142" t="s">
        <v>403</v>
      </c>
      <c r="D4" s="142" t="s">
        <v>72</v>
      </c>
      <c r="E4" s="136"/>
      <c r="F4" s="55" t="str">
        <f>'Yakima Regulated Price Out'!E4</f>
        <v>Jan</v>
      </c>
      <c r="G4" s="55" t="str">
        <f>'Yakima Regulated Price Out'!F4</f>
        <v>Feb</v>
      </c>
      <c r="H4" s="55" t="str">
        <f>'Yakima Regulated Price Out'!G4</f>
        <v>Mar</v>
      </c>
      <c r="I4" s="55" t="str">
        <f>'Yakima Regulated Price Out'!H4</f>
        <v>Apr</v>
      </c>
      <c r="J4" s="55" t="str">
        <f>'Yakima Regulated Price Out'!I4</f>
        <v>May</v>
      </c>
      <c r="K4" s="55" t="str">
        <f>'Yakima Regulated Price Out'!J4</f>
        <v>Jun</v>
      </c>
      <c r="L4" s="55" t="str">
        <f>'Yakima Regulated Price Out'!K4</f>
        <v>Jul</v>
      </c>
      <c r="M4" s="55" t="str">
        <f>'Yakima Regulated Price Out'!L4</f>
        <v>Aug</v>
      </c>
      <c r="N4" s="55" t="str">
        <f>'Yakima Regulated Price Out'!M4</f>
        <v>Sep</v>
      </c>
      <c r="O4" s="55" t="str">
        <f>'Yakima Regulated Price Out'!N4</f>
        <v>Oct</v>
      </c>
      <c r="P4" s="55" t="str">
        <f>'Yakima Regulated Price Out'!O4</f>
        <v>Nov</v>
      </c>
      <c r="Q4" s="55" t="str">
        <f>'Yakima Regulated Price Out'!P4</f>
        <v>Dec</v>
      </c>
      <c r="R4" s="55" t="s">
        <v>10</v>
      </c>
      <c r="S4" s="136"/>
      <c r="T4" s="143" t="str">
        <f>F4</f>
        <v>Jan</v>
      </c>
      <c r="U4" s="143" t="str">
        <f t="shared" ref="U4:AD4" si="0">G4</f>
        <v>Feb</v>
      </c>
      <c r="V4" s="143" t="str">
        <f t="shared" si="0"/>
        <v>Mar</v>
      </c>
      <c r="W4" s="143" t="str">
        <f t="shared" si="0"/>
        <v>Apr</v>
      </c>
      <c r="X4" s="143" t="str">
        <f t="shared" si="0"/>
        <v>May</v>
      </c>
      <c r="Y4" s="143" t="str">
        <f t="shared" si="0"/>
        <v>Jun</v>
      </c>
      <c r="Z4" s="143" t="str">
        <f t="shared" si="0"/>
        <v>Jul</v>
      </c>
      <c r="AA4" s="143" t="str">
        <f t="shared" si="0"/>
        <v>Aug</v>
      </c>
      <c r="AB4" s="143" t="str">
        <f t="shared" si="0"/>
        <v>Sep</v>
      </c>
      <c r="AC4" s="143" t="str">
        <f t="shared" si="0"/>
        <v>Oct</v>
      </c>
      <c r="AD4" s="143" t="str">
        <f t="shared" si="0"/>
        <v>Nov</v>
      </c>
      <c r="AE4" s="143" t="str">
        <f>Q4</f>
        <v>Dec</v>
      </c>
      <c r="AF4" s="144" t="s">
        <v>404</v>
      </c>
      <c r="AH4" s="268" t="s">
        <v>76</v>
      </c>
      <c r="AI4" s="268"/>
      <c r="AJ4" s="268"/>
      <c r="AK4" s="268"/>
      <c r="AL4" s="268"/>
    </row>
    <row r="5" spans="1:38" x14ac:dyDescent="0.25">
      <c r="A5" s="145" t="s">
        <v>77</v>
      </c>
      <c r="B5" s="141" t="s">
        <v>78</v>
      </c>
      <c r="C5" s="146" t="s">
        <v>405</v>
      </c>
      <c r="D5" s="146" t="s">
        <v>406</v>
      </c>
      <c r="E5" s="141"/>
      <c r="F5" s="55" t="s">
        <v>407</v>
      </c>
      <c r="G5" s="55" t="s">
        <v>407</v>
      </c>
      <c r="H5" s="55" t="s">
        <v>407</v>
      </c>
      <c r="I5" s="55" t="s">
        <v>407</v>
      </c>
      <c r="J5" s="55" t="s">
        <v>407</v>
      </c>
      <c r="K5" s="55" t="s">
        <v>407</v>
      </c>
      <c r="L5" s="55" t="s">
        <v>407</v>
      </c>
      <c r="M5" s="55" t="s">
        <v>407</v>
      </c>
      <c r="N5" s="55" t="s">
        <v>407</v>
      </c>
      <c r="O5" s="55" t="s">
        <v>407</v>
      </c>
      <c r="P5" s="55" t="s">
        <v>407</v>
      </c>
      <c r="Q5" s="55" t="s">
        <v>407</v>
      </c>
      <c r="R5" s="55" t="s">
        <v>407</v>
      </c>
      <c r="S5" s="141"/>
      <c r="T5" s="61" t="s">
        <v>408</v>
      </c>
      <c r="U5" s="61" t="s">
        <v>408</v>
      </c>
      <c r="V5" s="61" t="s">
        <v>408</v>
      </c>
      <c r="W5" s="61" t="s">
        <v>408</v>
      </c>
      <c r="X5" s="61" t="s">
        <v>408</v>
      </c>
      <c r="Y5" s="61" t="s">
        <v>408</v>
      </c>
      <c r="Z5" s="61" t="s">
        <v>408</v>
      </c>
      <c r="AA5" s="61" t="s">
        <v>408</v>
      </c>
      <c r="AB5" s="61" t="s">
        <v>408</v>
      </c>
      <c r="AC5" s="61" t="s">
        <v>408</v>
      </c>
      <c r="AD5" s="61" t="s">
        <v>408</v>
      </c>
      <c r="AE5" s="61" t="s">
        <v>408</v>
      </c>
      <c r="AF5" s="61" t="s">
        <v>408</v>
      </c>
      <c r="AH5" s="63" t="s">
        <v>82</v>
      </c>
      <c r="AI5" s="63" t="s">
        <v>83</v>
      </c>
      <c r="AJ5" s="63" t="s">
        <v>84</v>
      </c>
      <c r="AK5" s="63" t="s">
        <v>85</v>
      </c>
      <c r="AL5" s="63" t="s">
        <v>86</v>
      </c>
    </row>
    <row r="6" spans="1:38" ht="12" customHeight="1" x14ac:dyDescent="0.25">
      <c r="AJ6"/>
    </row>
    <row r="7" spans="1:38" s="147" customFormat="1" ht="12" customHeight="1" x14ac:dyDescent="0.2">
      <c r="B7" s="136"/>
      <c r="C7" s="137"/>
      <c r="D7" s="137"/>
      <c r="E7" s="136"/>
      <c r="F7" s="138"/>
      <c r="G7" s="138"/>
      <c r="H7" s="138"/>
      <c r="I7" s="138"/>
      <c r="J7" s="138"/>
      <c r="K7" s="138"/>
      <c r="L7" s="138"/>
      <c r="M7" s="138"/>
      <c r="N7" s="138"/>
      <c r="O7" s="138"/>
      <c r="P7" s="138"/>
      <c r="Q7" s="138"/>
      <c r="R7" s="138"/>
      <c r="S7" s="136"/>
      <c r="T7" s="139"/>
      <c r="U7" s="139"/>
      <c r="V7" s="139"/>
      <c r="W7" s="139"/>
      <c r="X7" s="139"/>
      <c r="Y7" s="139"/>
      <c r="Z7" s="139"/>
      <c r="AA7" s="139"/>
      <c r="AB7" s="139"/>
      <c r="AC7" s="139"/>
      <c r="AD7" s="139"/>
      <c r="AE7" s="139"/>
      <c r="AF7" s="139"/>
    </row>
    <row r="8" spans="1:38" s="147" customFormat="1" ht="12" customHeight="1" x14ac:dyDescent="0.2">
      <c r="A8" s="148"/>
      <c r="B8" s="148"/>
      <c r="C8" s="137"/>
      <c r="D8" s="137"/>
      <c r="E8" s="149"/>
      <c r="F8" s="138"/>
      <c r="G8" s="138"/>
      <c r="H8" s="138"/>
      <c r="I8" s="138"/>
      <c r="J8" s="138"/>
      <c r="K8" s="138"/>
      <c r="L8" s="138"/>
      <c r="M8" s="138"/>
      <c r="N8" s="138"/>
      <c r="O8" s="138"/>
      <c r="P8" s="138"/>
      <c r="Q8" s="138"/>
      <c r="R8" s="138"/>
      <c r="S8" s="149"/>
      <c r="T8" s="139"/>
      <c r="U8" s="139"/>
      <c r="V8" s="139"/>
      <c r="W8" s="139"/>
      <c r="X8" s="139"/>
      <c r="Y8" s="139"/>
      <c r="Z8" s="139"/>
      <c r="AA8" s="139"/>
      <c r="AB8" s="139"/>
      <c r="AC8" s="139"/>
      <c r="AD8" s="139"/>
      <c r="AE8" s="139"/>
      <c r="AF8" s="139"/>
    </row>
    <row r="9" spans="1:38" s="147" customFormat="1" ht="12" customHeight="1" x14ac:dyDescent="0.2">
      <c r="A9" s="150" t="s">
        <v>87</v>
      </c>
      <c r="B9" s="150" t="s">
        <v>87</v>
      </c>
      <c r="C9" s="137"/>
      <c r="D9" s="137"/>
      <c r="E9" s="149"/>
      <c r="F9" s="138"/>
      <c r="G9" s="138"/>
      <c r="H9" s="138"/>
      <c r="I9" s="138"/>
      <c r="J9" s="138"/>
      <c r="K9" s="138"/>
      <c r="L9" s="138"/>
      <c r="M9" s="138"/>
      <c r="N9" s="138"/>
      <c r="O9" s="138"/>
      <c r="P9" s="138"/>
      <c r="Q9" s="138"/>
      <c r="R9" s="138"/>
      <c r="S9" s="149"/>
      <c r="T9" s="139"/>
      <c r="U9" s="139"/>
      <c r="V9" s="139"/>
      <c r="W9" s="139"/>
      <c r="X9" s="139"/>
      <c r="Y9" s="139"/>
      <c r="Z9" s="139"/>
      <c r="AA9" s="139"/>
      <c r="AB9" s="139"/>
      <c r="AC9" s="139"/>
      <c r="AD9" s="139"/>
      <c r="AE9" s="139"/>
      <c r="AF9" s="139"/>
    </row>
    <row r="10" spans="1:38" s="147" customFormat="1" ht="12" customHeight="1" x14ac:dyDescent="0.2">
      <c r="A10" s="150"/>
      <c r="B10" s="150"/>
      <c r="C10" s="137"/>
      <c r="D10" s="137"/>
      <c r="E10" s="149"/>
      <c r="F10" s="138"/>
      <c r="G10" s="138"/>
      <c r="H10" s="138"/>
      <c r="I10" s="138"/>
      <c r="J10" s="138"/>
      <c r="K10" s="138"/>
      <c r="L10" s="138"/>
      <c r="M10" s="138"/>
      <c r="N10" s="138"/>
      <c r="O10" s="138"/>
      <c r="P10" s="138"/>
      <c r="Q10" s="138"/>
      <c r="R10" s="138"/>
      <c r="S10" s="149"/>
      <c r="T10" s="139"/>
      <c r="U10" s="139"/>
      <c r="V10" s="139"/>
      <c r="W10" s="139"/>
      <c r="X10" s="139"/>
      <c r="Y10" s="139"/>
      <c r="Z10" s="139"/>
      <c r="AA10" s="139"/>
      <c r="AB10" s="139"/>
      <c r="AC10" s="139"/>
      <c r="AD10" s="139"/>
      <c r="AE10" s="139"/>
      <c r="AF10" s="139"/>
    </row>
    <row r="11" spans="1:38" s="147" customFormat="1" ht="12" customHeight="1" x14ac:dyDescent="0.2">
      <c r="A11" s="151" t="s">
        <v>88</v>
      </c>
      <c r="B11" s="151" t="s">
        <v>88</v>
      </c>
      <c r="C11" s="152"/>
      <c r="D11" s="152"/>
      <c r="E11" s="152"/>
      <c r="F11" s="138"/>
      <c r="G11" s="138"/>
      <c r="H11" s="138"/>
      <c r="I11" s="138"/>
      <c r="J11" s="138"/>
      <c r="K11" s="138"/>
      <c r="L11" s="138"/>
      <c r="M11" s="138"/>
      <c r="N11" s="138"/>
      <c r="O11" s="138"/>
      <c r="P11" s="138"/>
      <c r="Q11" s="138"/>
      <c r="R11" s="138"/>
      <c r="S11" s="152"/>
      <c r="T11" s="139"/>
      <c r="U11" s="139"/>
      <c r="V11" s="139"/>
      <c r="W11" s="139"/>
      <c r="X11" s="139"/>
      <c r="Y11" s="139"/>
      <c r="Z11" s="139"/>
      <c r="AA11" s="139"/>
      <c r="AB11" s="139"/>
      <c r="AC11" s="139"/>
      <c r="AD11" s="139"/>
      <c r="AE11" s="139"/>
      <c r="AF11" s="139"/>
    </row>
    <row r="12" spans="1:38" s="147" customFormat="1" ht="12" customHeight="1" x14ac:dyDescent="0.2">
      <c r="A12" s="76" t="s">
        <v>93</v>
      </c>
      <c r="B12" s="76" t="s">
        <v>94</v>
      </c>
      <c r="C12" s="152">
        <v>16.16</v>
      </c>
      <c r="D12" s="152">
        <f>C12</f>
        <v>16.16</v>
      </c>
      <c r="E12" s="152"/>
      <c r="F12" s="138">
        <v>2345.415</v>
      </c>
      <c r="G12" s="138">
        <v>2308.59</v>
      </c>
      <c r="H12" s="138">
        <v>2254.3200000000002</v>
      </c>
      <c r="I12" s="138">
        <v>2236.14</v>
      </c>
      <c r="J12" s="138">
        <v>2189.6799999999998</v>
      </c>
      <c r="K12" s="138">
        <v>2175.54</v>
      </c>
      <c r="L12" s="138">
        <v>2143.87</v>
      </c>
      <c r="M12" s="138">
        <v>2185.64</v>
      </c>
      <c r="N12" s="138">
        <v>2189.6800000000003</v>
      </c>
      <c r="O12" s="138">
        <v>2204.9</v>
      </c>
      <c r="P12" s="138">
        <v>2143.2200000000003</v>
      </c>
      <c r="Q12" s="138">
        <v>2162.5349999999999</v>
      </c>
      <c r="R12" s="138">
        <f>SUM(F12:Q12)</f>
        <v>26539.530000000002</v>
      </c>
      <c r="S12" s="152"/>
      <c r="T12" s="153">
        <f>F12/$C12</f>
        <v>145.13706683168317</v>
      </c>
      <c r="U12" s="153">
        <f t="shared" ref="U12:AA21" si="1">G12/$C12</f>
        <v>142.85829207920793</v>
      </c>
      <c r="V12" s="153">
        <f t="shared" si="1"/>
        <v>139.5</v>
      </c>
      <c r="W12" s="153">
        <f t="shared" si="1"/>
        <v>138.375</v>
      </c>
      <c r="X12" s="153">
        <f t="shared" si="1"/>
        <v>135.5</v>
      </c>
      <c r="Y12" s="153">
        <f t="shared" si="1"/>
        <v>134.625</v>
      </c>
      <c r="Z12" s="153">
        <f t="shared" si="1"/>
        <v>132.66522277227722</v>
      </c>
      <c r="AA12" s="153">
        <f t="shared" si="1"/>
        <v>135.25</v>
      </c>
      <c r="AB12" s="153">
        <f>N12/$D12</f>
        <v>135.50000000000003</v>
      </c>
      <c r="AC12" s="153">
        <f t="shared" ref="AC12:AE21" si="2">O12/$D12</f>
        <v>136.44183168316832</v>
      </c>
      <c r="AD12" s="153">
        <f t="shared" si="2"/>
        <v>132.62500000000003</v>
      </c>
      <c r="AE12" s="153">
        <f t="shared" si="2"/>
        <v>133.82023514851485</v>
      </c>
      <c r="AF12" s="153">
        <f>SUM(T12:AE12)/12</f>
        <v>136.85813737623764</v>
      </c>
      <c r="AH12" s="154"/>
      <c r="AI12" s="147">
        <v>32</v>
      </c>
      <c r="AK12" s="147">
        <v>1</v>
      </c>
      <c r="AL12" s="155">
        <f>+AF12*AK12</f>
        <v>136.85813737623764</v>
      </c>
    </row>
    <row r="13" spans="1:38" s="147" customFormat="1" ht="12" customHeight="1" x14ac:dyDescent="0.2">
      <c r="A13" s="76" t="s">
        <v>409</v>
      </c>
      <c r="B13" s="76" t="s">
        <v>410</v>
      </c>
      <c r="C13" s="152">
        <v>10.935</v>
      </c>
      <c r="D13" s="152">
        <f t="shared" ref="D13:D31" si="3">C13</f>
        <v>10.935</v>
      </c>
      <c r="E13" s="152"/>
      <c r="F13" s="138">
        <v>563.30999999999995</v>
      </c>
      <c r="G13" s="138">
        <v>588.66999999999996</v>
      </c>
      <c r="H13" s="138">
        <v>588.66999999999996</v>
      </c>
      <c r="I13" s="138">
        <v>590.49</v>
      </c>
      <c r="J13" s="138">
        <v>600.05999999999995</v>
      </c>
      <c r="K13" s="138">
        <v>575.45500000000004</v>
      </c>
      <c r="L13" s="138">
        <v>574.09</v>
      </c>
      <c r="M13" s="138">
        <v>579.55499999999995</v>
      </c>
      <c r="N13" s="138">
        <v>574.09499999999991</v>
      </c>
      <c r="O13" s="138">
        <v>548.11500000000001</v>
      </c>
      <c r="P13" s="138">
        <v>548.11500000000001</v>
      </c>
      <c r="Q13" s="138">
        <v>528.08000000000004</v>
      </c>
      <c r="R13" s="138">
        <f t="shared" ref="R13:R31" si="4">SUM(F13:Q13)</f>
        <v>6858.7049999999999</v>
      </c>
      <c r="S13" s="152"/>
      <c r="T13" s="153">
        <f t="shared" ref="T13:T21" si="5">F13/$C13</f>
        <v>51.514403292181065</v>
      </c>
      <c r="U13" s="153">
        <f t="shared" si="1"/>
        <v>53.833561957018738</v>
      </c>
      <c r="V13" s="153">
        <f t="shared" si="1"/>
        <v>53.833561957018738</v>
      </c>
      <c r="W13" s="153">
        <f t="shared" si="1"/>
        <v>54</v>
      </c>
      <c r="X13" s="153">
        <f t="shared" si="1"/>
        <v>54.875171467764055</v>
      </c>
      <c r="Y13" s="153">
        <f t="shared" si="1"/>
        <v>52.625057155921354</v>
      </c>
      <c r="Z13" s="153">
        <f t="shared" si="1"/>
        <v>52.500228623685416</v>
      </c>
      <c r="AA13" s="153">
        <f t="shared" si="1"/>
        <v>52.999999999999993</v>
      </c>
      <c r="AB13" s="153">
        <f t="shared" ref="AB13:AB21" si="6">N13/$D13</f>
        <v>52.500685871056234</v>
      </c>
      <c r="AC13" s="153">
        <f t="shared" si="2"/>
        <v>50.124828532235938</v>
      </c>
      <c r="AD13" s="153">
        <f t="shared" si="2"/>
        <v>50.124828532235938</v>
      </c>
      <c r="AE13" s="153">
        <f t="shared" si="2"/>
        <v>48.292638317329676</v>
      </c>
      <c r="AF13" s="153">
        <f t="shared" ref="AF13:AF21" si="7">SUM(T13:AE13)/12</f>
        <v>52.268747142203921</v>
      </c>
      <c r="AI13" s="147">
        <v>32</v>
      </c>
      <c r="AK13" s="147">
        <v>1</v>
      </c>
      <c r="AL13" s="155">
        <f t="shared" ref="AL13:AL21" si="8">+AF13*AK13</f>
        <v>52.268747142203921</v>
      </c>
    </row>
    <row r="14" spans="1:38" s="147" customFormat="1" ht="12" customHeight="1" x14ac:dyDescent="0.2">
      <c r="A14" s="76" t="s">
        <v>95</v>
      </c>
      <c r="B14" s="76" t="s">
        <v>96</v>
      </c>
      <c r="C14" s="152">
        <v>17.844999999999999</v>
      </c>
      <c r="D14" s="152">
        <f t="shared" si="3"/>
        <v>17.844999999999999</v>
      </c>
      <c r="E14" s="152"/>
      <c r="F14" s="138">
        <v>8091.75</v>
      </c>
      <c r="G14" s="138">
        <v>8023.5650000000005</v>
      </c>
      <c r="H14" s="138">
        <v>8014.64</v>
      </c>
      <c r="I14" s="138">
        <v>7963.33</v>
      </c>
      <c r="J14" s="138">
        <v>7903.1049999999996</v>
      </c>
      <c r="K14" s="138">
        <v>7789.3249999999998</v>
      </c>
      <c r="L14" s="138">
        <v>7729.1149999999998</v>
      </c>
      <c r="M14" s="138">
        <v>7579.6549999999997</v>
      </c>
      <c r="N14" s="138">
        <v>7565.9350000000004</v>
      </c>
      <c r="O14" s="138">
        <v>7566.2849999999999</v>
      </c>
      <c r="P14" s="138">
        <v>7528.375</v>
      </c>
      <c r="Q14" s="138">
        <v>7489.0150000000003</v>
      </c>
      <c r="R14" s="138">
        <f t="shared" si="4"/>
        <v>93244.095000000001</v>
      </c>
      <c r="S14" s="152"/>
      <c r="T14" s="153">
        <f t="shared" si="5"/>
        <v>453.44634351358928</v>
      </c>
      <c r="U14" s="153">
        <f t="shared" si="1"/>
        <v>449.62538526197818</v>
      </c>
      <c r="V14" s="153">
        <f t="shared" si="1"/>
        <v>449.1252451667134</v>
      </c>
      <c r="W14" s="153">
        <f t="shared" si="1"/>
        <v>446.24992995236761</v>
      </c>
      <c r="X14" s="153">
        <f t="shared" si="1"/>
        <v>442.87503502381622</v>
      </c>
      <c r="Y14" s="153">
        <f t="shared" si="1"/>
        <v>436.49901933314658</v>
      </c>
      <c r="Z14" s="153">
        <f t="shared" si="1"/>
        <v>433.12496497618383</v>
      </c>
      <c r="AA14" s="153">
        <f t="shared" si="1"/>
        <v>424.74950966657326</v>
      </c>
      <c r="AB14" s="153">
        <f t="shared" si="6"/>
        <v>423.98066685346038</v>
      </c>
      <c r="AC14" s="153">
        <f t="shared" si="2"/>
        <v>424.00028019052957</v>
      </c>
      <c r="AD14" s="153">
        <f t="shared" si="2"/>
        <v>421.87587559540492</v>
      </c>
      <c r="AE14" s="153">
        <f t="shared" si="2"/>
        <v>419.67021574670781</v>
      </c>
      <c r="AF14" s="153">
        <f t="shared" si="7"/>
        <v>435.43520594003922</v>
      </c>
      <c r="AH14" s="154"/>
      <c r="AI14" s="147">
        <v>32</v>
      </c>
      <c r="AK14" s="147">
        <v>2</v>
      </c>
      <c r="AL14" s="155">
        <f t="shared" si="8"/>
        <v>870.87041188007845</v>
      </c>
    </row>
    <row r="15" spans="1:38" s="147" customFormat="1" ht="12" customHeight="1" x14ac:dyDescent="0.2">
      <c r="A15" s="76" t="s">
        <v>97</v>
      </c>
      <c r="B15" s="76" t="s">
        <v>98</v>
      </c>
      <c r="C15" s="152">
        <v>19.495000000000001</v>
      </c>
      <c r="D15" s="152">
        <f t="shared" si="3"/>
        <v>19.495000000000001</v>
      </c>
      <c r="E15" s="152"/>
      <c r="F15" s="138">
        <v>1528.8500000000004</v>
      </c>
      <c r="G15" s="138">
        <v>1557.165</v>
      </c>
      <c r="H15" s="138">
        <v>1564.48</v>
      </c>
      <c r="I15" s="138">
        <v>1557.165</v>
      </c>
      <c r="J15" s="138">
        <v>1535.23</v>
      </c>
      <c r="K15" s="138">
        <v>1521.9649999999999</v>
      </c>
      <c r="L15" s="138">
        <v>1517.0949999999998</v>
      </c>
      <c r="M15" s="138">
        <v>1493.8000000000002</v>
      </c>
      <c r="N15" s="138">
        <v>1471.8750000000002</v>
      </c>
      <c r="O15" s="138">
        <v>1442.63</v>
      </c>
      <c r="P15" s="138">
        <v>1430.4450000000002</v>
      </c>
      <c r="Q15" s="138">
        <v>1431.1100000000001</v>
      </c>
      <c r="R15" s="138">
        <f t="shared" si="4"/>
        <v>18051.810000000001</v>
      </c>
      <c r="S15" s="152"/>
      <c r="T15" s="153">
        <f t="shared" si="5"/>
        <v>78.422672480123126</v>
      </c>
      <c r="U15" s="153">
        <f t="shared" si="1"/>
        <v>79.875096178507306</v>
      </c>
      <c r="V15" s="153">
        <f t="shared" si="1"/>
        <v>80.250320595024363</v>
      </c>
      <c r="W15" s="153">
        <f t="shared" si="1"/>
        <v>79.875096178507306</v>
      </c>
      <c r="X15" s="153">
        <f t="shared" si="1"/>
        <v>78.749935880995125</v>
      </c>
      <c r="Y15" s="153">
        <f t="shared" si="1"/>
        <v>78.069505001282366</v>
      </c>
      <c r="Z15" s="153">
        <f t="shared" si="1"/>
        <v>77.819697358296992</v>
      </c>
      <c r="AA15" s="153">
        <f t="shared" si="1"/>
        <v>76.624775583482943</v>
      </c>
      <c r="AB15" s="153">
        <f t="shared" si="6"/>
        <v>75.500128238009751</v>
      </c>
      <c r="AC15" s="153">
        <f t="shared" si="2"/>
        <v>74</v>
      </c>
      <c r="AD15" s="153">
        <f t="shared" si="2"/>
        <v>73.374967940497569</v>
      </c>
      <c r="AE15" s="153">
        <f t="shared" si="2"/>
        <v>73.40907925109002</v>
      </c>
      <c r="AF15" s="153">
        <f t="shared" si="7"/>
        <v>77.164272890484725</v>
      </c>
      <c r="AH15" s="154"/>
      <c r="AI15" s="147">
        <v>32</v>
      </c>
      <c r="AK15" s="147">
        <v>3</v>
      </c>
      <c r="AL15" s="155">
        <f t="shared" si="8"/>
        <v>231.49281867145419</v>
      </c>
    </row>
    <row r="16" spans="1:38" s="147" customFormat="1" ht="12" customHeight="1" x14ac:dyDescent="0.2">
      <c r="A16" s="76" t="s">
        <v>99</v>
      </c>
      <c r="B16" s="76" t="s">
        <v>100</v>
      </c>
      <c r="C16" s="152">
        <v>21.215</v>
      </c>
      <c r="D16" s="152">
        <f t="shared" si="3"/>
        <v>21.215</v>
      </c>
      <c r="E16" s="152"/>
      <c r="F16" s="138">
        <v>507.24</v>
      </c>
      <c r="G16" s="138">
        <v>509.15999999999997</v>
      </c>
      <c r="H16" s="138">
        <v>506.51</v>
      </c>
      <c r="I16" s="138">
        <v>527.73</v>
      </c>
      <c r="J16" s="138">
        <v>525.16999999999996</v>
      </c>
      <c r="K16" s="138">
        <v>514.55999999999995</v>
      </c>
      <c r="L16" s="138">
        <v>503.21500000000003</v>
      </c>
      <c r="M16" s="138">
        <v>535.04</v>
      </c>
      <c r="N16" s="138">
        <v>545.64499999999998</v>
      </c>
      <c r="O16" s="138">
        <v>545.64499999999998</v>
      </c>
      <c r="P16" s="138">
        <v>540.98500000000001</v>
      </c>
      <c r="Q16" s="138">
        <v>544.13</v>
      </c>
      <c r="R16" s="138">
        <f t="shared" si="4"/>
        <v>6305.0300000000007</v>
      </c>
      <c r="S16" s="152"/>
      <c r="T16" s="153">
        <f t="shared" si="5"/>
        <v>23.909497996700448</v>
      </c>
      <c r="U16" s="153">
        <f t="shared" si="1"/>
        <v>24</v>
      </c>
      <c r="V16" s="153">
        <f t="shared" si="1"/>
        <v>23.875088380862596</v>
      </c>
      <c r="W16" s="153">
        <f t="shared" si="1"/>
        <v>24.875324063162857</v>
      </c>
      <c r="X16" s="153">
        <f t="shared" si="1"/>
        <v>24.754654725430118</v>
      </c>
      <c r="Y16" s="153">
        <f t="shared" si="1"/>
        <v>24.25453688427999</v>
      </c>
      <c r="Z16" s="153">
        <f t="shared" si="1"/>
        <v>23.719773744991752</v>
      </c>
      <c r="AA16" s="153">
        <f t="shared" si="1"/>
        <v>25.21989158614188</v>
      </c>
      <c r="AB16" s="153">
        <f t="shared" si="6"/>
        <v>25.719773744991752</v>
      </c>
      <c r="AC16" s="153">
        <f t="shared" si="2"/>
        <v>25.719773744991752</v>
      </c>
      <c r="AD16" s="153">
        <f t="shared" si="2"/>
        <v>25.500117841150132</v>
      </c>
      <c r="AE16" s="153">
        <f t="shared" si="2"/>
        <v>25.648362008013198</v>
      </c>
      <c r="AF16" s="153">
        <f t="shared" si="7"/>
        <v>24.766399560059707</v>
      </c>
      <c r="AH16" s="154"/>
      <c r="AI16" s="147">
        <v>32</v>
      </c>
      <c r="AK16" s="147">
        <v>4</v>
      </c>
      <c r="AL16" s="155">
        <f t="shared" si="8"/>
        <v>99.065598240238828</v>
      </c>
    </row>
    <row r="17" spans="1:16384" s="147" customFormat="1" ht="12" customHeight="1" x14ac:dyDescent="0.2">
      <c r="A17" s="76" t="s">
        <v>101</v>
      </c>
      <c r="B17" s="76" t="s">
        <v>102</v>
      </c>
      <c r="C17" s="152">
        <v>23.245000000000001</v>
      </c>
      <c r="D17" s="152">
        <f t="shared" si="3"/>
        <v>23.245000000000001</v>
      </c>
      <c r="E17" s="152"/>
      <c r="F17" s="138">
        <v>136.07999999999998</v>
      </c>
      <c r="G17" s="138">
        <v>162.715</v>
      </c>
      <c r="H17" s="138">
        <v>162.715</v>
      </c>
      <c r="I17" s="138">
        <v>162.715</v>
      </c>
      <c r="J17" s="138">
        <v>162.715</v>
      </c>
      <c r="K17" s="138">
        <v>162.715</v>
      </c>
      <c r="L17" s="138">
        <v>162.715</v>
      </c>
      <c r="M17" s="138">
        <v>162.715</v>
      </c>
      <c r="N17" s="138">
        <v>162.715</v>
      </c>
      <c r="O17" s="138">
        <v>162.715</v>
      </c>
      <c r="P17" s="138">
        <v>174.34</v>
      </c>
      <c r="Q17" s="138">
        <v>175.6</v>
      </c>
      <c r="R17" s="138">
        <f t="shared" si="4"/>
        <v>1950.4549999999997</v>
      </c>
      <c r="S17" s="152"/>
      <c r="T17" s="153">
        <f t="shared" si="5"/>
        <v>5.854162185416218</v>
      </c>
      <c r="U17" s="153">
        <f t="shared" si="1"/>
        <v>7</v>
      </c>
      <c r="V17" s="153">
        <f t="shared" si="1"/>
        <v>7</v>
      </c>
      <c r="W17" s="153">
        <f t="shared" si="1"/>
        <v>7</v>
      </c>
      <c r="X17" s="153">
        <f t="shared" si="1"/>
        <v>7</v>
      </c>
      <c r="Y17" s="153">
        <f t="shared" si="1"/>
        <v>7</v>
      </c>
      <c r="Z17" s="153">
        <f t="shared" si="1"/>
        <v>7</v>
      </c>
      <c r="AA17" s="153">
        <f t="shared" si="1"/>
        <v>7</v>
      </c>
      <c r="AB17" s="153">
        <f t="shared" si="6"/>
        <v>7</v>
      </c>
      <c r="AC17" s="153">
        <f t="shared" si="2"/>
        <v>7</v>
      </c>
      <c r="AD17" s="153">
        <f t="shared" si="2"/>
        <v>7.500107550010755</v>
      </c>
      <c r="AE17" s="153">
        <f t="shared" si="2"/>
        <v>7.5543127554312752</v>
      </c>
      <c r="AF17" s="153">
        <f t="shared" si="7"/>
        <v>6.9923818742381867</v>
      </c>
      <c r="AH17" s="154"/>
      <c r="AI17" s="147">
        <v>32</v>
      </c>
      <c r="AK17" s="147">
        <v>5</v>
      </c>
      <c r="AL17" s="155">
        <f t="shared" si="8"/>
        <v>34.961909371190934</v>
      </c>
    </row>
    <row r="18" spans="1:16384" s="147" customFormat="1" ht="12" customHeight="1" x14ac:dyDescent="0.2">
      <c r="A18" s="76" t="s">
        <v>103</v>
      </c>
      <c r="B18" s="76" t="s">
        <v>104</v>
      </c>
      <c r="C18" s="152">
        <v>26.454999999999998</v>
      </c>
      <c r="D18" s="152">
        <f t="shared" si="3"/>
        <v>26.454999999999998</v>
      </c>
      <c r="E18" s="152"/>
      <c r="F18" s="138">
        <v>184.13499999999999</v>
      </c>
      <c r="G18" s="138">
        <v>185.185</v>
      </c>
      <c r="H18" s="138">
        <v>185.185</v>
      </c>
      <c r="I18" s="138">
        <v>185.185</v>
      </c>
      <c r="J18" s="138">
        <v>185.185</v>
      </c>
      <c r="K18" s="138">
        <v>185.185</v>
      </c>
      <c r="L18" s="138">
        <v>185.185</v>
      </c>
      <c r="M18" s="138">
        <v>185.185</v>
      </c>
      <c r="N18" s="138">
        <v>185.185</v>
      </c>
      <c r="O18" s="138">
        <v>158.72999999999999</v>
      </c>
      <c r="P18" s="138">
        <v>158.72999999999999</v>
      </c>
      <c r="Q18" s="138">
        <v>187.07499999999999</v>
      </c>
      <c r="R18" s="138">
        <f t="shared" si="4"/>
        <v>2170.1499999999996</v>
      </c>
      <c r="S18" s="152"/>
      <c r="T18" s="153">
        <f t="shared" si="5"/>
        <v>6.9603099603099601</v>
      </c>
      <c r="U18" s="153">
        <f t="shared" si="1"/>
        <v>7.0000000000000009</v>
      </c>
      <c r="V18" s="153">
        <f t="shared" si="1"/>
        <v>7.0000000000000009</v>
      </c>
      <c r="W18" s="153">
        <f t="shared" si="1"/>
        <v>7.0000000000000009</v>
      </c>
      <c r="X18" s="153">
        <f t="shared" si="1"/>
        <v>7.0000000000000009</v>
      </c>
      <c r="Y18" s="153">
        <f t="shared" si="1"/>
        <v>7.0000000000000009</v>
      </c>
      <c r="Z18" s="153">
        <f t="shared" si="1"/>
        <v>7.0000000000000009</v>
      </c>
      <c r="AA18" s="153">
        <f t="shared" si="1"/>
        <v>7.0000000000000009</v>
      </c>
      <c r="AB18" s="153">
        <f t="shared" si="6"/>
        <v>7.0000000000000009</v>
      </c>
      <c r="AC18" s="153">
        <f t="shared" si="2"/>
        <v>6</v>
      </c>
      <c r="AD18" s="153">
        <f t="shared" si="2"/>
        <v>6</v>
      </c>
      <c r="AE18" s="153">
        <f t="shared" si="2"/>
        <v>7.0714420714420712</v>
      </c>
      <c r="AF18" s="153">
        <f t="shared" si="7"/>
        <v>6.8359793359793359</v>
      </c>
      <c r="AI18" s="147">
        <v>32</v>
      </c>
      <c r="AK18" s="147">
        <v>6</v>
      </c>
      <c r="AL18" s="155">
        <f t="shared" si="8"/>
        <v>41.015876015876017</v>
      </c>
    </row>
    <row r="19" spans="1:16384" s="147" customFormat="1" ht="12" customHeight="1" x14ac:dyDescent="0.2">
      <c r="A19" s="76" t="s">
        <v>105</v>
      </c>
      <c r="B19" s="76" t="s">
        <v>106</v>
      </c>
      <c r="C19" s="152">
        <v>18.559999999999999</v>
      </c>
      <c r="D19" s="152">
        <f t="shared" si="3"/>
        <v>18.559999999999999</v>
      </c>
      <c r="E19" s="152"/>
      <c r="F19" s="138">
        <v>2039.5650000000001</v>
      </c>
      <c r="G19" s="138">
        <v>1999.84</v>
      </c>
      <c r="H19" s="138">
        <v>1990.56</v>
      </c>
      <c r="I19" s="138">
        <v>2030</v>
      </c>
      <c r="J19" s="138">
        <v>2030.0000000000002</v>
      </c>
      <c r="K19" s="138">
        <v>2004.48</v>
      </c>
      <c r="L19" s="138">
        <v>2027.68</v>
      </c>
      <c r="M19" s="138">
        <v>2034.64</v>
      </c>
      <c r="N19" s="138">
        <v>1978.9599999999998</v>
      </c>
      <c r="O19" s="138">
        <v>1955.76</v>
      </c>
      <c r="P19" s="138">
        <v>1978.96</v>
      </c>
      <c r="Q19" s="138">
        <v>2091.04</v>
      </c>
      <c r="R19" s="138">
        <f t="shared" si="4"/>
        <v>24161.484999999997</v>
      </c>
      <c r="S19" s="152"/>
      <c r="T19" s="153">
        <f t="shared" si="5"/>
        <v>109.89035560344828</v>
      </c>
      <c r="U19" s="153">
        <f t="shared" si="1"/>
        <v>107.75</v>
      </c>
      <c r="V19" s="153">
        <f t="shared" si="1"/>
        <v>107.25</v>
      </c>
      <c r="W19" s="153">
        <f t="shared" si="1"/>
        <v>109.37500000000001</v>
      </c>
      <c r="X19" s="153">
        <f t="shared" si="1"/>
        <v>109.37500000000001</v>
      </c>
      <c r="Y19" s="153">
        <f t="shared" si="1"/>
        <v>108.00000000000001</v>
      </c>
      <c r="Z19" s="153">
        <f t="shared" si="1"/>
        <v>109.25000000000001</v>
      </c>
      <c r="AA19" s="153">
        <f t="shared" si="1"/>
        <v>109.62500000000001</v>
      </c>
      <c r="AB19" s="153">
        <f t="shared" si="6"/>
        <v>106.625</v>
      </c>
      <c r="AC19" s="153">
        <f t="shared" si="2"/>
        <v>105.375</v>
      </c>
      <c r="AD19" s="153">
        <f t="shared" si="2"/>
        <v>106.62500000000001</v>
      </c>
      <c r="AE19" s="153">
        <f t="shared" si="2"/>
        <v>112.66379310344828</v>
      </c>
      <c r="AF19" s="153">
        <f t="shared" si="7"/>
        <v>108.48367905890807</v>
      </c>
      <c r="AH19" s="147">
        <v>48</v>
      </c>
      <c r="AK19" s="147">
        <v>1</v>
      </c>
      <c r="AL19" s="155">
        <f t="shared" si="8"/>
        <v>108.48367905890807</v>
      </c>
    </row>
    <row r="20" spans="1:16384" s="147" customFormat="1" ht="12" customHeight="1" x14ac:dyDescent="0.2">
      <c r="A20" s="76" t="s">
        <v>107</v>
      </c>
      <c r="B20" s="76" t="s">
        <v>108</v>
      </c>
      <c r="C20" s="152">
        <v>19.364999999999998</v>
      </c>
      <c r="D20" s="152">
        <f t="shared" si="3"/>
        <v>19.364999999999998</v>
      </c>
      <c r="E20" s="152"/>
      <c r="F20" s="138">
        <v>6303.48</v>
      </c>
      <c r="G20" s="138">
        <v>6434.0349999999999</v>
      </c>
      <c r="H20" s="138">
        <v>6533.29</v>
      </c>
      <c r="I20" s="138">
        <v>6523.5849999999991</v>
      </c>
      <c r="J20" s="138">
        <v>6576.84</v>
      </c>
      <c r="K20" s="138">
        <v>6688.2049999999999</v>
      </c>
      <c r="L20" s="138">
        <v>6630.085</v>
      </c>
      <c r="M20" s="138">
        <v>6688.1900000000005</v>
      </c>
      <c r="N20" s="138">
        <v>6523.5950000000003</v>
      </c>
      <c r="O20" s="138">
        <v>6552.6450000000004</v>
      </c>
      <c r="P20" s="138">
        <v>6499.38</v>
      </c>
      <c r="Q20" s="138">
        <v>6549.8050000000003</v>
      </c>
      <c r="R20" s="138">
        <f t="shared" si="4"/>
        <v>78503.135000000009</v>
      </c>
      <c r="S20" s="152"/>
      <c r="T20" s="153">
        <f t="shared" si="5"/>
        <v>325.50890782339275</v>
      </c>
      <c r="U20" s="153">
        <f t="shared" si="1"/>
        <v>332.25071004389366</v>
      </c>
      <c r="V20" s="153">
        <f t="shared" si="1"/>
        <v>337.37619416473024</v>
      </c>
      <c r="W20" s="153">
        <f t="shared" si="1"/>
        <v>336.8750322747224</v>
      </c>
      <c r="X20" s="153">
        <f t="shared" si="1"/>
        <v>339.62509682416737</v>
      </c>
      <c r="Y20" s="153">
        <f t="shared" si="1"/>
        <v>345.37593596695069</v>
      </c>
      <c r="Z20" s="153">
        <f t="shared" si="1"/>
        <v>342.3746449780532</v>
      </c>
      <c r="AA20" s="153">
        <f t="shared" si="1"/>
        <v>345.37516137361223</v>
      </c>
      <c r="AB20" s="153">
        <f t="shared" si="6"/>
        <v>336.87554867028149</v>
      </c>
      <c r="AC20" s="153">
        <f t="shared" si="2"/>
        <v>338.37567776917126</v>
      </c>
      <c r="AD20" s="153">
        <f t="shared" si="2"/>
        <v>335.62509682416737</v>
      </c>
      <c r="AE20" s="153">
        <f t="shared" si="2"/>
        <v>338.22902143041574</v>
      </c>
      <c r="AF20" s="153">
        <f t="shared" si="7"/>
        <v>337.82225234529659</v>
      </c>
      <c r="AH20" s="147">
        <v>64</v>
      </c>
      <c r="AK20" s="147">
        <v>1</v>
      </c>
      <c r="AL20" s="155">
        <f t="shared" si="8"/>
        <v>337.82225234529659</v>
      </c>
    </row>
    <row r="21" spans="1:16384" s="147" customFormat="1" ht="12" customHeight="1" x14ac:dyDescent="0.2">
      <c r="A21" s="76" t="s">
        <v>109</v>
      </c>
      <c r="B21" s="76" t="s">
        <v>110</v>
      </c>
      <c r="C21" s="152">
        <v>20.995000000000001</v>
      </c>
      <c r="D21" s="152">
        <f t="shared" si="3"/>
        <v>20.995000000000001</v>
      </c>
      <c r="E21" s="152"/>
      <c r="F21" s="138">
        <v>26008.075000000001</v>
      </c>
      <c r="G21" s="138">
        <v>26151.489999999998</v>
      </c>
      <c r="H21" s="138">
        <v>26369.3</v>
      </c>
      <c r="I21" s="138">
        <v>26665.875</v>
      </c>
      <c r="J21" s="138">
        <v>26980.79</v>
      </c>
      <c r="K21" s="138">
        <v>27501.43</v>
      </c>
      <c r="L21" s="138">
        <v>27929.029999999995</v>
      </c>
      <c r="M21" s="138">
        <v>28304.695</v>
      </c>
      <c r="N21" s="138">
        <v>28822.885000000002</v>
      </c>
      <c r="O21" s="138">
        <v>29011.825000000001</v>
      </c>
      <c r="P21" s="138">
        <v>29205.105000000003</v>
      </c>
      <c r="Q21" s="138">
        <v>29493.575000000001</v>
      </c>
      <c r="R21" s="138">
        <f t="shared" si="4"/>
        <v>332444.07500000001</v>
      </c>
      <c r="S21" s="152"/>
      <c r="T21" s="153">
        <f t="shared" si="5"/>
        <v>1238.7747082638723</v>
      </c>
      <c r="U21" s="153">
        <f t="shared" si="1"/>
        <v>1245.6056203858059</v>
      </c>
      <c r="V21" s="153">
        <f t="shared" si="1"/>
        <v>1255.979995236961</v>
      </c>
      <c r="W21" s="153">
        <f t="shared" si="1"/>
        <v>1270.1059776137174</v>
      </c>
      <c r="X21" s="153">
        <f t="shared" si="1"/>
        <v>1285.1055013098357</v>
      </c>
      <c r="Y21" s="153">
        <f t="shared" si="1"/>
        <v>1309.9037866158608</v>
      </c>
      <c r="Z21" s="153">
        <f t="shared" si="1"/>
        <v>1330.2705406049056</v>
      </c>
      <c r="AA21" s="153">
        <f t="shared" si="1"/>
        <v>1348.1636103834246</v>
      </c>
      <c r="AB21" s="153">
        <f t="shared" si="6"/>
        <v>1372.84520123839</v>
      </c>
      <c r="AC21" s="153">
        <f t="shared" si="2"/>
        <v>1381.8444867825672</v>
      </c>
      <c r="AD21" s="153">
        <f t="shared" si="2"/>
        <v>1391.050488211479</v>
      </c>
      <c r="AE21" s="153">
        <f t="shared" si="2"/>
        <v>1404.7904262919742</v>
      </c>
      <c r="AF21" s="153">
        <f t="shared" si="7"/>
        <v>1319.5366952448994</v>
      </c>
      <c r="AH21" s="147">
        <v>96</v>
      </c>
      <c r="AK21" s="147">
        <v>1</v>
      </c>
      <c r="AL21" s="155">
        <f t="shared" si="8"/>
        <v>1319.5366952448994</v>
      </c>
    </row>
    <row r="22" spans="1:16384" s="147" customFormat="1" ht="12" customHeight="1" x14ac:dyDescent="0.2">
      <c r="A22" s="76" t="s">
        <v>113</v>
      </c>
      <c r="B22" s="76" t="s">
        <v>114</v>
      </c>
      <c r="C22" s="152">
        <v>2.5299999999999998</v>
      </c>
      <c r="D22" s="152">
        <f t="shared" si="3"/>
        <v>2.5299999999999998</v>
      </c>
      <c r="E22" s="152"/>
      <c r="F22" s="138">
        <v>2905.54</v>
      </c>
      <c r="G22" s="138">
        <v>2193.7800000000002</v>
      </c>
      <c r="H22" s="138">
        <v>4578.5200000000004</v>
      </c>
      <c r="I22" s="138">
        <v>7276.28</v>
      </c>
      <c r="J22" s="138">
        <v>4629.9000000000005</v>
      </c>
      <c r="K22" s="138">
        <v>4811.0600000000004</v>
      </c>
      <c r="L22" s="138">
        <v>4374.630000000001</v>
      </c>
      <c r="M22" s="138">
        <v>2999.54</v>
      </c>
      <c r="N22" s="138">
        <v>3184.75</v>
      </c>
      <c r="O22" s="138">
        <v>3154.15</v>
      </c>
      <c r="P22" s="138">
        <v>3856.12</v>
      </c>
      <c r="Q22" s="138">
        <v>3881.02</v>
      </c>
      <c r="R22" s="138">
        <f t="shared" si="4"/>
        <v>47845.29</v>
      </c>
      <c r="S22" s="152"/>
      <c r="T22" s="153"/>
      <c r="U22" s="153"/>
      <c r="V22" s="153"/>
      <c r="W22" s="153"/>
      <c r="X22" s="153"/>
      <c r="Y22" s="153"/>
      <c r="Z22" s="153"/>
      <c r="AA22" s="153"/>
      <c r="AB22" s="153"/>
      <c r="AC22" s="153"/>
      <c r="AD22" s="153"/>
      <c r="AE22" s="153"/>
      <c r="AF22" s="153"/>
    </row>
    <row r="23" spans="1:16384" s="147" customFormat="1" ht="12" customHeight="1" x14ac:dyDescent="0.2">
      <c r="A23" s="76" t="s">
        <v>411</v>
      </c>
      <c r="B23" s="76" t="s">
        <v>412</v>
      </c>
      <c r="C23" s="152">
        <v>6.81</v>
      </c>
      <c r="D23" s="152">
        <f t="shared" si="3"/>
        <v>6.81</v>
      </c>
      <c r="E23" s="152"/>
      <c r="F23" s="138">
        <v>0</v>
      </c>
      <c r="G23" s="138">
        <v>0</v>
      </c>
      <c r="H23" s="138">
        <v>0</v>
      </c>
      <c r="I23" s="138">
        <v>0</v>
      </c>
      <c r="J23" s="138">
        <v>0</v>
      </c>
      <c r="K23" s="138">
        <v>0</v>
      </c>
      <c r="L23" s="138">
        <v>0</v>
      </c>
      <c r="M23" s="138">
        <v>0</v>
      </c>
      <c r="N23" s="138">
        <v>0</v>
      </c>
      <c r="O23" s="138">
        <v>6.81</v>
      </c>
      <c r="P23" s="138">
        <v>0</v>
      </c>
      <c r="Q23" s="138">
        <v>0</v>
      </c>
      <c r="R23" s="138">
        <f t="shared" si="4"/>
        <v>6.81</v>
      </c>
      <c r="S23" s="152"/>
      <c r="T23" s="153"/>
      <c r="U23" s="153"/>
      <c r="V23" s="153"/>
      <c r="W23" s="153"/>
      <c r="X23" s="153"/>
      <c r="Y23" s="153"/>
      <c r="Z23" s="153"/>
      <c r="AA23" s="153"/>
      <c r="AB23" s="153"/>
      <c r="AC23" s="153"/>
      <c r="AD23" s="153"/>
      <c r="AE23" s="153"/>
      <c r="AF23" s="153"/>
    </row>
    <row r="24" spans="1:16384" s="147" customFormat="1" ht="12" customHeight="1" x14ac:dyDescent="0.2">
      <c r="A24" s="76" t="s">
        <v>117</v>
      </c>
      <c r="B24" s="76" t="s">
        <v>118</v>
      </c>
      <c r="C24" s="152">
        <v>1.57</v>
      </c>
      <c r="D24" s="152">
        <f t="shared" si="3"/>
        <v>1.57</v>
      </c>
      <c r="E24" s="152"/>
      <c r="F24" s="138">
        <v>109.88000000000001</v>
      </c>
      <c r="G24" s="138">
        <v>75.36</v>
      </c>
      <c r="H24" s="138">
        <v>146.01</v>
      </c>
      <c r="I24" s="138">
        <v>133.44999999999999</v>
      </c>
      <c r="J24" s="138">
        <v>103.63000000000001</v>
      </c>
      <c r="K24" s="138">
        <v>81.64</v>
      </c>
      <c r="L24" s="138">
        <v>80.78</v>
      </c>
      <c r="M24" s="138">
        <v>26.69</v>
      </c>
      <c r="N24" s="138">
        <v>78.5</v>
      </c>
      <c r="O24" s="138">
        <v>56.52</v>
      </c>
      <c r="P24" s="138">
        <v>59.660000000000004</v>
      </c>
      <c r="Q24" s="138">
        <v>64.37</v>
      </c>
      <c r="R24" s="138">
        <f t="shared" si="4"/>
        <v>1016.49</v>
      </c>
      <c r="S24" s="152"/>
      <c r="T24" s="153"/>
      <c r="U24" s="153"/>
      <c r="V24" s="153"/>
      <c r="W24" s="153"/>
      <c r="X24" s="153"/>
      <c r="Y24" s="153"/>
      <c r="Z24" s="153"/>
      <c r="AA24" s="153"/>
      <c r="AB24" s="153"/>
      <c r="AC24" s="153"/>
      <c r="AD24" s="153"/>
      <c r="AE24" s="153"/>
      <c r="AF24" s="153"/>
    </row>
    <row r="25" spans="1:16384" s="147" customFormat="1" ht="12" customHeight="1" x14ac:dyDescent="0.2">
      <c r="A25" s="76" t="s">
        <v>121</v>
      </c>
      <c r="B25" s="76" t="s">
        <v>413</v>
      </c>
      <c r="C25" s="152">
        <v>2.6</v>
      </c>
      <c r="D25" s="152">
        <f t="shared" si="3"/>
        <v>2.6</v>
      </c>
      <c r="E25" s="152"/>
      <c r="F25" s="138">
        <v>0</v>
      </c>
      <c r="G25" s="138">
        <v>2.6</v>
      </c>
      <c r="H25" s="138">
        <v>-0.33</v>
      </c>
      <c r="I25" s="138">
        <v>0</v>
      </c>
      <c r="J25" s="138">
        <v>0</v>
      </c>
      <c r="K25" s="138">
        <v>0</v>
      </c>
      <c r="L25" s="138">
        <v>0</v>
      </c>
      <c r="M25" s="138">
        <v>0</v>
      </c>
      <c r="N25" s="138">
        <v>0</v>
      </c>
      <c r="O25" s="138">
        <v>0</v>
      </c>
      <c r="P25" s="138">
        <v>0</v>
      </c>
      <c r="Q25" s="138">
        <v>0</v>
      </c>
      <c r="R25" s="138">
        <f t="shared" si="4"/>
        <v>2.27</v>
      </c>
      <c r="S25" s="152"/>
      <c r="T25" s="153"/>
      <c r="U25" s="153"/>
      <c r="V25" s="153"/>
      <c r="W25" s="153"/>
      <c r="X25" s="153"/>
      <c r="Y25" s="153"/>
      <c r="Z25" s="153"/>
      <c r="AA25" s="153"/>
      <c r="AB25" s="153"/>
      <c r="AC25" s="153"/>
      <c r="AD25" s="153"/>
      <c r="AE25" s="153"/>
      <c r="AF25" s="153"/>
    </row>
    <row r="26" spans="1:16384" s="147" customFormat="1" ht="12" customHeight="1" x14ac:dyDescent="0.25">
      <c r="A26" s="76" t="s">
        <v>139</v>
      </c>
      <c r="B26" s="76" t="s">
        <v>140</v>
      </c>
      <c r="C26" s="152">
        <v>15.63</v>
      </c>
      <c r="D26" s="152">
        <f t="shared" si="3"/>
        <v>15.63</v>
      </c>
      <c r="E26" s="152"/>
      <c r="F26" s="138">
        <v>15.63</v>
      </c>
      <c r="G26" s="138">
        <v>62.52</v>
      </c>
      <c r="H26" s="138">
        <v>125.03999999999999</v>
      </c>
      <c r="I26" s="138">
        <v>46.89</v>
      </c>
      <c r="J26" s="138">
        <v>15.63</v>
      </c>
      <c r="K26" s="138">
        <v>15.63</v>
      </c>
      <c r="L26" s="138">
        <v>15.63</v>
      </c>
      <c r="M26" s="138">
        <v>0</v>
      </c>
      <c r="N26" s="138">
        <v>15.63</v>
      </c>
      <c r="O26" s="138">
        <v>15.63</v>
      </c>
      <c r="P26" s="138">
        <v>0</v>
      </c>
      <c r="Q26" s="138">
        <v>0</v>
      </c>
      <c r="R26" s="138">
        <f t="shared" si="4"/>
        <v>328.22999999999996</v>
      </c>
      <c r="S26" s="152"/>
      <c r="T26" s="139"/>
      <c r="U26" s="139"/>
      <c r="V26" s="139"/>
      <c r="W26" s="139"/>
      <c r="X26" s="139"/>
      <c r="Y26" s="139"/>
      <c r="Z26" s="139"/>
      <c r="AA26" s="139"/>
      <c r="AB26" s="139"/>
      <c r="AC26" s="139"/>
      <c r="AD26" s="139"/>
      <c r="AE26" s="139"/>
      <c r="AF26" s="139"/>
      <c r="AM26" s="75"/>
      <c r="AN26" s="156"/>
    </row>
    <row r="27" spans="1:16384" s="147" customFormat="1" ht="12" customHeight="1" x14ac:dyDescent="0.25">
      <c r="A27" s="76" t="s">
        <v>141</v>
      </c>
      <c r="B27" s="76" t="s">
        <v>142</v>
      </c>
      <c r="C27" s="152">
        <v>5.7</v>
      </c>
      <c r="D27" s="152">
        <f t="shared" si="3"/>
        <v>5.7</v>
      </c>
      <c r="E27" s="152"/>
      <c r="F27" s="138">
        <v>85.36</v>
      </c>
      <c r="G27" s="138">
        <v>68.400000000000006</v>
      </c>
      <c r="H27" s="138">
        <v>114</v>
      </c>
      <c r="I27" s="138">
        <v>39.900000000000006</v>
      </c>
      <c r="J27" s="138">
        <v>22.8</v>
      </c>
      <c r="K27" s="138">
        <v>108.3</v>
      </c>
      <c r="L27" s="138">
        <v>114</v>
      </c>
      <c r="M27" s="138">
        <v>51.300000000000004</v>
      </c>
      <c r="N27" s="138">
        <v>79.8</v>
      </c>
      <c r="O27" s="138">
        <v>136.79999999999998</v>
      </c>
      <c r="P27" s="138">
        <v>79.800000000000011</v>
      </c>
      <c r="Q27" s="138">
        <v>85.5</v>
      </c>
      <c r="R27" s="138">
        <f t="shared" si="4"/>
        <v>985.95999999999981</v>
      </c>
      <c r="S27" s="152"/>
      <c r="T27" s="139"/>
      <c r="U27" s="139"/>
      <c r="V27" s="139"/>
      <c r="W27" s="139"/>
      <c r="X27" s="139"/>
      <c r="Y27" s="139"/>
      <c r="Z27" s="139"/>
      <c r="AA27" s="139"/>
      <c r="AB27" s="139"/>
      <c r="AC27" s="139"/>
      <c r="AD27" s="139"/>
      <c r="AE27" s="139"/>
      <c r="AF27" s="139"/>
      <c r="AN27" s="75"/>
      <c r="AO27" s="156"/>
    </row>
    <row r="28" spans="1:16384" s="147" customFormat="1" ht="12" customHeight="1" x14ac:dyDescent="0.25">
      <c r="A28" s="76" t="s">
        <v>131</v>
      </c>
      <c r="B28" s="76" t="s">
        <v>132</v>
      </c>
      <c r="C28" s="152">
        <v>9.9</v>
      </c>
      <c r="D28" s="152">
        <f t="shared" si="3"/>
        <v>9.9</v>
      </c>
      <c r="E28" s="152"/>
      <c r="F28" s="138">
        <v>714.03</v>
      </c>
      <c r="G28" s="138">
        <v>1143.44</v>
      </c>
      <c r="H28" s="138">
        <v>694.24</v>
      </c>
      <c r="I28" s="138">
        <v>1117.47</v>
      </c>
      <c r="J28" s="138">
        <v>697.95</v>
      </c>
      <c r="K28" s="138">
        <v>1144.69</v>
      </c>
      <c r="L28" s="138">
        <v>720.22</v>
      </c>
      <c r="M28" s="138">
        <v>1137.26</v>
      </c>
      <c r="N28" s="138">
        <v>718.98</v>
      </c>
      <c r="O28" s="138">
        <v>1110.03</v>
      </c>
      <c r="P28" s="138">
        <v>689.29000000000008</v>
      </c>
      <c r="Q28" s="138">
        <v>1104.5800000000002</v>
      </c>
      <c r="R28" s="138">
        <f t="shared" si="4"/>
        <v>10992.180000000002</v>
      </c>
      <c r="S28" s="152"/>
      <c r="T28" s="139"/>
      <c r="U28" s="139"/>
      <c r="V28" s="139"/>
      <c r="W28" s="139"/>
      <c r="X28" s="139"/>
      <c r="Y28" s="139"/>
      <c r="Z28" s="139"/>
      <c r="AA28" s="139"/>
      <c r="AB28" s="139"/>
      <c r="AC28" s="139"/>
      <c r="AD28" s="139"/>
      <c r="AE28" s="139"/>
      <c r="AF28" s="139"/>
      <c r="AN28" s="75"/>
      <c r="AO28" s="156"/>
    </row>
    <row r="29" spans="1:16384" s="147" customFormat="1" ht="12" customHeight="1" x14ac:dyDescent="0.25">
      <c r="A29" s="76" t="s">
        <v>133</v>
      </c>
      <c r="B29" s="76" t="s">
        <v>134</v>
      </c>
      <c r="C29" s="152">
        <v>0</v>
      </c>
      <c r="D29" s="152">
        <v>0</v>
      </c>
      <c r="E29" s="152"/>
      <c r="F29" s="138">
        <v>0</v>
      </c>
      <c r="G29" s="138">
        <v>0</v>
      </c>
      <c r="H29" s="138">
        <v>0</v>
      </c>
      <c r="I29" s="138">
        <v>0</v>
      </c>
      <c r="J29" s="138">
        <v>0</v>
      </c>
      <c r="K29" s="138">
        <v>0</v>
      </c>
      <c r="L29" s="138">
        <v>0</v>
      </c>
      <c r="M29" s="138">
        <v>0</v>
      </c>
      <c r="N29" s="138">
        <v>0</v>
      </c>
      <c r="O29" s="138">
        <v>0</v>
      </c>
      <c r="P29" s="138">
        <v>-11.31</v>
      </c>
      <c r="Q29" s="138">
        <v>0</v>
      </c>
      <c r="R29" s="138">
        <f t="shared" si="4"/>
        <v>-11.31</v>
      </c>
      <c r="S29" s="75"/>
      <c r="T29" s="157"/>
      <c r="U29" s="157"/>
      <c r="V29" s="157"/>
      <c r="W29" s="157"/>
      <c r="X29" s="157"/>
      <c r="Y29" s="157"/>
      <c r="Z29" s="157"/>
      <c r="AA29" s="157"/>
      <c r="AB29" s="157"/>
      <c r="AC29" s="157"/>
      <c r="AD29" s="157"/>
      <c r="AE29" s="157"/>
      <c r="AF29" s="157"/>
      <c r="AG29" s="75"/>
      <c r="AH29" s="75"/>
      <c r="AI29" s="75"/>
      <c r="AJ29" s="156"/>
      <c r="AK29" s="75"/>
      <c r="AL29" s="75"/>
      <c r="AM29" s="75"/>
      <c r="AN29" s="75"/>
      <c r="AO29" s="75"/>
      <c r="AP29" s="75"/>
      <c r="AQ29" s="75"/>
      <c r="AR29" s="75"/>
      <c r="AS29" s="75"/>
      <c r="AT29" s="75"/>
      <c r="AU29" s="75"/>
      <c r="AV29" s="75"/>
      <c r="AW29" s="75"/>
      <c r="AX29" s="75"/>
      <c r="AY29" s="75"/>
      <c r="AZ29" s="75"/>
      <c r="BA29" s="75"/>
      <c r="BB29" s="75"/>
      <c r="BC29" s="75"/>
      <c r="BD29" s="75"/>
      <c r="BE29" s="75"/>
      <c r="BF29" s="75"/>
      <c r="BG29" s="75"/>
      <c r="BH29" s="75"/>
      <c r="BI29" s="75"/>
      <c r="BJ29" s="75"/>
      <c r="BK29" s="75"/>
      <c r="BL29" s="75"/>
      <c r="BM29" s="75"/>
      <c r="BN29" s="75"/>
      <c r="BO29" s="75"/>
      <c r="BP29" s="75"/>
      <c r="BQ29" s="75"/>
      <c r="BR29" s="75"/>
      <c r="BS29" s="75"/>
      <c r="BT29" s="75"/>
      <c r="BU29" s="75"/>
      <c r="BV29" s="75"/>
      <c r="BW29" s="75"/>
      <c r="BX29" s="75"/>
      <c r="BY29" s="75"/>
      <c r="BZ29" s="75"/>
      <c r="CA29" s="75"/>
      <c r="CB29" s="75"/>
      <c r="CC29" s="75"/>
      <c r="CD29" s="75"/>
      <c r="CE29" s="75"/>
      <c r="CF29" s="75"/>
      <c r="CG29" s="75"/>
      <c r="CH29" s="75"/>
      <c r="CI29" s="75"/>
      <c r="CJ29" s="75"/>
      <c r="CK29" s="75"/>
      <c r="CL29" s="75"/>
      <c r="CM29" s="75"/>
      <c r="CN29" s="75"/>
      <c r="CO29" s="75"/>
      <c r="CP29" s="75"/>
      <c r="CQ29" s="75"/>
      <c r="CR29" s="75"/>
      <c r="CS29" s="75"/>
      <c r="CT29" s="75"/>
      <c r="CU29" s="75"/>
      <c r="CV29" s="75"/>
      <c r="CW29" s="75"/>
      <c r="CX29" s="75"/>
      <c r="CY29" s="75"/>
      <c r="CZ29" s="75"/>
      <c r="DA29" s="75"/>
      <c r="DB29" s="75"/>
      <c r="DC29" s="75"/>
      <c r="DD29" s="75"/>
      <c r="DE29" s="75"/>
      <c r="DF29" s="75"/>
      <c r="DG29" s="75"/>
      <c r="DH29" s="75"/>
      <c r="DI29" s="75"/>
      <c r="DJ29" s="75"/>
      <c r="DK29" s="75"/>
      <c r="DL29" s="75"/>
      <c r="DM29" s="75"/>
      <c r="DN29" s="75"/>
      <c r="DO29" s="75"/>
      <c r="DP29" s="75"/>
      <c r="DQ29" s="75"/>
      <c r="DR29" s="75"/>
      <c r="DS29" s="75"/>
      <c r="DT29" s="75"/>
      <c r="DU29" s="75"/>
      <c r="DV29" s="75"/>
      <c r="DW29" s="75"/>
      <c r="DX29" s="75"/>
      <c r="DY29" s="75"/>
      <c r="DZ29" s="75"/>
      <c r="EA29" s="75"/>
      <c r="EB29" s="75"/>
      <c r="EC29" s="75"/>
      <c r="ED29" s="75"/>
      <c r="EE29" s="75"/>
      <c r="EF29" s="75"/>
      <c r="EG29" s="75"/>
      <c r="EH29" s="75"/>
      <c r="EI29" s="75"/>
      <c r="EJ29" s="75"/>
      <c r="EK29" s="75"/>
      <c r="EL29" s="75"/>
      <c r="EM29" s="75"/>
      <c r="EN29" s="75"/>
      <c r="EO29" s="75"/>
      <c r="EP29" s="75"/>
      <c r="EQ29" s="75"/>
      <c r="ER29" s="75"/>
      <c r="ES29" s="75"/>
      <c r="ET29" s="75"/>
      <c r="EU29" s="75"/>
      <c r="EV29" s="75"/>
      <c r="EW29" s="75"/>
      <c r="EX29" s="75"/>
      <c r="EY29" s="75"/>
      <c r="EZ29" s="75"/>
      <c r="FA29" s="75"/>
      <c r="FB29" s="75"/>
      <c r="FC29" s="75"/>
      <c r="FD29" s="75"/>
      <c r="FE29" s="75"/>
      <c r="FF29" s="75"/>
      <c r="FG29" s="75"/>
      <c r="FH29" s="75"/>
      <c r="FI29" s="75"/>
      <c r="FJ29" s="75"/>
      <c r="FK29" s="75"/>
      <c r="FL29" s="75"/>
      <c r="FM29" s="75"/>
      <c r="FN29" s="75"/>
      <c r="FO29" s="75"/>
      <c r="FP29" s="75"/>
      <c r="FQ29" s="75"/>
      <c r="FR29" s="75"/>
      <c r="FS29" s="75"/>
      <c r="FT29" s="75"/>
      <c r="FU29" s="75"/>
      <c r="FV29" s="75"/>
      <c r="FW29" s="75"/>
      <c r="FX29" s="75"/>
      <c r="FY29" s="75"/>
      <c r="FZ29" s="75"/>
      <c r="GA29" s="75"/>
      <c r="GB29" s="75"/>
      <c r="GC29" s="75"/>
      <c r="GD29" s="75"/>
      <c r="GE29" s="75"/>
      <c r="GF29" s="75"/>
      <c r="GG29" s="75"/>
      <c r="GH29" s="75"/>
      <c r="GI29" s="75"/>
      <c r="GJ29" s="75"/>
      <c r="GK29" s="75"/>
      <c r="GL29" s="75"/>
      <c r="GM29" s="75"/>
      <c r="GN29" s="75"/>
      <c r="GO29" s="75"/>
      <c r="GP29" s="75"/>
      <c r="GQ29" s="75"/>
      <c r="GR29" s="75"/>
      <c r="GS29" s="75"/>
      <c r="GT29" s="75"/>
      <c r="GU29" s="75"/>
      <c r="GV29" s="75"/>
      <c r="GW29" s="75"/>
      <c r="GX29" s="75"/>
      <c r="GY29" s="75"/>
      <c r="GZ29" s="75"/>
      <c r="HA29" s="75"/>
      <c r="HB29" s="75"/>
      <c r="HC29" s="75"/>
      <c r="HD29" s="75"/>
      <c r="HE29" s="75"/>
      <c r="HF29" s="75"/>
      <c r="HG29" s="75"/>
      <c r="HH29" s="75"/>
      <c r="HI29" s="75"/>
      <c r="HJ29" s="75"/>
      <c r="HK29" s="75"/>
      <c r="HL29" s="75"/>
      <c r="HM29" s="75"/>
      <c r="HN29" s="75"/>
      <c r="HO29" s="75"/>
      <c r="HP29" s="75"/>
      <c r="HQ29" s="75"/>
      <c r="HR29" s="75"/>
      <c r="HS29" s="75"/>
      <c r="HT29" s="75"/>
      <c r="HU29" s="75"/>
      <c r="HV29" s="75"/>
      <c r="HW29" s="75"/>
      <c r="HX29" s="75"/>
      <c r="HY29" s="75"/>
      <c r="HZ29" s="75"/>
      <c r="IA29" s="75"/>
      <c r="IB29" s="75"/>
      <c r="IC29" s="75"/>
      <c r="ID29" s="75"/>
      <c r="IE29" s="75"/>
      <c r="IF29" s="75"/>
      <c r="IG29" s="75"/>
      <c r="IH29" s="75"/>
      <c r="II29" s="75"/>
      <c r="IJ29" s="75"/>
      <c r="IK29" s="75"/>
      <c r="IL29" s="75"/>
      <c r="IM29" s="75"/>
      <c r="IN29" s="75"/>
      <c r="IO29" s="75"/>
      <c r="IP29" s="75"/>
      <c r="IQ29" s="75"/>
      <c r="IR29" s="75"/>
      <c r="IS29" s="75"/>
      <c r="IT29" s="75"/>
      <c r="IU29" s="75"/>
      <c r="IV29" s="75"/>
      <c r="IW29" s="75"/>
      <c r="IX29" s="75"/>
      <c r="IY29" s="75"/>
      <c r="IZ29" s="75"/>
      <c r="JA29" s="75"/>
      <c r="JB29" s="75"/>
      <c r="JC29" s="75"/>
      <c r="JD29" s="75"/>
      <c r="JE29" s="75"/>
      <c r="JF29" s="75"/>
      <c r="JG29" s="75"/>
      <c r="JH29" s="75"/>
      <c r="JI29" s="75"/>
      <c r="JJ29" s="75"/>
      <c r="JK29" s="75"/>
      <c r="JL29" s="75"/>
      <c r="JM29" s="75"/>
      <c r="JN29" s="75"/>
      <c r="JO29" s="75"/>
      <c r="JP29" s="75"/>
      <c r="JQ29" s="75"/>
      <c r="JR29" s="75"/>
      <c r="JS29" s="75"/>
      <c r="JT29" s="75"/>
      <c r="JU29" s="75"/>
      <c r="JV29" s="75"/>
      <c r="JW29" s="75"/>
      <c r="JX29" s="75"/>
      <c r="JY29" s="75"/>
      <c r="JZ29" s="75"/>
      <c r="KA29" s="75"/>
      <c r="KB29" s="75"/>
      <c r="KC29" s="75"/>
      <c r="KD29" s="75"/>
      <c r="KE29" s="75"/>
      <c r="KF29" s="75"/>
      <c r="KG29" s="75"/>
      <c r="KH29" s="75"/>
      <c r="KI29" s="75"/>
      <c r="KJ29" s="75"/>
      <c r="KK29" s="75"/>
      <c r="KL29" s="75"/>
      <c r="KM29" s="75"/>
      <c r="KN29" s="75"/>
      <c r="KO29" s="75"/>
      <c r="KP29" s="75"/>
      <c r="KQ29" s="75"/>
      <c r="KR29" s="75"/>
      <c r="KS29" s="75"/>
      <c r="KT29" s="75"/>
      <c r="KU29" s="75"/>
      <c r="KV29" s="75"/>
      <c r="KW29" s="75"/>
      <c r="KX29" s="75"/>
      <c r="KY29" s="75"/>
      <c r="KZ29" s="75"/>
      <c r="LA29" s="75"/>
      <c r="LB29" s="75"/>
      <c r="LC29" s="75"/>
      <c r="LD29" s="75"/>
      <c r="LE29" s="75"/>
      <c r="LF29" s="75"/>
      <c r="LG29" s="75"/>
      <c r="LH29" s="75"/>
      <c r="LI29" s="75"/>
      <c r="LJ29" s="75"/>
      <c r="LK29" s="75"/>
      <c r="LL29" s="75"/>
      <c r="LM29" s="75"/>
      <c r="LN29" s="75"/>
      <c r="LO29" s="75"/>
      <c r="LP29" s="75"/>
      <c r="LQ29" s="75"/>
      <c r="LR29" s="75"/>
      <c r="LS29" s="75"/>
      <c r="LT29" s="75"/>
      <c r="LU29" s="75"/>
      <c r="LV29" s="75"/>
      <c r="LW29" s="75"/>
      <c r="LX29" s="75"/>
      <c r="LY29" s="75"/>
      <c r="LZ29" s="75"/>
      <c r="MA29" s="75"/>
      <c r="MB29" s="75"/>
      <c r="MC29" s="75"/>
      <c r="MD29" s="75"/>
      <c r="ME29" s="75"/>
      <c r="MF29" s="75"/>
      <c r="MG29" s="75"/>
      <c r="MH29" s="75"/>
      <c r="MI29" s="75"/>
      <c r="MJ29" s="75"/>
      <c r="MK29" s="75"/>
      <c r="ML29" s="75"/>
      <c r="MM29" s="75"/>
      <c r="MN29" s="75"/>
      <c r="MO29" s="75"/>
      <c r="MP29" s="75"/>
      <c r="MQ29" s="75"/>
      <c r="MR29" s="75"/>
      <c r="MS29" s="75"/>
      <c r="MT29" s="75"/>
      <c r="MU29" s="75"/>
      <c r="MV29" s="75"/>
      <c r="MW29" s="75"/>
      <c r="MX29" s="75"/>
      <c r="MY29" s="75"/>
      <c r="MZ29" s="75"/>
      <c r="NA29" s="75"/>
      <c r="NB29" s="75"/>
      <c r="NC29" s="75"/>
      <c r="ND29" s="75"/>
      <c r="NE29" s="75"/>
      <c r="NF29" s="75"/>
      <c r="NG29" s="75"/>
      <c r="NH29" s="75"/>
      <c r="NI29" s="75"/>
      <c r="NJ29" s="75"/>
      <c r="NK29" s="75"/>
      <c r="NL29" s="75"/>
      <c r="NM29" s="75"/>
      <c r="NN29" s="75"/>
      <c r="NO29" s="75"/>
      <c r="NP29" s="75"/>
      <c r="NQ29" s="75"/>
      <c r="NR29" s="75"/>
      <c r="NS29" s="75"/>
      <c r="NT29" s="75"/>
      <c r="NU29" s="75"/>
      <c r="NV29" s="75"/>
      <c r="NW29" s="75"/>
      <c r="NX29" s="75"/>
      <c r="NY29" s="75"/>
      <c r="NZ29" s="75"/>
      <c r="OA29" s="75"/>
      <c r="OB29" s="75"/>
      <c r="OC29" s="75"/>
      <c r="OD29" s="75"/>
      <c r="OE29" s="75"/>
      <c r="OF29" s="75"/>
      <c r="OG29" s="75"/>
      <c r="OH29" s="75"/>
      <c r="OI29" s="75"/>
      <c r="OJ29" s="75"/>
      <c r="OK29" s="75"/>
      <c r="OL29" s="75"/>
      <c r="OM29" s="75"/>
      <c r="ON29" s="75"/>
      <c r="OO29" s="75"/>
      <c r="OP29" s="75"/>
      <c r="OQ29" s="75"/>
      <c r="OR29" s="75"/>
      <c r="OS29" s="75"/>
      <c r="OT29" s="75"/>
      <c r="OU29" s="75"/>
      <c r="OV29" s="75"/>
      <c r="OW29" s="75"/>
      <c r="OX29" s="75"/>
      <c r="OY29" s="75"/>
      <c r="OZ29" s="75"/>
      <c r="PA29" s="75"/>
      <c r="PB29" s="75"/>
      <c r="PC29" s="75"/>
      <c r="PD29" s="75"/>
      <c r="PE29" s="75"/>
      <c r="PF29" s="75"/>
      <c r="PG29" s="75"/>
      <c r="PH29" s="75"/>
      <c r="PI29" s="75"/>
      <c r="PJ29" s="75"/>
      <c r="PK29" s="75"/>
      <c r="PL29" s="75"/>
      <c r="PM29" s="75"/>
      <c r="PN29" s="75"/>
      <c r="PO29" s="75"/>
      <c r="PP29" s="75"/>
      <c r="PQ29" s="75"/>
      <c r="PR29" s="75"/>
      <c r="PS29" s="75"/>
      <c r="PT29" s="75"/>
      <c r="PU29" s="75"/>
      <c r="PV29" s="75"/>
      <c r="PW29" s="75"/>
      <c r="PX29" s="75"/>
      <c r="PY29" s="75"/>
      <c r="PZ29" s="75"/>
      <c r="QA29" s="75"/>
      <c r="QB29" s="75"/>
      <c r="QC29" s="75"/>
      <c r="QD29" s="75"/>
      <c r="QE29" s="75"/>
      <c r="QF29" s="75"/>
      <c r="QG29" s="75"/>
      <c r="QH29" s="75"/>
      <c r="QI29" s="75"/>
      <c r="QJ29" s="75"/>
      <c r="QK29" s="75"/>
      <c r="QL29" s="75"/>
      <c r="QM29" s="75"/>
      <c r="QN29" s="75"/>
      <c r="QO29" s="75"/>
      <c r="QP29" s="75"/>
      <c r="QQ29" s="75"/>
      <c r="QR29" s="75"/>
      <c r="QS29" s="75"/>
      <c r="QT29" s="75"/>
      <c r="QU29" s="75"/>
      <c r="QV29" s="75"/>
      <c r="QW29" s="75"/>
      <c r="QX29" s="75"/>
      <c r="QY29" s="75"/>
      <c r="QZ29" s="75"/>
      <c r="RA29" s="75"/>
      <c r="RB29" s="75"/>
      <c r="RC29" s="75"/>
      <c r="RD29" s="75"/>
      <c r="RE29" s="75"/>
      <c r="RF29" s="75"/>
      <c r="RG29" s="75"/>
      <c r="RH29" s="75"/>
      <c r="RI29" s="75"/>
      <c r="RJ29" s="75"/>
      <c r="RK29" s="75"/>
      <c r="RL29" s="75"/>
      <c r="RM29" s="75"/>
      <c r="RN29" s="75"/>
      <c r="RO29" s="75"/>
      <c r="RP29" s="75"/>
      <c r="RQ29" s="75"/>
      <c r="RR29" s="75"/>
      <c r="RS29" s="75"/>
      <c r="RT29" s="75"/>
      <c r="RU29" s="75"/>
      <c r="RV29" s="75"/>
      <c r="RW29" s="75"/>
      <c r="RX29" s="75"/>
      <c r="RY29" s="75"/>
      <c r="RZ29" s="75"/>
      <c r="SA29" s="75"/>
      <c r="SB29" s="75"/>
      <c r="SC29" s="75"/>
      <c r="SD29" s="75"/>
      <c r="SE29" s="75"/>
      <c r="SF29" s="75"/>
      <c r="SG29" s="75"/>
      <c r="SH29" s="75"/>
      <c r="SI29" s="75"/>
      <c r="SJ29" s="75"/>
      <c r="SK29" s="75"/>
      <c r="SL29" s="75"/>
      <c r="SM29" s="75"/>
      <c r="SN29" s="75"/>
      <c r="SO29" s="75"/>
      <c r="SP29" s="75"/>
      <c r="SQ29" s="75"/>
      <c r="SR29" s="75"/>
      <c r="SS29" s="75"/>
      <c r="ST29" s="75"/>
      <c r="SU29" s="75"/>
      <c r="SV29" s="75"/>
      <c r="SW29" s="75"/>
      <c r="SX29" s="75"/>
      <c r="SY29" s="75"/>
      <c r="SZ29" s="75"/>
      <c r="TA29" s="75"/>
      <c r="TB29" s="75"/>
      <c r="TC29" s="75"/>
      <c r="TD29" s="75"/>
      <c r="TE29" s="75"/>
      <c r="TF29" s="75"/>
      <c r="TG29" s="75"/>
      <c r="TH29" s="75"/>
      <c r="TI29" s="75"/>
      <c r="TJ29" s="75"/>
      <c r="TK29" s="75"/>
      <c r="TL29" s="75"/>
      <c r="TM29" s="75"/>
      <c r="TN29" s="75"/>
      <c r="TO29" s="75"/>
      <c r="TP29" s="75"/>
      <c r="TQ29" s="75"/>
      <c r="TR29" s="75"/>
      <c r="TS29" s="75"/>
      <c r="TT29" s="75"/>
      <c r="TU29" s="75"/>
      <c r="TV29" s="75"/>
      <c r="TW29" s="75"/>
      <c r="TX29" s="75"/>
      <c r="TY29" s="75"/>
      <c r="TZ29" s="75"/>
      <c r="UA29" s="75"/>
      <c r="UB29" s="75"/>
      <c r="UC29" s="75"/>
      <c r="UD29" s="75"/>
      <c r="UE29" s="75"/>
      <c r="UF29" s="75"/>
      <c r="UG29" s="75"/>
      <c r="UH29" s="75"/>
      <c r="UI29" s="75"/>
      <c r="UJ29" s="75"/>
      <c r="UK29" s="75"/>
      <c r="UL29" s="75"/>
      <c r="UM29" s="75"/>
      <c r="UN29" s="75"/>
      <c r="UO29" s="75"/>
      <c r="UP29" s="75"/>
      <c r="UQ29" s="75"/>
      <c r="UR29" s="75"/>
      <c r="US29" s="75"/>
      <c r="UT29" s="75"/>
      <c r="UU29" s="75"/>
      <c r="UV29" s="75"/>
      <c r="UW29" s="75"/>
      <c r="UX29" s="75"/>
      <c r="UY29" s="75"/>
      <c r="UZ29" s="75"/>
      <c r="VA29" s="75"/>
      <c r="VB29" s="75"/>
      <c r="VC29" s="75"/>
      <c r="VD29" s="75"/>
      <c r="VE29" s="75"/>
      <c r="VF29" s="75"/>
      <c r="VG29" s="75"/>
      <c r="VH29" s="75"/>
      <c r="VI29" s="75"/>
      <c r="VJ29" s="75"/>
      <c r="VK29" s="75"/>
      <c r="VL29" s="75"/>
      <c r="VM29" s="75"/>
      <c r="VN29" s="75"/>
      <c r="VO29" s="75"/>
      <c r="VP29" s="75"/>
      <c r="VQ29" s="75"/>
      <c r="VR29" s="75"/>
      <c r="VS29" s="75"/>
      <c r="VT29" s="75"/>
      <c r="VU29" s="75"/>
      <c r="VV29" s="75"/>
      <c r="VW29" s="75"/>
      <c r="VX29" s="75"/>
      <c r="VY29" s="75"/>
      <c r="VZ29" s="75"/>
      <c r="WA29" s="75"/>
      <c r="WB29" s="75"/>
      <c r="WC29" s="75"/>
      <c r="WD29" s="75"/>
      <c r="WE29" s="75"/>
      <c r="WF29" s="75"/>
      <c r="WG29" s="75"/>
      <c r="WH29" s="75"/>
      <c r="WI29" s="75"/>
      <c r="WJ29" s="75"/>
      <c r="WK29" s="75"/>
      <c r="WL29" s="75"/>
      <c r="WM29" s="75"/>
      <c r="WN29" s="75"/>
      <c r="WO29" s="75"/>
      <c r="WP29" s="75"/>
      <c r="WQ29" s="75"/>
      <c r="WR29" s="75"/>
      <c r="WS29" s="75"/>
      <c r="WT29" s="75"/>
      <c r="WU29" s="75"/>
      <c r="WV29" s="75"/>
      <c r="WW29" s="75"/>
      <c r="WX29" s="75"/>
      <c r="WY29" s="75"/>
      <c r="WZ29" s="75"/>
      <c r="XA29" s="75"/>
      <c r="XB29" s="75"/>
      <c r="XC29" s="75"/>
      <c r="XD29" s="75"/>
      <c r="XE29" s="75"/>
      <c r="XF29" s="75"/>
      <c r="XG29" s="75"/>
      <c r="XH29" s="75"/>
      <c r="XI29" s="75"/>
      <c r="XJ29" s="75"/>
      <c r="XK29" s="75"/>
      <c r="XL29" s="75"/>
      <c r="XM29" s="75"/>
      <c r="XN29" s="75"/>
      <c r="XO29" s="75"/>
      <c r="XP29" s="75"/>
      <c r="XQ29" s="75"/>
      <c r="XR29" s="75"/>
      <c r="XS29" s="75"/>
      <c r="XT29" s="75"/>
      <c r="XU29" s="75"/>
      <c r="XV29" s="75"/>
      <c r="XW29" s="75"/>
      <c r="XX29" s="75"/>
      <c r="XY29" s="75"/>
      <c r="XZ29" s="75"/>
      <c r="YA29" s="75"/>
      <c r="YB29" s="75"/>
      <c r="YC29" s="75"/>
      <c r="YD29" s="75"/>
      <c r="YE29" s="75"/>
      <c r="YF29" s="75"/>
      <c r="YG29" s="75"/>
      <c r="YH29" s="75"/>
      <c r="YI29" s="75"/>
      <c r="YJ29" s="75"/>
      <c r="YK29" s="75"/>
      <c r="YL29" s="75"/>
      <c r="YM29" s="75"/>
      <c r="YN29" s="75"/>
      <c r="YO29" s="75"/>
      <c r="YP29" s="75"/>
      <c r="YQ29" s="75"/>
      <c r="YR29" s="75"/>
      <c r="YS29" s="75"/>
      <c r="YT29" s="75"/>
      <c r="YU29" s="75"/>
      <c r="YV29" s="75"/>
      <c r="YW29" s="75"/>
      <c r="YX29" s="75"/>
      <c r="YY29" s="75"/>
      <c r="YZ29" s="75"/>
      <c r="ZA29" s="75"/>
      <c r="ZB29" s="75"/>
      <c r="ZC29" s="75"/>
      <c r="ZD29" s="75"/>
      <c r="ZE29" s="75"/>
      <c r="ZF29" s="75"/>
      <c r="ZG29" s="75"/>
      <c r="ZH29" s="75"/>
      <c r="ZI29" s="75"/>
      <c r="ZJ29" s="75"/>
      <c r="ZK29" s="75"/>
      <c r="ZL29" s="75"/>
      <c r="ZM29" s="75"/>
      <c r="ZN29" s="75"/>
      <c r="ZO29" s="75"/>
      <c r="ZP29" s="75"/>
      <c r="ZQ29" s="75"/>
      <c r="ZR29" s="75"/>
      <c r="ZS29" s="75"/>
      <c r="ZT29" s="75"/>
      <c r="ZU29" s="75"/>
      <c r="ZV29" s="75"/>
      <c r="ZW29" s="75"/>
      <c r="ZX29" s="75"/>
      <c r="ZY29" s="75"/>
      <c r="ZZ29" s="75"/>
      <c r="AAA29" s="75"/>
      <c r="AAB29" s="75"/>
      <c r="AAC29" s="75"/>
      <c r="AAD29" s="75"/>
      <c r="AAE29" s="75"/>
      <c r="AAF29" s="75"/>
      <c r="AAG29" s="75"/>
      <c r="AAH29" s="75"/>
      <c r="AAI29" s="75"/>
      <c r="AAJ29" s="75"/>
      <c r="AAK29" s="75"/>
      <c r="AAL29" s="75"/>
      <c r="AAM29" s="75"/>
      <c r="AAN29" s="75"/>
      <c r="AAO29" s="75"/>
      <c r="AAP29" s="75"/>
      <c r="AAQ29" s="75"/>
      <c r="AAR29" s="75"/>
      <c r="AAS29" s="75"/>
      <c r="AAT29" s="75"/>
      <c r="AAU29" s="75"/>
      <c r="AAV29" s="75"/>
      <c r="AAW29" s="75"/>
      <c r="AAX29" s="75"/>
      <c r="AAY29" s="75"/>
      <c r="AAZ29" s="75"/>
      <c r="ABA29" s="75"/>
      <c r="ABB29" s="75"/>
      <c r="ABC29" s="75"/>
      <c r="ABD29" s="75"/>
      <c r="ABE29" s="75"/>
      <c r="ABF29" s="75"/>
      <c r="ABG29" s="75"/>
      <c r="ABH29" s="75"/>
      <c r="ABI29" s="75"/>
      <c r="ABJ29" s="75"/>
      <c r="ABK29" s="75"/>
      <c r="ABL29" s="75"/>
      <c r="ABM29" s="75"/>
      <c r="ABN29" s="75"/>
      <c r="ABO29" s="75"/>
      <c r="ABP29" s="75"/>
      <c r="ABQ29" s="75"/>
      <c r="ABR29" s="75"/>
      <c r="ABS29" s="75"/>
      <c r="ABT29" s="75"/>
      <c r="ABU29" s="75"/>
      <c r="ABV29" s="75"/>
      <c r="ABW29" s="75"/>
      <c r="ABX29" s="75"/>
      <c r="ABY29" s="75"/>
      <c r="ABZ29" s="75"/>
      <c r="ACA29" s="75"/>
      <c r="ACB29" s="75"/>
      <c r="ACC29" s="75"/>
      <c r="ACD29" s="75"/>
      <c r="ACE29" s="75"/>
      <c r="ACF29" s="75"/>
      <c r="ACG29" s="75"/>
      <c r="ACH29" s="75"/>
      <c r="ACI29" s="75"/>
      <c r="ACJ29" s="75"/>
      <c r="ACK29" s="75"/>
      <c r="ACL29" s="75"/>
      <c r="ACM29" s="75"/>
      <c r="ACN29" s="75"/>
      <c r="ACO29" s="75"/>
      <c r="ACP29" s="75"/>
      <c r="ACQ29" s="75"/>
      <c r="ACR29" s="75"/>
      <c r="ACS29" s="75"/>
      <c r="ACT29" s="75"/>
      <c r="ACU29" s="75"/>
      <c r="ACV29" s="75"/>
      <c r="ACW29" s="75"/>
      <c r="ACX29" s="75"/>
      <c r="ACY29" s="75"/>
      <c r="ACZ29" s="75"/>
      <c r="ADA29" s="75"/>
      <c r="ADB29" s="75"/>
      <c r="ADC29" s="75"/>
      <c r="ADD29" s="75"/>
      <c r="ADE29" s="75"/>
      <c r="ADF29" s="75"/>
      <c r="ADG29" s="75"/>
      <c r="ADH29" s="75"/>
      <c r="ADI29" s="75"/>
      <c r="ADJ29" s="75"/>
      <c r="ADK29" s="75"/>
      <c r="ADL29" s="75"/>
      <c r="ADM29" s="75"/>
      <c r="ADN29" s="75"/>
      <c r="ADO29" s="75"/>
      <c r="ADP29" s="75"/>
      <c r="ADQ29" s="75"/>
      <c r="ADR29" s="75"/>
      <c r="ADS29" s="75"/>
      <c r="ADT29" s="75"/>
      <c r="ADU29" s="75"/>
      <c r="ADV29" s="75"/>
      <c r="ADW29" s="75"/>
      <c r="ADX29" s="75"/>
      <c r="ADY29" s="75"/>
      <c r="ADZ29" s="75"/>
      <c r="AEA29" s="75"/>
      <c r="AEB29" s="75"/>
      <c r="AEC29" s="75"/>
      <c r="AED29" s="75"/>
      <c r="AEE29" s="75"/>
      <c r="AEF29" s="75"/>
      <c r="AEG29" s="75"/>
      <c r="AEH29" s="75"/>
      <c r="AEI29" s="75"/>
      <c r="AEJ29" s="75"/>
      <c r="AEK29" s="75"/>
      <c r="AEL29" s="75"/>
      <c r="AEM29" s="75"/>
      <c r="AEN29" s="75"/>
      <c r="AEO29" s="75"/>
      <c r="AEP29" s="75"/>
      <c r="AEQ29" s="75"/>
      <c r="AER29" s="75"/>
      <c r="AES29" s="75"/>
      <c r="AET29" s="75"/>
      <c r="AEU29" s="75"/>
      <c r="AEV29" s="75"/>
      <c r="AEW29" s="75"/>
      <c r="AEX29" s="75"/>
      <c r="AEY29" s="75"/>
      <c r="AEZ29" s="75"/>
      <c r="AFA29" s="75"/>
      <c r="AFB29" s="75"/>
      <c r="AFC29" s="75"/>
      <c r="AFD29" s="75"/>
      <c r="AFE29" s="75"/>
      <c r="AFF29" s="75"/>
      <c r="AFG29" s="75"/>
      <c r="AFH29" s="75"/>
      <c r="AFI29" s="75"/>
      <c r="AFJ29" s="75"/>
      <c r="AFK29" s="75"/>
      <c r="AFL29" s="75"/>
      <c r="AFM29" s="75"/>
      <c r="AFN29" s="75"/>
      <c r="AFO29" s="75"/>
      <c r="AFP29" s="75"/>
      <c r="AFQ29" s="75"/>
      <c r="AFR29" s="75"/>
      <c r="AFS29" s="75"/>
      <c r="AFT29" s="75"/>
      <c r="AFU29" s="75"/>
      <c r="AFV29" s="75"/>
      <c r="AFW29" s="75"/>
      <c r="AFX29" s="75"/>
      <c r="AFY29" s="75"/>
      <c r="AFZ29" s="75"/>
      <c r="AGA29" s="75"/>
      <c r="AGB29" s="75"/>
      <c r="AGC29" s="75"/>
      <c r="AGD29" s="75"/>
      <c r="AGE29" s="75"/>
      <c r="AGF29" s="75"/>
      <c r="AGG29" s="75"/>
      <c r="AGH29" s="75"/>
      <c r="AGI29" s="75"/>
      <c r="AGJ29" s="75"/>
      <c r="AGK29" s="75"/>
      <c r="AGL29" s="75"/>
      <c r="AGM29" s="75"/>
      <c r="AGN29" s="75"/>
      <c r="AGO29" s="75"/>
      <c r="AGP29" s="75"/>
      <c r="AGQ29" s="75"/>
      <c r="AGR29" s="75"/>
      <c r="AGS29" s="75"/>
      <c r="AGT29" s="75"/>
      <c r="AGU29" s="75"/>
      <c r="AGV29" s="75"/>
      <c r="AGW29" s="75"/>
      <c r="AGX29" s="75"/>
      <c r="AGY29" s="75"/>
      <c r="AGZ29" s="75"/>
      <c r="AHA29" s="75"/>
      <c r="AHB29" s="75"/>
      <c r="AHC29" s="75"/>
      <c r="AHD29" s="75"/>
      <c r="AHE29" s="75"/>
      <c r="AHF29" s="75"/>
      <c r="AHG29" s="75"/>
      <c r="AHH29" s="75"/>
      <c r="AHI29" s="75"/>
      <c r="AHJ29" s="75"/>
      <c r="AHK29" s="75"/>
      <c r="AHL29" s="75"/>
      <c r="AHM29" s="75"/>
      <c r="AHN29" s="75"/>
      <c r="AHO29" s="75"/>
      <c r="AHP29" s="75"/>
      <c r="AHQ29" s="75"/>
      <c r="AHR29" s="75"/>
      <c r="AHS29" s="75"/>
      <c r="AHT29" s="75"/>
      <c r="AHU29" s="75"/>
      <c r="AHV29" s="75"/>
      <c r="AHW29" s="75"/>
      <c r="AHX29" s="75"/>
      <c r="AHY29" s="75"/>
      <c r="AHZ29" s="75"/>
      <c r="AIA29" s="75"/>
      <c r="AIB29" s="75"/>
      <c r="AIC29" s="75"/>
      <c r="AID29" s="75"/>
      <c r="AIE29" s="75"/>
      <c r="AIF29" s="75"/>
      <c r="AIG29" s="75"/>
      <c r="AIH29" s="75"/>
      <c r="AII29" s="75"/>
      <c r="AIJ29" s="75"/>
      <c r="AIK29" s="75"/>
      <c r="AIL29" s="75"/>
      <c r="AIM29" s="75"/>
      <c r="AIN29" s="75"/>
      <c r="AIO29" s="75"/>
      <c r="AIP29" s="75"/>
      <c r="AIQ29" s="75"/>
      <c r="AIR29" s="75"/>
      <c r="AIS29" s="75"/>
      <c r="AIT29" s="75"/>
      <c r="AIU29" s="75"/>
      <c r="AIV29" s="75"/>
      <c r="AIW29" s="75"/>
      <c r="AIX29" s="75"/>
      <c r="AIY29" s="75"/>
      <c r="AIZ29" s="75"/>
      <c r="AJA29" s="75"/>
      <c r="AJB29" s="75"/>
      <c r="AJC29" s="75"/>
      <c r="AJD29" s="75"/>
      <c r="AJE29" s="75"/>
      <c r="AJF29" s="75"/>
      <c r="AJG29" s="75"/>
      <c r="AJH29" s="75"/>
      <c r="AJI29" s="75"/>
      <c r="AJJ29" s="75"/>
      <c r="AJK29" s="75"/>
      <c r="AJL29" s="75"/>
      <c r="AJM29" s="75"/>
      <c r="AJN29" s="75"/>
      <c r="AJO29" s="75"/>
      <c r="AJP29" s="75"/>
      <c r="AJQ29" s="75"/>
      <c r="AJR29" s="75"/>
      <c r="AJS29" s="75"/>
      <c r="AJT29" s="75"/>
      <c r="AJU29" s="75"/>
      <c r="AJV29" s="75"/>
      <c r="AJW29" s="75"/>
      <c r="AJX29" s="75"/>
      <c r="AJY29" s="75"/>
      <c r="AJZ29" s="75"/>
      <c r="AKA29" s="75"/>
      <c r="AKB29" s="75"/>
      <c r="AKC29" s="75"/>
      <c r="AKD29" s="75"/>
      <c r="AKE29" s="75"/>
      <c r="AKF29" s="75"/>
      <c r="AKG29" s="75"/>
      <c r="AKH29" s="75"/>
      <c r="AKI29" s="75"/>
      <c r="AKJ29" s="75"/>
      <c r="AKK29" s="75"/>
      <c r="AKL29" s="75"/>
      <c r="AKM29" s="75"/>
      <c r="AKN29" s="75"/>
      <c r="AKO29" s="75"/>
      <c r="AKP29" s="75"/>
      <c r="AKQ29" s="75"/>
      <c r="AKR29" s="75"/>
      <c r="AKS29" s="75"/>
      <c r="AKT29" s="75"/>
      <c r="AKU29" s="75"/>
      <c r="AKV29" s="75"/>
      <c r="AKW29" s="75"/>
      <c r="AKX29" s="75"/>
      <c r="AKY29" s="75"/>
      <c r="AKZ29" s="75"/>
      <c r="ALA29" s="75"/>
      <c r="ALB29" s="75"/>
      <c r="ALC29" s="75"/>
      <c r="ALD29" s="75"/>
      <c r="ALE29" s="75"/>
      <c r="ALF29" s="75"/>
      <c r="ALG29" s="75"/>
      <c r="ALH29" s="75"/>
      <c r="ALI29" s="75"/>
      <c r="ALJ29" s="75"/>
      <c r="ALK29" s="75"/>
      <c r="ALL29" s="75"/>
      <c r="ALM29" s="75"/>
      <c r="ALN29" s="75"/>
      <c r="ALO29" s="75"/>
      <c r="ALP29" s="75"/>
      <c r="ALQ29" s="75"/>
      <c r="ALR29" s="75"/>
      <c r="ALS29" s="75"/>
      <c r="ALT29" s="75"/>
      <c r="ALU29" s="75"/>
      <c r="ALV29" s="75"/>
      <c r="ALW29" s="75"/>
      <c r="ALX29" s="75"/>
      <c r="ALY29" s="75"/>
      <c r="ALZ29" s="75"/>
      <c r="AMA29" s="75"/>
      <c r="AMB29" s="75"/>
      <c r="AMC29" s="75"/>
      <c r="AMD29" s="75"/>
      <c r="AME29" s="75"/>
      <c r="AMF29" s="75"/>
      <c r="AMG29" s="75"/>
      <c r="AMH29" s="75"/>
      <c r="AMI29" s="75"/>
      <c r="AMJ29" s="75"/>
      <c r="AMK29" s="75"/>
      <c r="AML29" s="75"/>
      <c r="AMM29" s="75"/>
      <c r="AMN29" s="75"/>
      <c r="AMO29" s="75"/>
      <c r="AMP29" s="75"/>
      <c r="AMQ29" s="75"/>
      <c r="AMR29" s="75"/>
      <c r="AMS29" s="75"/>
      <c r="AMT29" s="75"/>
      <c r="AMU29" s="75"/>
      <c r="AMV29" s="75"/>
      <c r="AMW29" s="75"/>
      <c r="AMX29" s="75"/>
      <c r="AMY29" s="75"/>
      <c r="AMZ29" s="75"/>
      <c r="ANA29" s="75"/>
      <c r="ANB29" s="75"/>
      <c r="ANC29" s="75"/>
      <c r="AND29" s="75"/>
      <c r="ANE29" s="75"/>
      <c r="ANF29" s="75"/>
      <c r="ANG29" s="75"/>
      <c r="ANH29" s="75"/>
      <c r="ANI29" s="75"/>
      <c r="ANJ29" s="75"/>
      <c r="ANK29" s="75"/>
      <c r="ANL29" s="75"/>
      <c r="ANM29" s="75"/>
      <c r="ANN29" s="75"/>
      <c r="ANO29" s="75"/>
      <c r="ANP29" s="75"/>
      <c r="ANQ29" s="75"/>
      <c r="ANR29" s="75"/>
      <c r="ANS29" s="75"/>
      <c r="ANT29" s="75"/>
      <c r="ANU29" s="75"/>
      <c r="ANV29" s="75"/>
      <c r="ANW29" s="75"/>
      <c r="ANX29" s="75"/>
      <c r="ANY29" s="75"/>
      <c r="ANZ29" s="75"/>
      <c r="AOA29" s="75"/>
      <c r="AOB29" s="75"/>
      <c r="AOC29" s="75"/>
      <c r="AOD29" s="75"/>
      <c r="AOE29" s="75"/>
      <c r="AOF29" s="75"/>
      <c r="AOG29" s="75"/>
      <c r="AOH29" s="75"/>
      <c r="AOI29" s="75"/>
      <c r="AOJ29" s="75"/>
      <c r="AOK29" s="75"/>
      <c r="AOL29" s="75"/>
      <c r="AOM29" s="75"/>
      <c r="AON29" s="75"/>
      <c r="AOO29" s="75"/>
      <c r="AOP29" s="75"/>
      <c r="AOQ29" s="75"/>
      <c r="AOR29" s="75"/>
      <c r="AOS29" s="75"/>
      <c r="AOT29" s="75"/>
      <c r="AOU29" s="75"/>
      <c r="AOV29" s="75"/>
      <c r="AOW29" s="75"/>
      <c r="AOX29" s="75"/>
      <c r="AOY29" s="75"/>
      <c r="AOZ29" s="75"/>
      <c r="APA29" s="75"/>
      <c r="APB29" s="75"/>
      <c r="APC29" s="75"/>
      <c r="APD29" s="75"/>
      <c r="APE29" s="75"/>
      <c r="APF29" s="75"/>
      <c r="APG29" s="75"/>
      <c r="APH29" s="75"/>
      <c r="API29" s="75"/>
      <c r="APJ29" s="75"/>
      <c r="APK29" s="75"/>
      <c r="APL29" s="75"/>
      <c r="APM29" s="75"/>
      <c r="APN29" s="75"/>
      <c r="APO29" s="75"/>
      <c r="APP29" s="75"/>
      <c r="APQ29" s="75"/>
      <c r="APR29" s="75"/>
      <c r="APS29" s="75"/>
      <c r="APT29" s="75"/>
      <c r="APU29" s="75"/>
      <c r="APV29" s="75"/>
      <c r="APW29" s="75"/>
      <c r="APX29" s="75"/>
      <c r="APY29" s="75"/>
      <c r="APZ29" s="75"/>
      <c r="AQA29" s="75"/>
      <c r="AQB29" s="75"/>
      <c r="AQC29" s="75"/>
      <c r="AQD29" s="75"/>
      <c r="AQE29" s="75"/>
      <c r="AQF29" s="75"/>
      <c r="AQG29" s="75"/>
      <c r="AQH29" s="75"/>
      <c r="AQI29" s="75"/>
      <c r="AQJ29" s="75"/>
      <c r="AQK29" s="75"/>
      <c r="AQL29" s="75"/>
      <c r="AQM29" s="75"/>
      <c r="AQN29" s="75"/>
      <c r="AQO29" s="75"/>
      <c r="AQP29" s="75"/>
      <c r="AQQ29" s="75"/>
      <c r="AQR29" s="75"/>
      <c r="AQS29" s="75"/>
      <c r="AQT29" s="75"/>
      <c r="AQU29" s="75"/>
      <c r="AQV29" s="75"/>
      <c r="AQW29" s="75"/>
      <c r="AQX29" s="75"/>
      <c r="AQY29" s="75"/>
      <c r="AQZ29" s="75"/>
      <c r="ARA29" s="75"/>
      <c r="ARB29" s="75"/>
      <c r="ARC29" s="75"/>
      <c r="ARD29" s="75"/>
      <c r="ARE29" s="75"/>
      <c r="ARF29" s="75"/>
      <c r="ARG29" s="75"/>
      <c r="ARH29" s="75"/>
      <c r="ARI29" s="75"/>
      <c r="ARJ29" s="75"/>
      <c r="ARK29" s="75"/>
      <c r="ARL29" s="75"/>
      <c r="ARM29" s="75"/>
      <c r="ARN29" s="75"/>
      <c r="ARO29" s="75"/>
      <c r="ARP29" s="75"/>
      <c r="ARQ29" s="75"/>
      <c r="ARR29" s="75"/>
      <c r="ARS29" s="75"/>
      <c r="ART29" s="75"/>
      <c r="ARU29" s="75"/>
      <c r="ARV29" s="75"/>
      <c r="ARW29" s="75"/>
      <c r="ARX29" s="75"/>
      <c r="ARY29" s="75"/>
      <c r="ARZ29" s="75"/>
      <c r="ASA29" s="75"/>
      <c r="ASB29" s="75"/>
      <c r="ASC29" s="75"/>
      <c r="ASD29" s="75"/>
      <c r="ASE29" s="75"/>
      <c r="ASF29" s="75"/>
      <c r="ASG29" s="75"/>
      <c r="ASH29" s="75"/>
      <c r="ASI29" s="75"/>
      <c r="ASJ29" s="75"/>
      <c r="ASK29" s="75"/>
      <c r="ASL29" s="75"/>
      <c r="ASM29" s="75"/>
      <c r="ASN29" s="75"/>
      <c r="ASO29" s="75"/>
      <c r="ASP29" s="75"/>
      <c r="ASQ29" s="75"/>
      <c r="ASR29" s="75"/>
      <c r="ASS29" s="75"/>
      <c r="AST29" s="75"/>
      <c r="ASU29" s="75"/>
      <c r="ASV29" s="75"/>
      <c r="ASW29" s="75"/>
      <c r="ASX29" s="75"/>
      <c r="ASY29" s="75"/>
      <c r="ASZ29" s="75"/>
      <c r="ATA29" s="75"/>
      <c r="ATB29" s="75"/>
      <c r="ATC29" s="75"/>
      <c r="ATD29" s="75"/>
      <c r="ATE29" s="75"/>
      <c r="ATF29" s="75"/>
      <c r="ATG29" s="75"/>
      <c r="ATH29" s="75"/>
      <c r="ATI29" s="75"/>
      <c r="ATJ29" s="75"/>
      <c r="ATK29" s="75"/>
      <c r="ATL29" s="75"/>
      <c r="ATM29" s="75"/>
      <c r="ATN29" s="75"/>
      <c r="ATO29" s="75"/>
      <c r="ATP29" s="75"/>
      <c r="ATQ29" s="75"/>
      <c r="ATR29" s="75"/>
      <c r="ATS29" s="75"/>
      <c r="ATT29" s="75"/>
      <c r="ATU29" s="75"/>
      <c r="ATV29" s="75"/>
      <c r="ATW29" s="75"/>
      <c r="ATX29" s="75"/>
      <c r="ATY29" s="75"/>
      <c r="ATZ29" s="75"/>
      <c r="AUA29" s="75"/>
      <c r="AUB29" s="75"/>
      <c r="AUC29" s="75"/>
      <c r="AUD29" s="75"/>
      <c r="AUE29" s="75"/>
      <c r="AUF29" s="75"/>
      <c r="AUG29" s="75"/>
      <c r="AUH29" s="75"/>
      <c r="AUI29" s="75"/>
      <c r="AUJ29" s="75"/>
      <c r="AUK29" s="75"/>
      <c r="AUL29" s="75"/>
      <c r="AUM29" s="75"/>
      <c r="AUN29" s="75"/>
      <c r="AUO29" s="75"/>
      <c r="AUP29" s="75"/>
      <c r="AUQ29" s="75"/>
      <c r="AUR29" s="75"/>
      <c r="AUS29" s="75"/>
      <c r="AUT29" s="75"/>
      <c r="AUU29" s="75"/>
      <c r="AUV29" s="75"/>
      <c r="AUW29" s="75"/>
      <c r="AUX29" s="75"/>
      <c r="AUY29" s="75"/>
      <c r="AUZ29" s="75"/>
      <c r="AVA29" s="75"/>
      <c r="AVB29" s="75"/>
      <c r="AVC29" s="75"/>
      <c r="AVD29" s="75"/>
      <c r="AVE29" s="75"/>
      <c r="AVF29" s="75"/>
      <c r="AVG29" s="75"/>
      <c r="AVH29" s="75"/>
      <c r="AVI29" s="75"/>
      <c r="AVJ29" s="75"/>
      <c r="AVK29" s="75"/>
      <c r="AVL29" s="75"/>
      <c r="AVM29" s="75"/>
      <c r="AVN29" s="75"/>
      <c r="AVO29" s="75"/>
      <c r="AVP29" s="75"/>
      <c r="AVQ29" s="75"/>
      <c r="AVR29" s="75"/>
      <c r="AVS29" s="75"/>
      <c r="AVT29" s="75"/>
      <c r="AVU29" s="75"/>
      <c r="AVV29" s="75"/>
      <c r="AVW29" s="75"/>
      <c r="AVX29" s="75"/>
      <c r="AVY29" s="75"/>
      <c r="AVZ29" s="75"/>
      <c r="AWA29" s="75"/>
      <c r="AWB29" s="75"/>
      <c r="AWC29" s="75"/>
      <c r="AWD29" s="75"/>
      <c r="AWE29" s="75"/>
      <c r="AWF29" s="75"/>
      <c r="AWG29" s="75"/>
      <c r="AWH29" s="75"/>
      <c r="AWI29" s="75"/>
      <c r="AWJ29" s="75"/>
      <c r="AWK29" s="75"/>
      <c r="AWL29" s="75"/>
      <c r="AWM29" s="75"/>
      <c r="AWN29" s="75"/>
      <c r="AWO29" s="75"/>
      <c r="AWP29" s="75"/>
      <c r="AWQ29" s="75"/>
      <c r="AWR29" s="75"/>
      <c r="AWS29" s="75"/>
      <c r="AWT29" s="75"/>
      <c r="AWU29" s="75"/>
      <c r="AWV29" s="75"/>
      <c r="AWW29" s="75"/>
      <c r="AWX29" s="75"/>
      <c r="AWY29" s="75"/>
      <c r="AWZ29" s="75"/>
      <c r="AXA29" s="75"/>
      <c r="AXB29" s="75"/>
      <c r="AXC29" s="75"/>
      <c r="AXD29" s="75"/>
      <c r="AXE29" s="75"/>
      <c r="AXF29" s="75"/>
      <c r="AXG29" s="75"/>
      <c r="AXH29" s="75"/>
      <c r="AXI29" s="75"/>
      <c r="AXJ29" s="75"/>
      <c r="AXK29" s="75"/>
      <c r="AXL29" s="75"/>
      <c r="AXM29" s="75"/>
      <c r="AXN29" s="75"/>
      <c r="AXO29" s="75"/>
      <c r="AXP29" s="75"/>
      <c r="AXQ29" s="75"/>
      <c r="AXR29" s="75"/>
      <c r="AXS29" s="75"/>
      <c r="AXT29" s="75"/>
      <c r="AXU29" s="75"/>
      <c r="AXV29" s="75"/>
      <c r="AXW29" s="75"/>
      <c r="AXX29" s="75"/>
      <c r="AXY29" s="75"/>
      <c r="AXZ29" s="75"/>
      <c r="AYA29" s="75"/>
      <c r="AYB29" s="75"/>
      <c r="AYC29" s="75"/>
      <c r="AYD29" s="75"/>
      <c r="AYE29" s="75"/>
      <c r="AYF29" s="75"/>
      <c r="AYG29" s="75"/>
      <c r="AYH29" s="75"/>
      <c r="AYI29" s="75"/>
      <c r="AYJ29" s="75"/>
      <c r="AYK29" s="75"/>
      <c r="AYL29" s="75"/>
      <c r="AYM29" s="75"/>
      <c r="AYN29" s="75"/>
      <c r="AYO29" s="75"/>
      <c r="AYP29" s="75"/>
      <c r="AYQ29" s="75"/>
      <c r="AYR29" s="75"/>
      <c r="AYS29" s="75"/>
      <c r="AYT29" s="75"/>
      <c r="AYU29" s="75"/>
      <c r="AYV29" s="75"/>
      <c r="AYW29" s="75"/>
      <c r="AYX29" s="75"/>
      <c r="AYY29" s="75"/>
      <c r="AYZ29" s="75"/>
      <c r="AZA29" s="75"/>
      <c r="AZB29" s="75"/>
      <c r="AZC29" s="75"/>
      <c r="AZD29" s="75"/>
      <c r="AZE29" s="75"/>
      <c r="AZF29" s="75"/>
      <c r="AZG29" s="75"/>
      <c r="AZH29" s="75"/>
      <c r="AZI29" s="75"/>
      <c r="AZJ29" s="75"/>
      <c r="AZK29" s="75"/>
      <c r="AZL29" s="75"/>
      <c r="AZM29" s="75"/>
      <c r="AZN29" s="75"/>
      <c r="AZO29" s="75"/>
      <c r="AZP29" s="75"/>
      <c r="AZQ29" s="75"/>
      <c r="AZR29" s="75"/>
      <c r="AZS29" s="75"/>
      <c r="AZT29" s="75"/>
      <c r="AZU29" s="75"/>
      <c r="AZV29" s="75"/>
      <c r="AZW29" s="75"/>
      <c r="AZX29" s="75"/>
      <c r="AZY29" s="75"/>
      <c r="AZZ29" s="75"/>
      <c r="BAA29" s="75"/>
      <c r="BAB29" s="75"/>
      <c r="BAC29" s="75"/>
      <c r="BAD29" s="75"/>
      <c r="BAE29" s="75"/>
      <c r="BAF29" s="75"/>
      <c r="BAG29" s="75"/>
      <c r="BAH29" s="75"/>
      <c r="BAI29" s="75"/>
      <c r="BAJ29" s="75"/>
      <c r="BAK29" s="75"/>
      <c r="BAL29" s="75"/>
      <c r="BAM29" s="75"/>
      <c r="BAN29" s="75"/>
      <c r="BAO29" s="75"/>
      <c r="BAP29" s="75"/>
      <c r="BAQ29" s="75"/>
      <c r="BAR29" s="75"/>
      <c r="BAS29" s="75"/>
      <c r="BAT29" s="75"/>
      <c r="BAU29" s="75"/>
      <c r="BAV29" s="75"/>
      <c r="BAW29" s="75"/>
      <c r="BAX29" s="75"/>
      <c r="BAY29" s="75"/>
      <c r="BAZ29" s="75"/>
      <c r="BBA29" s="75"/>
      <c r="BBB29" s="75"/>
      <c r="BBC29" s="75"/>
      <c r="BBD29" s="75"/>
      <c r="BBE29" s="75"/>
      <c r="BBF29" s="75"/>
      <c r="BBG29" s="75"/>
      <c r="BBH29" s="75"/>
      <c r="BBI29" s="75"/>
      <c r="BBJ29" s="75"/>
      <c r="BBK29" s="75"/>
      <c r="BBL29" s="75"/>
      <c r="BBM29" s="75"/>
      <c r="BBN29" s="75"/>
      <c r="BBO29" s="75"/>
      <c r="BBP29" s="75"/>
      <c r="BBQ29" s="75"/>
      <c r="BBR29" s="75"/>
      <c r="BBS29" s="75"/>
      <c r="BBT29" s="75"/>
      <c r="BBU29" s="75"/>
      <c r="BBV29" s="75"/>
      <c r="BBW29" s="75"/>
      <c r="BBX29" s="75"/>
      <c r="BBY29" s="75"/>
      <c r="BBZ29" s="75"/>
      <c r="BCA29" s="75"/>
      <c r="BCB29" s="75"/>
      <c r="BCC29" s="75"/>
      <c r="BCD29" s="75"/>
      <c r="BCE29" s="75"/>
      <c r="BCF29" s="75"/>
      <c r="BCG29" s="75"/>
      <c r="BCH29" s="75"/>
      <c r="BCI29" s="75"/>
      <c r="BCJ29" s="75"/>
      <c r="BCK29" s="75"/>
      <c r="BCL29" s="75"/>
      <c r="BCM29" s="75"/>
      <c r="BCN29" s="75"/>
      <c r="BCO29" s="75"/>
      <c r="BCP29" s="75"/>
      <c r="BCQ29" s="75"/>
      <c r="BCR29" s="75"/>
      <c r="BCS29" s="75"/>
      <c r="BCT29" s="75"/>
      <c r="BCU29" s="75"/>
      <c r="BCV29" s="75"/>
      <c r="BCW29" s="75"/>
      <c r="BCX29" s="75"/>
      <c r="BCY29" s="75"/>
      <c r="BCZ29" s="75"/>
      <c r="BDA29" s="75"/>
      <c r="BDB29" s="75"/>
      <c r="BDC29" s="75"/>
      <c r="BDD29" s="75"/>
      <c r="BDE29" s="75"/>
      <c r="BDF29" s="75"/>
      <c r="BDG29" s="75"/>
      <c r="BDH29" s="75"/>
      <c r="BDI29" s="75"/>
      <c r="BDJ29" s="75"/>
      <c r="BDK29" s="75"/>
      <c r="BDL29" s="75"/>
      <c r="BDM29" s="75"/>
      <c r="BDN29" s="75"/>
      <c r="BDO29" s="75"/>
      <c r="BDP29" s="75"/>
      <c r="BDQ29" s="75"/>
      <c r="BDR29" s="75"/>
      <c r="BDS29" s="75"/>
      <c r="BDT29" s="75"/>
      <c r="BDU29" s="75"/>
      <c r="BDV29" s="75"/>
      <c r="BDW29" s="75"/>
      <c r="BDX29" s="75"/>
      <c r="BDY29" s="75"/>
      <c r="BDZ29" s="75"/>
      <c r="BEA29" s="75"/>
      <c r="BEB29" s="75"/>
      <c r="BEC29" s="75"/>
      <c r="BED29" s="75"/>
      <c r="BEE29" s="75"/>
      <c r="BEF29" s="75"/>
      <c r="BEG29" s="75"/>
      <c r="BEH29" s="75"/>
      <c r="BEI29" s="75"/>
      <c r="BEJ29" s="75"/>
      <c r="BEK29" s="75"/>
      <c r="BEL29" s="75"/>
      <c r="BEM29" s="75"/>
      <c r="BEN29" s="75"/>
      <c r="BEO29" s="75"/>
      <c r="BEP29" s="75"/>
      <c r="BEQ29" s="75"/>
      <c r="BER29" s="75"/>
      <c r="BES29" s="75"/>
      <c r="BET29" s="75"/>
      <c r="BEU29" s="75"/>
      <c r="BEV29" s="75"/>
      <c r="BEW29" s="75"/>
      <c r="BEX29" s="75"/>
      <c r="BEY29" s="75"/>
      <c r="BEZ29" s="75"/>
      <c r="BFA29" s="75"/>
      <c r="BFB29" s="75"/>
      <c r="BFC29" s="75"/>
      <c r="BFD29" s="75"/>
      <c r="BFE29" s="75"/>
      <c r="BFF29" s="75"/>
      <c r="BFG29" s="75"/>
      <c r="BFH29" s="75"/>
      <c r="BFI29" s="75"/>
      <c r="BFJ29" s="75"/>
      <c r="BFK29" s="75"/>
      <c r="BFL29" s="75"/>
      <c r="BFM29" s="75"/>
      <c r="BFN29" s="75"/>
      <c r="BFO29" s="75"/>
      <c r="BFP29" s="75"/>
      <c r="BFQ29" s="75"/>
      <c r="BFR29" s="75"/>
      <c r="BFS29" s="75"/>
      <c r="BFT29" s="75"/>
      <c r="BFU29" s="75"/>
      <c r="BFV29" s="75"/>
      <c r="BFW29" s="75"/>
      <c r="BFX29" s="75"/>
      <c r="BFY29" s="75"/>
      <c r="BFZ29" s="75"/>
      <c r="BGA29" s="75"/>
      <c r="BGB29" s="75"/>
      <c r="BGC29" s="75"/>
      <c r="BGD29" s="75"/>
      <c r="BGE29" s="75"/>
      <c r="BGF29" s="75"/>
      <c r="BGG29" s="75"/>
      <c r="BGH29" s="75"/>
      <c r="BGI29" s="75"/>
      <c r="BGJ29" s="75"/>
      <c r="BGK29" s="75"/>
      <c r="BGL29" s="75"/>
      <c r="BGM29" s="75"/>
      <c r="BGN29" s="75"/>
      <c r="BGO29" s="75"/>
      <c r="BGP29" s="75"/>
      <c r="BGQ29" s="75"/>
      <c r="BGR29" s="75"/>
      <c r="BGS29" s="75"/>
      <c r="BGT29" s="75"/>
      <c r="BGU29" s="75"/>
      <c r="BGV29" s="75"/>
      <c r="BGW29" s="75"/>
      <c r="BGX29" s="75"/>
      <c r="BGY29" s="75"/>
      <c r="BGZ29" s="75"/>
      <c r="BHA29" s="75"/>
      <c r="BHB29" s="75"/>
      <c r="BHC29" s="75"/>
      <c r="BHD29" s="75"/>
      <c r="BHE29" s="75"/>
      <c r="BHF29" s="75"/>
      <c r="BHG29" s="75"/>
      <c r="BHH29" s="75"/>
      <c r="BHI29" s="75"/>
      <c r="BHJ29" s="75"/>
      <c r="BHK29" s="75"/>
      <c r="BHL29" s="75"/>
      <c r="BHM29" s="75"/>
      <c r="BHN29" s="75"/>
      <c r="BHO29" s="75"/>
      <c r="BHP29" s="75"/>
      <c r="BHQ29" s="75"/>
      <c r="BHR29" s="75"/>
      <c r="BHS29" s="75"/>
      <c r="BHT29" s="75"/>
      <c r="BHU29" s="75"/>
      <c r="BHV29" s="75"/>
      <c r="BHW29" s="75"/>
      <c r="BHX29" s="75"/>
      <c r="BHY29" s="75"/>
      <c r="BHZ29" s="75"/>
      <c r="BIA29" s="75"/>
      <c r="BIB29" s="75"/>
      <c r="BIC29" s="75"/>
      <c r="BID29" s="75"/>
      <c r="BIE29" s="75"/>
      <c r="BIF29" s="75"/>
      <c r="BIG29" s="75"/>
      <c r="BIH29" s="75"/>
      <c r="BII29" s="75"/>
      <c r="BIJ29" s="75"/>
      <c r="BIK29" s="75"/>
      <c r="BIL29" s="75"/>
      <c r="BIM29" s="75"/>
      <c r="BIN29" s="75"/>
      <c r="BIO29" s="75"/>
      <c r="BIP29" s="75"/>
      <c r="BIQ29" s="75"/>
      <c r="BIR29" s="75"/>
      <c r="BIS29" s="75"/>
      <c r="BIT29" s="75"/>
      <c r="BIU29" s="75"/>
      <c r="BIV29" s="75"/>
      <c r="BIW29" s="75"/>
      <c r="BIX29" s="75"/>
      <c r="BIY29" s="75"/>
      <c r="BIZ29" s="75"/>
      <c r="BJA29" s="75"/>
      <c r="BJB29" s="75"/>
      <c r="BJC29" s="75"/>
      <c r="BJD29" s="75"/>
      <c r="BJE29" s="75"/>
      <c r="BJF29" s="75"/>
      <c r="BJG29" s="75"/>
      <c r="BJH29" s="75"/>
      <c r="BJI29" s="75"/>
      <c r="BJJ29" s="75"/>
      <c r="BJK29" s="75"/>
      <c r="BJL29" s="75"/>
      <c r="BJM29" s="75"/>
      <c r="BJN29" s="75"/>
      <c r="BJO29" s="75"/>
      <c r="BJP29" s="75"/>
      <c r="BJQ29" s="75"/>
      <c r="BJR29" s="75"/>
      <c r="BJS29" s="75"/>
      <c r="BJT29" s="75"/>
      <c r="BJU29" s="75"/>
      <c r="BJV29" s="75"/>
      <c r="BJW29" s="75"/>
      <c r="BJX29" s="75"/>
      <c r="BJY29" s="75"/>
      <c r="BJZ29" s="75"/>
      <c r="BKA29" s="75"/>
      <c r="BKB29" s="75"/>
      <c r="BKC29" s="75"/>
      <c r="BKD29" s="75"/>
      <c r="BKE29" s="75"/>
      <c r="BKF29" s="75"/>
      <c r="BKG29" s="75"/>
      <c r="BKH29" s="75"/>
      <c r="BKI29" s="75"/>
      <c r="BKJ29" s="75"/>
      <c r="BKK29" s="75"/>
      <c r="BKL29" s="75"/>
      <c r="BKM29" s="75"/>
      <c r="BKN29" s="75"/>
      <c r="BKO29" s="75"/>
      <c r="BKP29" s="75"/>
      <c r="BKQ29" s="75"/>
      <c r="BKR29" s="75"/>
      <c r="BKS29" s="75"/>
      <c r="BKT29" s="75"/>
      <c r="BKU29" s="75"/>
      <c r="BKV29" s="75"/>
      <c r="BKW29" s="75"/>
      <c r="BKX29" s="75"/>
      <c r="BKY29" s="75"/>
      <c r="BKZ29" s="75"/>
      <c r="BLA29" s="75"/>
      <c r="BLB29" s="75"/>
      <c r="BLC29" s="75"/>
      <c r="BLD29" s="75"/>
      <c r="BLE29" s="75"/>
      <c r="BLF29" s="75"/>
      <c r="BLG29" s="75"/>
      <c r="BLH29" s="75"/>
      <c r="BLI29" s="75"/>
      <c r="BLJ29" s="75"/>
      <c r="BLK29" s="75"/>
      <c r="BLL29" s="75"/>
      <c r="BLM29" s="75"/>
      <c r="BLN29" s="75"/>
      <c r="BLO29" s="75"/>
      <c r="BLP29" s="75"/>
      <c r="BLQ29" s="75"/>
      <c r="BLR29" s="75"/>
      <c r="BLS29" s="75"/>
      <c r="BLT29" s="75"/>
      <c r="BLU29" s="75"/>
      <c r="BLV29" s="75"/>
      <c r="BLW29" s="75"/>
      <c r="BLX29" s="75"/>
      <c r="BLY29" s="75"/>
      <c r="BLZ29" s="75"/>
      <c r="BMA29" s="75"/>
      <c r="BMB29" s="75"/>
      <c r="BMC29" s="75"/>
      <c r="BMD29" s="75"/>
      <c r="BME29" s="75"/>
      <c r="BMF29" s="75"/>
      <c r="BMG29" s="75"/>
      <c r="BMH29" s="75"/>
      <c r="BMI29" s="75"/>
      <c r="BMJ29" s="75"/>
      <c r="BMK29" s="75"/>
      <c r="BML29" s="75"/>
      <c r="BMM29" s="75"/>
      <c r="BMN29" s="75"/>
      <c r="BMO29" s="75"/>
      <c r="BMP29" s="75"/>
      <c r="BMQ29" s="75"/>
      <c r="BMR29" s="75"/>
      <c r="BMS29" s="75"/>
      <c r="BMT29" s="75"/>
      <c r="BMU29" s="75"/>
      <c r="BMV29" s="75"/>
      <c r="BMW29" s="75"/>
      <c r="BMX29" s="75"/>
      <c r="BMY29" s="75"/>
      <c r="BMZ29" s="75"/>
      <c r="BNA29" s="75"/>
      <c r="BNB29" s="75"/>
      <c r="BNC29" s="75"/>
      <c r="BND29" s="75"/>
      <c r="BNE29" s="75"/>
      <c r="BNF29" s="75"/>
      <c r="BNG29" s="75"/>
      <c r="BNH29" s="75"/>
      <c r="BNI29" s="75"/>
      <c r="BNJ29" s="75"/>
      <c r="BNK29" s="75"/>
      <c r="BNL29" s="75"/>
      <c r="BNM29" s="75"/>
      <c r="BNN29" s="75"/>
      <c r="BNO29" s="75"/>
      <c r="BNP29" s="75"/>
      <c r="BNQ29" s="75"/>
      <c r="BNR29" s="75"/>
      <c r="BNS29" s="75"/>
      <c r="BNT29" s="75"/>
      <c r="BNU29" s="75"/>
      <c r="BNV29" s="75"/>
      <c r="BNW29" s="75"/>
      <c r="BNX29" s="75"/>
      <c r="BNY29" s="75"/>
      <c r="BNZ29" s="75"/>
      <c r="BOA29" s="75"/>
      <c r="BOB29" s="75"/>
      <c r="BOC29" s="75"/>
      <c r="BOD29" s="75"/>
      <c r="BOE29" s="75"/>
      <c r="BOF29" s="75"/>
      <c r="BOG29" s="75"/>
      <c r="BOH29" s="75"/>
      <c r="BOI29" s="75"/>
      <c r="BOJ29" s="75"/>
      <c r="BOK29" s="75"/>
      <c r="BOL29" s="75"/>
      <c r="BOM29" s="75"/>
      <c r="BON29" s="75"/>
      <c r="BOO29" s="75"/>
      <c r="BOP29" s="75"/>
      <c r="BOQ29" s="75"/>
      <c r="BOR29" s="75"/>
      <c r="BOS29" s="75"/>
      <c r="BOT29" s="75"/>
      <c r="BOU29" s="75"/>
      <c r="BOV29" s="75"/>
      <c r="BOW29" s="75"/>
      <c r="BOX29" s="75"/>
      <c r="BOY29" s="75"/>
      <c r="BOZ29" s="75"/>
      <c r="BPA29" s="75"/>
      <c r="BPB29" s="75"/>
      <c r="BPC29" s="75"/>
      <c r="BPD29" s="75"/>
      <c r="BPE29" s="75"/>
      <c r="BPF29" s="75"/>
      <c r="BPG29" s="75"/>
      <c r="BPH29" s="75"/>
      <c r="BPI29" s="75"/>
      <c r="BPJ29" s="75"/>
      <c r="BPK29" s="75"/>
      <c r="BPL29" s="75"/>
      <c r="BPM29" s="75"/>
      <c r="BPN29" s="75"/>
      <c r="BPO29" s="75"/>
      <c r="BPP29" s="75"/>
      <c r="BPQ29" s="75"/>
      <c r="BPR29" s="75"/>
      <c r="BPS29" s="75"/>
      <c r="BPT29" s="75"/>
      <c r="BPU29" s="75"/>
      <c r="BPV29" s="75"/>
      <c r="BPW29" s="75"/>
      <c r="BPX29" s="75"/>
      <c r="BPY29" s="75"/>
      <c r="BPZ29" s="75"/>
      <c r="BQA29" s="75"/>
      <c r="BQB29" s="75"/>
      <c r="BQC29" s="75"/>
      <c r="BQD29" s="75"/>
      <c r="BQE29" s="75"/>
      <c r="BQF29" s="75"/>
      <c r="BQG29" s="75"/>
      <c r="BQH29" s="75"/>
      <c r="BQI29" s="75"/>
      <c r="BQJ29" s="75"/>
      <c r="BQK29" s="75"/>
      <c r="BQL29" s="75"/>
      <c r="BQM29" s="75"/>
      <c r="BQN29" s="75"/>
      <c r="BQO29" s="75"/>
      <c r="BQP29" s="75"/>
      <c r="BQQ29" s="75"/>
      <c r="BQR29" s="75"/>
      <c r="BQS29" s="75"/>
      <c r="BQT29" s="75"/>
      <c r="BQU29" s="75"/>
      <c r="BQV29" s="75"/>
      <c r="BQW29" s="75"/>
      <c r="BQX29" s="75"/>
      <c r="BQY29" s="75"/>
      <c r="BQZ29" s="75"/>
      <c r="BRA29" s="75"/>
      <c r="BRB29" s="75"/>
      <c r="BRC29" s="75"/>
      <c r="BRD29" s="75"/>
      <c r="BRE29" s="75"/>
      <c r="BRF29" s="75"/>
      <c r="BRG29" s="75"/>
      <c r="BRH29" s="75"/>
      <c r="BRI29" s="75"/>
      <c r="BRJ29" s="75"/>
      <c r="BRK29" s="75"/>
      <c r="BRL29" s="75"/>
      <c r="BRM29" s="75"/>
      <c r="BRN29" s="75"/>
      <c r="BRO29" s="75"/>
      <c r="BRP29" s="75"/>
      <c r="BRQ29" s="75"/>
      <c r="BRR29" s="75"/>
      <c r="BRS29" s="75"/>
      <c r="BRT29" s="75"/>
      <c r="BRU29" s="75"/>
      <c r="BRV29" s="75"/>
      <c r="BRW29" s="75"/>
      <c r="BRX29" s="75"/>
      <c r="BRY29" s="75"/>
      <c r="BRZ29" s="75"/>
      <c r="BSA29" s="75"/>
      <c r="BSB29" s="75"/>
      <c r="BSC29" s="75"/>
      <c r="BSD29" s="75"/>
      <c r="BSE29" s="75"/>
      <c r="BSF29" s="75"/>
      <c r="BSG29" s="75"/>
      <c r="BSH29" s="75"/>
      <c r="BSI29" s="75"/>
      <c r="BSJ29" s="75"/>
      <c r="BSK29" s="75"/>
      <c r="BSL29" s="75"/>
      <c r="BSM29" s="75"/>
      <c r="BSN29" s="75"/>
      <c r="BSO29" s="75"/>
      <c r="BSP29" s="75"/>
      <c r="BSQ29" s="75"/>
      <c r="BSR29" s="75"/>
      <c r="BSS29" s="75"/>
      <c r="BST29" s="75"/>
      <c r="BSU29" s="75"/>
      <c r="BSV29" s="75"/>
      <c r="BSW29" s="75"/>
      <c r="BSX29" s="75"/>
      <c r="BSY29" s="75"/>
      <c r="BSZ29" s="75"/>
      <c r="BTA29" s="75"/>
      <c r="BTB29" s="75"/>
      <c r="BTC29" s="75"/>
      <c r="BTD29" s="75"/>
      <c r="BTE29" s="75"/>
      <c r="BTF29" s="75"/>
      <c r="BTG29" s="75"/>
      <c r="BTH29" s="75"/>
      <c r="BTI29" s="75"/>
      <c r="BTJ29" s="75"/>
      <c r="BTK29" s="75"/>
      <c r="BTL29" s="75"/>
      <c r="BTM29" s="75"/>
      <c r="BTN29" s="75"/>
      <c r="BTO29" s="75"/>
      <c r="BTP29" s="75"/>
      <c r="BTQ29" s="75"/>
      <c r="BTR29" s="75"/>
      <c r="BTS29" s="75"/>
      <c r="BTT29" s="75"/>
      <c r="BTU29" s="75"/>
      <c r="BTV29" s="75"/>
      <c r="BTW29" s="75"/>
      <c r="BTX29" s="75"/>
      <c r="BTY29" s="75"/>
      <c r="BTZ29" s="75"/>
      <c r="BUA29" s="75"/>
      <c r="BUB29" s="75"/>
      <c r="BUC29" s="75"/>
      <c r="BUD29" s="75"/>
      <c r="BUE29" s="75"/>
      <c r="BUF29" s="75"/>
      <c r="BUG29" s="75"/>
      <c r="BUH29" s="75"/>
      <c r="BUI29" s="75"/>
      <c r="BUJ29" s="75"/>
      <c r="BUK29" s="75"/>
      <c r="BUL29" s="75"/>
      <c r="BUM29" s="75"/>
      <c r="BUN29" s="75"/>
      <c r="BUO29" s="75"/>
      <c r="BUP29" s="75"/>
      <c r="BUQ29" s="75"/>
      <c r="BUR29" s="75"/>
      <c r="BUS29" s="75"/>
      <c r="BUT29" s="75"/>
      <c r="BUU29" s="75"/>
      <c r="BUV29" s="75"/>
      <c r="BUW29" s="75"/>
      <c r="BUX29" s="75"/>
      <c r="BUY29" s="75"/>
      <c r="BUZ29" s="75"/>
      <c r="BVA29" s="75"/>
      <c r="BVB29" s="75"/>
      <c r="BVC29" s="75"/>
      <c r="BVD29" s="75"/>
      <c r="BVE29" s="75"/>
      <c r="BVF29" s="75"/>
      <c r="BVG29" s="75"/>
      <c r="BVH29" s="75"/>
      <c r="BVI29" s="75"/>
      <c r="BVJ29" s="75"/>
      <c r="BVK29" s="75"/>
      <c r="BVL29" s="75"/>
      <c r="BVM29" s="75"/>
      <c r="BVN29" s="75"/>
      <c r="BVO29" s="75"/>
      <c r="BVP29" s="75"/>
      <c r="BVQ29" s="75"/>
      <c r="BVR29" s="75"/>
      <c r="BVS29" s="75"/>
      <c r="BVT29" s="75"/>
      <c r="BVU29" s="75"/>
      <c r="BVV29" s="75"/>
      <c r="BVW29" s="75"/>
      <c r="BVX29" s="75"/>
      <c r="BVY29" s="75"/>
      <c r="BVZ29" s="75"/>
      <c r="BWA29" s="75"/>
      <c r="BWB29" s="75"/>
      <c r="BWC29" s="75"/>
      <c r="BWD29" s="75"/>
      <c r="BWE29" s="75"/>
      <c r="BWF29" s="75"/>
      <c r="BWG29" s="75"/>
      <c r="BWH29" s="75"/>
      <c r="BWI29" s="75"/>
      <c r="BWJ29" s="75"/>
      <c r="BWK29" s="75"/>
      <c r="BWL29" s="75"/>
      <c r="BWM29" s="75"/>
      <c r="BWN29" s="75"/>
      <c r="BWO29" s="75"/>
      <c r="BWP29" s="75"/>
      <c r="BWQ29" s="75"/>
      <c r="BWR29" s="75"/>
      <c r="BWS29" s="75"/>
      <c r="BWT29" s="75"/>
      <c r="BWU29" s="75"/>
      <c r="BWV29" s="75"/>
      <c r="BWW29" s="75"/>
      <c r="BWX29" s="75"/>
      <c r="BWY29" s="75"/>
      <c r="BWZ29" s="75"/>
      <c r="BXA29" s="75"/>
      <c r="BXB29" s="75"/>
      <c r="BXC29" s="75"/>
      <c r="BXD29" s="75"/>
      <c r="BXE29" s="75"/>
      <c r="BXF29" s="75"/>
      <c r="BXG29" s="75"/>
      <c r="BXH29" s="75"/>
      <c r="BXI29" s="75"/>
      <c r="BXJ29" s="75"/>
      <c r="BXK29" s="75"/>
      <c r="BXL29" s="75"/>
      <c r="BXM29" s="75"/>
      <c r="BXN29" s="75"/>
      <c r="BXO29" s="75"/>
      <c r="BXP29" s="75"/>
      <c r="BXQ29" s="75"/>
      <c r="BXR29" s="75"/>
      <c r="BXS29" s="75"/>
      <c r="BXT29" s="75"/>
      <c r="BXU29" s="75"/>
      <c r="BXV29" s="75"/>
      <c r="BXW29" s="75"/>
      <c r="BXX29" s="75"/>
      <c r="BXY29" s="75"/>
      <c r="BXZ29" s="75"/>
      <c r="BYA29" s="75"/>
      <c r="BYB29" s="75"/>
      <c r="BYC29" s="75"/>
      <c r="BYD29" s="75"/>
      <c r="BYE29" s="75"/>
      <c r="BYF29" s="75"/>
      <c r="BYG29" s="75"/>
      <c r="BYH29" s="75"/>
      <c r="BYI29" s="75"/>
      <c r="BYJ29" s="75"/>
      <c r="BYK29" s="75"/>
      <c r="BYL29" s="75"/>
      <c r="BYM29" s="75"/>
      <c r="BYN29" s="75"/>
      <c r="BYO29" s="75"/>
      <c r="BYP29" s="75"/>
      <c r="BYQ29" s="75"/>
      <c r="BYR29" s="75"/>
      <c r="BYS29" s="75"/>
      <c r="BYT29" s="75"/>
      <c r="BYU29" s="75"/>
      <c r="BYV29" s="75"/>
      <c r="BYW29" s="75"/>
      <c r="BYX29" s="75"/>
      <c r="BYY29" s="75"/>
      <c r="BYZ29" s="75"/>
      <c r="BZA29" s="75"/>
      <c r="BZB29" s="75"/>
      <c r="BZC29" s="75"/>
      <c r="BZD29" s="75"/>
      <c r="BZE29" s="75"/>
      <c r="BZF29" s="75"/>
      <c r="BZG29" s="75"/>
      <c r="BZH29" s="75"/>
      <c r="BZI29" s="75"/>
      <c r="BZJ29" s="75"/>
      <c r="BZK29" s="75"/>
      <c r="BZL29" s="75"/>
      <c r="BZM29" s="75"/>
      <c r="BZN29" s="75"/>
      <c r="BZO29" s="75"/>
      <c r="BZP29" s="75"/>
      <c r="BZQ29" s="75"/>
      <c r="BZR29" s="75"/>
      <c r="BZS29" s="75"/>
      <c r="BZT29" s="75"/>
      <c r="BZU29" s="75"/>
      <c r="BZV29" s="75"/>
      <c r="BZW29" s="75"/>
      <c r="BZX29" s="75"/>
      <c r="BZY29" s="75"/>
      <c r="BZZ29" s="75"/>
      <c r="CAA29" s="75"/>
      <c r="CAB29" s="75"/>
      <c r="CAC29" s="75"/>
      <c r="CAD29" s="75"/>
      <c r="CAE29" s="75"/>
      <c r="CAF29" s="75"/>
      <c r="CAG29" s="75"/>
      <c r="CAH29" s="75"/>
      <c r="CAI29" s="75"/>
      <c r="CAJ29" s="75"/>
      <c r="CAK29" s="75"/>
      <c r="CAL29" s="75"/>
      <c r="CAM29" s="75"/>
      <c r="CAN29" s="75"/>
      <c r="CAO29" s="75"/>
      <c r="CAP29" s="75"/>
      <c r="CAQ29" s="75"/>
      <c r="CAR29" s="75"/>
      <c r="CAS29" s="75"/>
      <c r="CAT29" s="75"/>
      <c r="CAU29" s="75"/>
      <c r="CAV29" s="75"/>
      <c r="CAW29" s="75"/>
      <c r="CAX29" s="75"/>
      <c r="CAY29" s="75"/>
      <c r="CAZ29" s="75"/>
      <c r="CBA29" s="75"/>
      <c r="CBB29" s="75"/>
      <c r="CBC29" s="75"/>
      <c r="CBD29" s="75"/>
      <c r="CBE29" s="75"/>
      <c r="CBF29" s="75"/>
      <c r="CBG29" s="75"/>
      <c r="CBH29" s="75"/>
      <c r="CBI29" s="75"/>
      <c r="CBJ29" s="75"/>
      <c r="CBK29" s="75"/>
      <c r="CBL29" s="75"/>
      <c r="CBM29" s="75"/>
      <c r="CBN29" s="75"/>
      <c r="CBO29" s="75"/>
      <c r="CBP29" s="75"/>
      <c r="CBQ29" s="75"/>
      <c r="CBR29" s="75"/>
      <c r="CBS29" s="75"/>
      <c r="CBT29" s="75"/>
      <c r="CBU29" s="75"/>
      <c r="CBV29" s="75"/>
      <c r="CBW29" s="75"/>
      <c r="CBX29" s="75"/>
      <c r="CBY29" s="75"/>
      <c r="CBZ29" s="75"/>
      <c r="CCA29" s="75"/>
      <c r="CCB29" s="75"/>
      <c r="CCC29" s="75"/>
      <c r="CCD29" s="75"/>
      <c r="CCE29" s="75"/>
      <c r="CCF29" s="75"/>
      <c r="CCG29" s="75"/>
      <c r="CCH29" s="75"/>
      <c r="CCI29" s="75"/>
      <c r="CCJ29" s="75"/>
      <c r="CCK29" s="75"/>
      <c r="CCL29" s="75"/>
      <c r="CCM29" s="75"/>
      <c r="CCN29" s="75"/>
      <c r="CCO29" s="75"/>
      <c r="CCP29" s="75"/>
      <c r="CCQ29" s="75"/>
      <c r="CCR29" s="75"/>
      <c r="CCS29" s="75"/>
      <c r="CCT29" s="75"/>
      <c r="CCU29" s="75"/>
      <c r="CCV29" s="75"/>
      <c r="CCW29" s="75"/>
      <c r="CCX29" s="75"/>
      <c r="CCY29" s="75"/>
      <c r="CCZ29" s="75"/>
      <c r="CDA29" s="75"/>
      <c r="CDB29" s="75"/>
      <c r="CDC29" s="75"/>
      <c r="CDD29" s="75"/>
      <c r="CDE29" s="75"/>
      <c r="CDF29" s="75"/>
      <c r="CDG29" s="75"/>
      <c r="CDH29" s="75"/>
      <c r="CDI29" s="75"/>
      <c r="CDJ29" s="75"/>
      <c r="CDK29" s="75"/>
      <c r="CDL29" s="75"/>
      <c r="CDM29" s="75"/>
      <c r="CDN29" s="75"/>
      <c r="CDO29" s="75"/>
      <c r="CDP29" s="75"/>
      <c r="CDQ29" s="75"/>
      <c r="CDR29" s="75"/>
      <c r="CDS29" s="75"/>
      <c r="CDT29" s="75"/>
      <c r="CDU29" s="75"/>
      <c r="CDV29" s="75"/>
      <c r="CDW29" s="75"/>
      <c r="CDX29" s="75"/>
      <c r="CDY29" s="75"/>
      <c r="CDZ29" s="75"/>
      <c r="CEA29" s="75"/>
      <c r="CEB29" s="75"/>
      <c r="CEC29" s="75"/>
      <c r="CED29" s="75"/>
      <c r="CEE29" s="75"/>
      <c r="CEF29" s="75"/>
      <c r="CEG29" s="75"/>
      <c r="CEH29" s="75"/>
      <c r="CEI29" s="75"/>
      <c r="CEJ29" s="75"/>
      <c r="CEK29" s="75"/>
      <c r="CEL29" s="75"/>
      <c r="CEM29" s="75"/>
      <c r="CEN29" s="75"/>
      <c r="CEO29" s="75"/>
      <c r="CEP29" s="75"/>
      <c r="CEQ29" s="75"/>
      <c r="CER29" s="75"/>
      <c r="CES29" s="75"/>
      <c r="CET29" s="75"/>
      <c r="CEU29" s="75"/>
      <c r="CEV29" s="75"/>
      <c r="CEW29" s="75"/>
      <c r="CEX29" s="75"/>
      <c r="CEY29" s="75"/>
      <c r="CEZ29" s="75"/>
      <c r="CFA29" s="75"/>
      <c r="CFB29" s="75"/>
      <c r="CFC29" s="75"/>
      <c r="CFD29" s="75"/>
      <c r="CFE29" s="75"/>
      <c r="CFF29" s="75"/>
      <c r="CFG29" s="75"/>
      <c r="CFH29" s="75"/>
      <c r="CFI29" s="75"/>
      <c r="CFJ29" s="75"/>
      <c r="CFK29" s="75"/>
      <c r="CFL29" s="75"/>
      <c r="CFM29" s="75"/>
      <c r="CFN29" s="75"/>
      <c r="CFO29" s="75"/>
      <c r="CFP29" s="75"/>
      <c r="CFQ29" s="75"/>
      <c r="CFR29" s="75"/>
      <c r="CFS29" s="75"/>
      <c r="CFT29" s="75"/>
      <c r="CFU29" s="75"/>
      <c r="CFV29" s="75"/>
      <c r="CFW29" s="75"/>
      <c r="CFX29" s="75"/>
      <c r="CFY29" s="75"/>
      <c r="CFZ29" s="75"/>
      <c r="CGA29" s="75"/>
      <c r="CGB29" s="75"/>
      <c r="CGC29" s="75"/>
      <c r="CGD29" s="75"/>
      <c r="CGE29" s="75"/>
      <c r="CGF29" s="75"/>
      <c r="CGG29" s="75"/>
      <c r="CGH29" s="75"/>
      <c r="CGI29" s="75"/>
      <c r="CGJ29" s="75"/>
      <c r="CGK29" s="75"/>
      <c r="CGL29" s="75"/>
      <c r="CGM29" s="75"/>
      <c r="CGN29" s="75"/>
      <c r="CGO29" s="75"/>
      <c r="CGP29" s="75"/>
      <c r="CGQ29" s="75"/>
      <c r="CGR29" s="75"/>
      <c r="CGS29" s="75"/>
      <c r="CGT29" s="75"/>
      <c r="CGU29" s="75"/>
      <c r="CGV29" s="75"/>
      <c r="CGW29" s="75"/>
      <c r="CGX29" s="75"/>
      <c r="CGY29" s="75"/>
      <c r="CGZ29" s="75"/>
      <c r="CHA29" s="75"/>
      <c r="CHB29" s="75"/>
      <c r="CHC29" s="75"/>
      <c r="CHD29" s="75"/>
      <c r="CHE29" s="75"/>
      <c r="CHF29" s="75"/>
      <c r="CHG29" s="75"/>
      <c r="CHH29" s="75"/>
      <c r="CHI29" s="75"/>
      <c r="CHJ29" s="75"/>
      <c r="CHK29" s="75"/>
      <c r="CHL29" s="75"/>
      <c r="CHM29" s="75"/>
      <c r="CHN29" s="75"/>
      <c r="CHO29" s="75"/>
      <c r="CHP29" s="75"/>
      <c r="CHQ29" s="75"/>
      <c r="CHR29" s="75"/>
      <c r="CHS29" s="75"/>
      <c r="CHT29" s="75"/>
      <c r="CHU29" s="75"/>
      <c r="CHV29" s="75"/>
      <c r="CHW29" s="75"/>
      <c r="CHX29" s="75"/>
      <c r="CHY29" s="75"/>
      <c r="CHZ29" s="75"/>
      <c r="CIA29" s="75"/>
      <c r="CIB29" s="75"/>
      <c r="CIC29" s="75"/>
      <c r="CID29" s="75"/>
      <c r="CIE29" s="75"/>
      <c r="CIF29" s="75"/>
      <c r="CIG29" s="75"/>
      <c r="CIH29" s="75"/>
      <c r="CII29" s="75"/>
      <c r="CIJ29" s="75"/>
      <c r="CIK29" s="75"/>
      <c r="CIL29" s="75"/>
      <c r="CIM29" s="75"/>
      <c r="CIN29" s="75"/>
      <c r="CIO29" s="75"/>
      <c r="CIP29" s="75"/>
      <c r="CIQ29" s="75"/>
      <c r="CIR29" s="75"/>
      <c r="CIS29" s="75"/>
      <c r="CIT29" s="75"/>
      <c r="CIU29" s="75"/>
      <c r="CIV29" s="75"/>
      <c r="CIW29" s="75"/>
      <c r="CIX29" s="75"/>
      <c r="CIY29" s="75"/>
      <c r="CIZ29" s="75"/>
      <c r="CJA29" s="75"/>
      <c r="CJB29" s="75"/>
      <c r="CJC29" s="75"/>
      <c r="CJD29" s="75"/>
      <c r="CJE29" s="75"/>
      <c r="CJF29" s="75"/>
      <c r="CJG29" s="75"/>
      <c r="CJH29" s="75"/>
      <c r="CJI29" s="75"/>
      <c r="CJJ29" s="75"/>
      <c r="CJK29" s="75"/>
      <c r="CJL29" s="75"/>
      <c r="CJM29" s="75"/>
      <c r="CJN29" s="75"/>
      <c r="CJO29" s="75"/>
      <c r="CJP29" s="75"/>
      <c r="CJQ29" s="75"/>
      <c r="CJR29" s="75"/>
      <c r="CJS29" s="75"/>
      <c r="CJT29" s="75"/>
      <c r="CJU29" s="75"/>
      <c r="CJV29" s="75"/>
      <c r="CJW29" s="75"/>
      <c r="CJX29" s="75"/>
      <c r="CJY29" s="75"/>
      <c r="CJZ29" s="75"/>
      <c r="CKA29" s="75"/>
      <c r="CKB29" s="75"/>
      <c r="CKC29" s="75"/>
      <c r="CKD29" s="75"/>
      <c r="CKE29" s="75"/>
      <c r="CKF29" s="75"/>
      <c r="CKG29" s="75"/>
      <c r="CKH29" s="75"/>
      <c r="CKI29" s="75"/>
      <c r="CKJ29" s="75"/>
      <c r="CKK29" s="75"/>
      <c r="CKL29" s="75"/>
      <c r="CKM29" s="75"/>
      <c r="CKN29" s="75"/>
      <c r="CKO29" s="75"/>
      <c r="CKP29" s="75"/>
      <c r="CKQ29" s="75"/>
      <c r="CKR29" s="75"/>
      <c r="CKS29" s="75"/>
      <c r="CKT29" s="75"/>
      <c r="CKU29" s="75"/>
      <c r="CKV29" s="75"/>
      <c r="CKW29" s="75"/>
      <c r="CKX29" s="75"/>
      <c r="CKY29" s="75"/>
      <c r="CKZ29" s="75"/>
      <c r="CLA29" s="75"/>
      <c r="CLB29" s="75"/>
      <c r="CLC29" s="75"/>
      <c r="CLD29" s="75"/>
      <c r="CLE29" s="75"/>
      <c r="CLF29" s="75"/>
      <c r="CLG29" s="75"/>
      <c r="CLH29" s="75"/>
      <c r="CLI29" s="75"/>
      <c r="CLJ29" s="75"/>
      <c r="CLK29" s="75"/>
      <c r="CLL29" s="75"/>
      <c r="CLM29" s="75"/>
      <c r="CLN29" s="75"/>
      <c r="CLO29" s="75"/>
      <c r="CLP29" s="75"/>
      <c r="CLQ29" s="75"/>
      <c r="CLR29" s="75"/>
      <c r="CLS29" s="75"/>
      <c r="CLT29" s="75"/>
      <c r="CLU29" s="75"/>
      <c r="CLV29" s="75"/>
      <c r="CLW29" s="75"/>
      <c r="CLX29" s="75"/>
      <c r="CLY29" s="75"/>
      <c r="CLZ29" s="75"/>
      <c r="CMA29" s="75"/>
      <c r="CMB29" s="75"/>
      <c r="CMC29" s="75"/>
      <c r="CMD29" s="75"/>
      <c r="CME29" s="75"/>
      <c r="CMF29" s="75"/>
      <c r="CMG29" s="75"/>
      <c r="CMH29" s="75"/>
      <c r="CMI29" s="75"/>
      <c r="CMJ29" s="75"/>
      <c r="CMK29" s="75"/>
      <c r="CML29" s="75"/>
      <c r="CMM29" s="75"/>
      <c r="CMN29" s="75"/>
      <c r="CMO29" s="75"/>
      <c r="CMP29" s="75"/>
      <c r="CMQ29" s="75"/>
      <c r="CMR29" s="75"/>
      <c r="CMS29" s="75"/>
      <c r="CMT29" s="75"/>
      <c r="CMU29" s="75"/>
      <c r="CMV29" s="75"/>
      <c r="CMW29" s="75"/>
      <c r="CMX29" s="75"/>
      <c r="CMY29" s="75"/>
      <c r="CMZ29" s="75"/>
      <c r="CNA29" s="75"/>
      <c r="CNB29" s="75"/>
      <c r="CNC29" s="75"/>
      <c r="CND29" s="75"/>
      <c r="CNE29" s="75"/>
      <c r="CNF29" s="75"/>
      <c r="CNG29" s="75"/>
      <c r="CNH29" s="75"/>
      <c r="CNI29" s="75"/>
      <c r="CNJ29" s="75"/>
      <c r="CNK29" s="75"/>
      <c r="CNL29" s="75"/>
      <c r="CNM29" s="75"/>
      <c r="CNN29" s="75"/>
      <c r="CNO29" s="75"/>
      <c r="CNP29" s="75"/>
      <c r="CNQ29" s="75"/>
      <c r="CNR29" s="75"/>
      <c r="CNS29" s="75"/>
      <c r="CNT29" s="75"/>
      <c r="CNU29" s="75"/>
      <c r="CNV29" s="75"/>
      <c r="CNW29" s="75"/>
      <c r="CNX29" s="75"/>
      <c r="CNY29" s="75"/>
      <c r="CNZ29" s="75"/>
      <c r="COA29" s="75"/>
      <c r="COB29" s="75"/>
      <c r="COC29" s="75"/>
      <c r="COD29" s="75"/>
      <c r="COE29" s="75"/>
      <c r="COF29" s="75"/>
      <c r="COG29" s="75"/>
      <c r="COH29" s="75"/>
      <c r="COI29" s="75"/>
      <c r="COJ29" s="75"/>
      <c r="COK29" s="75"/>
      <c r="COL29" s="75"/>
      <c r="COM29" s="75"/>
      <c r="CON29" s="75"/>
      <c r="COO29" s="75"/>
      <c r="COP29" s="75"/>
      <c r="COQ29" s="75"/>
      <c r="COR29" s="75"/>
      <c r="COS29" s="75"/>
      <c r="COT29" s="75"/>
      <c r="COU29" s="75"/>
      <c r="COV29" s="75"/>
      <c r="COW29" s="75"/>
      <c r="COX29" s="75"/>
      <c r="COY29" s="75"/>
      <c r="COZ29" s="75"/>
      <c r="CPA29" s="75"/>
      <c r="CPB29" s="75"/>
      <c r="CPC29" s="75"/>
      <c r="CPD29" s="75"/>
      <c r="CPE29" s="75"/>
      <c r="CPF29" s="75"/>
      <c r="CPG29" s="75"/>
      <c r="CPH29" s="75"/>
      <c r="CPI29" s="75"/>
      <c r="CPJ29" s="75"/>
      <c r="CPK29" s="75"/>
      <c r="CPL29" s="75"/>
      <c r="CPM29" s="75"/>
      <c r="CPN29" s="75"/>
      <c r="CPO29" s="75"/>
      <c r="CPP29" s="75"/>
      <c r="CPQ29" s="75"/>
      <c r="CPR29" s="75"/>
      <c r="CPS29" s="75"/>
      <c r="CPT29" s="75"/>
      <c r="CPU29" s="75"/>
      <c r="CPV29" s="75"/>
      <c r="CPW29" s="75"/>
      <c r="CPX29" s="75"/>
      <c r="CPY29" s="75"/>
      <c r="CPZ29" s="75"/>
      <c r="CQA29" s="75"/>
      <c r="CQB29" s="75"/>
      <c r="CQC29" s="75"/>
      <c r="CQD29" s="75"/>
      <c r="CQE29" s="75"/>
      <c r="CQF29" s="75"/>
      <c r="CQG29" s="75"/>
      <c r="CQH29" s="75"/>
      <c r="CQI29" s="75"/>
      <c r="CQJ29" s="75"/>
      <c r="CQK29" s="75"/>
      <c r="CQL29" s="75"/>
      <c r="CQM29" s="75"/>
      <c r="CQN29" s="75"/>
      <c r="CQO29" s="75"/>
      <c r="CQP29" s="75"/>
      <c r="CQQ29" s="75"/>
      <c r="CQR29" s="75"/>
      <c r="CQS29" s="75"/>
      <c r="CQT29" s="75"/>
      <c r="CQU29" s="75"/>
      <c r="CQV29" s="75"/>
      <c r="CQW29" s="75"/>
      <c r="CQX29" s="75"/>
      <c r="CQY29" s="75"/>
      <c r="CQZ29" s="75"/>
      <c r="CRA29" s="75"/>
      <c r="CRB29" s="75"/>
      <c r="CRC29" s="75"/>
      <c r="CRD29" s="75"/>
      <c r="CRE29" s="75"/>
      <c r="CRF29" s="75"/>
      <c r="CRG29" s="75"/>
      <c r="CRH29" s="75"/>
      <c r="CRI29" s="75"/>
      <c r="CRJ29" s="75"/>
      <c r="CRK29" s="75"/>
      <c r="CRL29" s="75"/>
      <c r="CRM29" s="75"/>
      <c r="CRN29" s="75"/>
      <c r="CRO29" s="75"/>
      <c r="CRP29" s="75"/>
      <c r="CRQ29" s="75"/>
      <c r="CRR29" s="75"/>
      <c r="CRS29" s="75"/>
      <c r="CRT29" s="75"/>
      <c r="CRU29" s="75"/>
      <c r="CRV29" s="75"/>
      <c r="CRW29" s="75"/>
      <c r="CRX29" s="75"/>
      <c r="CRY29" s="75"/>
      <c r="CRZ29" s="75"/>
      <c r="CSA29" s="75"/>
      <c r="CSB29" s="75"/>
      <c r="CSC29" s="75"/>
      <c r="CSD29" s="75"/>
      <c r="CSE29" s="75"/>
      <c r="CSF29" s="75"/>
      <c r="CSG29" s="75"/>
      <c r="CSH29" s="75"/>
      <c r="CSI29" s="75"/>
      <c r="CSJ29" s="75"/>
      <c r="CSK29" s="75"/>
      <c r="CSL29" s="75"/>
      <c r="CSM29" s="75"/>
      <c r="CSN29" s="75"/>
      <c r="CSO29" s="75"/>
      <c r="CSP29" s="75"/>
      <c r="CSQ29" s="75"/>
      <c r="CSR29" s="75"/>
      <c r="CSS29" s="75"/>
      <c r="CST29" s="75"/>
      <c r="CSU29" s="75"/>
      <c r="CSV29" s="75"/>
      <c r="CSW29" s="75"/>
      <c r="CSX29" s="75"/>
      <c r="CSY29" s="75"/>
      <c r="CSZ29" s="75"/>
      <c r="CTA29" s="75"/>
      <c r="CTB29" s="75"/>
      <c r="CTC29" s="75"/>
      <c r="CTD29" s="75"/>
      <c r="CTE29" s="75"/>
      <c r="CTF29" s="75"/>
      <c r="CTG29" s="75"/>
      <c r="CTH29" s="75"/>
      <c r="CTI29" s="75"/>
      <c r="CTJ29" s="75"/>
      <c r="CTK29" s="75"/>
      <c r="CTL29" s="75"/>
      <c r="CTM29" s="75"/>
      <c r="CTN29" s="75"/>
      <c r="CTO29" s="75"/>
      <c r="CTP29" s="75"/>
      <c r="CTQ29" s="75"/>
      <c r="CTR29" s="75"/>
      <c r="CTS29" s="75"/>
      <c r="CTT29" s="75"/>
      <c r="CTU29" s="75"/>
      <c r="CTV29" s="75"/>
      <c r="CTW29" s="75"/>
      <c r="CTX29" s="75"/>
      <c r="CTY29" s="75"/>
      <c r="CTZ29" s="75"/>
      <c r="CUA29" s="75"/>
      <c r="CUB29" s="75"/>
      <c r="CUC29" s="75"/>
      <c r="CUD29" s="75"/>
      <c r="CUE29" s="75"/>
      <c r="CUF29" s="75"/>
      <c r="CUG29" s="75"/>
      <c r="CUH29" s="75"/>
      <c r="CUI29" s="75"/>
      <c r="CUJ29" s="75"/>
      <c r="CUK29" s="75"/>
      <c r="CUL29" s="75"/>
      <c r="CUM29" s="75"/>
      <c r="CUN29" s="75"/>
      <c r="CUO29" s="75"/>
      <c r="CUP29" s="75"/>
      <c r="CUQ29" s="75"/>
      <c r="CUR29" s="75"/>
      <c r="CUS29" s="75"/>
      <c r="CUT29" s="75"/>
      <c r="CUU29" s="75"/>
      <c r="CUV29" s="75"/>
      <c r="CUW29" s="75"/>
      <c r="CUX29" s="75"/>
      <c r="CUY29" s="75"/>
      <c r="CUZ29" s="75"/>
      <c r="CVA29" s="75"/>
      <c r="CVB29" s="75"/>
      <c r="CVC29" s="75"/>
      <c r="CVD29" s="75"/>
      <c r="CVE29" s="75"/>
      <c r="CVF29" s="75"/>
      <c r="CVG29" s="75"/>
      <c r="CVH29" s="75"/>
      <c r="CVI29" s="75"/>
      <c r="CVJ29" s="75"/>
      <c r="CVK29" s="75"/>
      <c r="CVL29" s="75"/>
      <c r="CVM29" s="75"/>
      <c r="CVN29" s="75"/>
      <c r="CVO29" s="75"/>
      <c r="CVP29" s="75"/>
      <c r="CVQ29" s="75"/>
      <c r="CVR29" s="75"/>
      <c r="CVS29" s="75"/>
      <c r="CVT29" s="75"/>
      <c r="CVU29" s="75"/>
      <c r="CVV29" s="75"/>
      <c r="CVW29" s="75"/>
      <c r="CVX29" s="75"/>
      <c r="CVY29" s="75"/>
      <c r="CVZ29" s="75"/>
      <c r="CWA29" s="75"/>
      <c r="CWB29" s="75"/>
      <c r="CWC29" s="75"/>
      <c r="CWD29" s="75"/>
      <c r="CWE29" s="75"/>
      <c r="CWF29" s="75"/>
      <c r="CWG29" s="75"/>
      <c r="CWH29" s="75"/>
      <c r="CWI29" s="75"/>
      <c r="CWJ29" s="75"/>
      <c r="CWK29" s="75"/>
      <c r="CWL29" s="75"/>
      <c r="CWM29" s="75"/>
      <c r="CWN29" s="75"/>
      <c r="CWO29" s="75"/>
      <c r="CWP29" s="75"/>
      <c r="CWQ29" s="75"/>
      <c r="CWR29" s="75"/>
      <c r="CWS29" s="75"/>
      <c r="CWT29" s="75"/>
      <c r="CWU29" s="75"/>
      <c r="CWV29" s="75"/>
      <c r="CWW29" s="75"/>
      <c r="CWX29" s="75"/>
      <c r="CWY29" s="75"/>
      <c r="CWZ29" s="75"/>
      <c r="CXA29" s="75"/>
      <c r="CXB29" s="75"/>
      <c r="CXC29" s="75"/>
      <c r="CXD29" s="75"/>
      <c r="CXE29" s="75"/>
      <c r="CXF29" s="75"/>
      <c r="CXG29" s="75"/>
      <c r="CXH29" s="75"/>
      <c r="CXI29" s="75"/>
      <c r="CXJ29" s="75"/>
      <c r="CXK29" s="75"/>
      <c r="CXL29" s="75"/>
      <c r="CXM29" s="75"/>
      <c r="CXN29" s="75"/>
      <c r="CXO29" s="75"/>
      <c r="CXP29" s="75"/>
      <c r="CXQ29" s="75"/>
      <c r="CXR29" s="75"/>
      <c r="CXS29" s="75"/>
      <c r="CXT29" s="75"/>
      <c r="CXU29" s="75"/>
      <c r="CXV29" s="75"/>
      <c r="CXW29" s="75"/>
      <c r="CXX29" s="75"/>
      <c r="CXY29" s="75"/>
      <c r="CXZ29" s="75"/>
      <c r="CYA29" s="75"/>
      <c r="CYB29" s="75"/>
      <c r="CYC29" s="75"/>
      <c r="CYD29" s="75"/>
      <c r="CYE29" s="75"/>
      <c r="CYF29" s="75"/>
      <c r="CYG29" s="75"/>
      <c r="CYH29" s="75"/>
      <c r="CYI29" s="75"/>
      <c r="CYJ29" s="75"/>
      <c r="CYK29" s="75"/>
      <c r="CYL29" s="75"/>
      <c r="CYM29" s="75"/>
      <c r="CYN29" s="75"/>
      <c r="CYO29" s="75"/>
      <c r="CYP29" s="75"/>
      <c r="CYQ29" s="75"/>
      <c r="CYR29" s="75"/>
      <c r="CYS29" s="75"/>
      <c r="CYT29" s="75"/>
      <c r="CYU29" s="75"/>
      <c r="CYV29" s="75"/>
      <c r="CYW29" s="75"/>
      <c r="CYX29" s="75"/>
      <c r="CYY29" s="75"/>
      <c r="CYZ29" s="75"/>
      <c r="CZA29" s="75"/>
      <c r="CZB29" s="75"/>
      <c r="CZC29" s="75"/>
      <c r="CZD29" s="75"/>
      <c r="CZE29" s="75"/>
      <c r="CZF29" s="75"/>
      <c r="CZG29" s="75"/>
      <c r="CZH29" s="75"/>
      <c r="CZI29" s="75"/>
      <c r="CZJ29" s="75"/>
      <c r="CZK29" s="75"/>
      <c r="CZL29" s="75"/>
      <c r="CZM29" s="75"/>
      <c r="CZN29" s="75"/>
      <c r="CZO29" s="75"/>
      <c r="CZP29" s="75"/>
      <c r="CZQ29" s="75"/>
      <c r="CZR29" s="75"/>
      <c r="CZS29" s="75"/>
      <c r="CZT29" s="75"/>
      <c r="CZU29" s="75"/>
      <c r="CZV29" s="75"/>
      <c r="CZW29" s="75"/>
      <c r="CZX29" s="75"/>
      <c r="CZY29" s="75"/>
      <c r="CZZ29" s="75"/>
      <c r="DAA29" s="75"/>
      <c r="DAB29" s="75"/>
      <c r="DAC29" s="75"/>
      <c r="DAD29" s="75"/>
      <c r="DAE29" s="75"/>
      <c r="DAF29" s="75"/>
      <c r="DAG29" s="75"/>
      <c r="DAH29" s="75"/>
      <c r="DAI29" s="75"/>
      <c r="DAJ29" s="75"/>
      <c r="DAK29" s="75"/>
      <c r="DAL29" s="75"/>
      <c r="DAM29" s="75"/>
      <c r="DAN29" s="75"/>
      <c r="DAO29" s="75"/>
      <c r="DAP29" s="75"/>
      <c r="DAQ29" s="75"/>
      <c r="DAR29" s="75"/>
      <c r="DAS29" s="75"/>
      <c r="DAT29" s="75"/>
      <c r="DAU29" s="75"/>
      <c r="DAV29" s="75"/>
      <c r="DAW29" s="75"/>
      <c r="DAX29" s="75"/>
      <c r="DAY29" s="75"/>
      <c r="DAZ29" s="75"/>
      <c r="DBA29" s="75"/>
      <c r="DBB29" s="75"/>
      <c r="DBC29" s="75"/>
      <c r="DBD29" s="75"/>
      <c r="DBE29" s="75"/>
      <c r="DBF29" s="75"/>
      <c r="DBG29" s="75"/>
      <c r="DBH29" s="75"/>
      <c r="DBI29" s="75"/>
      <c r="DBJ29" s="75"/>
      <c r="DBK29" s="75"/>
      <c r="DBL29" s="75"/>
      <c r="DBM29" s="75"/>
      <c r="DBN29" s="75"/>
      <c r="DBO29" s="75"/>
      <c r="DBP29" s="75"/>
      <c r="DBQ29" s="75"/>
      <c r="DBR29" s="75"/>
      <c r="DBS29" s="75"/>
      <c r="DBT29" s="75"/>
      <c r="DBU29" s="75"/>
      <c r="DBV29" s="75"/>
      <c r="DBW29" s="75"/>
      <c r="DBX29" s="75"/>
      <c r="DBY29" s="75"/>
      <c r="DBZ29" s="75"/>
      <c r="DCA29" s="75"/>
      <c r="DCB29" s="75"/>
      <c r="DCC29" s="75"/>
      <c r="DCD29" s="75"/>
      <c r="DCE29" s="75"/>
      <c r="DCF29" s="75"/>
      <c r="DCG29" s="75"/>
      <c r="DCH29" s="75"/>
      <c r="DCI29" s="75"/>
      <c r="DCJ29" s="75"/>
      <c r="DCK29" s="75"/>
      <c r="DCL29" s="75"/>
      <c r="DCM29" s="75"/>
      <c r="DCN29" s="75"/>
      <c r="DCO29" s="75"/>
      <c r="DCP29" s="75"/>
      <c r="DCQ29" s="75"/>
      <c r="DCR29" s="75"/>
      <c r="DCS29" s="75"/>
      <c r="DCT29" s="75"/>
      <c r="DCU29" s="75"/>
      <c r="DCV29" s="75"/>
      <c r="DCW29" s="75"/>
      <c r="DCX29" s="75"/>
      <c r="DCY29" s="75"/>
      <c r="DCZ29" s="75"/>
      <c r="DDA29" s="75"/>
      <c r="DDB29" s="75"/>
      <c r="DDC29" s="75"/>
      <c r="DDD29" s="75"/>
      <c r="DDE29" s="75"/>
      <c r="DDF29" s="75"/>
      <c r="DDG29" s="75"/>
      <c r="DDH29" s="75"/>
      <c r="DDI29" s="75"/>
      <c r="DDJ29" s="75"/>
      <c r="DDK29" s="75"/>
      <c r="DDL29" s="75"/>
      <c r="DDM29" s="75"/>
      <c r="DDN29" s="75"/>
      <c r="DDO29" s="75"/>
      <c r="DDP29" s="75"/>
      <c r="DDQ29" s="75"/>
      <c r="DDR29" s="75"/>
      <c r="DDS29" s="75"/>
      <c r="DDT29" s="75"/>
      <c r="DDU29" s="75"/>
      <c r="DDV29" s="75"/>
      <c r="DDW29" s="75"/>
      <c r="DDX29" s="75"/>
      <c r="DDY29" s="75"/>
      <c r="DDZ29" s="75"/>
      <c r="DEA29" s="75"/>
      <c r="DEB29" s="75"/>
      <c r="DEC29" s="75"/>
      <c r="DED29" s="75"/>
      <c r="DEE29" s="75"/>
      <c r="DEF29" s="75"/>
      <c r="DEG29" s="75"/>
      <c r="DEH29" s="75"/>
      <c r="DEI29" s="75"/>
      <c r="DEJ29" s="75"/>
      <c r="DEK29" s="75"/>
      <c r="DEL29" s="75"/>
      <c r="DEM29" s="75"/>
      <c r="DEN29" s="75"/>
      <c r="DEO29" s="75"/>
      <c r="DEP29" s="75"/>
      <c r="DEQ29" s="75"/>
      <c r="DER29" s="75"/>
      <c r="DES29" s="75"/>
      <c r="DET29" s="75"/>
      <c r="DEU29" s="75"/>
      <c r="DEV29" s="75"/>
      <c r="DEW29" s="75"/>
      <c r="DEX29" s="75"/>
      <c r="DEY29" s="75"/>
      <c r="DEZ29" s="75"/>
      <c r="DFA29" s="75"/>
      <c r="DFB29" s="75"/>
      <c r="DFC29" s="75"/>
      <c r="DFD29" s="75"/>
      <c r="DFE29" s="75"/>
      <c r="DFF29" s="75"/>
      <c r="DFG29" s="75"/>
      <c r="DFH29" s="75"/>
      <c r="DFI29" s="75"/>
      <c r="DFJ29" s="75"/>
      <c r="DFK29" s="75"/>
      <c r="DFL29" s="75"/>
      <c r="DFM29" s="75"/>
      <c r="DFN29" s="75"/>
      <c r="DFO29" s="75"/>
      <c r="DFP29" s="75"/>
      <c r="DFQ29" s="75"/>
      <c r="DFR29" s="75"/>
      <c r="DFS29" s="75"/>
      <c r="DFT29" s="75"/>
      <c r="DFU29" s="75"/>
      <c r="DFV29" s="75"/>
      <c r="DFW29" s="75"/>
      <c r="DFX29" s="75"/>
      <c r="DFY29" s="75"/>
      <c r="DFZ29" s="75"/>
      <c r="DGA29" s="75"/>
      <c r="DGB29" s="75"/>
      <c r="DGC29" s="75"/>
      <c r="DGD29" s="75"/>
      <c r="DGE29" s="75"/>
      <c r="DGF29" s="75"/>
      <c r="DGG29" s="75"/>
      <c r="DGH29" s="75"/>
      <c r="DGI29" s="75"/>
      <c r="DGJ29" s="75"/>
      <c r="DGK29" s="75"/>
      <c r="DGL29" s="75"/>
      <c r="DGM29" s="75"/>
      <c r="DGN29" s="75"/>
      <c r="DGO29" s="75"/>
      <c r="DGP29" s="75"/>
      <c r="DGQ29" s="75"/>
      <c r="DGR29" s="75"/>
      <c r="DGS29" s="75"/>
      <c r="DGT29" s="75"/>
      <c r="DGU29" s="75"/>
      <c r="DGV29" s="75"/>
      <c r="DGW29" s="75"/>
      <c r="DGX29" s="75"/>
      <c r="DGY29" s="75"/>
      <c r="DGZ29" s="75"/>
      <c r="DHA29" s="75"/>
      <c r="DHB29" s="75"/>
      <c r="DHC29" s="75"/>
      <c r="DHD29" s="75"/>
      <c r="DHE29" s="75"/>
      <c r="DHF29" s="75"/>
      <c r="DHG29" s="75"/>
      <c r="DHH29" s="75"/>
      <c r="DHI29" s="75"/>
      <c r="DHJ29" s="75"/>
      <c r="DHK29" s="75"/>
      <c r="DHL29" s="75"/>
      <c r="DHM29" s="75"/>
      <c r="DHN29" s="75"/>
      <c r="DHO29" s="75"/>
      <c r="DHP29" s="75"/>
      <c r="DHQ29" s="75"/>
      <c r="DHR29" s="75"/>
      <c r="DHS29" s="75"/>
      <c r="DHT29" s="75"/>
      <c r="DHU29" s="75"/>
      <c r="DHV29" s="75"/>
      <c r="DHW29" s="75"/>
      <c r="DHX29" s="75"/>
      <c r="DHY29" s="75"/>
      <c r="DHZ29" s="75"/>
      <c r="DIA29" s="75"/>
      <c r="DIB29" s="75"/>
      <c r="DIC29" s="75"/>
      <c r="DID29" s="75"/>
      <c r="DIE29" s="75"/>
      <c r="DIF29" s="75"/>
      <c r="DIG29" s="75"/>
      <c r="DIH29" s="75"/>
      <c r="DII29" s="75"/>
      <c r="DIJ29" s="75"/>
      <c r="DIK29" s="75"/>
      <c r="DIL29" s="75"/>
      <c r="DIM29" s="75"/>
      <c r="DIN29" s="75"/>
      <c r="DIO29" s="75"/>
      <c r="DIP29" s="75"/>
      <c r="DIQ29" s="75"/>
      <c r="DIR29" s="75"/>
      <c r="DIS29" s="75"/>
      <c r="DIT29" s="75"/>
      <c r="DIU29" s="75"/>
      <c r="DIV29" s="75"/>
      <c r="DIW29" s="75"/>
      <c r="DIX29" s="75"/>
      <c r="DIY29" s="75"/>
      <c r="DIZ29" s="75"/>
      <c r="DJA29" s="75"/>
      <c r="DJB29" s="75"/>
      <c r="DJC29" s="75"/>
      <c r="DJD29" s="75"/>
      <c r="DJE29" s="75"/>
      <c r="DJF29" s="75"/>
      <c r="DJG29" s="75"/>
      <c r="DJH29" s="75"/>
      <c r="DJI29" s="75"/>
      <c r="DJJ29" s="75"/>
      <c r="DJK29" s="75"/>
      <c r="DJL29" s="75"/>
      <c r="DJM29" s="75"/>
      <c r="DJN29" s="75"/>
      <c r="DJO29" s="75"/>
      <c r="DJP29" s="75"/>
      <c r="DJQ29" s="75"/>
      <c r="DJR29" s="75"/>
      <c r="DJS29" s="75"/>
      <c r="DJT29" s="75"/>
      <c r="DJU29" s="75"/>
      <c r="DJV29" s="75"/>
      <c r="DJW29" s="75"/>
      <c r="DJX29" s="75"/>
      <c r="DJY29" s="75"/>
      <c r="DJZ29" s="75"/>
      <c r="DKA29" s="75"/>
      <c r="DKB29" s="75"/>
      <c r="DKC29" s="75"/>
      <c r="DKD29" s="75"/>
      <c r="DKE29" s="75"/>
      <c r="DKF29" s="75"/>
      <c r="DKG29" s="75"/>
      <c r="DKH29" s="75"/>
      <c r="DKI29" s="75"/>
      <c r="DKJ29" s="75"/>
      <c r="DKK29" s="75"/>
      <c r="DKL29" s="75"/>
      <c r="DKM29" s="75"/>
      <c r="DKN29" s="75"/>
      <c r="DKO29" s="75"/>
      <c r="DKP29" s="75"/>
      <c r="DKQ29" s="75"/>
      <c r="DKR29" s="75"/>
      <c r="DKS29" s="75"/>
      <c r="DKT29" s="75"/>
      <c r="DKU29" s="75"/>
      <c r="DKV29" s="75"/>
      <c r="DKW29" s="75"/>
      <c r="DKX29" s="75"/>
      <c r="DKY29" s="75"/>
      <c r="DKZ29" s="75"/>
      <c r="DLA29" s="75"/>
      <c r="DLB29" s="75"/>
      <c r="DLC29" s="75"/>
      <c r="DLD29" s="75"/>
      <c r="DLE29" s="75"/>
      <c r="DLF29" s="75"/>
      <c r="DLG29" s="75"/>
      <c r="DLH29" s="75"/>
      <c r="DLI29" s="75"/>
      <c r="DLJ29" s="75"/>
      <c r="DLK29" s="75"/>
      <c r="DLL29" s="75"/>
      <c r="DLM29" s="75"/>
      <c r="DLN29" s="75"/>
      <c r="DLO29" s="75"/>
      <c r="DLP29" s="75"/>
      <c r="DLQ29" s="75"/>
      <c r="DLR29" s="75"/>
      <c r="DLS29" s="75"/>
      <c r="DLT29" s="75"/>
      <c r="DLU29" s="75"/>
      <c r="DLV29" s="75"/>
      <c r="DLW29" s="75"/>
      <c r="DLX29" s="75"/>
      <c r="DLY29" s="75"/>
      <c r="DLZ29" s="75"/>
      <c r="DMA29" s="75"/>
      <c r="DMB29" s="75"/>
      <c r="DMC29" s="75"/>
      <c r="DMD29" s="75"/>
      <c r="DME29" s="75"/>
      <c r="DMF29" s="75"/>
      <c r="DMG29" s="75"/>
      <c r="DMH29" s="75"/>
      <c r="DMI29" s="75"/>
      <c r="DMJ29" s="75"/>
      <c r="DMK29" s="75"/>
      <c r="DML29" s="75"/>
      <c r="DMM29" s="75"/>
      <c r="DMN29" s="75"/>
      <c r="DMO29" s="75"/>
      <c r="DMP29" s="75"/>
      <c r="DMQ29" s="75"/>
      <c r="DMR29" s="75"/>
      <c r="DMS29" s="75"/>
      <c r="DMT29" s="75"/>
      <c r="DMU29" s="75"/>
      <c r="DMV29" s="75"/>
      <c r="DMW29" s="75"/>
      <c r="DMX29" s="75"/>
      <c r="DMY29" s="75"/>
      <c r="DMZ29" s="75"/>
      <c r="DNA29" s="75"/>
      <c r="DNB29" s="75"/>
      <c r="DNC29" s="75"/>
      <c r="DND29" s="75"/>
      <c r="DNE29" s="75"/>
      <c r="DNF29" s="75"/>
      <c r="DNG29" s="75"/>
      <c r="DNH29" s="75"/>
      <c r="DNI29" s="75"/>
      <c r="DNJ29" s="75"/>
      <c r="DNK29" s="75"/>
      <c r="DNL29" s="75"/>
      <c r="DNM29" s="75"/>
      <c r="DNN29" s="75"/>
      <c r="DNO29" s="75"/>
      <c r="DNP29" s="75"/>
      <c r="DNQ29" s="75"/>
      <c r="DNR29" s="75"/>
      <c r="DNS29" s="75"/>
      <c r="DNT29" s="75"/>
      <c r="DNU29" s="75"/>
      <c r="DNV29" s="75"/>
      <c r="DNW29" s="75"/>
      <c r="DNX29" s="75"/>
      <c r="DNY29" s="75"/>
      <c r="DNZ29" s="75"/>
      <c r="DOA29" s="75"/>
      <c r="DOB29" s="75"/>
      <c r="DOC29" s="75"/>
      <c r="DOD29" s="75"/>
      <c r="DOE29" s="75"/>
      <c r="DOF29" s="75"/>
      <c r="DOG29" s="75"/>
      <c r="DOH29" s="75"/>
      <c r="DOI29" s="75"/>
      <c r="DOJ29" s="75"/>
      <c r="DOK29" s="75"/>
      <c r="DOL29" s="75"/>
      <c r="DOM29" s="75"/>
      <c r="DON29" s="75"/>
      <c r="DOO29" s="75"/>
      <c r="DOP29" s="75"/>
      <c r="DOQ29" s="75"/>
      <c r="DOR29" s="75"/>
      <c r="DOS29" s="75"/>
      <c r="DOT29" s="75"/>
      <c r="DOU29" s="75"/>
      <c r="DOV29" s="75"/>
      <c r="DOW29" s="75"/>
      <c r="DOX29" s="75"/>
      <c r="DOY29" s="75"/>
      <c r="DOZ29" s="75"/>
      <c r="DPA29" s="75"/>
      <c r="DPB29" s="75"/>
      <c r="DPC29" s="75"/>
      <c r="DPD29" s="75"/>
      <c r="DPE29" s="75"/>
      <c r="DPF29" s="75"/>
      <c r="DPG29" s="75"/>
      <c r="DPH29" s="75"/>
      <c r="DPI29" s="75"/>
      <c r="DPJ29" s="75"/>
      <c r="DPK29" s="75"/>
      <c r="DPL29" s="75"/>
      <c r="DPM29" s="75"/>
      <c r="DPN29" s="75"/>
      <c r="DPO29" s="75"/>
      <c r="DPP29" s="75"/>
      <c r="DPQ29" s="75"/>
      <c r="DPR29" s="75"/>
      <c r="DPS29" s="75"/>
      <c r="DPT29" s="75"/>
      <c r="DPU29" s="75"/>
      <c r="DPV29" s="75"/>
      <c r="DPW29" s="75"/>
      <c r="DPX29" s="75"/>
      <c r="DPY29" s="75"/>
      <c r="DPZ29" s="75"/>
      <c r="DQA29" s="75"/>
      <c r="DQB29" s="75"/>
      <c r="DQC29" s="75"/>
      <c r="DQD29" s="75"/>
      <c r="DQE29" s="75"/>
      <c r="DQF29" s="75"/>
      <c r="DQG29" s="75"/>
      <c r="DQH29" s="75"/>
      <c r="DQI29" s="75"/>
      <c r="DQJ29" s="75"/>
      <c r="DQK29" s="75"/>
      <c r="DQL29" s="75"/>
      <c r="DQM29" s="75"/>
      <c r="DQN29" s="75"/>
      <c r="DQO29" s="75"/>
      <c r="DQP29" s="75"/>
      <c r="DQQ29" s="75"/>
      <c r="DQR29" s="75"/>
      <c r="DQS29" s="75"/>
      <c r="DQT29" s="75"/>
      <c r="DQU29" s="75"/>
      <c r="DQV29" s="75"/>
      <c r="DQW29" s="75"/>
      <c r="DQX29" s="75"/>
      <c r="DQY29" s="75"/>
      <c r="DQZ29" s="75"/>
      <c r="DRA29" s="75"/>
      <c r="DRB29" s="75"/>
      <c r="DRC29" s="75"/>
      <c r="DRD29" s="75"/>
      <c r="DRE29" s="75"/>
      <c r="DRF29" s="75"/>
      <c r="DRG29" s="75"/>
      <c r="DRH29" s="75"/>
      <c r="DRI29" s="75"/>
      <c r="DRJ29" s="75"/>
      <c r="DRK29" s="75"/>
      <c r="DRL29" s="75"/>
      <c r="DRM29" s="75"/>
      <c r="DRN29" s="75"/>
      <c r="DRO29" s="75"/>
      <c r="DRP29" s="75"/>
      <c r="DRQ29" s="75"/>
      <c r="DRR29" s="75"/>
      <c r="DRS29" s="75"/>
      <c r="DRT29" s="75"/>
      <c r="DRU29" s="75"/>
      <c r="DRV29" s="75"/>
      <c r="DRW29" s="75"/>
      <c r="DRX29" s="75"/>
      <c r="DRY29" s="75"/>
      <c r="DRZ29" s="75"/>
      <c r="DSA29" s="75"/>
      <c r="DSB29" s="75"/>
      <c r="DSC29" s="75"/>
      <c r="DSD29" s="75"/>
      <c r="DSE29" s="75"/>
      <c r="DSF29" s="75"/>
      <c r="DSG29" s="75"/>
      <c r="DSH29" s="75"/>
      <c r="DSI29" s="75"/>
      <c r="DSJ29" s="75"/>
      <c r="DSK29" s="75"/>
      <c r="DSL29" s="75"/>
      <c r="DSM29" s="75"/>
      <c r="DSN29" s="75"/>
      <c r="DSO29" s="75"/>
      <c r="DSP29" s="75"/>
      <c r="DSQ29" s="75"/>
      <c r="DSR29" s="75"/>
      <c r="DSS29" s="75"/>
      <c r="DST29" s="75"/>
      <c r="DSU29" s="75"/>
      <c r="DSV29" s="75"/>
      <c r="DSW29" s="75"/>
      <c r="DSX29" s="75"/>
      <c r="DSY29" s="75"/>
      <c r="DSZ29" s="75"/>
      <c r="DTA29" s="75"/>
      <c r="DTB29" s="75"/>
      <c r="DTC29" s="75"/>
      <c r="DTD29" s="75"/>
      <c r="DTE29" s="75"/>
      <c r="DTF29" s="75"/>
      <c r="DTG29" s="75"/>
      <c r="DTH29" s="75"/>
      <c r="DTI29" s="75"/>
      <c r="DTJ29" s="75"/>
      <c r="DTK29" s="75"/>
      <c r="DTL29" s="75"/>
      <c r="DTM29" s="75"/>
      <c r="DTN29" s="75"/>
      <c r="DTO29" s="75"/>
      <c r="DTP29" s="75"/>
      <c r="DTQ29" s="75"/>
      <c r="DTR29" s="75"/>
      <c r="DTS29" s="75"/>
      <c r="DTT29" s="75"/>
      <c r="DTU29" s="75"/>
      <c r="DTV29" s="75"/>
      <c r="DTW29" s="75"/>
      <c r="DTX29" s="75"/>
      <c r="DTY29" s="75"/>
      <c r="DTZ29" s="75"/>
      <c r="DUA29" s="75"/>
      <c r="DUB29" s="75"/>
      <c r="DUC29" s="75"/>
      <c r="DUD29" s="75"/>
      <c r="DUE29" s="75"/>
      <c r="DUF29" s="75"/>
      <c r="DUG29" s="75"/>
      <c r="DUH29" s="75"/>
      <c r="DUI29" s="75"/>
      <c r="DUJ29" s="75"/>
      <c r="DUK29" s="75"/>
      <c r="DUL29" s="75"/>
      <c r="DUM29" s="75"/>
      <c r="DUN29" s="75"/>
      <c r="DUO29" s="75"/>
      <c r="DUP29" s="75"/>
      <c r="DUQ29" s="75"/>
      <c r="DUR29" s="75"/>
      <c r="DUS29" s="75"/>
      <c r="DUT29" s="75"/>
      <c r="DUU29" s="75"/>
      <c r="DUV29" s="75"/>
      <c r="DUW29" s="75"/>
      <c r="DUX29" s="75"/>
      <c r="DUY29" s="75"/>
      <c r="DUZ29" s="75"/>
      <c r="DVA29" s="75"/>
      <c r="DVB29" s="75"/>
      <c r="DVC29" s="75"/>
      <c r="DVD29" s="75"/>
      <c r="DVE29" s="75"/>
      <c r="DVF29" s="75"/>
      <c r="DVG29" s="75"/>
      <c r="DVH29" s="75"/>
      <c r="DVI29" s="75"/>
      <c r="DVJ29" s="75"/>
      <c r="DVK29" s="75"/>
      <c r="DVL29" s="75"/>
      <c r="DVM29" s="75"/>
      <c r="DVN29" s="75"/>
      <c r="DVO29" s="75"/>
      <c r="DVP29" s="75"/>
      <c r="DVQ29" s="75"/>
      <c r="DVR29" s="75"/>
      <c r="DVS29" s="75"/>
      <c r="DVT29" s="75"/>
      <c r="DVU29" s="75"/>
      <c r="DVV29" s="75"/>
      <c r="DVW29" s="75"/>
      <c r="DVX29" s="75"/>
      <c r="DVY29" s="75"/>
      <c r="DVZ29" s="75"/>
      <c r="DWA29" s="75"/>
      <c r="DWB29" s="75"/>
      <c r="DWC29" s="75"/>
      <c r="DWD29" s="75"/>
      <c r="DWE29" s="75"/>
      <c r="DWF29" s="75"/>
      <c r="DWG29" s="75"/>
      <c r="DWH29" s="75"/>
      <c r="DWI29" s="75"/>
      <c r="DWJ29" s="75"/>
      <c r="DWK29" s="75"/>
      <c r="DWL29" s="75"/>
      <c r="DWM29" s="75"/>
      <c r="DWN29" s="75"/>
      <c r="DWO29" s="75"/>
      <c r="DWP29" s="75"/>
      <c r="DWQ29" s="75"/>
      <c r="DWR29" s="75"/>
      <c r="DWS29" s="75"/>
      <c r="DWT29" s="75"/>
      <c r="DWU29" s="75"/>
      <c r="DWV29" s="75"/>
      <c r="DWW29" s="75"/>
      <c r="DWX29" s="75"/>
      <c r="DWY29" s="75"/>
      <c r="DWZ29" s="75"/>
      <c r="DXA29" s="75"/>
      <c r="DXB29" s="75"/>
      <c r="DXC29" s="75"/>
      <c r="DXD29" s="75"/>
      <c r="DXE29" s="75"/>
      <c r="DXF29" s="75"/>
      <c r="DXG29" s="75"/>
      <c r="DXH29" s="75"/>
      <c r="DXI29" s="75"/>
      <c r="DXJ29" s="75"/>
      <c r="DXK29" s="75"/>
      <c r="DXL29" s="75"/>
      <c r="DXM29" s="75"/>
      <c r="DXN29" s="75"/>
      <c r="DXO29" s="75"/>
      <c r="DXP29" s="75"/>
      <c r="DXQ29" s="75"/>
      <c r="DXR29" s="75"/>
      <c r="DXS29" s="75"/>
      <c r="DXT29" s="75"/>
      <c r="DXU29" s="75"/>
      <c r="DXV29" s="75"/>
      <c r="DXW29" s="75"/>
      <c r="DXX29" s="75"/>
      <c r="DXY29" s="75"/>
      <c r="DXZ29" s="75"/>
      <c r="DYA29" s="75"/>
      <c r="DYB29" s="75"/>
      <c r="DYC29" s="75"/>
      <c r="DYD29" s="75"/>
      <c r="DYE29" s="75"/>
      <c r="DYF29" s="75"/>
      <c r="DYG29" s="75"/>
      <c r="DYH29" s="75"/>
      <c r="DYI29" s="75"/>
      <c r="DYJ29" s="75"/>
      <c r="DYK29" s="75"/>
      <c r="DYL29" s="75"/>
      <c r="DYM29" s="75"/>
      <c r="DYN29" s="75"/>
      <c r="DYO29" s="75"/>
      <c r="DYP29" s="75"/>
      <c r="DYQ29" s="75"/>
      <c r="DYR29" s="75"/>
      <c r="DYS29" s="75"/>
      <c r="DYT29" s="75"/>
      <c r="DYU29" s="75"/>
      <c r="DYV29" s="75"/>
      <c r="DYW29" s="75"/>
      <c r="DYX29" s="75"/>
      <c r="DYY29" s="75"/>
      <c r="DYZ29" s="75"/>
      <c r="DZA29" s="75"/>
      <c r="DZB29" s="75"/>
      <c r="DZC29" s="75"/>
      <c r="DZD29" s="75"/>
      <c r="DZE29" s="75"/>
      <c r="DZF29" s="75"/>
      <c r="DZG29" s="75"/>
      <c r="DZH29" s="75"/>
      <c r="DZI29" s="75"/>
      <c r="DZJ29" s="75"/>
      <c r="DZK29" s="75"/>
      <c r="DZL29" s="75"/>
      <c r="DZM29" s="75"/>
      <c r="DZN29" s="75"/>
      <c r="DZO29" s="75"/>
      <c r="DZP29" s="75"/>
      <c r="DZQ29" s="75"/>
      <c r="DZR29" s="75"/>
      <c r="DZS29" s="75"/>
      <c r="DZT29" s="75"/>
      <c r="DZU29" s="75"/>
      <c r="DZV29" s="75"/>
      <c r="DZW29" s="75"/>
      <c r="DZX29" s="75"/>
      <c r="DZY29" s="75"/>
      <c r="DZZ29" s="75"/>
      <c r="EAA29" s="75"/>
      <c r="EAB29" s="75"/>
      <c r="EAC29" s="75"/>
      <c r="EAD29" s="75"/>
      <c r="EAE29" s="75"/>
      <c r="EAF29" s="75"/>
      <c r="EAG29" s="75"/>
      <c r="EAH29" s="75"/>
      <c r="EAI29" s="75"/>
      <c r="EAJ29" s="75"/>
      <c r="EAK29" s="75"/>
      <c r="EAL29" s="75"/>
      <c r="EAM29" s="75"/>
      <c r="EAN29" s="75"/>
      <c r="EAO29" s="75"/>
      <c r="EAP29" s="75"/>
      <c r="EAQ29" s="75"/>
      <c r="EAR29" s="75"/>
      <c r="EAS29" s="75"/>
      <c r="EAT29" s="75"/>
      <c r="EAU29" s="75"/>
      <c r="EAV29" s="75"/>
      <c r="EAW29" s="75"/>
      <c r="EAX29" s="75"/>
      <c r="EAY29" s="75"/>
      <c r="EAZ29" s="75"/>
      <c r="EBA29" s="75"/>
      <c r="EBB29" s="75"/>
      <c r="EBC29" s="75"/>
      <c r="EBD29" s="75"/>
      <c r="EBE29" s="75"/>
      <c r="EBF29" s="75"/>
      <c r="EBG29" s="75"/>
      <c r="EBH29" s="75"/>
      <c r="EBI29" s="75"/>
      <c r="EBJ29" s="75"/>
      <c r="EBK29" s="75"/>
      <c r="EBL29" s="75"/>
      <c r="EBM29" s="75"/>
      <c r="EBN29" s="75"/>
      <c r="EBO29" s="75"/>
      <c r="EBP29" s="75"/>
      <c r="EBQ29" s="75"/>
      <c r="EBR29" s="75"/>
      <c r="EBS29" s="75"/>
      <c r="EBT29" s="75"/>
      <c r="EBU29" s="75"/>
      <c r="EBV29" s="75"/>
      <c r="EBW29" s="75"/>
      <c r="EBX29" s="75"/>
      <c r="EBY29" s="75"/>
      <c r="EBZ29" s="75"/>
      <c r="ECA29" s="75"/>
      <c r="ECB29" s="75"/>
      <c r="ECC29" s="75"/>
      <c r="ECD29" s="75"/>
      <c r="ECE29" s="75"/>
      <c r="ECF29" s="75"/>
      <c r="ECG29" s="75"/>
      <c r="ECH29" s="75"/>
      <c r="ECI29" s="75"/>
      <c r="ECJ29" s="75"/>
      <c r="ECK29" s="75"/>
      <c r="ECL29" s="75"/>
      <c r="ECM29" s="75"/>
      <c r="ECN29" s="75"/>
      <c r="ECO29" s="75"/>
      <c r="ECP29" s="75"/>
      <c r="ECQ29" s="75"/>
      <c r="ECR29" s="75"/>
      <c r="ECS29" s="75"/>
      <c r="ECT29" s="75"/>
      <c r="ECU29" s="75"/>
      <c r="ECV29" s="75"/>
      <c r="ECW29" s="75"/>
      <c r="ECX29" s="75"/>
      <c r="ECY29" s="75"/>
      <c r="ECZ29" s="75"/>
      <c r="EDA29" s="75"/>
      <c r="EDB29" s="75"/>
      <c r="EDC29" s="75"/>
      <c r="EDD29" s="75"/>
      <c r="EDE29" s="75"/>
      <c r="EDF29" s="75"/>
      <c r="EDG29" s="75"/>
      <c r="EDH29" s="75"/>
      <c r="EDI29" s="75"/>
      <c r="EDJ29" s="75"/>
      <c r="EDK29" s="75"/>
      <c r="EDL29" s="75"/>
      <c r="EDM29" s="75"/>
      <c r="EDN29" s="75"/>
      <c r="EDO29" s="75"/>
      <c r="EDP29" s="75"/>
      <c r="EDQ29" s="75"/>
      <c r="EDR29" s="75"/>
      <c r="EDS29" s="75"/>
      <c r="EDT29" s="75"/>
      <c r="EDU29" s="75"/>
      <c r="EDV29" s="75"/>
      <c r="EDW29" s="75"/>
      <c r="EDX29" s="75"/>
      <c r="EDY29" s="75"/>
      <c r="EDZ29" s="75"/>
      <c r="EEA29" s="75"/>
      <c r="EEB29" s="75"/>
      <c r="EEC29" s="75"/>
      <c r="EED29" s="75"/>
      <c r="EEE29" s="75"/>
      <c r="EEF29" s="75"/>
      <c r="EEG29" s="75"/>
      <c r="EEH29" s="75"/>
      <c r="EEI29" s="75"/>
      <c r="EEJ29" s="75"/>
      <c r="EEK29" s="75"/>
      <c r="EEL29" s="75"/>
      <c r="EEM29" s="75"/>
      <c r="EEN29" s="75"/>
      <c r="EEO29" s="75"/>
      <c r="EEP29" s="75"/>
      <c r="EEQ29" s="75"/>
      <c r="EER29" s="75"/>
      <c r="EES29" s="75"/>
      <c r="EET29" s="75"/>
      <c r="EEU29" s="75"/>
      <c r="EEV29" s="75"/>
      <c r="EEW29" s="75"/>
      <c r="EEX29" s="75"/>
      <c r="EEY29" s="75"/>
      <c r="EEZ29" s="75"/>
      <c r="EFA29" s="75"/>
      <c r="EFB29" s="75"/>
      <c r="EFC29" s="75"/>
      <c r="EFD29" s="75"/>
      <c r="EFE29" s="75"/>
      <c r="EFF29" s="75"/>
      <c r="EFG29" s="75"/>
      <c r="EFH29" s="75"/>
      <c r="EFI29" s="75"/>
      <c r="EFJ29" s="75"/>
      <c r="EFK29" s="75"/>
      <c r="EFL29" s="75"/>
      <c r="EFM29" s="75"/>
      <c r="EFN29" s="75"/>
      <c r="EFO29" s="75"/>
      <c r="EFP29" s="75"/>
      <c r="EFQ29" s="75"/>
      <c r="EFR29" s="75"/>
      <c r="EFS29" s="75"/>
      <c r="EFT29" s="75"/>
      <c r="EFU29" s="75"/>
      <c r="EFV29" s="75"/>
      <c r="EFW29" s="75"/>
      <c r="EFX29" s="75"/>
      <c r="EFY29" s="75"/>
      <c r="EFZ29" s="75"/>
      <c r="EGA29" s="75"/>
      <c r="EGB29" s="75"/>
      <c r="EGC29" s="75"/>
      <c r="EGD29" s="75"/>
      <c r="EGE29" s="75"/>
      <c r="EGF29" s="75"/>
      <c r="EGG29" s="75"/>
      <c r="EGH29" s="75"/>
      <c r="EGI29" s="75"/>
      <c r="EGJ29" s="75"/>
      <c r="EGK29" s="75"/>
      <c r="EGL29" s="75"/>
      <c r="EGM29" s="75"/>
      <c r="EGN29" s="75"/>
      <c r="EGO29" s="75"/>
      <c r="EGP29" s="75"/>
      <c r="EGQ29" s="75"/>
      <c r="EGR29" s="75"/>
      <c r="EGS29" s="75"/>
      <c r="EGT29" s="75"/>
      <c r="EGU29" s="75"/>
      <c r="EGV29" s="75"/>
      <c r="EGW29" s="75"/>
      <c r="EGX29" s="75"/>
      <c r="EGY29" s="75"/>
      <c r="EGZ29" s="75"/>
      <c r="EHA29" s="75"/>
      <c r="EHB29" s="75"/>
      <c r="EHC29" s="75"/>
      <c r="EHD29" s="75"/>
      <c r="EHE29" s="75"/>
      <c r="EHF29" s="75"/>
      <c r="EHG29" s="75"/>
      <c r="EHH29" s="75"/>
      <c r="EHI29" s="75"/>
      <c r="EHJ29" s="75"/>
      <c r="EHK29" s="75"/>
      <c r="EHL29" s="75"/>
      <c r="EHM29" s="75"/>
      <c r="EHN29" s="75"/>
      <c r="EHO29" s="75"/>
      <c r="EHP29" s="75"/>
      <c r="EHQ29" s="75"/>
      <c r="EHR29" s="75"/>
      <c r="EHS29" s="75"/>
      <c r="EHT29" s="75"/>
      <c r="EHU29" s="75"/>
      <c r="EHV29" s="75"/>
      <c r="EHW29" s="75"/>
      <c r="EHX29" s="75"/>
      <c r="EHY29" s="75"/>
      <c r="EHZ29" s="75"/>
      <c r="EIA29" s="75"/>
      <c r="EIB29" s="75"/>
      <c r="EIC29" s="75"/>
      <c r="EID29" s="75"/>
      <c r="EIE29" s="75"/>
      <c r="EIF29" s="75"/>
      <c r="EIG29" s="75"/>
      <c r="EIH29" s="75"/>
      <c r="EII29" s="75"/>
      <c r="EIJ29" s="75"/>
      <c r="EIK29" s="75"/>
      <c r="EIL29" s="75"/>
      <c r="EIM29" s="75"/>
      <c r="EIN29" s="75"/>
      <c r="EIO29" s="75"/>
      <c r="EIP29" s="75"/>
      <c r="EIQ29" s="75"/>
      <c r="EIR29" s="75"/>
      <c r="EIS29" s="75"/>
      <c r="EIT29" s="75"/>
      <c r="EIU29" s="75"/>
      <c r="EIV29" s="75"/>
      <c r="EIW29" s="75"/>
      <c r="EIX29" s="75"/>
      <c r="EIY29" s="75"/>
      <c r="EIZ29" s="75"/>
      <c r="EJA29" s="75"/>
      <c r="EJB29" s="75"/>
      <c r="EJC29" s="75"/>
      <c r="EJD29" s="75"/>
      <c r="EJE29" s="75"/>
      <c r="EJF29" s="75"/>
      <c r="EJG29" s="75"/>
      <c r="EJH29" s="75"/>
      <c r="EJI29" s="75"/>
      <c r="EJJ29" s="75"/>
      <c r="EJK29" s="75"/>
      <c r="EJL29" s="75"/>
      <c r="EJM29" s="75"/>
      <c r="EJN29" s="75"/>
      <c r="EJO29" s="75"/>
      <c r="EJP29" s="75"/>
      <c r="EJQ29" s="75"/>
      <c r="EJR29" s="75"/>
      <c r="EJS29" s="75"/>
      <c r="EJT29" s="75"/>
      <c r="EJU29" s="75"/>
      <c r="EJV29" s="75"/>
      <c r="EJW29" s="75"/>
      <c r="EJX29" s="75"/>
      <c r="EJY29" s="75"/>
      <c r="EJZ29" s="75"/>
      <c r="EKA29" s="75"/>
      <c r="EKB29" s="75"/>
      <c r="EKC29" s="75"/>
      <c r="EKD29" s="75"/>
      <c r="EKE29" s="75"/>
      <c r="EKF29" s="75"/>
      <c r="EKG29" s="75"/>
      <c r="EKH29" s="75"/>
      <c r="EKI29" s="75"/>
      <c r="EKJ29" s="75"/>
      <c r="EKK29" s="75"/>
      <c r="EKL29" s="75"/>
      <c r="EKM29" s="75"/>
      <c r="EKN29" s="75"/>
      <c r="EKO29" s="75"/>
      <c r="EKP29" s="75"/>
      <c r="EKQ29" s="75"/>
      <c r="EKR29" s="75"/>
      <c r="EKS29" s="75"/>
      <c r="EKT29" s="75"/>
      <c r="EKU29" s="75"/>
      <c r="EKV29" s="75"/>
      <c r="EKW29" s="75"/>
      <c r="EKX29" s="75"/>
      <c r="EKY29" s="75"/>
      <c r="EKZ29" s="75"/>
      <c r="ELA29" s="75"/>
      <c r="ELB29" s="75"/>
      <c r="ELC29" s="75"/>
      <c r="ELD29" s="75"/>
      <c r="ELE29" s="75"/>
      <c r="ELF29" s="75"/>
      <c r="ELG29" s="75"/>
      <c r="ELH29" s="75"/>
      <c r="ELI29" s="75"/>
      <c r="ELJ29" s="75"/>
      <c r="ELK29" s="75"/>
      <c r="ELL29" s="75"/>
      <c r="ELM29" s="75"/>
      <c r="ELN29" s="75"/>
      <c r="ELO29" s="75"/>
      <c r="ELP29" s="75"/>
      <c r="ELQ29" s="75"/>
      <c r="ELR29" s="75"/>
      <c r="ELS29" s="75"/>
      <c r="ELT29" s="75"/>
      <c r="ELU29" s="75"/>
      <c r="ELV29" s="75"/>
      <c r="ELW29" s="75"/>
      <c r="ELX29" s="75"/>
      <c r="ELY29" s="75"/>
      <c r="ELZ29" s="75"/>
      <c r="EMA29" s="75"/>
      <c r="EMB29" s="75"/>
      <c r="EMC29" s="75"/>
      <c r="EMD29" s="75"/>
      <c r="EME29" s="75"/>
      <c r="EMF29" s="75"/>
      <c r="EMG29" s="75"/>
      <c r="EMH29" s="75"/>
      <c r="EMI29" s="75"/>
      <c r="EMJ29" s="75"/>
      <c r="EMK29" s="75"/>
      <c r="EML29" s="75"/>
      <c r="EMM29" s="75"/>
      <c r="EMN29" s="75"/>
      <c r="EMO29" s="75"/>
      <c r="EMP29" s="75"/>
      <c r="EMQ29" s="75"/>
      <c r="EMR29" s="75"/>
      <c r="EMS29" s="75"/>
      <c r="EMT29" s="75"/>
      <c r="EMU29" s="75"/>
      <c r="EMV29" s="75"/>
      <c r="EMW29" s="75"/>
      <c r="EMX29" s="75"/>
      <c r="EMY29" s="75"/>
      <c r="EMZ29" s="75"/>
      <c r="ENA29" s="75"/>
      <c r="ENB29" s="75"/>
      <c r="ENC29" s="75"/>
      <c r="END29" s="75"/>
      <c r="ENE29" s="75"/>
      <c r="ENF29" s="75"/>
      <c r="ENG29" s="75"/>
      <c r="ENH29" s="75"/>
      <c r="ENI29" s="75"/>
      <c r="ENJ29" s="75"/>
      <c r="ENK29" s="75"/>
      <c r="ENL29" s="75"/>
      <c r="ENM29" s="75"/>
      <c r="ENN29" s="75"/>
      <c r="ENO29" s="75"/>
      <c r="ENP29" s="75"/>
      <c r="ENQ29" s="75"/>
      <c r="ENR29" s="75"/>
      <c r="ENS29" s="75"/>
      <c r="ENT29" s="75"/>
      <c r="ENU29" s="75"/>
      <c r="ENV29" s="75"/>
      <c r="ENW29" s="75"/>
      <c r="ENX29" s="75"/>
      <c r="ENY29" s="75"/>
      <c r="ENZ29" s="75"/>
      <c r="EOA29" s="75"/>
      <c r="EOB29" s="75"/>
      <c r="EOC29" s="75"/>
      <c r="EOD29" s="75"/>
      <c r="EOE29" s="75"/>
      <c r="EOF29" s="75"/>
      <c r="EOG29" s="75"/>
      <c r="EOH29" s="75"/>
      <c r="EOI29" s="75"/>
      <c r="EOJ29" s="75"/>
      <c r="EOK29" s="75"/>
      <c r="EOL29" s="75"/>
      <c r="EOM29" s="75"/>
      <c r="EON29" s="75"/>
      <c r="EOO29" s="75"/>
      <c r="EOP29" s="75"/>
      <c r="EOQ29" s="75"/>
      <c r="EOR29" s="75"/>
      <c r="EOS29" s="75"/>
      <c r="EOT29" s="75"/>
      <c r="EOU29" s="75"/>
      <c r="EOV29" s="75"/>
      <c r="EOW29" s="75"/>
      <c r="EOX29" s="75"/>
      <c r="EOY29" s="75"/>
      <c r="EOZ29" s="75"/>
      <c r="EPA29" s="75"/>
      <c r="EPB29" s="75"/>
      <c r="EPC29" s="75"/>
      <c r="EPD29" s="75"/>
      <c r="EPE29" s="75"/>
      <c r="EPF29" s="75"/>
      <c r="EPG29" s="75"/>
      <c r="EPH29" s="75"/>
      <c r="EPI29" s="75"/>
      <c r="EPJ29" s="75"/>
      <c r="EPK29" s="75"/>
      <c r="EPL29" s="75"/>
      <c r="EPM29" s="75"/>
      <c r="EPN29" s="75"/>
      <c r="EPO29" s="75"/>
      <c r="EPP29" s="75"/>
      <c r="EPQ29" s="75"/>
      <c r="EPR29" s="75"/>
      <c r="EPS29" s="75"/>
      <c r="EPT29" s="75"/>
      <c r="EPU29" s="75"/>
      <c r="EPV29" s="75"/>
      <c r="EPW29" s="75"/>
      <c r="EPX29" s="75"/>
      <c r="EPY29" s="75"/>
      <c r="EPZ29" s="75"/>
      <c r="EQA29" s="75"/>
      <c r="EQB29" s="75"/>
      <c r="EQC29" s="75"/>
      <c r="EQD29" s="75"/>
      <c r="EQE29" s="75"/>
      <c r="EQF29" s="75"/>
      <c r="EQG29" s="75"/>
      <c r="EQH29" s="75"/>
      <c r="EQI29" s="75"/>
      <c r="EQJ29" s="75"/>
      <c r="EQK29" s="75"/>
      <c r="EQL29" s="75"/>
      <c r="EQM29" s="75"/>
      <c r="EQN29" s="75"/>
      <c r="EQO29" s="75"/>
      <c r="EQP29" s="75"/>
      <c r="EQQ29" s="75"/>
      <c r="EQR29" s="75"/>
      <c r="EQS29" s="75"/>
      <c r="EQT29" s="75"/>
      <c r="EQU29" s="75"/>
      <c r="EQV29" s="75"/>
      <c r="EQW29" s="75"/>
      <c r="EQX29" s="75"/>
      <c r="EQY29" s="75"/>
      <c r="EQZ29" s="75"/>
      <c r="ERA29" s="75"/>
      <c r="ERB29" s="75"/>
      <c r="ERC29" s="75"/>
      <c r="ERD29" s="75"/>
      <c r="ERE29" s="75"/>
      <c r="ERF29" s="75"/>
      <c r="ERG29" s="75"/>
      <c r="ERH29" s="75"/>
      <c r="ERI29" s="75"/>
      <c r="ERJ29" s="75"/>
      <c r="ERK29" s="75"/>
      <c r="ERL29" s="75"/>
      <c r="ERM29" s="75"/>
      <c r="ERN29" s="75"/>
      <c r="ERO29" s="75"/>
      <c r="ERP29" s="75"/>
      <c r="ERQ29" s="75"/>
      <c r="ERR29" s="75"/>
      <c r="ERS29" s="75"/>
      <c r="ERT29" s="75"/>
      <c r="ERU29" s="75"/>
      <c r="ERV29" s="75"/>
      <c r="ERW29" s="75"/>
      <c r="ERX29" s="75"/>
      <c r="ERY29" s="75"/>
      <c r="ERZ29" s="75"/>
      <c r="ESA29" s="75"/>
      <c r="ESB29" s="75"/>
      <c r="ESC29" s="75"/>
      <c r="ESD29" s="75"/>
      <c r="ESE29" s="75"/>
      <c r="ESF29" s="75"/>
      <c r="ESG29" s="75"/>
      <c r="ESH29" s="75"/>
      <c r="ESI29" s="75"/>
      <c r="ESJ29" s="75"/>
      <c r="ESK29" s="75"/>
      <c r="ESL29" s="75"/>
      <c r="ESM29" s="75"/>
      <c r="ESN29" s="75"/>
      <c r="ESO29" s="75"/>
      <c r="ESP29" s="75"/>
      <c r="ESQ29" s="75"/>
      <c r="ESR29" s="75"/>
      <c r="ESS29" s="75"/>
      <c r="EST29" s="75"/>
      <c r="ESU29" s="75"/>
      <c r="ESV29" s="75"/>
      <c r="ESW29" s="75"/>
      <c r="ESX29" s="75"/>
      <c r="ESY29" s="75"/>
      <c r="ESZ29" s="75"/>
      <c r="ETA29" s="75"/>
      <c r="ETB29" s="75"/>
      <c r="ETC29" s="75"/>
      <c r="ETD29" s="75"/>
      <c r="ETE29" s="75"/>
      <c r="ETF29" s="75"/>
      <c r="ETG29" s="75"/>
      <c r="ETH29" s="75"/>
      <c r="ETI29" s="75"/>
      <c r="ETJ29" s="75"/>
      <c r="ETK29" s="75"/>
      <c r="ETL29" s="75"/>
      <c r="ETM29" s="75"/>
      <c r="ETN29" s="75"/>
      <c r="ETO29" s="75"/>
      <c r="ETP29" s="75"/>
      <c r="ETQ29" s="75"/>
      <c r="ETR29" s="75"/>
      <c r="ETS29" s="75"/>
      <c r="ETT29" s="75"/>
      <c r="ETU29" s="75"/>
      <c r="ETV29" s="75"/>
      <c r="ETW29" s="75"/>
      <c r="ETX29" s="75"/>
      <c r="ETY29" s="75"/>
      <c r="ETZ29" s="75"/>
      <c r="EUA29" s="75"/>
      <c r="EUB29" s="75"/>
      <c r="EUC29" s="75"/>
      <c r="EUD29" s="75"/>
      <c r="EUE29" s="75"/>
      <c r="EUF29" s="75"/>
      <c r="EUG29" s="75"/>
      <c r="EUH29" s="75"/>
      <c r="EUI29" s="75"/>
      <c r="EUJ29" s="75"/>
      <c r="EUK29" s="75"/>
      <c r="EUL29" s="75"/>
      <c r="EUM29" s="75"/>
      <c r="EUN29" s="75"/>
      <c r="EUO29" s="75"/>
      <c r="EUP29" s="75"/>
      <c r="EUQ29" s="75"/>
      <c r="EUR29" s="75"/>
      <c r="EUS29" s="75"/>
      <c r="EUT29" s="75"/>
      <c r="EUU29" s="75"/>
      <c r="EUV29" s="75"/>
      <c r="EUW29" s="75"/>
      <c r="EUX29" s="75"/>
      <c r="EUY29" s="75"/>
      <c r="EUZ29" s="75"/>
      <c r="EVA29" s="75"/>
      <c r="EVB29" s="75"/>
      <c r="EVC29" s="75"/>
      <c r="EVD29" s="75"/>
      <c r="EVE29" s="75"/>
      <c r="EVF29" s="75"/>
      <c r="EVG29" s="75"/>
      <c r="EVH29" s="75"/>
      <c r="EVI29" s="75"/>
      <c r="EVJ29" s="75"/>
      <c r="EVK29" s="75"/>
      <c r="EVL29" s="75"/>
      <c r="EVM29" s="75"/>
      <c r="EVN29" s="75"/>
      <c r="EVO29" s="75"/>
      <c r="EVP29" s="75"/>
      <c r="EVQ29" s="75"/>
      <c r="EVR29" s="75"/>
      <c r="EVS29" s="75"/>
      <c r="EVT29" s="75"/>
      <c r="EVU29" s="75"/>
      <c r="EVV29" s="75"/>
      <c r="EVW29" s="75"/>
      <c r="EVX29" s="75"/>
      <c r="EVY29" s="75"/>
      <c r="EVZ29" s="75"/>
      <c r="EWA29" s="75"/>
      <c r="EWB29" s="75"/>
      <c r="EWC29" s="75"/>
      <c r="EWD29" s="75"/>
      <c r="EWE29" s="75"/>
      <c r="EWF29" s="75"/>
      <c r="EWG29" s="75"/>
      <c r="EWH29" s="75"/>
      <c r="EWI29" s="75"/>
      <c r="EWJ29" s="75"/>
      <c r="EWK29" s="75"/>
      <c r="EWL29" s="75"/>
      <c r="EWM29" s="75"/>
      <c r="EWN29" s="75"/>
      <c r="EWO29" s="75"/>
      <c r="EWP29" s="75"/>
      <c r="EWQ29" s="75"/>
      <c r="EWR29" s="75"/>
      <c r="EWS29" s="75"/>
      <c r="EWT29" s="75"/>
      <c r="EWU29" s="75"/>
      <c r="EWV29" s="75"/>
      <c r="EWW29" s="75"/>
      <c r="EWX29" s="75"/>
      <c r="EWY29" s="75"/>
      <c r="EWZ29" s="75"/>
      <c r="EXA29" s="75"/>
      <c r="EXB29" s="75"/>
      <c r="EXC29" s="75"/>
      <c r="EXD29" s="75"/>
      <c r="EXE29" s="75"/>
      <c r="EXF29" s="75"/>
      <c r="EXG29" s="75"/>
      <c r="EXH29" s="75"/>
      <c r="EXI29" s="75"/>
      <c r="EXJ29" s="75"/>
      <c r="EXK29" s="75"/>
      <c r="EXL29" s="75"/>
      <c r="EXM29" s="75"/>
      <c r="EXN29" s="75"/>
      <c r="EXO29" s="75"/>
      <c r="EXP29" s="75"/>
      <c r="EXQ29" s="75"/>
      <c r="EXR29" s="75"/>
      <c r="EXS29" s="75"/>
      <c r="EXT29" s="75"/>
      <c r="EXU29" s="75"/>
      <c r="EXV29" s="75"/>
      <c r="EXW29" s="75"/>
      <c r="EXX29" s="75"/>
      <c r="EXY29" s="75"/>
      <c r="EXZ29" s="75"/>
      <c r="EYA29" s="75"/>
      <c r="EYB29" s="75"/>
      <c r="EYC29" s="75"/>
      <c r="EYD29" s="75"/>
      <c r="EYE29" s="75"/>
      <c r="EYF29" s="75"/>
      <c r="EYG29" s="75"/>
      <c r="EYH29" s="75"/>
      <c r="EYI29" s="75"/>
      <c r="EYJ29" s="75"/>
      <c r="EYK29" s="75"/>
      <c r="EYL29" s="75"/>
      <c r="EYM29" s="75"/>
      <c r="EYN29" s="75"/>
      <c r="EYO29" s="75"/>
      <c r="EYP29" s="75"/>
      <c r="EYQ29" s="75"/>
      <c r="EYR29" s="75"/>
      <c r="EYS29" s="75"/>
      <c r="EYT29" s="75"/>
      <c r="EYU29" s="75"/>
      <c r="EYV29" s="75"/>
      <c r="EYW29" s="75"/>
      <c r="EYX29" s="75"/>
      <c r="EYY29" s="75"/>
      <c r="EYZ29" s="75"/>
      <c r="EZA29" s="75"/>
      <c r="EZB29" s="75"/>
      <c r="EZC29" s="75"/>
      <c r="EZD29" s="75"/>
      <c r="EZE29" s="75"/>
      <c r="EZF29" s="75"/>
      <c r="EZG29" s="75"/>
      <c r="EZH29" s="75"/>
      <c r="EZI29" s="75"/>
      <c r="EZJ29" s="75"/>
      <c r="EZK29" s="75"/>
      <c r="EZL29" s="75"/>
      <c r="EZM29" s="75"/>
      <c r="EZN29" s="75"/>
      <c r="EZO29" s="75"/>
      <c r="EZP29" s="75"/>
      <c r="EZQ29" s="75"/>
      <c r="EZR29" s="75"/>
      <c r="EZS29" s="75"/>
      <c r="EZT29" s="75"/>
      <c r="EZU29" s="75"/>
      <c r="EZV29" s="75"/>
      <c r="EZW29" s="75"/>
      <c r="EZX29" s="75"/>
      <c r="EZY29" s="75"/>
      <c r="EZZ29" s="75"/>
      <c r="FAA29" s="75"/>
      <c r="FAB29" s="75"/>
      <c r="FAC29" s="75"/>
      <c r="FAD29" s="75"/>
      <c r="FAE29" s="75"/>
      <c r="FAF29" s="75"/>
      <c r="FAG29" s="75"/>
      <c r="FAH29" s="75"/>
      <c r="FAI29" s="75"/>
      <c r="FAJ29" s="75"/>
      <c r="FAK29" s="75"/>
      <c r="FAL29" s="75"/>
      <c r="FAM29" s="75"/>
      <c r="FAN29" s="75"/>
      <c r="FAO29" s="75"/>
      <c r="FAP29" s="75"/>
      <c r="FAQ29" s="75"/>
      <c r="FAR29" s="75"/>
      <c r="FAS29" s="75"/>
      <c r="FAT29" s="75"/>
      <c r="FAU29" s="75"/>
      <c r="FAV29" s="75"/>
      <c r="FAW29" s="75"/>
      <c r="FAX29" s="75"/>
      <c r="FAY29" s="75"/>
      <c r="FAZ29" s="75"/>
      <c r="FBA29" s="75"/>
      <c r="FBB29" s="75"/>
      <c r="FBC29" s="75"/>
      <c r="FBD29" s="75"/>
      <c r="FBE29" s="75"/>
      <c r="FBF29" s="75"/>
      <c r="FBG29" s="75"/>
      <c r="FBH29" s="75"/>
      <c r="FBI29" s="75"/>
      <c r="FBJ29" s="75"/>
      <c r="FBK29" s="75"/>
      <c r="FBL29" s="75"/>
      <c r="FBM29" s="75"/>
      <c r="FBN29" s="75"/>
      <c r="FBO29" s="75"/>
      <c r="FBP29" s="75"/>
      <c r="FBQ29" s="75"/>
      <c r="FBR29" s="75"/>
      <c r="FBS29" s="75"/>
      <c r="FBT29" s="75"/>
      <c r="FBU29" s="75"/>
      <c r="FBV29" s="75"/>
      <c r="FBW29" s="75"/>
      <c r="FBX29" s="75"/>
      <c r="FBY29" s="75"/>
      <c r="FBZ29" s="75"/>
      <c r="FCA29" s="75"/>
      <c r="FCB29" s="75"/>
      <c r="FCC29" s="75"/>
      <c r="FCD29" s="75"/>
      <c r="FCE29" s="75"/>
      <c r="FCF29" s="75"/>
      <c r="FCG29" s="75"/>
      <c r="FCH29" s="75"/>
      <c r="FCI29" s="75"/>
      <c r="FCJ29" s="75"/>
      <c r="FCK29" s="75"/>
      <c r="FCL29" s="75"/>
      <c r="FCM29" s="75"/>
      <c r="FCN29" s="75"/>
      <c r="FCO29" s="75"/>
      <c r="FCP29" s="75"/>
      <c r="FCQ29" s="75"/>
      <c r="FCR29" s="75"/>
      <c r="FCS29" s="75"/>
      <c r="FCT29" s="75"/>
      <c r="FCU29" s="75"/>
      <c r="FCV29" s="75"/>
      <c r="FCW29" s="75"/>
      <c r="FCX29" s="75"/>
      <c r="FCY29" s="75"/>
      <c r="FCZ29" s="75"/>
      <c r="FDA29" s="75"/>
      <c r="FDB29" s="75"/>
      <c r="FDC29" s="75"/>
      <c r="FDD29" s="75"/>
      <c r="FDE29" s="75"/>
      <c r="FDF29" s="75"/>
      <c r="FDG29" s="75"/>
      <c r="FDH29" s="75"/>
      <c r="FDI29" s="75"/>
      <c r="FDJ29" s="75"/>
      <c r="FDK29" s="75"/>
      <c r="FDL29" s="75"/>
      <c r="FDM29" s="75"/>
      <c r="FDN29" s="75"/>
      <c r="FDO29" s="75"/>
      <c r="FDP29" s="75"/>
      <c r="FDQ29" s="75"/>
      <c r="FDR29" s="75"/>
      <c r="FDS29" s="75"/>
      <c r="FDT29" s="75"/>
      <c r="FDU29" s="75"/>
      <c r="FDV29" s="75"/>
      <c r="FDW29" s="75"/>
      <c r="FDX29" s="75"/>
      <c r="FDY29" s="75"/>
      <c r="FDZ29" s="75"/>
      <c r="FEA29" s="75"/>
      <c r="FEB29" s="75"/>
      <c r="FEC29" s="75"/>
      <c r="FED29" s="75"/>
      <c r="FEE29" s="75"/>
      <c r="FEF29" s="75"/>
      <c r="FEG29" s="75"/>
      <c r="FEH29" s="75"/>
      <c r="FEI29" s="75"/>
      <c r="FEJ29" s="75"/>
      <c r="FEK29" s="75"/>
      <c r="FEL29" s="75"/>
      <c r="FEM29" s="75"/>
      <c r="FEN29" s="75"/>
      <c r="FEO29" s="75"/>
      <c r="FEP29" s="75"/>
      <c r="FEQ29" s="75"/>
      <c r="FER29" s="75"/>
      <c r="FES29" s="75"/>
      <c r="FET29" s="75"/>
      <c r="FEU29" s="75"/>
      <c r="FEV29" s="75"/>
      <c r="FEW29" s="75"/>
      <c r="FEX29" s="75"/>
      <c r="FEY29" s="75"/>
      <c r="FEZ29" s="75"/>
      <c r="FFA29" s="75"/>
      <c r="FFB29" s="75"/>
      <c r="FFC29" s="75"/>
      <c r="FFD29" s="75"/>
      <c r="FFE29" s="75"/>
      <c r="FFF29" s="75"/>
      <c r="FFG29" s="75"/>
      <c r="FFH29" s="75"/>
      <c r="FFI29" s="75"/>
      <c r="FFJ29" s="75"/>
      <c r="FFK29" s="75"/>
      <c r="FFL29" s="75"/>
      <c r="FFM29" s="75"/>
      <c r="FFN29" s="75"/>
      <c r="FFO29" s="75"/>
      <c r="FFP29" s="75"/>
      <c r="FFQ29" s="75"/>
      <c r="FFR29" s="75"/>
      <c r="FFS29" s="75"/>
      <c r="FFT29" s="75"/>
      <c r="FFU29" s="75"/>
      <c r="FFV29" s="75"/>
      <c r="FFW29" s="75"/>
      <c r="FFX29" s="75"/>
      <c r="FFY29" s="75"/>
      <c r="FFZ29" s="75"/>
      <c r="FGA29" s="75"/>
      <c r="FGB29" s="75"/>
      <c r="FGC29" s="75"/>
      <c r="FGD29" s="75"/>
      <c r="FGE29" s="75"/>
      <c r="FGF29" s="75"/>
      <c r="FGG29" s="75"/>
      <c r="FGH29" s="75"/>
      <c r="FGI29" s="75"/>
      <c r="FGJ29" s="75"/>
      <c r="FGK29" s="75"/>
      <c r="FGL29" s="75"/>
      <c r="FGM29" s="75"/>
      <c r="FGN29" s="75"/>
      <c r="FGO29" s="75"/>
      <c r="FGP29" s="75"/>
      <c r="FGQ29" s="75"/>
      <c r="FGR29" s="75"/>
      <c r="FGS29" s="75"/>
      <c r="FGT29" s="75"/>
      <c r="FGU29" s="75"/>
      <c r="FGV29" s="75"/>
      <c r="FGW29" s="75"/>
      <c r="FGX29" s="75"/>
      <c r="FGY29" s="75"/>
      <c r="FGZ29" s="75"/>
      <c r="FHA29" s="75"/>
      <c r="FHB29" s="75"/>
      <c r="FHC29" s="75"/>
      <c r="FHD29" s="75"/>
      <c r="FHE29" s="75"/>
      <c r="FHF29" s="75"/>
      <c r="FHG29" s="75"/>
      <c r="FHH29" s="75"/>
      <c r="FHI29" s="75"/>
      <c r="FHJ29" s="75"/>
      <c r="FHK29" s="75"/>
      <c r="FHL29" s="75"/>
      <c r="FHM29" s="75"/>
      <c r="FHN29" s="75"/>
      <c r="FHO29" s="75"/>
      <c r="FHP29" s="75"/>
      <c r="FHQ29" s="75"/>
      <c r="FHR29" s="75"/>
      <c r="FHS29" s="75"/>
      <c r="FHT29" s="75"/>
      <c r="FHU29" s="75"/>
      <c r="FHV29" s="75"/>
      <c r="FHW29" s="75"/>
      <c r="FHX29" s="75"/>
      <c r="FHY29" s="75"/>
      <c r="FHZ29" s="75"/>
      <c r="FIA29" s="75"/>
      <c r="FIB29" s="75"/>
      <c r="FIC29" s="75"/>
      <c r="FID29" s="75"/>
      <c r="FIE29" s="75"/>
      <c r="FIF29" s="75"/>
      <c r="FIG29" s="75"/>
      <c r="FIH29" s="75"/>
      <c r="FII29" s="75"/>
      <c r="FIJ29" s="75"/>
      <c r="FIK29" s="75"/>
      <c r="FIL29" s="75"/>
      <c r="FIM29" s="75"/>
      <c r="FIN29" s="75"/>
      <c r="FIO29" s="75"/>
      <c r="FIP29" s="75"/>
      <c r="FIQ29" s="75"/>
      <c r="FIR29" s="75"/>
      <c r="FIS29" s="75"/>
      <c r="FIT29" s="75"/>
      <c r="FIU29" s="75"/>
      <c r="FIV29" s="75"/>
      <c r="FIW29" s="75"/>
      <c r="FIX29" s="75"/>
      <c r="FIY29" s="75"/>
      <c r="FIZ29" s="75"/>
      <c r="FJA29" s="75"/>
      <c r="FJB29" s="75"/>
      <c r="FJC29" s="75"/>
      <c r="FJD29" s="75"/>
      <c r="FJE29" s="75"/>
      <c r="FJF29" s="75"/>
      <c r="FJG29" s="75"/>
      <c r="FJH29" s="75"/>
      <c r="FJI29" s="75"/>
      <c r="FJJ29" s="75"/>
      <c r="FJK29" s="75"/>
      <c r="FJL29" s="75"/>
      <c r="FJM29" s="75"/>
      <c r="FJN29" s="75"/>
      <c r="FJO29" s="75"/>
      <c r="FJP29" s="75"/>
      <c r="FJQ29" s="75"/>
      <c r="FJR29" s="75"/>
      <c r="FJS29" s="75"/>
      <c r="FJT29" s="75"/>
      <c r="FJU29" s="75"/>
      <c r="FJV29" s="75"/>
      <c r="FJW29" s="75"/>
      <c r="FJX29" s="75"/>
      <c r="FJY29" s="75"/>
      <c r="FJZ29" s="75"/>
      <c r="FKA29" s="75"/>
      <c r="FKB29" s="75"/>
      <c r="FKC29" s="75"/>
      <c r="FKD29" s="75"/>
      <c r="FKE29" s="75"/>
      <c r="FKF29" s="75"/>
      <c r="FKG29" s="75"/>
      <c r="FKH29" s="75"/>
      <c r="FKI29" s="75"/>
      <c r="FKJ29" s="75"/>
      <c r="FKK29" s="75"/>
      <c r="FKL29" s="75"/>
      <c r="FKM29" s="75"/>
      <c r="FKN29" s="75"/>
      <c r="FKO29" s="75"/>
      <c r="FKP29" s="75"/>
      <c r="FKQ29" s="75"/>
      <c r="FKR29" s="75"/>
      <c r="FKS29" s="75"/>
      <c r="FKT29" s="75"/>
      <c r="FKU29" s="75"/>
      <c r="FKV29" s="75"/>
      <c r="FKW29" s="75"/>
      <c r="FKX29" s="75"/>
      <c r="FKY29" s="75"/>
      <c r="FKZ29" s="75"/>
      <c r="FLA29" s="75"/>
      <c r="FLB29" s="75"/>
      <c r="FLC29" s="75"/>
      <c r="FLD29" s="75"/>
      <c r="FLE29" s="75"/>
      <c r="FLF29" s="75"/>
      <c r="FLG29" s="75"/>
      <c r="FLH29" s="75"/>
      <c r="FLI29" s="75"/>
      <c r="FLJ29" s="75"/>
      <c r="FLK29" s="75"/>
      <c r="FLL29" s="75"/>
      <c r="FLM29" s="75"/>
      <c r="FLN29" s="75"/>
      <c r="FLO29" s="75"/>
      <c r="FLP29" s="75"/>
      <c r="FLQ29" s="75"/>
      <c r="FLR29" s="75"/>
      <c r="FLS29" s="75"/>
      <c r="FLT29" s="75"/>
      <c r="FLU29" s="75"/>
      <c r="FLV29" s="75"/>
      <c r="FLW29" s="75"/>
      <c r="FLX29" s="75"/>
      <c r="FLY29" s="75"/>
      <c r="FLZ29" s="75"/>
      <c r="FMA29" s="75"/>
      <c r="FMB29" s="75"/>
      <c r="FMC29" s="75"/>
      <c r="FMD29" s="75"/>
      <c r="FME29" s="75"/>
      <c r="FMF29" s="75"/>
      <c r="FMG29" s="75"/>
      <c r="FMH29" s="75"/>
      <c r="FMI29" s="75"/>
      <c r="FMJ29" s="75"/>
      <c r="FMK29" s="75"/>
      <c r="FML29" s="75"/>
      <c r="FMM29" s="75"/>
      <c r="FMN29" s="75"/>
      <c r="FMO29" s="75"/>
      <c r="FMP29" s="75"/>
      <c r="FMQ29" s="75"/>
      <c r="FMR29" s="75"/>
      <c r="FMS29" s="75"/>
      <c r="FMT29" s="75"/>
      <c r="FMU29" s="75"/>
      <c r="FMV29" s="75"/>
      <c r="FMW29" s="75"/>
      <c r="FMX29" s="75"/>
      <c r="FMY29" s="75"/>
      <c r="FMZ29" s="75"/>
      <c r="FNA29" s="75"/>
      <c r="FNB29" s="75"/>
      <c r="FNC29" s="75"/>
      <c r="FND29" s="75"/>
      <c r="FNE29" s="75"/>
      <c r="FNF29" s="75"/>
      <c r="FNG29" s="75"/>
      <c r="FNH29" s="75"/>
      <c r="FNI29" s="75"/>
      <c r="FNJ29" s="75"/>
      <c r="FNK29" s="75"/>
      <c r="FNL29" s="75"/>
      <c r="FNM29" s="75"/>
      <c r="FNN29" s="75"/>
      <c r="FNO29" s="75"/>
      <c r="FNP29" s="75"/>
      <c r="FNQ29" s="75"/>
      <c r="FNR29" s="75"/>
      <c r="FNS29" s="75"/>
      <c r="FNT29" s="75"/>
      <c r="FNU29" s="75"/>
      <c r="FNV29" s="75"/>
      <c r="FNW29" s="75"/>
      <c r="FNX29" s="75"/>
      <c r="FNY29" s="75"/>
      <c r="FNZ29" s="75"/>
      <c r="FOA29" s="75"/>
      <c r="FOB29" s="75"/>
      <c r="FOC29" s="75"/>
      <c r="FOD29" s="75"/>
      <c r="FOE29" s="75"/>
      <c r="FOF29" s="75"/>
      <c r="FOG29" s="75"/>
      <c r="FOH29" s="75"/>
      <c r="FOI29" s="75"/>
      <c r="FOJ29" s="75"/>
      <c r="FOK29" s="75"/>
      <c r="FOL29" s="75"/>
      <c r="FOM29" s="75"/>
      <c r="FON29" s="75"/>
      <c r="FOO29" s="75"/>
      <c r="FOP29" s="75"/>
      <c r="FOQ29" s="75"/>
      <c r="FOR29" s="75"/>
      <c r="FOS29" s="75"/>
      <c r="FOT29" s="75"/>
      <c r="FOU29" s="75"/>
      <c r="FOV29" s="75"/>
      <c r="FOW29" s="75"/>
      <c r="FOX29" s="75"/>
      <c r="FOY29" s="75"/>
      <c r="FOZ29" s="75"/>
      <c r="FPA29" s="75"/>
      <c r="FPB29" s="75"/>
      <c r="FPC29" s="75"/>
      <c r="FPD29" s="75"/>
      <c r="FPE29" s="75"/>
      <c r="FPF29" s="75"/>
      <c r="FPG29" s="75"/>
      <c r="FPH29" s="75"/>
      <c r="FPI29" s="75"/>
      <c r="FPJ29" s="75"/>
      <c r="FPK29" s="75"/>
      <c r="FPL29" s="75"/>
      <c r="FPM29" s="75"/>
      <c r="FPN29" s="75"/>
      <c r="FPO29" s="75"/>
      <c r="FPP29" s="75"/>
      <c r="FPQ29" s="75"/>
      <c r="FPR29" s="75"/>
      <c r="FPS29" s="75"/>
      <c r="FPT29" s="75"/>
      <c r="FPU29" s="75"/>
      <c r="FPV29" s="75"/>
      <c r="FPW29" s="75"/>
      <c r="FPX29" s="75"/>
      <c r="FPY29" s="75"/>
      <c r="FPZ29" s="75"/>
      <c r="FQA29" s="75"/>
      <c r="FQB29" s="75"/>
      <c r="FQC29" s="75"/>
      <c r="FQD29" s="75"/>
      <c r="FQE29" s="75"/>
      <c r="FQF29" s="75"/>
      <c r="FQG29" s="75"/>
      <c r="FQH29" s="75"/>
      <c r="FQI29" s="75"/>
      <c r="FQJ29" s="75"/>
      <c r="FQK29" s="75"/>
      <c r="FQL29" s="75"/>
      <c r="FQM29" s="75"/>
      <c r="FQN29" s="75"/>
      <c r="FQO29" s="75"/>
      <c r="FQP29" s="75"/>
      <c r="FQQ29" s="75"/>
      <c r="FQR29" s="75"/>
      <c r="FQS29" s="75"/>
      <c r="FQT29" s="75"/>
      <c r="FQU29" s="75"/>
      <c r="FQV29" s="75"/>
      <c r="FQW29" s="75"/>
      <c r="FQX29" s="75"/>
      <c r="FQY29" s="75"/>
      <c r="FQZ29" s="75"/>
      <c r="FRA29" s="75"/>
      <c r="FRB29" s="75"/>
      <c r="FRC29" s="75"/>
      <c r="FRD29" s="75"/>
      <c r="FRE29" s="75"/>
      <c r="FRF29" s="75"/>
      <c r="FRG29" s="75"/>
      <c r="FRH29" s="75"/>
      <c r="FRI29" s="75"/>
      <c r="FRJ29" s="75"/>
      <c r="FRK29" s="75"/>
      <c r="FRL29" s="75"/>
      <c r="FRM29" s="75"/>
      <c r="FRN29" s="75"/>
      <c r="FRO29" s="75"/>
      <c r="FRP29" s="75"/>
      <c r="FRQ29" s="75"/>
      <c r="FRR29" s="75"/>
      <c r="FRS29" s="75"/>
      <c r="FRT29" s="75"/>
      <c r="FRU29" s="75"/>
      <c r="FRV29" s="75"/>
      <c r="FRW29" s="75"/>
      <c r="FRX29" s="75"/>
      <c r="FRY29" s="75"/>
      <c r="FRZ29" s="75"/>
      <c r="FSA29" s="75"/>
      <c r="FSB29" s="75"/>
      <c r="FSC29" s="75"/>
      <c r="FSD29" s="75"/>
      <c r="FSE29" s="75"/>
      <c r="FSF29" s="75"/>
      <c r="FSG29" s="75"/>
      <c r="FSH29" s="75"/>
      <c r="FSI29" s="75"/>
      <c r="FSJ29" s="75"/>
      <c r="FSK29" s="75"/>
      <c r="FSL29" s="75"/>
      <c r="FSM29" s="75"/>
      <c r="FSN29" s="75"/>
      <c r="FSO29" s="75"/>
      <c r="FSP29" s="75"/>
      <c r="FSQ29" s="75"/>
      <c r="FSR29" s="75"/>
      <c r="FSS29" s="75"/>
      <c r="FST29" s="75"/>
      <c r="FSU29" s="75"/>
      <c r="FSV29" s="75"/>
      <c r="FSW29" s="75"/>
      <c r="FSX29" s="75"/>
      <c r="FSY29" s="75"/>
      <c r="FSZ29" s="75"/>
      <c r="FTA29" s="75"/>
      <c r="FTB29" s="75"/>
      <c r="FTC29" s="75"/>
      <c r="FTD29" s="75"/>
      <c r="FTE29" s="75"/>
      <c r="FTF29" s="75"/>
      <c r="FTG29" s="75"/>
      <c r="FTH29" s="75"/>
      <c r="FTI29" s="75"/>
      <c r="FTJ29" s="75"/>
      <c r="FTK29" s="75"/>
      <c r="FTL29" s="75"/>
      <c r="FTM29" s="75"/>
      <c r="FTN29" s="75"/>
      <c r="FTO29" s="75"/>
      <c r="FTP29" s="75"/>
      <c r="FTQ29" s="75"/>
      <c r="FTR29" s="75"/>
      <c r="FTS29" s="75"/>
      <c r="FTT29" s="75"/>
      <c r="FTU29" s="75"/>
      <c r="FTV29" s="75"/>
      <c r="FTW29" s="75"/>
      <c r="FTX29" s="75"/>
      <c r="FTY29" s="75"/>
      <c r="FTZ29" s="75"/>
      <c r="FUA29" s="75"/>
      <c r="FUB29" s="75"/>
      <c r="FUC29" s="75"/>
      <c r="FUD29" s="75"/>
      <c r="FUE29" s="75"/>
      <c r="FUF29" s="75"/>
      <c r="FUG29" s="75"/>
      <c r="FUH29" s="75"/>
      <c r="FUI29" s="75"/>
      <c r="FUJ29" s="75"/>
      <c r="FUK29" s="75"/>
      <c r="FUL29" s="75"/>
      <c r="FUM29" s="75"/>
      <c r="FUN29" s="75"/>
      <c r="FUO29" s="75"/>
      <c r="FUP29" s="75"/>
      <c r="FUQ29" s="75"/>
      <c r="FUR29" s="75"/>
      <c r="FUS29" s="75"/>
      <c r="FUT29" s="75"/>
      <c r="FUU29" s="75"/>
      <c r="FUV29" s="75"/>
      <c r="FUW29" s="75"/>
      <c r="FUX29" s="75"/>
      <c r="FUY29" s="75"/>
      <c r="FUZ29" s="75"/>
      <c r="FVA29" s="75"/>
      <c r="FVB29" s="75"/>
      <c r="FVC29" s="75"/>
      <c r="FVD29" s="75"/>
      <c r="FVE29" s="75"/>
      <c r="FVF29" s="75"/>
      <c r="FVG29" s="75"/>
      <c r="FVH29" s="75"/>
      <c r="FVI29" s="75"/>
      <c r="FVJ29" s="75"/>
      <c r="FVK29" s="75"/>
      <c r="FVL29" s="75"/>
      <c r="FVM29" s="75"/>
      <c r="FVN29" s="75"/>
      <c r="FVO29" s="75"/>
      <c r="FVP29" s="75"/>
      <c r="FVQ29" s="75"/>
      <c r="FVR29" s="75"/>
      <c r="FVS29" s="75"/>
      <c r="FVT29" s="75"/>
      <c r="FVU29" s="75"/>
      <c r="FVV29" s="75"/>
      <c r="FVW29" s="75"/>
      <c r="FVX29" s="75"/>
      <c r="FVY29" s="75"/>
      <c r="FVZ29" s="75"/>
      <c r="FWA29" s="75"/>
      <c r="FWB29" s="75"/>
      <c r="FWC29" s="75"/>
      <c r="FWD29" s="75"/>
      <c r="FWE29" s="75"/>
      <c r="FWF29" s="75"/>
      <c r="FWG29" s="75"/>
      <c r="FWH29" s="75"/>
      <c r="FWI29" s="75"/>
      <c r="FWJ29" s="75"/>
      <c r="FWK29" s="75"/>
      <c r="FWL29" s="75"/>
      <c r="FWM29" s="75"/>
      <c r="FWN29" s="75"/>
      <c r="FWO29" s="75"/>
      <c r="FWP29" s="75"/>
      <c r="FWQ29" s="75"/>
      <c r="FWR29" s="75"/>
      <c r="FWS29" s="75"/>
      <c r="FWT29" s="75"/>
      <c r="FWU29" s="75"/>
      <c r="FWV29" s="75"/>
      <c r="FWW29" s="75"/>
      <c r="FWX29" s="75"/>
      <c r="FWY29" s="75"/>
      <c r="FWZ29" s="75"/>
      <c r="FXA29" s="75"/>
      <c r="FXB29" s="75"/>
      <c r="FXC29" s="75"/>
      <c r="FXD29" s="75"/>
      <c r="FXE29" s="75"/>
      <c r="FXF29" s="75"/>
      <c r="FXG29" s="75"/>
      <c r="FXH29" s="75"/>
      <c r="FXI29" s="75"/>
      <c r="FXJ29" s="75"/>
      <c r="FXK29" s="75"/>
      <c r="FXL29" s="75"/>
      <c r="FXM29" s="75"/>
      <c r="FXN29" s="75"/>
      <c r="FXO29" s="75"/>
      <c r="FXP29" s="75"/>
      <c r="FXQ29" s="75"/>
      <c r="FXR29" s="75"/>
      <c r="FXS29" s="75"/>
      <c r="FXT29" s="75"/>
      <c r="FXU29" s="75"/>
      <c r="FXV29" s="75"/>
      <c r="FXW29" s="75"/>
      <c r="FXX29" s="75"/>
      <c r="FXY29" s="75"/>
      <c r="FXZ29" s="75"/>
      <c r="FYA29" s="75"/>
      <c r="FYB29" s="75"/>
      <c r="FYC29" s="75"/>
      <c r="FYD29" s="75"/>
      <c r="FYE29" s="75"/>
      <c r="FYF29" s="75"/>
      <c r="FYG29" s="75"/>
      <c r="FYH29" s="75"/>
      <c r="FYI29" s="75"/>
      <c r="FYJ29" s="75"/>
      <c r="FYK29" s="75"/>
      <c r="FYL29" s="75"/>
      <c r="FYM29" s="75"/>
      <c r="FYN29" s="75"/>
      <c r="FYO29" s="75"/>
      <c r="FYP29" s="75"/>
      <c r="FYQ29" s="75"/>
      <c r="FYR29" s="75"/>
      <c r="FYS29" s="75"/>
      <c r="FYT29" s="75"/>
      <c r="FYU29" s="75"/>
      <c r="FYV29" s="75"/>
      <c r="FYW29" s="75"/>
      <c r="FYX29" s="75"/>
      <c r="FYY29" s="75"/>
      <c r="FYZ29" s="75"/>
      <c r="FZA29" s="75"/>
      <c r="FZB29" s="75"/>
      <c r="FZC29" s="75"/>
      <c r="FZD29" s="75"/>
      <c r="FZE29" s="75"/>
      <c r="FZF29" s="75"/>
      <c r="FZG29" s="75"/>
      <c r="FZH29" s="75"/>
      <c r="FZI29" s="75"/>
      <c r="FZJ29" s="75"/>
      <c r="FZK29" s="75"/>
      <c r="FZL29" s="75"/>
      <c r="FZM29" s="75"/>
      <c r="FZN29" s="75"/>
      <c r="FZO29" s="75"/>
      <c r="FZP29" s="75"/>
      <c r="FZQ29" s="75"/>
      <c r="FZR29" s="75"/>
      <c r="FZS29" s="75"/>
      <c r="FZT29" s="75"/>
      <c r="FZU29" s="75"/>
      <c r="FZV29" s="75"/>
      <c r="FZW29" s="75"/>
      <c r="FZX29" s="75"/>
      <c r="FZY29" s="75"/>
      <c r="FZZ29" s="75"/>
      <c r="GAA29" s="75"/>
      <c r="GAB29" s="75"/>
      <c r="GAC29" s="75"/>
      <c r="GAD29" s="75"/>
      <c r="GAE29" s="75"/>
      <c r="GAF29" s="75"/>
      <c r="GAG29" s="75"/>
      <c r="GAH29" s="75"/>
      <c r="GAI29" s="75"/>
      <c r="GAJ29" s="75"/>
      <c r="GAK29" s="75"/>
      <c r="GAL29" s="75"/>
      <c r="GAM29" s="75"/>
      <c r="GAN29" s="75"/>
      <c r="GAO29" s="75"/>
      <c r="GAP29" s="75"/>
      <c r="GAQ29" s="75"/>
      <c r="GAR29" s="75"/>
      <c r="GAS29" s="75"/>
      <c r="GAT29" s="75"/>
      <c r="GAU29" s="75"/>
      <c r="GAV29" s="75"/>
      <c r="GAW29" s="75"/>
      <c r="GAX29" s="75"/>
      <c r="GAY29" s="75"/>
      <c r="GAZ29" s="75"/>
      <c r="GBA29" s="75"/>
      <c r="GBB29" s="75"/>
      <c r="GBC29" s="75"/>
      <c r="GBD29" s="75"/>
      <c r="GBE29" s="75"/>
      <c r="GBF29" s="75"/>
      <c r="GBG29" s="75"/>
      <c r="GBH29" s="75"/>
      <c r="GBI29" s="75"/>
      <c r="GBJ29" s="75"/>
      <c r="GBK29" s="75"/>
      <c r="GBL29" s="75"/>
      <c r="GBM29" s="75"/>
      <c r="GBN29" s="75"/>
      <c r="GBO29" s="75"/>
      <c r="GBP29" s="75"/>
      <c r="GBQ29" s="75"/>
      <c r="GBR29" s="75"/>
      <c r="GBS29" s="75"/>
      <c r="GBT29" s="75"/>
      <c r="GBU29" s="75"/>
      <c r="GBV29" s="75"/>
      <c r="GBW29" s="75"/>
      <c r="GBX29" s="75"/>
      <c r="GBY29" s="75"/>
      <c r="GBZ29" s="75"/>
      <c r="GCA29" s="75"/>
      <c r="GCB29" s="75"/>
      <c r="GCC29" s="75"/>
      <c r="GCD29" s="75"/>
      <c r="GCE29" s="75"/>
      <c r="GCF29" s="75"/>
      <c r="GCG29" s="75"/>
      <c r="GCH29" s="75"/>
      <c r="GCI29" s="75"/>
      <c r="GCJ29" s="75"/>
      <c r="GCK29" s="75"/>
      <c r="GCL29" s="75"/>
      <c r="GCM29" s="75"/>
      <c r="GCN29" s="75"/>
      <c r="GCO29" s="75"/>
      <c r="GCP29" s="75"/>
      <c r="GCQ29" s="75"/>
      <c r="GCR29" s="75"/>
      <c r="GCS29" s="75"/>
      <c r="GCT29" s="75"/>
      <c r="GCU29" s="75"/>
      <c r="GCV29" s="75"/>
      <c r="GCW29" s="75"/>
      <c r="GCX29" s="75"/>
      <c r="GCY29" s="75"/>
      <c r="GCZ29" s="75"/>
      <c r="GDA29" s="75"/>
      <c r="GDB29" s="75"/>
      <c r="GDC29" s="75"/>
      <c r="GDD29" s="75"/>
      <c r="GDE29" s="75"/>
      <c r="GDF29" s="75"/>
      <c r="GDG29" s="75"/>
      <c r="GDH29" s="75"/>
      <c r="GDI29" s="75"/>
      <c r="GDJ29" s="75"/>
      <c r="GDK29" s="75"/>
      <c r="GDL29" s="75"/>
      <c r="GDM29" s="75"/>
      <c r="GDN29" s="75"/>
      <c r="GDO29" s="75"/>
      <c r="GDP29" s="75"/>
      <c r="GDQ29" s="75"/>
      <c r="GDR29" s="75"/>
      <c r="GDS29" s="75"/>
      <c r="GDT29" s="75"/>
      <c r="GDU29" s="75"/>
      <c r="GDV29" s="75"/>
      <c r="GDW29" s="75"/>
      <c r="GDX29" s="75"/>
      <c r="GDY29" s="75"/>
      <c r="GDZ29" s="75"/>
      <c r="GEA29" s="75"/>
      <c r="GEB29" s="75"/>
      <c r="GEC29" s="75"/>
      <c r="GED29" s="75"/>
      <c r="GEE29" s="75"/>
      <c r="GEF29" s="75"/>
      <c r="GEG29" s="75"/>
      <c r="GEH29" s="75"/>
      <c r="GEI29" s="75"/>
      <c r="GEJ29" s="75"/>
      <c r="GEK29" s="75"/>
      <c r="GEL29" s="75"/>
      <c r="GEM29" s="75"/>
      <c r="GEN29" s="75"/>
      <c r="GEO29" s="75"/>
      <c r="GEP29" s="75"/>
      <c r="GEQ29" s="75"/>
      <c r="GER29" s="75"/>
      <c r="GES29" s="75"/>
      <c r="GET29" s="75"/>
      <c r="GEU29" s="75"/>
      <c r="GEV29" s="75"/>
      <c r="GEW29" s="75"/>
      <c r="GEX29" s="75"/>
      <c r="GEY29" s="75"/>
      <c r="GEZ29" s="75"/>
      <c r="GFA29" s="75"/>
      <c r="GFB29" s="75"/>
      <c r="GFC29" s="75"/>
      <c r="GFD29" s="75"/>
      <c r="GFE29" s="75"/>
      <c r="GFF29" s="75"/>
      <c r="GFG29" s="75"/>
      <c r="GFH29" s="75"/>
      <c r="GFI29" s="75"/>
      <c r="GFJ29" s="75"/>
      <c r="GFK29" s="75"/>
      <c r="GFL29" s="75"/>
      <c r="GFM29" s="75"/>
      <c r="GFN29" s="75"/>
      <c r="GFO29" s="75"/>
      <c r="GFP29" s="75"/>
      <c r="GFQ29" s="75"/>
      <c r="GFR29" s="75"/>
      <c r="GFS29" s="75"/>
      <c r="GFT29" s="75"/>
      <c r="GFU29" s="75"/>
      <c r="GFV29" s="75"/>
      <c r="GFW29" s="75"/>
      <c r="GFX29" s="75"/>
      <c r="GFY29" s="75"/>
      <c r="GFZ29" s="75"/>
      <c r="GGA29" s="75"/>
      <c r="GGB29" s="75"/>
      <c r="GGC29" s="75"/>
      <c r="GGD29" s="75"/>
      <c r="GGE29" s="75"/>
      <c r="GGF29" s="75"/>
      <c r="GGG29" s="75"/>
      <c r="GGH29" s="75"/>
      <c r="GGI29" s="75"/>
      <c r="GGJ29" s="75"/>
      <c r="GGK29" s="75"/>
      <c r="GGL29" s="75"/>
      <c r="GGM29" s="75"/>
      <c r="GGN29" s="75"/>
      <c r="GGO29" s="75"/>
      <c r="GGP29" s="75"/>
      <c r="GGQ29" s="75"/>
      <c r="GGR29" s="75"/>
      <c r="GGS29" s="75"/>
      <c r="GGT29" s="75"/>
      <c r="GGU29" s="75"/>
      <c r="GGV29" s="75"/>
      <c r="GGW29" s="75"/>
      <c r="GGX29" s="75"/>
      <c r="GGY29" s="75"/>
      <c r="GGZ29" s="75"/>
      <c r="GHA29" s="75"/>
      <c r="GHB29" s="75"/>
      <c r="GHC29" s="75"/>
      <c r="GHD29" s="75"/>
      <c r="GHE29" s="75"/>
      <c r="GHF29" s="75"/>
      <c r="GHG29" s="75"/>
      <c r="GHH29" s="75"/>
      <c r="GHI29" s="75"/>
      <c r="GHJ29" s="75"/>
      <c r="GHK29" s="75"/>
      <c r="GHL29" s="75"/>
      <c r="GHM29" s="75"/>
      <c r="GHN29" s="75"/>
      <c r="GHO29" s="75"/>
      <c r="GHP29" s="75"/>
      <c r="GHQ29" s="75"/>
      <c r="GHR29" s="75"/>
      <c r="GHS29" s="75"/>
      <c r="GHT29" s="75"/>
      <c r="GHU29" s="75"/>
      <c r="GHV29" s="75"/>
      <c r="GHW29" s="75"/>
      <c r="GHX29" s="75"/>
      <c r="GHY29" s="75"/>
      <c r="GHZ29" s="75"/>
      <c r="GIA29" s="75"/>
      <c r="GIB29" s="75"/>
      <c r="GIC29" s="75"/>
      <c r="GID29" s="75"/>
      <c r="GIE29" s="75"/>
      <c r="GIF29" s="75"/>
      <c r="GIG29" s="75"/>
      <c r="GIH29" s="75"/>
      <c r="GII29" s="75"/>
      <c r="GIJ29" s="75"/>
      <c r="GIK29" s="75"/>
      <c r="GIL29" s="75"/>
      <c r="GIM29" s="75"/>
      <c r="GIN29" s="75"/>
      <c r="GIO29" s="75"/>
      <c r="GIP29" s="75"/>
      <c r="GIQ29" s="75"/>
      <c r="GIR29" s="75"/>
      <c r="GIS29" s="75"/>
      <c r="GIT29" s="75"/>
      <c r="GIU29" s="75"/>
      <c r="GIV29" s="75"/>
      <c r="GIW29" s="75"/>
      <c r="GIX29" s="75"/>
      <c r="GIY29" s="75"/>
      <c r="GIZ29" s="75"/>
      <c r="GJA29" s="75"/>
      <c r="GJB29" s="75"/>
      <c r="GJC29" s="75"/>
      <c r="GJD29" s="75"/>
      <c r="GJE29" s="75"/>
      <c r="GJF29" s="75"/>
      <c r="GJG29" s="75"/>
      <c r="GJH29" s="75"/>
      <c r="GJI29" s="75"/>
      <c r="GJJ29" s="75"/>
      <c r="GJK29" s="75"/>
      <c r="GJL29" s="75"/>
      <c r="GJM29" s="75"/>
      <c r="GJN29" s="75"/>
      <c r="GJO29" s="75"/>
      <c r="GJP29" s="75"/>
      <c r="GJQ29" s="75"/>
      <c r="GJR29" s="75"/>
      <c r="GJS29" s="75"/>
      <c r="GJT29" s="75"/>
      <c r="GJU29" s="75"/>
      <c r="GJV29" s="75"/>
      <c r="GJW29" s="75"/>
      <c r="GJX29" s="75"/>
      <c r="GJY29" s="75"/>
      <c r="GJZ29" s="75"/>
      <c r="GKA29" s="75"/>
      <c r="GKB29" s="75"/>
      <c r="GKC29" s="75"/>
      <c r="GKD29" s="75"/>
      <c r="GKE29" s="75"/>
      <c r="GKF29" s="75"/>
      <c r="GKG29" s="75"/>
      <c r="GKH29" s="75"/>
      <c r="GKI29" s="75"/>
      <c r="GKJ29" s="75"/>
      <c r="GKK29" s="75"/>
      <c r="GKL29" s="75"/>
      <c r="GKM29" s="75"/>
      <c r="GKN29" s="75"/>
      <c r="GKO29" s="75"/>
      <c r="GKP29" s="75"/>
      <c r="GKQ29" s="75"/>
      <c r="GKR29" s="75"/>
      <c r="GKS29" s="75"/>
      <c r="GKT29" s="75"/>
      <c r="GKU29" s="75"/>
      <c r="GKV29" s="75"/>
      <c r="GKW29" s="75"/>
      <c r="GKX29" s="75"/>
      <c r="GKY29" s="75"/>
      <c r="GKZ29" s="75"/>
      <c r="GLA29" s="75"/>
      <c r="GLB29" s="75"/>
      <c r="GLC29" s="75"/>
      <c r="GLD29" s="75"/>
      <c r="GLE29" s="75"/>
      <c r="GLF29" s="75"/>
      <c r="GLG29" s="75"/>
      <c r="GLH29" s="75"/>
      <c r="GLI29" s="75"/>
      <c r="GLJ29" s="75"/>
      <c r="GLK29" s="75"/>
      <c r="GLL29" s="75"/>
      <c r="GLM29" s="75"/>
      <c r="GLN29" s="75"/>
      <c r="GLO29" s="75"/>
      <c r="GLP29" s="75"/>
      <c r="GLQ29" s="75"/>
      <c r="GLR29" s="75"/>
      <c r="GLS29" s="75"/>
      <c r="GLT29" s="75"/>
      <c r="GLU29" s="75"/>
      <c r="GLV29" s="75"/>
      <c r="GLW29" s="75"/>
      <c r="GLX29" s="75"/>
      <c r="GLY29" s="75"/>
      <c r="GLZ29" s="75"/>
      <c r="GMA29" s="75"/>
      <c r="GMB29" s="75"/>
      <c r="GMC29" s="75"/>
      <c r="GMD29" s="75"/>
      <c r="GME29" s="75"/>
      <c r="GMF29" s="75"/>
      <c r="GMG29" s="75"/>
      <c r="GMH29" s="75"/>
      <c r="GMI29" s="75"/>
      <c r="GMJ29" s="75"/>
      <c r="GMK29" s="75"/>
      <c r="GML29" s="75"/>
      <c r="GMM29" s="75"/>
      <c r="GMN29" s="75"/>
      <c r="GMO29" s="75"/>
      <c r="GMP29" s="75"/>
      <c r="GMQ29" s="75"/>
      <c r="GMR29" s="75"/>
      <c r="GMS29" s="75"/>
      <c r="GMT29" s="75"/>
      <c r="GMU29" s="75"/>
      <c r="GMV29" s="75"/>
      <c r="GMW29" s="75"/>
      <c r="GMX29" s="75"/>
      <c r="GMY29" s="75"/>
      <c r="GMZ29" s="75"/>
      <c r="GNA29" s="75"/>
      <c r="GNB29" s="75"/>
      <c r="GNC29" s="75"/>
      <c r="GND29" s="75"/>
      <c r="GNE29" s="75"/>
      <c r="GNF29" s="75"/>
      <c r="GNG29" s="75"/>
      <c r="GNH29" s="75"/>
      <c r="GNI29" s="75"/>
      <c r="GNJ29" s="75"/>
      <c r="GNK29" s="75"/>
      <c r="GNL29" s="75"/>
      <c r="GNM29" s="75"/>
      <c r="GNN29" s="75"/>
      <c r="GNO29" s="75"/>
      <c r="GNP29" s="75"/>
      <c r="GNQ29" s="75"/>
      <c r="GNR29" s="75"/>
      <c r="GNS29" s="75"/>
      <c r="GNT29" s="75"/>
      <c r="GNU29" s="75"/>
      <c r="GNV29" s="75"/>
      <c r="GNW29" s="75"/>
      <c r="GNX29" s="75"/>
      <c r="GNY29" s="75"/>
      <c r="GNZ29" s="75"/>
      <c r="GOA29" s="75"/>
      <c r="GOB29" s="75"/>
      <c r="GOC29" s="75"/>
      <c r="GOD29" s="75"/>
      <c r="GOE29" s="75"/>
      <c r="GOF29" s="75"/>
      <c r="GOG29" s="75"/>
      <c r="GOH29" s="75"/>
      <c r="GOI29" s="75"/>
      <c r="GOJ29" s="75"/>
      <c r="GOK29" s="75"/>
      <c r="GOL29" s="75"/>
      <c r="GOM29" s="75"/>
      <c r="GON29" s="75"/>
      <c r="GOO29" s="75"/>
      <c r="GOP29" s="75"/>
      <c r="GOQ29" s="75"/>
      <c r="GOR29" s="75"/>
      <c r="GOS29" s="75"/>
      <c r="GOT29" s="75"/>
      <c r="GOU29" s="75"/>
      <c r="GOV29" s="75"/>
      <c r="GOW29" s="75"/>
      <c r="GOX29" s="75"/>
      <c r="GOY29" s="75"/>
      <c r="GOZ29" s="75"/>
      <c r="GPA29" s="75"/>
      <c r="GPB29" s="75"/>
      <c r="GPC29" s="75"/>
      <c r="GPD29" s="75"/>
      <c r="GPE29" s="75"/>
      <c r="GPF29" s="75"/>
      <c r="GPG29" s="75"/>
      <c r="GPH29" s="75"/>
      <c r="GPI29" s="75"/>
      <c r="GPJ29" s="75"/>
      <c r="GPK29" s="75"/>
      <c r="GPL29" s="75"/>
      <c r="GPM29" s="75"/>
      <c r="GPN29" s="75"/>
      <c r="GPO29" s="75"/>
      <c r="GPP29" s="75"/>
      <c r="GPQ29" s="75"/>
      <c r="GPR29" s="75"/>
      <c r="GPS29" s="75"/>
      <c r="GPT29" s="75"/>
      <c r="GPU29" s="75"/>
      <c r="GPV29" s="75"/>
      <c r="GPW29" s="75"/>
      <c r="GPX29" s="75"/>
      <c r="GPY29" s="75"/>
      <c r="GPZ29" s="75"/>
      <c r="GQA29" s="75"/>
      <c r="GQB29" s="75"/>
      <c r="GQC29" s="75"/>
      <c r="GQD29" s="75"/>
      <c r="GQE29" s="75"/>
      <c r="GQF29" s="75"/>
      <c r="GQG29" s="75"/>
      <c r="GQH29" s="75"/>
      <c r="GQI29" s="75"/>
      <c r="GQJ29" s="75"/>
      <c r="GQK29" s="75"/>
      <c r="GQL29" s="75"/>
      <c r="GQM29" s="75"/>
      <c r="GQN29" s="75"/>
      <c r="GQO29" s="75"/>
      <c r="GQP29" s="75"/>
      <c r="GQQ29" s="75"/>
      <c r="GQR29" s="75"/>
      <c r="GQS29" s="75"/>
      <c r="GQT29" s="75"/>
      <c r="GQU29" s="75"/>
      <c r="GQV29" s="75"/>
      <c r="GQW29" s="75"/>
      <c r="GQX29" s="75"/>
      <c r="GQY29" s="75"/>
      <c r="GQZ29" s="75"/>
      <c r="GRA29" s="75"/>
      <c r="GRB29" s="75"/>
      <c r="GRC29" s="75"/>
      <c r="GRD29" s="75"/>
      <c r="GRE29" s="75"/>
      <c r="GRF29" s="75"/>
      <c r="GRG29" s="75"/>
      <c r="GRH29" s="75"/>
      <c r="GRI29" s="75"/>
      <c r="GRJ29" s="75"/>
      <c r="GRK29" s="75"/>
      <c r="GRL29" s="75"/>
      <c r="GRM29" s="75"/>
      <c r="GRN29" s="75"/>
      <c r="GRO29" s="75"/>
      <c r="GRP29" s="75"/>
      <c r="GRQ29" s="75"/>
      <c r="GRR29" s="75"/>
      <c r="GRS29" s="75"/>
      <c r="GRT29" s="75"/>
      <c r="GRU29" s="75"/>
      <c r="GRV29" s="75"/>
      <c r="GRW29" s="75"/>
      <c r="GRX29" s="75"/>
      <c r="GRY29" s="75"/>
      <c r="GRZ29" s="75"/>
      <c r="GSA29" s="75"/>
      <c r="GSB29" s="75"/>
      <c r="GSC29" s="75"/>
      <c r="GSD29" s="75"/>
      <c r="GSE29" s="75"/>
      <c r="GSF29" s="75"/>
      <c r="GSG29" s="75"/>
      <c r="GSH29" s="75"/>
      <c r="GSI29" s="75"/>
      <c r="GSJ29" s="75"/>
      <c r="GSK29" s="75"/>
      <c r="GSL29" s="75"/>
      <c r="GSM29" s="75"/>
      <c r="GSN29" s="75"/>
      <c r="GSO29" s="75"/>
      <c r="GSP29" s="75"/>
      <c r="GSQ29" s="75"/>
      <c r="GSR29" s="75"/>
      <c r="GSS29" s="75"/>
      <c r="GST29" s="75"/>
      <c r="GSU29" s="75"/>
      <c r="GSV29" s="75"/>
      <c r="GSW29" s="75"/>
      <c r="GSX29" s="75"/>
      <c r="GSY29" s="75"/>
      <c r="GSZ29" s="75"/>
      <c r="GTA29" s="75"/>
      <c r="GTB29" s="75"/>
      <c r="GTC29" s="75"/>
      <c r="GTD29" s="75"/>
      <c r="GTE29" s="75"/>
      <c r="GTF29" s="75"/>
      <c r="GTG29" s="75"/>
      <c r="GTH29" s="75"/>
      <c r="GTI29" s="75"/>
      <c r="GTJ29" s="75"/>
      <c r="GTK29" s="75"/>
      <c r="GTL29" s="75"/>
      <c r="GTM29" s="75"/>
      <c r="GTN29" s="75"/>
      <c r="GTO29" s="75"/>
      <c r="GTP29" s="75"/>
      <c r="GTQ29" s="75"/>
      <c r="GTR29" s="75"/>
      <c r="GTS29" s="75"/>
      <c r="GTT29" s="75"/>
      <c r="GTU29" s="75"/>
      <c r="GTV29" s="75"/>
      <c r="GTW29" s="75"/>
      <c r="GTX29" s="75"/>
      <c r="GTY29" s="75"/>
      <c r="GTZ29" s="75"/>
      <c r="GUA29" s="75"/>
      <c r="GUB29" s="75"/>
      <c r="GUC29" s="75"/>
      <c r="GUD29" s="75"/>
      <c r="GUE29" s="75"/>
      <c r="GUF29" s="75"/>
      <c r="GUG29" s="75"/>
      <c r="GUH29" s="75"/>
      <c r="GUI29" s="75"/>
      <c r="GUJ29" s="75"/>
      <c r="GUK29" s="75"/>
      <c r="GUL29" s="75"/>
      <c r="GUM29" s="75"/>
      <c r="GUN29" s="75"/>
      <c r="GUO29" s="75"/>
      <c r="GUP29" s="75"/>
      <c r="GUQ29" s="75"/>
      <c r="GUR29" s="75"/>
      <c r="GUS29" s="75"/>
      <c r="GUT29" s="75"/>
      <c r="GUU29" s="75"/>
      <c r="GUV29" s="75"/>
      <c r="GUW29" s="75"/>
      <c r="GUX29" s="75"/>
      <c r="GUY29" s="75"/>
      <c r="GUZ29" s="75"/>
      <c r="GVA29" s="75"/>
      <c r="GVB29" s="75"/>
      <c r="GVC29" s="75"/>
      <c r="GVD29" s="75"/>
      <c r="GVE29" s="75"/>
      <c r="GVF29" s="75"/>
      <c r="GVG29" s="75"/>
      <c r="GVH29" s="75"/>
      <c r="GVI29" s="75"/>
      <c r="GVJ29" s="75"/>
      <c r="GVK29" s="75"/>
      <c r="GVL29" s="75"/>
      <c r="GVM29" s="75"/>
      <c r="GVN29" s="75"/>
      <c r="GVO29" s="75"/>
      <c r="GVP29" s="75"/>
      <c r="GVQ29" s="75"/>
      <c r="GVR29" s="75"/>
      <c r="GVS29" s="75"/>
      <c r="GVT29" s="75"/>
      <c r="GVU29" s="75"/>
      <c r="GVV29" s="75"/>
      <c r="GVW29" s="75"/>
      <c r="GVX29" s="75"/>
      <c r="GVY29" s="75"/>
      <c r="GVZ29" s="75"/>
      <c r="GWA29" s="75"/>
      <c r="GWB29" s="75"/>
      <c r="GWC29" s="75"/>
      <c r="GWD29" s="75"/>
      <c r="GWE29" s="75"/>
      <c r="GWF29" s="75"/>
      <c r="GWG29" s="75"/>
      <c r="GWH29" s="75"/>
      <c r="GWI29" s="75"/>
      <c r="GWJ29" s="75"/>
      <c r="GWK29" s="75"/>
      <c r="GWL29" s="75"/>
      <c r="GWM29" s="75"/>
      <c r="GWN29" s="75"/>
      <c r="GWO29" s="75"/>
      <c r="GWP29" s="75"/>
      <c r="GWQ29" s="75"/>
      <c r="GWR29" s="75"/>
      <c r="GWS29" s="75"/>
      <c r="GWT29" s="75"/>
      <c r="GWU29" s="75"/>
      <c r="GWV29" s="75"/>
      <c r="GWW29" s="75"/>
      <c r="GWX29" s="75"/>
      <c r="GWY29" s="75"/>
      <c r="GWZ29" s="75"/>
      <c r="GXA29" s="75"/>
      <c r="GXB29" s="75"/>
      <c r="GXC29" s="75"/>
      <c r="GXD29" s="75"/>
      <c r="GXE29" s="75"/>
      <c r="GXF29" s="75"/>
      <c r="GXG29" s="75"/>
      <c r="GXH29" s="75"/>
      <c r="GXI29" s="75"/>
      <c r="GXJ29" s="75"/>
      <c r="GXK29" s="75"/>
      <c r="GXL29" s="75"/>
      <c r="GXM29" s="75"/>
      <c r="GXN29" s="75"/>
      <c r="GXO29" s="75"/>
      <c r="GXP29" s="75"/>
      <c r="GXQ29" s="75"/>
      <c r="GXR29" s="75"/>
      <c r="GXS29" s="75"/>
      <c r="GXT29" s="75"/>
      <c r="GXU29" s="75"/>
      <c r="GXV29" s="75"/>
      <c r="GXW29" s="75"/>
      <c r="GXX29" s="75"/>
      <c r="GXY29" s="75"/>
      <c r="GXZ29" s="75"/>
      <c r="GYA29" s="75"/>
      <c r="GYB29" s="75"/>
      <c r="GYC29" s="75"/>
      <c r="GYD29" s="75"/>
      <c r="GYE29" s="75"/>
      <c r="GYF29" s="75"/>
      <c r="GYG29" s="75"/>
      <c r="GYH29" s="75"/>
      <c r="GYI29" s="75"/>
      <c r="GYJ29" s="75"/>
      <c r="GYK29" s="75"/>
      <c r="GYL29" s="75"/>
      <c r="GYM29" s="75"/>
      <c r="GYN29" s="75"/>
      <c r="GYO29" s="75"/>
      <c r="GYP29" s="75"/>
      <c r="GYQ29" s="75"/>
      <c r="GYR29" s="75"/>
      <c r="GYS29" s="75"/>
      <c r="GYT29" s="75"/>
      <c r="GYU29" s="75"/>
      <c r="GYV29" s="75"/>
      <c r="GYW29" s="75"/>
      <c r="GYX29" s="75"/>
      <c r="GYY29" s="75"/>
      <c r="GYZ29" s="75"/>
      <c r="GZA29" s="75"/>
      <c r="GZB29" s="75"/>
      <c r="GZC29" s="75"/>
      <c r="GZD29" s="75"/>
      <c r="GZE29" s="75"/>
      <c r="GZF29" s="75"/>
      <c r="GZG29" s="75"/>
      <c r="GZH29" s="75"/>
      <c r="GZI29" s="75"/>
      <c r="GZJ29" s="75"/>
      <c r="GZK29" s="75"/>
      <c r="GZL29" s="75"/>
      <c r="GZM29" s="75"/>
      <c r="GZN29" s="75"/>
      <c r="GZO29" s="75"/>
      <c r="GZP29" s="75"/>
      <c r="GZQ29" s="75"/>
      <c r="GZR29" s="75"/>
      <c r="GZS29" s="75"/>
      <c r="GZT29" s="75"/>
      <c r="GZU29" s="75"/>
      <c r="GZV29" s="75"/>
      <c r="GZW29" s="75"/>
      <c r="GZX29" s="75"/>
      <c r="GZY29" s="75"/>
      <c r="GZZ29" s="75"/>
      <c r="HAA29" s="75"/>
      <c r="HAB29" s="75"/>
      <c r="HAC29" s="75"/>
      <c r="HAD29" s="75"/>
      <c r="HAE29" s="75"/>
      <c r="HAF29" s="75"/>
      <c r="HAG29" s="75"/>
      <c r="HAH29" s="75"/>
      <c r="HAI29" s="75"/>
      <c r="HAJ29" s="75"/>
      <c r="HAK29" s="75"/>
      <c r="HAL29" s="75"/>
      <c r="HAM29" s="75"/>
      <c r="HAN29" s="75"/>
      <c r="HAO29" s="75"/>
      <c r="HAP29" s="75"/>
      <c r="HAQ29" s="75"/>
      <c r="HAR29" s="75"/>
      <c r="HAS29" s="75"/>
      <c r="HAT29" s="75"/>
      <c r="HAU29" s="75"/>
      <c r="HAV29" s="75"/>
      <c r="HAW29" s="75"/>
      <c r="HAX29" s="75"/>
      <c r="HAY29" s="75"/>
      <c r="HAZ29" s="75"/>
      <c r="HBA29" s="75"/>
      <c r="HBB29" s="75"/>
      <c r="HBC29" s="75"/>
      <c r="HBD29" s="75"/>
      <c r="HBE29" s="75"/>
      <c r="HBF29" s="75"/>
      <c r="HBG29" s="75"/>
      <c r="HBH29" s="75"/>
      <c r="HBI29" s="75"/>
      <c r="HBJ29" s="75"/>
      <c r="HBK29" s="75"/>
      <c r="HBL29" s="75"/>
      <c r="HBM29" s="75"/>
      <c r="HBN29" s="75"/>
      <c r="HBO29" s="75"/>
      <c r="HBP29" s="75"/>
      <c r="HBQ29" s="75"/>
      <c r="HBR29" s="75"/>
      <c r="HBS29" s="75"/>
      <c r="HBT29" s="75"/>
      <c r="HBU29" s="75"/>
      <c r="HBV29" s="75"/>
      <c r="HBW29" s="75"/>
      <c r="HBX29" s="75"/>
      <c r="HBY29" s="75"/>
      <c r="HBZ29" s="75"/>
      <c r="HCA29" s="75"/>
      <c r="HCB29" s="75"/>
      <c r="HCC29" s="75"/>
      <c r="HCD29" s="75"/>
      <c r="HCE29" s="75"/>
      <c r="HCF29" s="75"/>
      <c r="HCG29" s="75"/>
      <c r="HCH29" s="75"/>
      <c r="HCI29" s="75"/>
      <c r="HCJ29" s="75"/>
      <c r="HCK29" s="75"/>
      <c r="HCL29" s="75"/>
      <c r="HCM29" s="75"/>
      <c r="HCN29" s="75"/>
      <c r="HCO29" s="75"/>
      <c r="HCP29" s="75"/>
      <c r="HCQ29" s="75"/>
      <c r="HCR29" s="75"/>
      <c r="HCS29" s="75"/>
      <c r="HCT29" s="75"/>
      <c r="HCU29" s="75"/>
      <c r="HCV29" s="75"/>
      <c r="HCW29" s="75"/>
      <c r="HCX29" s="75"/>
      <c r="HCY29" s="75"/>
      <c r="HCZ29" s="75"/>
      <c r="HDA29" s="75"/>
      <c r="HDB29" s="75"/>
      <c r="HDC29" s="75"/>
      <c r="HDD29" s="75"/>
      <c r="HDE29" s="75"/>
      <c r="HDF29" s="75"/>
      <c r="HDG29" s="75"/>
      <c r="HDH29" s="75"/>
      <c r="HDI29" s="75"/>
      <c r="HDJ29" s="75"/>
      <c r="HDK29" s="75"/>
      <c r="HDL29" s="75"/>
      <c r="HDM29" s="75"/>
      <c r="HDN29" s="75"/>
      <c r="HDO29" s="75"/>
      <c r="HDP29" s="75"/>
      <c r="HDQ29" s="75"/>
      <c r="HDR29" s="75"/>
      <c r="HDS29" s="75"/>
      <c r="HDT29" s="75"/>
      <c r="HDU29" s="75"/>
      <c r="HDV29" s="75"/>
      <c r="HDW29" s="75"/>
      <c r="HDX29" s="75"/>
      <c r="HDY29" s="75"/>
      <c r="HDZ29" s="75"/>
      <c r="HEA29" s="75"/>
      <c r="HEB29" s="75"/>
      <c r="HEC29" s="75"/>
      <c r="HED29" s="75"/>
      <c r="HEE29" s="75"/>
      <c r="HEF29" s="75"/>
      <c r="HEG29" s="75"/>
      <c r="HEH29" s="75"/>
      <c r="HEI29" s="75"/>
      <c r="HEJ29" s="75"/>
      <c r="HEK29" s="75"/>
      <c r="HEL29" s="75"/>
      <c r="HEM29" s="75"/>
      <c r="HEN29" s="75"/>
      <c r="HEO29" s="75"/>
      <c r="HEP29" s="75"/>
      <c r="HEQ29" s="75"/>
      <c r="HER29" s="75"/>
      <c r="HES29" s="75"/>
      <c r="HET29" s="75"/>
      <c r="HEU29" s="75"/>
      <c r="HEV29" s="75"/>
      <c r="HEW29" s="75"/>
      <c r="HEX29" s="75"/>
      <c r="HEY29" s="75"/>
      <c r="HEZ29" s="75"/>
      <c r="HFA29" s="75"/>
      <c r="HFB29" s="75"/>
      <c r="HFC29" s="75"/>
      <c r="HFD29" s="75"/>
      <c r="HFE29" s="75"/>
      <c r="HFF29" s="75"/>
      <c r="HFG29" s="75"/>
      <c r="HFH29" s="75"/>
      <c r="HFI29" s="75"/>
      <c r="HFJ29" s="75"/>
      <c r="HFK29" s="75"/>
      <c r="HFL29" s="75"/>
      <c r="HFM29" s="75"/>
      <c r="HFN29" s="75"/>
      <c r="HFO29" s="75"/>
      <c r="HFP29" s="75"/>
      <c r="HFQ29" s="75"/>
      <c r="HFR29" s="75"/>
      <c r="HFS29" s="75"/>
      <c r="HFT29" s="75"/>
      <c r="HFU29" s="75"/>
      <c r="HFV29" s="75"/>
      <c r="HFW29" s="75"/>
      <c r="HFX29" s="75"/>
      <c r="HFY29" s="75"/>
      <c r="HFZ29" s="75"/>
      <c r="HGA29" s="75"/>
      <c r="HGB29" s="75"/>
      <c r="HGC29" s="75"/>
      <c r="HGD29" s="75"/>
      <c r="HGE29" s="75"/>
      <c r="HGF29" s="75"/>
      <c r="HGG29" s="75"/>
      <c r="HGH29" s="75"/>
      <c r="HGI29" s="75"/>
      <c r="HGJ29" s="75"/>
      <c r="HGK29" s="75"/>
      <c r="HGL29" s="75"/>
      <c r="HGM29" s="75"/>
      <c r="HGN29" s="75"/>
      <c r="HGO29" s="75"/>
      <c r="HGP29" s="75"/>
      <c r="HGQ29" s="75"/>
      <c r="HGR29" s="75"/>
      <c r="HGS29" s="75"/>
      <c r="HGT29" s="75"/>
      <c r="HGU29" s="75"/>
      <c r="HGV29" s="75"/>
      <c r="HGW29" s="75"/>
      <c r="HGX29" s="75"/>
      <c r="HGY29" s="75"/>
      <c r="HGZ29" s="75"/>
      <c r="HHA29" s="75"/>
      <c r="HHB29" s="75"/>
      <c r="HHC29" s="75"/>
      <c r="HHD29" s="75"/>
      <c r="HHE29" s="75"/>
      <c r="HHF29" s="75"/>
      <c r="HHG29" s="75"/>
      <c r="HHH29" s="75"/>
      <c r="HHI29" s="75"/>
      <c r="HHJ29" s="75"/>
      <c r="HHK29" s="75"/>
      <c r="HHL29" s="75"/>
      <c r="HHM29" s="75"/>
      <c r="HHN29" s="75"/>
      <c r="HHO29" s="75"/>
      <c r="HHP29" s="75"/>
      <c r="HHQ29" s="75"/>
      <c r="HHR29" s="75"/>
      <c r="HHS29" s="75"/>
      <c r="HHT29" s="75"/>
      <c r="HHU29" s="75"/>
      <c r="HHV29" s="75"/>
      <c r="HHW29" s="75"/>
      <c r="HHX29" s="75"/>
      <c r="HHY29" s="75"/>
      <c r="HHZ29" s="75"/>
      <c r="HIA29" s="75"/>
      <c r="HIB29" s="75"/>
      <c r="HIC29" s="75"/>
      <c r="HID29" s="75"/>
      <c r="HIE29" s="75"/>
      <c r="HIF29" s="75"/>
      <c r="HIG29" s="75"/>
      <c r="HIH29" s="75"/>
      <c r="HII29" s="75"/>
      <c r="HIJ29" s="75"/>
      <c r="HIK29" s="75"/>
      <c r="HIL29" s="75"/>
      <c r="HIM29" s="75"/>
      <c r="HIN29" s="75"/>
      <c r="HIO29" s="75"/>
      <c r="HIP29" s="75"/>
      <c r="HIQ29" s="75"/>
      <c r="HIR29" s="75"/>
      <c r="HIS29" s="75"/>
      <c r="HIT29" s="75"/>
      <c r="HIU29" s="75"/>
      <c r="HIV29" s="75"/>
      <c r="HIW29" s="75"/>
      <c r="HIX29" s="75"/>
      <c r="HIY29" s="75"/>
      <c r="HIZ29" s="75"/>
      <c r="HJA29" s="75"/>
      <c r="HJB29" s="75"/>
      <c r="HJC29" s="75"/>
      <c r="HJD29" s="75"/>
      <c r="HJE29" s="75"/>
      <c r="HJF29" s="75"/>
      <c r="HJG29" s="75"/>
      <c r="HJH29" s="75"/>
      <c r="HJI29" s="75"/>
      <c r="HJJ29" s="75"/>
      <c r="HJK29" s="75"/>
      <c r="HJL29" s="75"/>
      <c r="HJM29" s="75"/>
      <c r="HJN29" s="75"/>
      <c r="HJO29" s="75"/>
      <c r="HJP29" s="75"/>
      <c r="HJQ29" s="75"/>
      <c r="HJR29" s="75"/>
      <c r="HJS29" s="75"/>
      <c r="HJT29" s="75"/>
      <c r="HJU29" s="75"/>
      <c r="HJV29" s="75"/>
      <c r="HJW29" s="75"/>
      <c r="HJX29" s="75"/>
      <c r="HJY29" s="75"/>
      <c r="HJZ29" s="75"/>
      <c r="HKA29" s="75"/>
      <c r="HKB29" s="75"/>
      <c r="HKC29" s="75"/>
      <c r="HKD29" s="75"/>
      <c r="HKE29" s="75"/>
      <c r="HKF29" s="75"/>
      <c r="HKG29" s="75"/>
      <c r="HKH29" s="75"/>
      <c r="HKI29" s="75"/>
      <c r="HKJ29" s="75"/>
      <c r="HKK29" s="75"/>
      <c r="HKL29" s="75"/>
      <c r="HKM29" s="75"/>
      <c r="HKN29" s="75"/>
      <c r="HKO29" s="75"/>
      <c r="HKP29" s="75"/>
      <c r="HKQ29" s="75"/>
      <c r="HKR29" s="75"/>
      <c r="HKS29" s="75"/>
      <c r="HKT29" s="75"/>
      <c r="HKU29" s="75"/>
      <c r="HKV29" s="75"/>
      <c r="HKW29" s="75"/>
      <c r="HKX29" s="75"/>
      <c r="HKY29" s="75"/>
      <c r="HKZ29" s="75"/>
      <c r="HLA29" s="75"/>
      <c r="HLB29" s="75"/>
      <c r="HLC29" s="75"/>
      <c r="HLD29" s="75"/>
      <c r="HLE29" s="75"/>
      <c r="HLF29" s="75"/>
      <c r="HLG29" s="75"/>
      <c r="HLH29" s="75"/>
      <c r="HLI29" s="75"/>
      <c r="HLJ29" s="75"/>
      <c r="HLK29" s="75"/>
      <c r="HLL29" s="75"/>
      <c r="HLM29" s="75"/>
      <c r="HLN29" s="75"/>
      <c r="HLO29" s="75"/>
      <c r="HLP29" s="75"/>
      <c r="HLQ29" s="75"/>
      <c r="HLR29" s="75"/>
      <c r="HLS29" s="75"/>
      <c r="HLT29" s="75"/>
      <c r="HLU29" s="75"/>
      <c r="HLV29" s="75"/>
      <c r="HLW29" s="75"/>
      <c r="HLX29" s="75"/>
      <c r="HLY29" s="75"/>
      <c r="HLZ29" s="75"/>
      <c r="HMA29" s="75"/>
      <c r="HMB29" s="75"/>
      <c r="HMC29" s="75"/>
      <c r="HMD29" s="75"/>
      <c r="HME29" s="75"/>
      <c r="HMF29" s="75"/>
      <c r="HMG29" s="75"/>
      <c r="HMH29" s="75"/>
      <c r="HMI29" s="75"/>
      <c r="HMJ29" s="75"/>
      <c r="HMK29" s="75"/>
      <c r="HML29" s="75"/>
      <c r="HMM29" s="75"/>
      <c r="HMN29" s="75"/>
      <c r="HMO29" s="75"/>
      <c r="HMP29" s="75"/>
      <c r="HMQ29" s="75"/>
      <c r="HMR29" s="75"/>
      <c r="HMS29" s="75"/>
      <c r="HMT29" s="75"/>
      <c r="HMU29" s="75"/>
      <c r="HMV29" s="75"/>
      <c r="HMW29" s="75"/>
      <c r="HMX29" s="75"/>
      <c r="HMY29" s="75"/>
      <c r="HMZ29" s="75"/>
      <c r="HNA29" s="75"/>
      <c r="HNB29" s="75"/>
      <c r="HNC29" s="75"/>
      <c r="HND29" s="75"/>
      <c r="HNE29" s="75"/>
      <c r="HNF29" s="75"/>
      <c r="HNG29" s="75"/>
      <c r="HNH29" s="75"/>
      <c r="HNI29" s="75"/>
      <c r="HNJ29" s="75"/>
      <c r="HNK29" s="75"/>
      <c r="HNL29" s="75"/>
      <c r="HNM29" s="75"/>
      <c r="HNN29" s="75"/>
      <c r="HNO29" s="75"/>
      <c r="HNP29" s="75"/>
      <c r="HNQ29" s="75"/>
      <c r="HNR29" s="75"/>
      <c r="HNS29" s="75"/>
      <c r="HNT29" s="75"/>
      <c r="HNU29" s="75"/>
      <c r="HNV29" s="75"/>
      <c r="HNW29" s="75"/>
      <c r="HNX29" s="75"/>
      <c r="HNY29" s="75"/>
      <c r="HNZ29" s="75"/>
      <c r="HOA29" s="75"/>
      <c r="HOB29" s="75"/>
      <c r="HOC29" s="75"/>
      <c r="HOD29" s="75"/>
      <c r="HOE29" s="75"/>
      <c r="HOF29" s="75"/>
      <c r="HOG29" s="75"/>
      <c r="HOH29" s="75"/>
      <c r="HOI29" s="75"/>
      <c r="HOJ29" s="75"/>
      <c r="HOK29" s="75"/>
      <c r="HOL29" s="75"/>
      <c r="HOM29" s="75"/>
      <c r="HON29" s="75"/>
      <c r="HOO29" s="75"/>
      <c r="HOP29" s="75"/>
      <c r="HOQ29" s="75"/>
      <c r="HOR29" s="75"/>
      <c r="HOS29" s="75"/>
      <c r="HOT29" s="75"/>
      <c r="HOU29" s="75"/>
      <c r="HOV29" s="75"/>
      <c r="HOW29" s="75"/>
      <c r="HOX29" s="75"/>
      <c r="HOY29" s="75"/>
      <c r="HOZ29" s="75"/>
      <c r="HPA29" s="75"/>
      <c r="HPB29" s="75"/>
      <c r="HPC29" s="75"/>
      <c r="HPD29" s="75"/>
      <c r="HPE29" s="75"/>
      <c r="HPF29" s="75"/>
      <c r="HPG29" s="75"/>
      <c r="HPH29" s="75"/>
      <c r="HPI29" s="75"/>
      <c r="HPJ29" s="75"/>
      <c r="HPK29" s="75"/>
      <c r="HPL29" s="75"/>
      <c r="HPM29" s="75"/>
      <c r="HPN29" s="75"/>
      <c r="HPO29" s="75"/>
      <c r="HPP29" s="75"/>
      <c r="HPQ29" s="75"/>
      <c r="HPR29" s="75"/>
      <c r="HPS29" s="75"/>
      <c r="HPT29" s="75"/>
      <c r="HPU29" s="75"/>
      <c r="HPV29" s="75"/>
      <c r="HPW29" s="75"/>
      <c r="HPX29" s="75"/>
      <c r="HPY29" s="75"/>
      <c r="HPZ29" s="75"/>
      <c r="HQA29" s="75"/>
      <c r="HQB29" s="75"/>
      <c r="HQC29" s="75"/>
      <c r="HQD29" s="75"/>
      <c r="HQE29" s="75"/>
      <c r="HQF29" s="75"/>
      <c r="HQG29" s="75"/>
      <c r="HQH29" s="75"/>
      <c r="HQI29" s="75"/>
      <c r="HQJ29" s="75"/>
      <c r="HQK29" s="75"/>
      <c r="HQL29" s="75"/>
      <c r="HQM29" s="75"/>
      <c r="HQN29" s="75"/>
      <c r="HQO29" s="75"/>
      <c r="HQP29" s="75"/>
      <c r="HQQ29" s="75"/>
      <c r="HQR29" s="75"/>
      <c r="HQS29" s="75"/>
      <c r="HQT29" s="75"/>
      <c r="HQU29" s="75"/>
      <c r="HQV29" s="75"/>
      <c r="HQW29" s="75"/>
      <c r="HQX29" s="75"/>
      <c r="HQY29" s="75"/>
      <c r="HQZ29" s="75"/>
      <c r="HRA29" s="75"/>
      <c r="HRB29" s="75"/>
      <c r="HRC29" s="75"/>
      <c r="HRD29" s="75"/>
      <c r="HRE29" s="75"/>
      <c r="HRF29" s="75"/>
      <c r="HRG29" s="75"/>
      <c r="HRH29" s="75"/>
      <c r="HRI29" s="75"/>
      <c r="HRJ29" s="75"/>
      <c r="HRK29" s="75"/>
      <c r="HRL29" s="75"/>
      <c r="HRM29" s="75"/>
      <c r="HRN29" s="75"/>
      <c r="HRO29" s="75"/>
      <c r="HRP29" s="75"/>
      <c r="HRQ29" s="75"/>
      <c r="HRR29" s="75"/>
      <c r="HRS29" s="75"/>
      <c r="HRT29" s="75"/>
      <c r="HRU29" s="75"/>
      <c r="HRV29" s="75"/>
      <c r="HRW29" s="75"/>
      <c r="HRX29" s="75"/>
      <c r="HRY29" s="75"/>
      <c r="HRZ29" s="75"/>
      <c r="HSA29" s="75"/>
      <c r="HSB29" s="75"/>
      <c r="HSC29" s="75"/>
      <c r="HSD29" s="75"/>
      <c r="HSE29" s="75"/>
      <c r="HSF29" s="75"/>
      <c r="HSG29" s="75"/>
      <c r="HSH29" s="75"/>
      <c r="HSI29" s="75"/>
      <c r="HSJ29" s="75"/>
      <c r="HSK29" s="75"/>
      <c r="HSL29" s="75"/>
      <c r="HSM29" s="75"/>
      <c r="HSN29" s="75"/>
      <c r="HSO29" s="75"/>
      <c r="HSP29" s="75"/>
      <c r="HSQ29" s="75"/>
      <c r="HSR29" s="75"/>
      <c r="HSS29" s="75"/>
      <c r="HST29" s="75"/>
      <c r="HSU29" s="75"/>
      <c r="HSV29" s="75"/>
      <c r="HSW29" s="75"/>
      <c r="HSX29" s="75"/>
      <c r="HSY29" s="75"/>
      <c r="HSZ29" s="75"/>
      <c r="HTA29" s="75"/>
      <c r="HTB29" s="75"/>
      <c r="HTC29" s="75"/>
      <c r="HTD29" s="75"/>
      <c r="HTE29" s="75"/>
      <c r="HTF29" s="75"/>
      <c r="HTG29" s="75"/>
      <c r="HTH29" s="75"/>
      <c r="HTI29" s="75"/>
      <c r="HTJ29" s="75"/>
      <c r="HTK29" s="75"/>
      <c r="HTL29" s="75"/>
      <c r="HTM29" s="75"/>
      <c r="HTN29" s="75"/>
      <c r="HTO29" s="75"/>
      <c r="HTP29" s="75"/>
      <c r="HTQ29" s="75"/>
      <c r="HTR29" s="75"/>
      <c r="HTS29" s="75"/>
      <c r="HTT29" s="75"/>
      <c r="HTU29" s="75"/>
      <c r="HTV29" s="75"/>
      <c r="HTW29" s="75"/>
      <c r="HTX29" s="75"/>
      <c r="HTY29" s="75"/>
      <c r="HTZ29" s="75"/>
      <c r="HUA29" s="75"/>
      <c r="HUB29" s="75"/>
      <c r="HUC29" s="75"/>
      <c r="HUD29" s="75"/>
      <c r="HUE29" s="75"/>
      <c r="HUF29" s="75"/>
      <c r="HUG29" s="75"/>
      <c r="HUH29" s="75"/>
      <c r="HUI29" s="75"/>
      <c r="HUJ29" s="75"/>
      <c r="HUK29" s="75"/>
      <c r="HUL29" s="75"/>
      <c r="HUM29" s="75"/>
      <c r="HUN29" s="75"/>
      <c r="HUO29" s="75"/>
      <c r="HUP29" s="75"/>
      <c r="HUQ29" s="75"/>
      <c r="HUR29" s="75"/>
      <c r="HUS29" s="75"/>
      <c r="HUT29" s="75"/>
      <c r="HUU29" s="75"/>
      <c r="HUV29" s="75"/>
      <c r="HUW29" s="75"/>
      <c r="HUX29" s="75"/>
      <c r="HUY29" s="75"/>
      <c r="HUZ29" s="75"/>
      <c r="HVA29" s="75"/>
      <c r="HVB29" s="75"/>
      <c r="HVC29" s="75"/>
      <c r="HVD29" s="75"/>
      <c r="HVE29" s="75"/>
      <c r="HVF29" s="75"/>
      <c r="HVG29" s="75"/>
      <c r="HVH29" s="75"/>
      <c r="HVI29" s="75"/>
      <c r="HVJ29" s="75"/>
      <c r="HVK29" s="75"/>
      <c r="HVL29" s="75"/>
      <c r="HVM29" s="75"/>
      <c r="HVN29" s="75"/>
      <c r="HVO29" s="75"/>
      <c r="HVP29" s="75"/>
      <c r="HVQ29" s="75"/>
      <c r="HVR29" s="75"/>
      <c r="HVS29" s="75"/>
      <c r="HVT29" s="75"/>
      <c r="HVU29" s="75"/>
      <c r="HVV29" s="75"/>
      <c r="HVW29" s="75"/>
      <c r="HVX29" s="75"/>
      <c r="HVY29" s="75"/>
      <c r="HVZ29" s="75"/>
      <c r="HWA29" s="75"/>
      <c r="HWB29" s="75"/>
      <c r="HWC29" s="75"/>
      <c r="HWD29" s="75"/>
      <c r="HWE29" s="75"/>
      <c r="HWF29" s="75"/>
      <c r="HWG29" s="75"/>
      <c r="HWH29" s="75"/>
      <c r="HWI29" s="75"/>
      <c r="HWJ29" s="75"/>
      <c r="HWK29" s="75"/>
      <c r="HWL29" s="75"/>
      <c r="HWM29" s="75"/>
      <c r="HWN29" s="75"/>
      <c r="HWO29" s="75"/>
      <c r="HWP29" s="75"/>
      <c r="HWQ29" s="75"/>
      <c r="HWR29" s="75"/>
      <c r="HWS29" s="75"/>
      <c r="HWT29" s="75"/>
      <c r="HWU29" s="75"/>
      <c r="HWV29" s="75"/>
      <c r="HWW29" s="75"/>
      <c r="HWX29" s="75"/>
      <c r="HWY29" s="75"/>
      <c r="HWZ29" s="75"/>
      <c r="HXA29" s="75"/>
      <c r="HXB29" s="75"/>
      <c r="HXC29" s="75"/>
      <c r="HXD29" s="75"/>
      <c r="HXE29" s="75"/>
      <c r="HXF29" s="75"/>
      <c r="HXG29" s="75"/>
      <c r="HXH29" s="75"/>
      <c r="HXI29" s="75"/>
      <c r="HXJ29" s="75"/>
      <c r="HXK29" s="75"/>
      <c r="HXL29" s="75"/>
      <c r="HXM29" s="75"/>
      <c r="HXN29" s="75"/>
      <c r="HXO29" s="75"/>
      <c r="HXP29" s="75"/>
      <c r="HXQ29" s="75"/>
      <c r="HXR29" s="75"/>
      <c r="HXS29" s="75"/>
      <c r="HXT29" s="75"/>
      <c r="HXU29" s="75"/>
      <c r="HXV29" s="75"/>
      <c r="HXW29" s="75"/>
      <c r="HXX29" s="75"/>
      <c r="HXY29" s="75"/>
      <c r="HXZ29" s="75"/>
      <c r="HYA29" s="75"/>
      <c r="HYB29" s="75"/>
      <c r="HYC29" s="75"/>
      <c r="HYD29" s="75"/>
      <c r="HYE29" s="75"/>
      <c r="HYF29" s="75"/>
      <c r="HYG29" s="75"/>
      <c r="HYH29" s="75"/>
      <c r="HYI29" s="75"/>
      <c r="HYJ29" s="75"/>
      <c r="HYK29" s="75"/>
      <c r="HYL29" s="75"/>
      <c r="HYM29" s="75"/>
      <c r="HYN29" s="75"/>
      <c r="HYO29" s="75"/>
      <c r="HYP29" s="75"/>
      <c r="HYQ29" s="75"/>
      <c r="HYR29" s="75"/>
      <c r="HYS29" s="75"/>
      <c r="HYT29" s="75"/>
      <c r="HYU29" s="75"/>
      <c r="HYV29" s="75"/>
      <c r="HYW29" s="75"/>
      <c r="HYX29" s="75"/>
      <c r="HYY29" s="75"/>
      <c r="HYZ29" s="75"/>
      <c r="HZA29" s="75"/>
      <c r="HZB29" s="75"/>
      <c r="HZC29" s="75"/>
      <c r="HZD29" s="75"/>
      <c r="HZE29" s="75"/>
      <c r="HZF29" s="75"/>
      <c r="HZG29" s="75"/>
      <c r="HZH29" s="75"/>
      <c r="HZI29" s="75"/>
      <c r="HZJ29" s="75"/>
      <c r="HZK29" s="75"/>
      <c r="HZL29" s="75"/>
      <c r="HZM29" s="75"/>
      <c r="HZN29" s="75"/>
      <c r="HZO29" s="75"/>
      <c r="HZP29" s="75"/>
      <c r="HZQ29" s="75"/>
      <c r="HZR29" s="75"/>
      <c r="HZS29" s="75"/>
      <c r="HZT29" s="75"/>
      <c r="HZU29" s="75"/>
      <c r="HZV29" s="75"/>
      <c r="HZW29" s="75"/>
      <c r="HZX29" s="75"/>
      <c r="HZY29" s="75"/>
      <c r="HZZ29" s="75"/>
      <c r="IAA29" s="75"/>
      <c r="IAB29" s="75"/>
      <c r="IAC29" s="75"/>
      <c r="IAD29" s="75"/>
      <c r="IAE29" s="75"/>
      <c r="IAF29" s="75"/>
      <c r="IAG29" s="75"/>
      <c r="IAH29" s="75"/>
      <c r="IAI29" s="75"/>
      <c r="IAJ29" s="75"/>
      <c r="IAK29" s="75"/>
      <c r="IAL29" s="75"/>
      <c r="IAM29" s="75"/>
      <c r="IAN29" s="75"/>
      <c r="IAO29" s="75"/>
      <c r="IAP29" s="75"/>
      <c r="IAQ29" s="75"/>
      <c r="IAR29" s="75"/>
      <c r="IAS29" s="75"/>
      <c r="IAT29" s="75"/>
      <c r="IAU29" s="75"/>
      <c r="IAV29" s="75"/>
      <c r="IAW29" s="75"/>
      <c r="IAX29" s="75"/>
      <c r="IAY29" s="75"/>
      <c r="IAZ29" s="75"/>
      <c r="IBA29" s="75"/>
      <c r="IBB29" s="75"/>
      <c r="IBC29" s="75"/>
      <c r="IBD29" s="75"/>
      <c r="IBE29" s="75"/>
      <c r="IBF29" s="75"/>
      <c r="IBG29" s="75"/>
      <c r="IBH29" s="75"/>
      <c r="IBI29" s="75"/>
      <c r="IBJ29" s="75"/>
      <c r="IBK29" s="75"/>
      <c r="IBL29" s="75"/>
      <c r="IBM29" s="75"/>
      <c r="IBN29" s="75"/>
      <c r="IBO29" s="75"/>
      <c r="IBP29" s="75"/>
      <c r="IBQ29" s="75"/>
      <c r="IBR29" s="75"/>
      <c r="IBS29" s="75"/>
      <c r="IBT29" s="75"/>
      <c r="IBU29" s="75"/>
      <c r="IBV29" s="75"/>
      <c r="IBW29" s="75"/>
      <c r="IBX29" s="75"/>
      <c r="IBY29" s="75"/>
      <c r="IBZ29" s="75"/>
      <c r="ICA29" s="75"/>
      <c r="ICB29" s="75"/>
      <c r="ICC29" s="75"/>
      <c r="ICD29" s="75"/>
      <c r="ICE29" s="75"/>
      <c r="ICF29" s="75"/>
      <c r="ICG29" s="75"/>
      <c r="ICH29" s="75"/>
      <c r="ICI29" s="75"/>
      <c r="ICJ29" s="75"/>
      <c r="ICK29" s="75"/>
      <c r="ICL29" s="75"/>
      <c r="ICM29" s="75"/>
      <c r="ICN29" s="75"/>
      <c r="ICO29" s="75"/>
      <c r="ICP29" s="75"/>
      <c r="ICQ29" s="75"/>
      <c r="ICR29" s="75"/>
      <c r="ICS29" s="75"/>
      <c r="ICT29" s="75"/>
      <c r="ICU29" s="75"/>
      <c r="ICV29" s="75"/>
      <c r="ICW29" s="75"/>
      <c r="ICX29" s="75"/>
      <c r="ICY29" s="75"/>
      <c r="ICZ29" s="75"/>
      <c r="IDA29" s="75"/>
      <c r="IDB29" s="75"/>
      <c r="IDC29" s="75"/>
      <c r="IDD29" s="75"/>
      <c r="IDE29" s="75"/>
      <c r="IDF29" s="75"/>
      <c r="IDG29" s="75"/>
      <c r="IDH29" s="75"/>
      <c r="IDI29" s="75"/>
      <c r="IDJ29" s="75"/>
      <c r="IDK29" s="75"/>
      <c r="IDL29" s="75"/>
      <c r="IDM29" s="75"/>
      <c r="IDN29" s="75"/>
      <c r="IDO29" s="75"/>
      <c r="IDP29" s="75"/>
      <c r="IDQ29" s="75"/>
      <c r="IDR29" s="75"/>
      <c r="IDS29" s="75"/>
      <c r="IDT29" s="75"/>
      <c r="IDU29" s="75"/>
      <c r="IDV29" s="75"/>
      <c r="IDW29" s="75"/>
      <c r="IDX29" s="75"/>
      <c r="IDY29" s="75"/>
      <c r="IDZ29" s="75"/>
      <c r="IEA29" s="75"/>
      <c r="IEB29" s="75"/>
      <c r="IEC29" s="75"/>
      <c r="IED29" s="75"/>
      <c r="IEE29" s="75"/>
      <c r="IEF29" s="75"/>
      <c r="IEG29" s="75"/>
      <c r="IEH29" s="75"/>
      <c r="IEI29" s="75"/>
      <c r="IEJ29" s="75"/>
      <c r="IEK29" s="75"/>
      <c r="IEL29" s="75"/>
      <c r="IEM29" s="75"/>
      <c r="IEN29" s="75"/>
      <c r="IEO29" s="75"/>
      <c r="IEP29" s="75"/>
      <c r="IEQ29" s="75"/>
      <c r="IER29" s="75"/>
      <c r="IES29" s="75"/>
      <c r="IET29" s="75"/>
      <c r="IEU29" s="75"/>
      <c r="IEV29" s="75"/>
      <c r="IEW29" s="75"/>
      <c r="IEX29" s="75"/>
      <c r="IEY29" s="75"/>
      <c r="IEZ29" s="75"/>
      <c r="IFA29" s="75"/>
      <c r="IFB29" s="75"/>
      <c r="IFC29" s="75"/>
      <c r="IFD29" s="75"/>
      <c r="IFE29" s="75"/>
      <c r="IFF29" s="75"/>
      <c r="IFG29" s="75"/>
      <c r="IFH29" s="75"/>
      <c r="IFI29" s="75"/>
      <c r="IFJ29" s="75"/>
      <c r="IFK29" s="75"/>
      <c r="IFL29" s="75"/>
      <c r="IFM29" s="75"/>
      <c r="IFN29" s="75"/>
      <c r="IFO29" s="75"/>
      <c r="IFP29" s="75"/>
      <c r="IFQ29" s="75"/>
      <c r="IFR29" s="75"/>
      <c r="IFS29" s="75"/>
      <c r="IFT29" s="75"/>
      <c r="IFU29" s="75"/>
      <c r="IFV29" s="75"/>
      <c r="IFW29" s="75"/>
      <c r="IFX29" s="75"/>
      <c r="IFY29" s="75"/>
      <c r="IFZ29" s="75"/>
      <c r="IGA29" s="75"/>
      <c r="IGB29" s="75"/>
      <c r="IGC29" s="75"/>
      <c r="IGD29" s="75"/>
      <c r="IGE29" s="75"/>
      <c r="IGF29" s="75"/>
      <c r="IGG29" s="75"/>
      <c r="IGH29" s="75"/>
      <c r="IGI29" s="75"/>
      <c r="IGJ29" s="75"/>
      <c r="IGK29" s="75"/>
      <c r="IGL29" s="75"/>
      <c r="IGM29" s="75"/>
      <c r="IGN29" s="75"/>
      <c r="IGO29" s="75"/>
      <c r="IGP29" s="75"/>
      <c r="IGQ29" s="75"/>
      <c r="IGR29" s="75"/>
      <c r="IGS29" s="75"/>
      <c r="IGT29" s="75"/>
      <c r="IGU29" s="75"/>
      <c r="IGV29" s="75"/>
      <c r="IGW29" s="75"/>
      <c r="IGX29" s="75"/>
      <c r="IGY29" s="75"/>
      <c r="IGZ29" s="75"/>
      <c r="IHA29" s="75"/>
      <c r="IHB29" s="75"/>
      <c r="IHC29" s="75"/>
      <c r="IHD29" s="75"/>
      <c r="IHE29" s="75"/>
      <c r="IHF29" s="75"/>
      <c r="IHG29" s="75"/>
      <c r="IHH29" s="75"/>
      <c r="IHI29" s="75"/>
      <c r="IHJ29" s="75"/>
      <c r="IHK29" s="75"/>
      <c r="IHL29" s="75"/>
      <c r="IHM29" s="75"/>
      <c r="IHN29" s="75"/>
      <c r="IHO29" s="75"/>
      <c r="IHP29" s="75"/>
      <c r="IHQ29" s="75"/>
      <c r="IHR29" s="75"/>
      <c r="IHS29" s="75"/>
      <c r="IHT29" s="75"/>
      <c r="IHU29" s="75"/>
      <c r="IHV29" s="75"/>
      <c r="IHW29" s="75"/>
      <c r="IHX29" s="75"/>
      <c r="IHY29" s="75"/>
      <c r="IHZ29" s="75"/>
      <c r="IIA29" s="75"/>
      <c r="IIB29" s="75"/>
      <c r="IIC29" s="75"/>
      <c r="IID29" s="75"/>
      <c r="IIE29" s="75"/>
      <c r="IIF29" s="75"/>
      <c r="IIG29" s="75"/>
      <c r="IIH29" s="75"/>
      <c r="III29" s="75"/>
      <c r="IIJ29" s="75"/>
      <c r="IIK29" s="75"/>
      <c r="IIL29" s="75"/>
      <c r="IIM29" s="75"/>
      <c r="IIN29" s="75"/>
      <c r="IIO29" s="75"/>
      <c r="IIP29" s="75"/>
      <c r="IIQ29" s="75"/>
      <c r="IIR29" s="75"/>
      <c r="IIS29" s="75"/>
      <c r="IIT29" s="75"/>
      <c r="IIU29" s="75"/>
      <c r="IIV29" s="75"/>
      <c r="IIW29" s="75"/>
      <c r="IIX29" s="75"/>
      <c r="IIY29" s="75"/>
      <c r="IIZ29" s="75"/>
      <c r="IJA29" s="75"/>
      <c r="IJB29" s="75"/>
      <c r="IJC29" s="75"/>
      <c r="IJD29" s="75"/>
      <c r="IJE29" s="75"/>
      <c r="IJF29" s="75"/>
      <c r="IJG29" s="75"/>
      <c r="IJH29" s="75"/>
      <c r="IJI29" s="75"/>
      <c r="IJJ29" s="75"/>
      <c r="IJK29" s="75"/>
      <c r="IJL29" s="75"/>
      <c r="IJM29" s="75"/>
      <c r="IJN29" s="75"/>
      <c r="IJO29" s="75"/>
      <c r="IJP29" s="75"/>
      <c r="IJQ29" s="75"/>
      <c r="IJR29" s="75"/>
      <c r="IJS29" s="75"/>
      <c r="IJT29" s="75"/>
      <c r="IJU29" s="75"/>
      <c r="IJV29" s="75"/>
      <c r="IJW29" s="75"/>
      <c r="IJX29" s="75"/>
      <c r="IJY29" s="75"/>
      <c r="IJZ29" s="75"/>
      <c r="IKA29" s="75"/>
      <c r="IKB29" s="75"/>
      <c r="IKC29" s="75"/>
      <c r="IKD29" s="75"/>
      <c r="IKE29" s="75"/>
      <c r="IKF29" s="75"/>
      <c r="IKG29" s="75"/>
      <c r="IKH29" s="75"/>
      <c r="IKI29" s="75"/>
      <c r="IKJ29" s="75"/>
      <c r="IKK29" s="75"/>
      <c r="IKL29" s="75"/>
      <c r="IKM29" s="75"/>
      <c r="IKN29" s="75"/>
      <c r="IKO29" s="75"/>
      <c r="IKP29" s="75"/>
      <c r="IKQ29" s="75"/>
      <c r="IKR29" s="75"/>
      <c r="IKS29" s="75"/>
      <c r="IKT29" s="75"/>
      <c r="IKU29" s="75"/>
      <c r="IKV29" s="75"/>
      <c r="IKW29" s="75"/>
      <c r="IKX29" s="75"/>
      <c r="IKY29" s="75"/>
      <c r="IKZ29" s="75"/>
      <c r="ILA29" s="75"/>
      <c r="ILB29" s="75"/>
      <c r="ILC29" s="75"/>
      <c r="ILD29" s="75"/>
      <c r="ILE29" s="75"/>
      <c r="ILF29" s="75"/>
      <c r="ILG29" s="75"/>
      <c r="ILH29" s="75"/>
      <c r="ILI29" s="75"/>
      <c r="ILJ29" s="75"/>
      <c r="ILK29" s="75"/>
      <c r="ILL29" s="75"/>
      <c r="ILM29" s="75"/>
      <c r="ILN29" s="75"/>
      <c r="ILO29" s="75"/>
      <c r="ILP29" s="75"/>
      <c r="ILQ29" s="75"/>
      <c r="ILR29" s="75"/>
      <c r="ILS29" s="75"/>
      <c r="ILT29" s="75"/>
      <c r="ILU29" s="75"/>
      <c r="ILV29" s="75"/>
      <c r="ILW29" s="75"/>
      <c r="ILX29" s="75"/>
      <c r="ILY29" s="75"/>
      <c r="ILZ29" s="75"/>
      <c r="IMA29" s="75"/>
      <c r="IMB29" s="75"/>
      <c r="IMC29" s="75"/>
      <c r="IMD29" s="75"/>
      <c r="IME29" s="75"/>
      <c r="IMF29" s="75"/>
      <c r="IMG29" s="75"/>
      <c r="IMH29" s="75"/>
      <c r="IMI29" s="75"/>
      <c r="IMJ29" s="75"/>
      <c r="IMK29" s="75"/>
      <c r="IML29" s="75"/>
      <c r="IMM29" s="75"/>
      <c r="IMN29" s="75"/>
      <c r="IMO29" s="75"/>
      <c r="IMP29" s="75"/>
      <c r="IMQ29" s="75"/>
      <c r="IMR29" s="75"/>
      <c r="IMS29" s="75"/>
      <c r="IMT29" s="75"/>
      <c r="IMU29" s="75"/>
      <c r="IMV29" s="75"/>
      <c r="IMW29" s="75"/>
      <c r="IMX29" s="75"/>
      <c r="IMY29" s="75"/>
      <c r="IMZ29" s="75"/>
      <c r="INA29" s="75"/>
      <c r="INB29" s="75"/>
      <c r="INC29" s="75"/>
      <c r="IND29" s="75"/>
      <c r="INE29" s="75"/>
      <c r="INF29" s="75"/>
      <c r="ING29" s="75"/>
      <c r="INH29" s="75"/>
      <c r="INI29" s="75"/>
      <c r="INJ29" s="75"/>
      <c r="INK29" s="75"/>
      <c r="INL29" s="75"/>
      <c r="INM29" s="75"/>
      <c r="INN29" s="75"/>
      <c r="INO29" s="75"/>
      <c r="INP29" s="75"/>
      <c r="INQ29" s="75"/>
      <c r="INR29" s="75"/>
      <c r="INS29" s="75"/>
      <c r="INT29" s="75"/>
      <c r="INU29" s="75"/>
      <c r="INV29" s="75"/>
      <c r="INW29" s="75"/>
      <c r="INX29" s="75"/>
      <c r="INY29" s="75"/>
      <c r="INZ29" s="75"/>
      <c r="IOA29" s="75"/>
      <c r="IOB29" s="75"/>
      <c r="IOC29" s="75"/>
      <c r="IOD29" s="75"/>
      <c r="IOE29" s="75"/>
      <c r="IOF29" s="75"/>
      <c r="IOG29" s="75"/>
      <c r="IOH29" s="75"/>
      <c r="IOI29" s="75"/>
      <c r="IOJ29" s="75"/>
      <c r="IOK29" s="75"/>
      <c r="IOL29" s="75"/>
      <c r="IOM29" s="75"/>
      <c r="ION29" s="75"/>
      <c r="IOO29" s="75"/>
      <c r="IOP29" s="75"/>
      <c r="IOQ29" s="75"/>
      <c r="IOR29" s="75"/>
      <c r="IOS29" s="75"/>
      <c r="IOT29" s="75"/>
      <c r="IOU29" s="75"/>
      <c r="IOV29" s="75"/>
      <c r="IOW29" s="75"/>
      <c r="IOX29" s="75"/>
      <c r="IOY29" s="75"/>
      <c r="IOZ29" s="75"/>
      <c r="IPA29" s="75"/>
      <c r="IPB29" s="75"/>
      <c r="IPC29" s="75"/>
      <c r="IPD29" s="75"/>
      <c r="IPE29" s="75"/>
      <c r="IPF29" s="75"/>
      <c r="IPG29" s="75"/>
      <c r="IPH29" s="75"/>
      <c r="IPI29" s="75"/>
      <c r="IPJ29" s="75"/>
      <c r="IPK29" s="75"/>
      <c r="IPL29" s="75"/>
      <c r="IPM29" s="75"/>
      <c r="IPN29" s="75"/>
      <c r="IPO29" s="75"/>
      <c r="IPP29" s="75"/>
      <c r="IPQ29" s="75"/>
      <c r="IPR29" s="75"/>
      <c r="IPS29" s="75"/>
      <c r="IPT29" s="75"/>
      <c r="IPU29" s="75"/>
      <c r="IPV29" s="75"/>
      <c r="IPW29" s="75"/>
      <c r="IPX29" s="75"/>
      <c r="IPY29" s="75"/>
      <c r="IPZ29" s="75"/>
      <c r="IQA29" s="75"/>
      <c r="IQB29" s="75"/>
      <c r="IQC29" s="75"/>
      <c r="IQD29" s="75"/>
      <c r="IQE29" s="75"/>
      <c r="IQF29" s="75"/>
      <c r="IQG29" s="75"/>
      <c r="IQH29" s="75"/>
      <c r="IQI29" s="75"/>
      <c r="IQJ29" s="75"/>
      <c r="IQK29" s="75"/>
      <c r="IQL29" s="75"/>
      <c r="IQM29" s="75"/>
      <c r="IQN29" s="75"/>
      <c r="IQO29" s="75"/>
      <c r="IQP29" s="75"/>
      <c r="IQQ29" s="75"/>
      <c r="IQR29" s="75"/>
      <c r="IQS29" s="75"/>
      <c r="IQT29" s="75"/>
      <c r="IQU29" s="75"/>
      <c r="IQV29" s="75"/>
      <c r="IQW29" s="75"/>
      <c r="IQX29" s="75"/>
      <c r="IQY29" s="75"/>
      <c r="IQZ29" s="75"/>
      <c r="IRA29" s="75"/>
      <c r="IRB29" s="75"/>
      <c r="IRC29" s="75"/>
      <c r="IRD29" s="75"/>
      <c r="IRE29" s="75"/>
      <c r="IRF29" s="75"/>
      <c r="IRG29" s="75"/>
      <c r="IRH29" s="75"/>
      <c r="IRI29" s="75"/>
      <c r="IRJ29" s="75"/>
      <c r="IRK29" s="75"/>
      <c r="IRL29" s="75"/>
      <c r="IRM29" s="75"/>
      <c r="IRN29" s="75"/>
      <c r="IRO29" s="75"/>
      <c r="IRP29" s="75"/>
      <c r="IRQ29" s="75"/>
      <c r="IRR29" s="75"/>
      <c r="IRS29" s="75"/>
      <c r="IRT29" s="75"/>
      <c r="IRU29" s="75"/>
      <c r="IRV29" s="75"/>
      <c r="IRW29" s="75"/>
      <c r="IRX29" s="75"/>
      <c r="IRY29" s="75"/>
      <c r="IRZ29" s="75"/>
      <c r="ISA29" s="75"/>
      <c r="ISB29" s="75"/>
      <c r="ISC29" s="75"/>
      <c r="ISD29" s="75"/>
      <c r="ISE29" s="75"/>
      <c r="ISF29" s="75"/>
      <c r="ISG29" s="75"/>
      <c r="ISH29" s="75"/>
      <c r="ISI29" s="75"/>
      <c r="ISJ29" s="75"/>
      <c r="ISK29" s="75"/>
      <c r="ISL29" s="75"/>
      <c r="ISM29" s="75"/>
      <c r="ISN29" s="75"/>
      <c r="ISO29" s="75"/>
      <c r="ISP29" s="75"/>
      <c r="ISQ29" s="75"/>
      <c r="ISR29" s="75"/>
      <c r="ISS29" s="75"/>
      <c r="IST29" s="75"/>
      <c r="ISU29" s="75"/>
      <c r="ISV29" s="75"/>
      <c r="ISW29" s="75"/>
      <c r="ISX29" s="75"/>
      <c r="ISY29" s="75"/>
      <c r="ISZ29" s="75"/>
      <c r="ITA29" s="75"/>
      <c r="ITB29" s="75"/>
      <c r="ITC29" s="75"/>
      <c r="ITD29" s="75"/>
      <c r="ITE29" s="75"/>
      <c r="ITF29" s="75"/>
      <c r="ITG29" s="75"/>
      <c r="ITH29" s="75"/>
      <c r="ITI29" s="75"/>
      <c r="ITJ29" s="75"/>
      <c r="ITK29" s="75"/>
      <c r="ITL29" s="75"/>
      <c r="ITM29" s="75"/>
      <c r="ITN29" s="75"/>
      <c r="ITO29" s="75"/>
      <c r="ITP29" s="75"/>
      <c r="ITQ29" s="75"/>
      <c r="ITR29" s="75"/>
      <c r="ITS29" s="75"/>
      <c r="ITT29" s="75"/>
      <c r="ITU29" s="75"/>
      <c r="ITV29" s="75"/>
      <c r="ITW29" s="75"/>
      <c r="ITX29" s="75"/>
      <c r="ITY29" s="75"/>
      <c r="ITZ29" s="75"/>
      <c r="IUA29" s="75"/>
      <c r="IUB29" s="75"/>
      <c r="IUC29" s="75"/>
      <c r="IUD29" s="75"/>
      <c r="IUE29" s="75"/>
      <c r="IUF29" s="75"/>
      <c r="IUG29" s="75"/>
      <c r="IUH29" s="75"/>
      <c r="IUI29" s="75"/>
      <c r="IUJ29" s="75"/>
      <c r="IUK29" s="75"/>
      <c r="IUL29" s="75"/>
      <c r="IUM29" s="75"/>
      <c r="IUN29" s="75"/>
      <c r="IUO29" s="75"/>
      <c r="IUP29" s="75"/>
      <c r="IUQ29" s="75"/>
      <c r="IUR29" s="75"/>
      <c r="IUS29" s="75"/>
      <c r="IUT29" s="75"/>
      <c r="IUU29" s="75"/>
      <c r="IUV29" s="75"/>
      <c r="IUW29" s="75"/>
      <c r="IUX29" s="75"/>
      <c r="IUY29" s="75"/>
      <c r="IUZ29" s="75"/>
      <c r="IVA29" s="75"/>
      <c r="IVB29" s="75"/>
      <c r="IVC29" s="75"/>
      <c r="IVD29" s="75"/>
      <c r="IVE29" s="75"/>
      <c r="IVF29" s="75"/>
      <c r="IVG29" s="75"/>
      <c r="IVH29" s="75"/>
      <c r="IVI29" s="75"/>
      <c r="IVJ29" s="75"/>
      <c r="IVK29" s="75"/>
      <c r="IVL29" s="75"/>
      <c r="IVM29" s="75"/>
      <c r="IVN29" s="75"/>
      <c r="IVO29" s="75"/>
      <c r="IVP29" s="75"/>
      <c r="IVQ29" s="75"/>
      <c r="IVR29" s="75"/>
      <c r="IVS29" s="75"/>
      <c r="IVT29" s="75"/>
      <c r="IVU29" s="75"/>
      <c r="IVV29" s="75"/>
      <c r="IVW29" s="75"/>
      <c r="IVX29" s="75"/>
      <c r="IVY29" s="75"/>
      <c r="IVZ29" s="75"/>
      <c r="IWA29" s="75"/>
      <c r="IWB29" s="75"/>
      <c r="IWC29" s="75"/>
      <c r="IWD29" s="75"/>
      <c r="IWE29" s="75"/>
      <c r="IWF29" s="75"/>
      <c r="IWG29" s="75"/>
      <c r="IWH29" s="75"/>
      <c r="IWI29" s="75"/>
      <c r="IWJ29" s="75"/>
      <c r="IWK29" s="75"/>
      <c r="IWL29" s="75"/>
      <c r="IWM29" s="75"/>
      <c r="IWN29" s="75"/>
      <c r="IWO29" s="75"/>
      <c r="IWP29" s="75"/>
      <c r="IWQ29" s="75"/>
      <c r="IWR29" s="75"/>
      <c r="IWS29" s="75"/>
      <c r="IWT29" s="75"/>
      <c r="IWU29" s="75"/>
      <c r="IWV29" s="75"/>
      <c r="IWW29" s="75"/>
      <c r="IWX29" s="75"/>
      <c r="IWY29" s="75"/>
      <c r="IWZ29" s="75"/>
      <c r="IXA29" s="75"/>
      <c r="IXB29" s="75"/>
      <c r="IXC29" s="75"/>
      <c r="IXD29" s="75"/>
      <c r="IXE29" s="75"/>
      <c r="IXF29" s="75"/>
      <c r="IXG29" s="75"/>
      <c r="IXH29" s="75"/>
      <c r="IXI29" s="75"/>
      <c r="IXJ29" s="75"/>
      <c r="IXK29" s="75"/>
      <c r="IXL29" s="75"/>
      <c r="IXM29" s="75"/>
      <c r="IXN29" s="75"/>
      <c r="IXO29" s="75"/>
      <c r="IXP29" s="75"/>
      <c r="IXQ29" s="75"/>
      <c r="IXR29" s="75"/>
      <c r="IXS29" s="75"/>
      <c r="IXT29" s="75"/>
      <c r="IXU29" s="75"/>
      <c r="IXV29" s="75"/>
      <c r="IXW29" s="75"/>
      <c r="IXX29" s="75"/>
      <c r="IXY29" s="75"/>
      <c r="IXZ29" s="75"/>
      <c r="IYA29" s="75"/>
      <c r="IYB29" s="75"/>
      <c r="IYC29" s="75"/>
      <c r="IYD29" s="75"/>
      <c r="IYE29" s="75"/>
      <c r="IYF29" s="75"/>
      <c r="IYG29" s="75"/>
      <c r="IYH29" s="75"/>
      <c r="IYI29" s="75"/>
      <c r="IYJ29" s="75"/>
      <c r="IYK29" s="75"/>
      <c r="IYL29" s="75"/>
      <c r="IYM29" s="75"/>
      <c r="IYN29" s="75"/>
      <c r="IYO29" s="75"/>
      <c r="IYP29" s="75"/>
      <c r="IYQ29" s="75"/>
      <c r="IYR29" s="75"/>
      <c r="IYS29" s="75"/>
      <c r="IYT29" s="75"/>
      <c r="IYU29" s="75"/>
      <c r="IYV29" s="75"/>
      <c r="IYW29" s="75"/>
      <c r="IYX29" s="75"/>
      <c r="IYY29" s="75"/>
      <c r="IYZ29" s="75"/>
      <c r="IZA29" s="75"/>
      <c r="IZB29" s="75"/>
      <c r="IZC29" s="75"/>
      <c r="IZD29" s="75"/>
      <c r="IZE29" s="75"/>
      <c r="IZF29" s="75"/>
      <c r="IZG29" s="75"/>
      <c r="IZH29" s="75"/>
      <c r="IZI29" s="75"/>
      <c r="IZJ29" s="75"/>
      <c r="IZK29" s="75"/>
      <c r="IZL29" s="75"/>
      <c r="IZM29" s="75"/>
      <c r="IZN29" s="75"/>
      <c r="IZO29" s="75"/>
      <c r="IZP29" s="75"/>
      <c r="IZQ29" s="75"/>
      <c r="IZR29" s="75"/>
      <c r="IZS29" s="75"/>
      <c r="IZT29" s="75"/>
      <c r="IZU29" s="75"/>
      <c r="IZV29" s="75"/>
      <c r="IZW29" s="75"/>
      <c r="IZX29" s="75"/>
      <c r="IZY29" s="75"/>
      <c r="IZZ29" s="75"/>
      <c r="JAA29" s="75"/>
      <c r="JAB29" s="75"/>
      <c r="JAC29" s="75"/>
      <c r="JAD29" s="75"/>
      <c r="JAE29" s="75"/>
      <c r="JAF29" s="75"/>
      <c r="JAG29" s="75"/>
      <c r="JAH29" s="75"/>
      <c r="JAI29" s="75"/>
      <c r="JAJ29" s="75"/>
      <c r="JAK29" s="75"/>
      <c r="JAL29" s="75"/>
      <c r="JAM29" s="75"/>
      <c r="JAN29" s="75"/>
      <c r="JAO29" s="75"/>
      <c r="JAP29" s="75"/>
      <c r="JAQ29" s="75"/>
      <c r="JAR29" s="75"/>
      <c r="JAS29" s="75"/>
      <c r="JAT29" s="75"/>
      <c r="JAU29" s="75"/>
      <c r="JAV29" s="75"/>
      <c r="JAW29" s="75"/>
      <c r="JAX29" s="75"/>
      <c r="JAY29" s="75"/>
      <c r="JAZ29" s="75"/>
      <c r="JBA29" s="75"/>
      <c r="JBB29" s="75"/>
      <c r="JBC29" s="75"/>
      <c r="JBD29" s="75"/>
      <c r="JBE29" s="75"/>
      <c r="JBF29" s="75"/>
      <c r="JBG29" s="75"/>
      <c r="JBH29" s="75"/>
      <c r="JBI29" s="75"/>
      <c r="JBJ29" s="75"/>
      <c r="JBK29" s="75"/>
      <c r="JBL29" s="75"/>
      <c r="JBM29" s="75"/>
      <c r="JBN29" s="75"/>
      <c r="JBO29" s="75"/>
      <c r="JBP29" s="75"/>
      <c r="JBQ29" s="75"/>
      <c r="JBR29" s="75"/>
      <c r="JBS29" s="75"/>
      <c r="JBT29" s="75"/>
      <c r="JBU29" s="75"/>
      <c r="JBV29" s="75"/>
      <c r="JBW29" s="75"/>
      <c r="JBX29" s="75"/>
      <c r="JBY29" s="75"/>
      <c r="JBZ29" s="75"/>
      <c r="JCA29" s="75"/>
      <c r="JCB29" s="75"/>
      <c r="JCC29" s="75"/>
      <c r="JCD29" s="75"/>
      <c r="JCE29" s="75"/>
      <c r="JCF29" s="75"/>
      <c r="JCG29" s="75"/>
      <c r="JCH29" s="75"/>
      <c r="JCI29" s="75"/>
      <c r="JCJ29" s="75"/>
      <c r="JCK29" s="75"/>
      <c r="JCL29" s="75"/>
      <c r="JCM29" s="75"/>
      <c r="JCN29" s="75"/>
      <c r="JCO29" s="75"/>
      <c r="JCP29" s="75"/>
      <c r="JCQ29" s="75"/>
      <c r="JCR29" s="75"/>
      <c r="JCS29" s="75"/>
      <c r="JCT29" s="75"/>
      <c r="JCU29" s="75"/>
      <c r="JCV29" s="75"/>
      <c r="JCW29" s="75"/>
      <c r="JCX29" s="75"/>
      <c r="JCY29" s="75"/>
      <c r="JCZ29" s="75"/>
      <c r="JDA29" s="75"/>
      <c r="JDB29" s="75"/>
      <c r="JDC29" s="75"/>
      <c r="JDD29" s="75"/>
      <c r="JDE29" s="75"/>
      <c r="JDF29" s="75"/>
      <c r="JDG29" s="75"/>
      <c r="JDH29" s="75"/>
      <c r="JDI29" s="75"/>
      <c r="JDJ29" s="75"/>
      <c r="JDK29" s="75"/>
      <c r="JDL29" s="75"/>
      <c r="JDM29" s="75"/>
      <c r="JDN29" s="75"/>
      <c r="JDO29" s="75"/>
      <c r="JDP29" s="75"/>
      <c r="JDQ29" s="75"/>
      <c r="JDR29" s="75"/>
      <c r="JDS29" s="75"/>
      <c r="JDT29" s="75"/>
      <c r="JDU29" s="75"/>
      <c r="JDV29" s="75"/>
      <c r="JDW29" s="75"/>
      <c r="JDX29" s="75"/>
      <c r="JDY29" s="75"/>
      <c r="JDZ29" s="75"/>
      <c r="JEA29" s="75"/>
      <c r="JEB29" s="75"/>
      <c r="JEC29" s="75"/>
      <c r="JED29" s="75"/>
      <c r="JEE29" s="75"/>
      <c r="JEF29" s="75"/>
      <c r="JEG29" s="75"/>
      <c r="JEH29" s="75"/>
      <c r="JEI29" s="75"/>
      <c r="JEJ29" s="75"/>
      <c r="JEK29" s="75"/>
      <c r="JEL29" s="75"/>
      <c r="JEM29" s="75"/>
      <c r="JEN29" s="75"/>
      <c r="JEO29" s="75"/>
      <c r="JEP29" s="75"/>
      <c r="JEQ29" s="75"/>
      <c r="JER29" s="75"/>
      <c r="JES29" s="75"/>
      <c r="JET29" s="75"/>
      <c r="JEU29" s="75"/>
      <c r="JEV29" s="75"/>
      <c r="JEW29" s="75"/>
      <c r="JEX29" s="75"/>
      <c r="JEY29" s="75"/>
      <c r="JEZ29" s="75"/>
      <c r="JFA29" s="75"/>
      <c r="JFB29" s="75"/>
      <c r="JFC29" s="75"/>
      <c r="JFD29" s="75"/>
      <c r="JFE29" s="75"/>
      <c r="JFF29" s="75"/>
      <c r="JFG29" s="75"/>
      <c r="JFH29" s="75"/>
      <c r="JFI29" s="75"/>
      <c r="JFJ29" s="75"/>
      <c r="JFK29" s="75"/>
      <c r="JFL29" s="75"/>
      <c r="JFM29" s="75"/>
      <c r="JFN29" s="75"/>
      <c r="JFO29" s="75"/>
      <c r="JFP29" s="75"/>
      <c r="JFQ29" s="75"/>
      <c r="JFR29" s="75"/>
      <c r="JFS29" s="75"/>
      <c r="JFT29" s="75"/>
      <c r="JFU29" s="75"/>
      <c r="JFV29" s="75"/>
      <c r="JFW29" s="75"/>
      <c r="JFX29" s="75"/>
      <c r="JFY29" s="75"/>
      <c r="JFZ29" s="75"/>
      <c r="JGA29" s="75"/>
      <c r="JGB29" s="75"/>
      <c r="JGC29" s="75"/>
      <c r="JGD29" s="75"/>
      <c r="JGE29" s="75"/>
      <c r="JGF29" s="75"/>
      <c r="JGG29" s="75"/>
      <c r="JGH29" s="75"/>
      <c r="JGI29" s="75"/>
      <c r="JGJ29" s="75"/>
      <c r="JGK29" s="75"/>
      <c r="JGL29" s="75"/>
      <c r="JGM29" s="75"/>
      <c r="JGN29" s="75"/>
      <c r="JGO29" s="75"/>
      <c r="JGP29" s="75"/>
      <c r="JGQ29" s="75"/>
      <c r="JGR29" s="75"/>
      <c r="JGS29" s="75"/>
      <c r="JGT29" s="75"/>
      <c r="JGU29" s="75"/>
      <c r="JGV29" s="75"/>
      <c r="JGW29" s="75"/>
      <c r="JGX29" s="75"/>
      <c r="JGY29" s="75"/>
      <c r="JGZ29" s="75"/>
      <c r="JHA29" s="75"/>
      <c r="JHB29" s="75"/>
      <c r="JHC29" s="75"/>
      <c r="JHD29" s="75"/>
      <c r="JHE29" s="75"/>
      <c r="JHF29" s="75"/>
      <c r="JHG29" s="75"/>
      <c r="JHH29" s="75"/>
      <c r="JHI29" s="75"/>
      <c r="JHJ29" s="75"/>
      <c r="JHK29" s="75"/>
      <c r="JHL29" s="75"/>
      <c r="JHM29" s="75"/>
      <c r="JHN29" s="75"/>
      <c r="JHO29" s="75"/>
      <c r="JHP29" s="75"/>
      <c r="JHQ29" s="75"/>
      <c r="JHR29" s="75"/>
      <c r="JHS29" s="75"/>
      <c r="JHT29" s="75"/>
      <c r="JHU29" s="75"/>
      <c r="JHV29" s="75"/>
      <c r="JHW29" s="75"/>
      <c r="JHX29" s="75"/>
      <c r="JHY29" s="75"/>
      <c r="JHZ29" s="75"/>
      <c r="JIA29" s="75"/>
      <c r="JIB29" s="75"/>
      <c r="JIC29" s="75"/>
      <c r="JID29" s="75"/>
      <c r="JIE29" s="75"/>
      <c r="JIF29" s="75"/>
      <c r="JIG29" s="75"/>
      <c r="JIH29" s="75"/>
      <c r="JII29" s="75"/>
      <c r="JIJ29" s="75"/>
      <c r="JIK29" s="75"/>
      <c r="JIL29" s="75"/>
      <c r="JIM29" s="75"/>
      <c r="JIN29" s="75"/>
      <c r="JIO29" s="75"/>
      <c r="JIP29" s="75"/>
      <c r="JIQ29" s="75"/>
      <c r="JIR29" s="75"/>
      <c r="JIS29" s="75"/>
      <c r="JIT29" s="75"/>
      <c r="JIU29" s="75"/>
      <c r="JIV29" s="75"/>
      <c r="JIW29" s="75"/>
      <c r="JIX29" s="75"/>
      <c r="JIY29" s="75"/>
      <c r="JIZ29" s="75"/>
      <c r="JJA29" s="75"/>
      <c r="JJB29" s="75"/>
      <c r="JJC29" s="75"/>
      <c r="JJD29" s="75"/>
      <c r="JJE29" s="75"/>
      <c r="JJF29" s="75"/>
      <c r="JJG29" s="75"/>
      <c r="JJH29" s="75"/>
      <c r="JJI29" s="75"/>
      <c r="JJJ29" s="75"/>
      <c r="JJK29" s="75"/>
      <c r="JJL29" s="75"/>
      <c r="JJM29" s="75"/>
      <c r="JJN29" s="75"/>
      <c r="JJO29" s="75"/>
      <c r="JJP29" s="75"/>
      <c r="JJQ29" s="75"/>
      <c r="JJR29" s="75"/>
      <c r="JJS29" s="75"/>
      <c r="JJT29" s="75"/>
      <c r="JJU29" s="75"/>
      <c r="JJV29" s="75"/>
      <c r="JJW29" s="75"/>
      <c r="JJX29" s="75"/>
      <c r="JJY29" s="75"/>
      <c r="JJZ29" s="75"/>
      <c r="JKA29" s="75"/>
      <c r="JKB29" s="75"/>
      <c r="JKC29" s="75"/>
      <c r="JKD29" s="75"/>
      <c r="JKE29" s="75"/>
      <c r="JKF29" s="75"/>
      <c r="JKG29" s="75"/>
      <c r="JKH29" s="75"/>
      <c r="JKI29" s="75"/>
      <c r="JKJ29" s="75"/>
      <c r="JKK29" s="75"/>
      <c r="JKL29" s="75"/>
      <c r="JKM29" s="75"/>
      <c r="JKN29" s="75"/>
      <c r="JKO29" s="75"/>
      <c r="JKP29" s="75"/>
      <c r="JKQ29" s="75"/>
      <c r="JKR29" s="75"/>
      <c r="JKS29" s="75"/>
      <c r="JKT29" s="75"/>
      <c r="JKU29" s="75"/>
      <c r="JKV29" s="75"/>
      <c r="JKW29" s="75"/>
      <c r="JKX29" s="75"/>
      <c r="JKY29" s="75"/>
      <c r="JKZ29" s="75"/>
      <c r="JLA29" s="75"/>
      <c r="JLB29" s="75"/>
      <c r="JLC29" s="75"/>
      <c r="JLD29" s="75"/>
      <c r="JLE29" s="75"/>
      <c r="JLF29" s="75"/>
      <c r="JLG29" s="75"/>
      <c r="JLH29" s="75"/>
      <c r="JLI29" s="75"/>
      <c r="JLJ29" s="75"/>
      <c r="JLK29" s="75"/>
      <c r="JLL29" s="75"/>
      <c r="JLM29" s="75"/>
      <c r="JLN29" s="75"/>
      <c r="JLO29" s="75"/>
      <c r="JLP29" s="75"/>
      <c r="JLQ29" s="75"/>
      <c r="JLR29" s="75"/>
      <c r="JLS29" s="75"/>
      <c r="JLT29" s="75"/>
      <c r="JLU29" s="75"/>
      <c r="JLV29" s="75"/>
      <c r="JLW29" s="75"/>
      <c r="JLX29" s="75"/>
      <c r="JLY29" s="75"/>
      <c r="JLZ29" s="75"/>
      <c r="JMA29" s="75"/>
      <c r="JMB29" s="75"/>
      <c r="JMC29" s="75"/>
      <c r="JMD29" s="75"/>
      <c r="JME29" s="75"/>
      <c r="JMF29" s="75"/>
      <c r="JMG29" s="75"/>
      <c r="JMH29" s="75"/>
      <c r="JMI29" s="75"/>
      <c r="JMJ29" s="75"/>
      <c r="JMK29" s="75"/>
      <c r="JML29" s="75"/>
      <c r="JMM29" s="75"/>
      <c r="JMN29" s="75"/>
      <c r="JMO29" s="75"/>
      <c r="JMP29" s="75"/>
      <c r="JMQ29" s="75"/>
      <c r="JMR29" s="75"/>
      <c r="JMS29" s="75"/>
      <c r="JMT29" s="75"/>
      <c r="JMU29" s="75"/>
      <c r="JMV29" s="75"/>
      <c r="JMW29" s="75"/>
      <c r="JMX29" s="75"/>
      <c r="JMY29" s="75"/>
      <c r="JMZ29" s="75"/>
      <c r="JNA29" s="75"/>
      <c r="JNB29" s="75"/>
      <c r="JNC29" s="75"/>
      <c r="JND29" s="75"/>
      <c r="JNE29" s="75"/>
      <c r="JNF29" s="75"/>
      <c r="JNG29" s="75"/>
      <c r="JNH29" s="75"/>
      <c r="JNI29" s="75"/>
      <c r="JNJ29" s="75"/>
      <c r="JNK29" s="75"/>
      <c r="JNL29" s="75"/>
      <c r="JNM29" s="75"/>
      <c r="JNN29" s="75"/>
      <c r="JNO29" s="75"/>
      <c r="JNP29" s="75"/>
      <c r="JNQ29" s="75"/>
      <c r="JNR29" s="75"/>
      <c r="JNS29" s="75"/>
      <c r="JNT29" s="75"/>
      <c r="JNU29" s="75"/>
      <c r="JNV29" s="75"/>
      <c r="JNW29" s="75"/>
      <c r="JNX29" s="75"/>
      <c r="JNY29" s="75"/>
      <c r="JNZ29" s="75"/>
      <c r="JOA29" s="75"/>
      <c r="JOB29" s="75"/>
      <c r="JOC29" s="75"/>
      <c r="JOD29" s="75"/>
      <c r="JOE29" s="75"/>
      <c r="JOF29" s="75"/>
      <c r="JOG29" s="75"/>
      <c r="JOH29" s="75"/>
      <c r="JOI29" s="75"/>
      <c r="JOJ29" s="75"/>
      <c r="JOK29" s="75"/>
      <c r="JOL29" s="75"/>
      <c r="JOM29" s="75"/>
      <c r="JON29" s="75"/>
      <c r="JOO29" s="75"/>
      <c r="JOP29" s="75"/>
      <c r="JOQ29" s="75"/>
      <c r="JOR29" s="75"/>
      <c r="JOS29" s="75"/>
      <c r="JOT29" s="75"/>
      <c r="JOU29" s="75"/>
      <c r="JOV29" s="75"/>
      <c r="JOW29" s="75"/>
      <c r="JOX29" s="75"/>
      <c r="JOY29" s="75"/>
      <c r="JOZ29" s="75"/>
      <c r="JPA29" s="75"/>
      <c r="JPB29" s="75"/>
      <c r="JPC29" s="75"/>
      <c r="JPD29" s="75"/>
      <c r="JPE29" s="75"/>
      <c r="JPF29" s="75"/>
      <c r="JPG29" s="75"/>
      <c r="JPH29" s="75"/>
      <c r="JPI29" s="75"/>
      <c r="JPJ29" s="75"/>
      <c r="JPK29" s="75"/>
      <c r="JPL29" s="75"/>
      <c r="JPM29" s="75"/>
      <c r="JPN29" s="75"/>
      <c r="JPO29" s="75"/>
      <c r="JPP29" s="75"/>
      <c r="JPQ29" s="75"/>
      <c r="JPR29" s="75"/>
      <c r="JPS29" s="75"/>
      <c r="JPT29" s="75"/>
      <c r="JPU29" s="75"/>
      <c r="JPV29" s="75"/>
      <c r="JPW29" s="75"/>
      <c r="JPX29" s="75"/>
      <c r="JPY29" s="75"/>
      <c r="JPZ29" s="75"/>
      <c r="JQA29" s="75"/>
      <c r="JQB29" s="75"/>
      <c r="JQC29" s="75"/>
      <c r="JQD29" s="75"/>
      <c r="JQE29" s="75"/>
      <c r="JQF29" s="75"/>
      <c r="JQG29" s="75"/>
      <c r="JQH29" s="75"/>
      <c r="JQI29" s="75"/>
      <c r="JQJ29" s="75"/>
      <c r="JQK29" s="75"/>
      <c r="JQL29" s="75"/>
      <c r="JQM29" s="75"/>
      <c r="JQN29" s="75"/>
      <c r="JQO29" s="75"/>
      <c r="JQP29" s="75"/>
      <c r="JQQ29" s="75"/>
      <c r="JQR29" s="75"/>
      <c r="JQS29" s="75"/>
      <c r="JQT29" s="75"/>
      <c r="JQU29" s="75"/>
      <c r="JQV29" s="75"/>
      <c r="JQW29" s="75"/>
      <c r="JQX29" s="75"/>
      <c r="JQY29" s="75"/>
      <c r="JQZ29" s="75"/>
      <c r="JRA29" s="75"/>
      <c r="JRB29" s="75"/>
      <c r="JRC29" s="75"/>
      <c r="JRD29" s="75"/>
      <c r="JRE29" s="75"/>
      <c r="JRF29" s="75"/>
      <c r="JRG29" s="75"/>
      <c r="JRH29" s="75"/>
      <c r="JRI29" s="75"/>
      <c r="JRJ29" s="75"/>
      <c r="JRK29" s="75"/>
      <c r="JRL29" s="75"/>
      <c r="JRM29" s="75"/>
      <c r="JRN29" s="75"/>
      <c r="JRO29" s="75"/>
      <c r="JRP29" s="75"/>
      <c r="JRQ29" s="75"/>
      <c r="JRR29" s="75"/>
      <c r="JRS29" s="75"/>
      <c r="JRT29" s="75"/>
      <c r="JRU29" s="75"/>
      <c r="JRV29" s="75"/>
      <c r="JRW29" s="75"/>
      <c r="JRX29" s="75"/>
      <c r="JRY29" s="75"/>
      <c r="JRZ29" s="75"/>
      <c r="JSA29" s="75"/>
      <c r="JSB29" s="75"/>
      <c r="JSC29" s="75"/>
      <c r="JSD29" s="75"/>
      <c r="JSE29" s="75"/>
      <c r="JSF29" s="75"/>
      <c r="JSG29" s="75"/>
      <c r="JSH29" s="75"/>
      <c r="JSI29" s="75"/>
      <c r="JSJ29" s="75"/>
      <c r="JSK29" s="75"/>
      <c r="JSL29" s="75"/>
      <c r="JSM29" s="75"/>
      <c r="JSN29" s="75"/>
      <c r="JSO29" s="75"/>
      <c r="JSP29" s="75"/>
      <c r="JSQ29" s="75"/>
      <c r="JSR29" s="75"/>
      <c r="JSS29" s="75"/>
      <c r="JST29" s="75"/>
      <c r="JSU29" s="75"/>
      <c r="JSV29" s="75"/>
      <c r="JSW29" s="75"/>
      <c r="JSX29" s="75"/>
      <c r="JSY29" s="75"/>
      <c r="JSZ29" s="75"/>
      <c r="JTA29" s="75"/>
      <c r="JTB29" s="75"/>
      <c r="JTC29" s="75"/>
      <c r="JTD29" s="75"/>
      <c r="JTE29" s="75"/>
      <c r="JTF29" s="75"/>
      <c r="JTG29" s="75"/>
      <c r="JTH29" s="75"/>
      <c r="JTI29" s="75"/>
      <c r="JTJ29" s="75"/>
      <c r="JTK29" s="75"/>
      <c r="JTL29" s="75"/>
      <c r="JTM29" s="75"/>
      <c r="JTN29" s="75"/>
      <c r="JTO29" s="75"/>
      <c r="JTP29" s="75"/>
      <c r="JTQ29" s="75"/>
      <c r="JTR29" s="75"/>
      <c r="JTS29" s="75"/>
      <c r="JTT29" s="75"/>
      <c r="JTU29" s="75"/>
      <c r="JTV29" s="75"/>
      <c r="JTW29" s="75"/>
      <c r="JTX29" s="75"/>
      <c r="JTY29" s="75"/>
      <c r="JTZ29" s="75"/>
      <c r="JUA29" s="75"/>
      <c r="JUB29" s="75"/>
      <c r="JUC29" s="75"/>
      <c r="JUD29" s="75"/>
      <c r="JUE29" s="75"/>
      <c r="JUF29" s="75"/>
      <c r="JUG29" s="75"/>
      <c r="JUH29" s="75"/>
      <c r="JUI29" s="75"/>
      <c r="JUJ29" s="75"/>
      <c r="JUK29" s="75"/>
      <c r="JUL29" s="75"/>
      <c r="JUM29" s="75"/>
      <c r="JUN29" s="75"/>
      <c r="JUO29" s="75"/>
      <c r="JUP29" s="75"/>
      <c r="JUQ29" s="75"/>
      <c r="JUR29" s="75"/>
      <c r="JUS29" s="75"/>
      <c r="JUT29" s="75"/>
      <c r="JUU29" s="75"/>
      <c r="JUV29" s="75"/>
      <c r="JUW29" s="75"/>
      <c r="JUX29" s="75"/>
      <c r="JUY29" s="75"/>
      <c r="JUZ29" s="75"/>
      <c r="JVA29" s="75"/>
      <c r="JVB29" s="75"/>
      <c r="JVC29" s="75"/>
      <c r="JVD29" s="75"/>
      <c r="JVE29" s="75"/>
      <c r="JVF29" s="75"/>
      <c r="JVG29" s="75"/>
      <c r="JVH29" s="75"/>
      <c r="JVI29" s="75"/>
      <c r="JVJ29" s="75"/>
      <c r="JVK29" s="75"/>
      <c r="JVL29" s="75"/>
      <c r="JVM29" s="75"/>
      <c r="JVN29" s="75"/>
      <c r="JVO29" s="75"/>
      <c r="JVP29" s="75"/>
      <c r="JVQ29" s="75"/>
      <c r="JVR29" s="75"/>
      <c r="JVS29" s="75"/>
      <c r="JVT29" s="75"/>
      <c r="JVU29" s="75"/>
      <c r="JVV29" s="75"/>
      <c r="JVW29" s="75"/>
      <c r="JVX29" s="75"/>
      <c r="JVY29" s="75"/>
      <c r="JVZ29" s="75"/>
      <c r="JWA29" s="75"/>
      <c r="JWB29" s="75"/>
      <c r="JWC29" s="75"/>
      <c r="JWD29" s="75"/>
      <c r="JWE29" s="75"/>
      <c r="JWF29" s="75"/>
      <c r="JWG29" s="75"/>
      <c r="JWH29" s="75"/>
      <c r="JWI29" s="75"/>
      <c r="JWJ29" s="75"/>
      <c r="JWK29" s="75"/>
      <c r="JWL29" s="75"/>
      <c r="JWM29" s="75"/>
      <c r="JWN29" s="75"/>
      <c r="JWO29" s="75"/>
      <c r="JWP29" s="75"/>
      <c r="JWQ29" s="75"/>
      <c r="JWR29" s="75"/>
      <c r="JWS29" s="75"/>
      <c r="JWT29" s="75"/>
      <c r="JWU29" s="75"/>
      <c r="JWV29" s="75"/>
      <c r="JWW29" s="75"/>
      <c r="JWX29" s="75"/>
      <c r="JWY29" s="75"/>
      <c r="JWZ29" s="75"/>
      <c r="JXA29" s="75"/>
      <c r="JXB29" s="75"/>
      <c r="JXC29" s="75"/>
      <c r="JXD29" s="75"/>
      <c r="JXE29" s="75"/>
      <c r="JXF29" s="75"/>
      <c r="JXG29" s="75"/>
      <c r="JXH29" s="75"/>
      <c r="JXI29" s="75"/>
      <c r="JXJ29" s="75"/>
      <c r="JXK29" s="75"/>
      <c r="JXL29" s="75"/>
      <c r="JXM29" s="75"/>
      <c r="JXN29" s="75"/>
      <c r="JXO29" s="75"/>
      <c r="JXP29" s="75"/>
      <c r="JXQ29" s="75"/>
      <c r="JXR29" s="75"/>
      <c r="JXS29" s="75"/>
      <c r="JXT29" s="75"/>
      <c r="JXU29" s="75"/>
      <c r="JXV29" s="75"/>
      <c r="JXW29" s="75"/>
      <c r="JXX29" s="75"/>
      <c r="JXY29" s="75"/>
      <c r="JXZ29" s="75"/>
      <c r="JYA29" s="75"/>
      <c r="JYB29" s="75"/>
      <c r="JYC29" s="75"/>
      <c r="JYD29" s="75"/>
      <c r="JYE29" s="75"/>
      <c r="JYF29" s="75"/>
      <c r="JYG29" s="75"/>
      <c r="JYH29" s="75"/>
      <c r="JYI29" s="75"/>
      <c r="JYJ29" s="75"/>
      <c r="JYK29" s="75"/>
      <c r="JYL29" s="75"/>
      <c r="JYM29" s="75"/>
      <c r="JYN29" s="75"/>
      <c r="JYO29" s="75"/>
      <c r="JYP29" s="75"/>
      <c r="JYQ29" s="75"/>
      <c r="JYR29" s="75"/>
      <c r="JYS29" s="75"/>
      <c r="JYT29" s="75"/>
      <c r="JYU29" s="75"/>
      <c r="JYV29" s="75"/>
      <c r="JYW29" s="75"/>
      <c r="JYX29" s="75"/>
      <c r="JYY29" s="75"/>
      <c r="JYZ29" s="75"/>
      <c r="JZA29" s="75"/>
      <c r="JZB29" s="75"/>
      <c r="JZC29" s="75"/>
      <c r="JZD29" s="75"/>
      <c r="JZE29" s="75"/>
      <c r="JZF29" s="75"/>
      <c r="JZG29" s="75"/>
      <c r="JZH29" s="75"/>
      <c r="JZI29" s="75"/>
      <c r="JZJ29" s="75"/>
      <c r="JZK29" s="75"/>
      <c r="JZL29" s="75"/>
      <c r="JZM29" s="75"/>
      <c r="JZN29" s="75"/>
      <c r="JZO29" s="75"/>
      <c r="JZP29" s="75"/>
      <c r="JZQ29" s="75"/>
      <c r="JZR29" s="75"/>
      <c r="JZS29" s="75"/>
      <c r="JZT29" s="75"/>
      <c r="JZU29" s="75"/>
      <c r="JZV29" s="75"/>
      <c r="JZW29" s="75"/>
      <c r="JZX29" s="75"/>
      <c r="JZY29" s="75"/>
      <c r="JZZ29" s="75"/>
      <c r="KAA29" s="75"/>
      <c r="KAB29" s="75"/>
      <c r="KAC29" s="75"/>
      <c r="KAD29" s="75"/>
      <c r="KAE29" s="75"/>
      <c r="KAF29" s="75"/>
      <c r="KAG29" s="75"/>
      <c r="KAH29" s="75"/>
      <c r="KAI29" s="75"/>
      <c r="KAJ29" s="75"/>
      <c r="KAK29" s="75"/>
      <c r="KAL29" s="75"/>
      <c r="KAM29" s="75"/>
      <c r="KAN29" s="75"/>
      <c r="KAO29" s="75"/>
      <c r="KAP29" s="75"/>
      <c r="KAQ29" s="75"/>
      <c r="KAR29" s="75"/>
      <c r="KAS29" s="75"/>
      <c r="KAT29" s="75"/>
      <c r="KAU29" s="75"/>
      <c r="KAV29" s="75"/>
      <c r="KAW29" s="75"/>
      <c r="KAX29" s="75"/>
      <c r="KAY29" s="75"/>
      <c r="KAZ29" s="75"/>
      <c r="KBA29" s="75"/>
      <c r="KBB29" s="75"/>
      <c r="KBC29" s="75"/>
      <c r="KBD29" s="75"/>
      <c r="KBE29" s="75"/>
      <c r="KBF29" s="75"/>
      <c r="KBG29" s="75"/>
      <c r="KBH29" s="75"/>
      <c r="KBI29" s="75"/>
      <c r="KBJ29" s="75"/>
      <c r="KBK29" s="75"/>
      <c r="KBL29" s="75"/>
      <c r="KBM29" s="75"/>
      <c r="KBN29" s="75"/>
      <c r="KBO29" s="75"/>
      <c r="KBP29" s="75"/>
      <c r="KBQ29" s="75"/>
      <c r="KBR29" s="75"/>
      <c r="KBS29" s="75"/>
      <c r="KBT29" s="75"/>
      <c r="KBU29" s="75"/>
      <c r="KBV29" s="75"/>
      <c r="KBW29" s="75"/>
      <c r="KBX29" s="75"/>
      <c r="KBY29" s="75"/>
      <c r="KBZ29" s="75"/>
      <c r="KCA29" s="75"/>
      <c r="KCB29" s="75"/>
      <c r="KCC29" s="75"/>
      <c r="KCD29" s="75"/>
      <c r="KCE29" s="75"/>
      <c r="KCF29" s="75"/>
      <c r="KCG29" s="75"/>
      <c r="KCH29" s="75"/>
      <c r="KCI29" s="75"/>
      <c r="KCJ29" s="75"/>
      <c r="KCK29" s="75"/>
      <c r="KCL29" s="75"/>
      <c r="KCM29" s="75"/>
      <c r="KCN29" s="75"/>
      <c r="KCO29" s="75"/>
      <c r="KCP29" s="75"/>
      <c r="KCQ29" s="75"/>
      <c r="KCR29" s="75"/>
      <c r="KCS29" s="75"/>
      <c r="KCT29" s="75"/>
      <c r="KCU29" s="75"/>
      <c r="KCV29" s="75"/>
      <c r="KCW29" s="75"/>
      <c r="KCX29" s="75"/>
      <c r="KCY29" s="75"/>
      <c r="KCZ29" s="75"/>
      <c r="KDA29" s="75"/>
      <c r="KDB29" s="75"/>
      <c r="KDC29" s="75"/>
      <c r="KDD29" s="75"/>
      <c r="KDE29" s="75"/>
      <c r="KDF29" s="75"/>
      <c r="KDG29" s="75"/>
      <c r="KDH29" s="75"/>
      <c r="KDI29" s="75"/>
      <c r="KDJ29" s="75"/>
      <c r="KDK29" s="75"/>
      <c r="KDL29" s="75"/>
      <c r="KDM29" s="75"/>
      <c r="KDN29" s="75"/>
      <c r="KDO29" s="75"/>
      <c r="KDP29" s="75"/>
      <c r="KDQ29" s="75"/>
      <c r="KDR29" s="75"/>
      <c r="KDS29" s="75"/>
      <c r="KDT29" s="75"/>
      <c r="KDU29" s="75"/>
      <c r="KDV29" s="75"/>
      <c r="KDW29" s="75"/>
      <c r="KDX29" s="75"/>
      <c r="KDY29" s="75"/>
      <c r="KDZ29" s="75"/>
      <c r="KEA29" s="75"/>
      <c r="KEB29" s="75"/>
      <c r="KEC29" s="75"/>
      <c r="KED29" s="75"/>
      <c r="KEE29" s="75"/>
      <c r="KEF29" s="75"/>
      <c r="KEG29" s="75"/>
      <c r="KEH29" s="75"/>
      <c r="KEI29" s="75"/>
      <c r="KEJ29" s="75"/>
      <c r="KEK29" s="75"/>
      <c r="KEL29" s="75"/>
      <c r="KEM29" s="75"/>
      <c r="KEN29" s="75"/>
      <c r="KEO29" s="75"/>
      <c r="KEP29" s="75"/>
      <c r="KEQ29" s="75"/>
      <c r="KER29" s="75"/>
      <c r="KES29" s="75"/>
      <c r="KET29" s="75"/>
      <c r="KEU29" s="75"/>
      <c r="KEV29" s="75"/>
      <c r="KEW29" s="75"/>
      <c r="KEX29" s="75"/>
      <c r="KEY29" s="75"/>
      <c r="KEZ29" s="75"/>
      <c r="KFA29" s="75"/>
      <c r="KFB29" s="75"/>
      <c r="KFC29" s="75"/>
      <c r="KFD29" s="75"/>
      <c r="KFE29" s="75"/>
      <c r="KFF29" s="75"/>
      <c r="KFG29" s="75"/>
      <c r="KFH29" s="75"/>
      <c r="KFI29" s="75"/>
      <c r="KFJ29" s="75"/>
      <c r="KFK29" s="75"/>
      <c r="KFL29" s="75"/>
      <c r="KFM29" s="75"/>
      <c r="KFN29" s="75"/>
      <c r="KFO29" s="75"/>
      <c r="KFP29" s="75"/>
      <c r="KFQ29" s="75"/>
      <c r="KFR29" s="75"/>
      <c r="KFS29" s="75"/>
      <c r="KFT29" s="75"/>
      <c r="KFU29" s="75"/>
      <c r="KFV29" s="75"/>
      <c r="KFW29" s="75"/>
      <c r="KFX29" s="75"/>
      <c r="KFY29" s="75"/>
      <c r="KFZ29" s="75"/>
      <c r="KGA29" s="75"/>
      <c r="KGB29" s="75"/>
      <c r="KGC29" s="75"/>
      <c r="KGD29" s="75"/>
      <c r="KGE29" s="75"/>
      <c r="KGF29" s="75"/>
      <c r="KGG29" s="75"/>
      <c r="KGH29" s="75"/>
      <c r="KGI29" s="75"/>
      <c r="KGJ29" s="75"/>
      <c r="KGK29" s="75"/>
      <c r="KGL29" s="75"/>
      <c r="KGM29" s="75"/>
      <c r="KGN29" s="75"/>
      <c r="KGO29" s="75"/>
      <c r="KGP29" s="75"/>
      <c r="KGQ29" s="75"/>
      <c r="KGR29" s="75"/>
      <c r="KGS29" s="75"/>
      <c r="KGT29" s="75"/>
      <c r="KGU29" s="75"/>
      <c r="KGV29" s="75"/>
      <c r="KGW29" s="75"/>
      <c r="KGX29" s="75"/>
      <c r="KGY29" s="75"/>
      <c r="KGZ29" s="75"/>
      <c r="KHA29" s="75"/>
      <c r="KHB29" s="75"/>
      <c r="KHC29" s="75"/>
      <c r="KHD29" s="75"/>
      <c r="KHE29" s="75"/>
      <c r="KHF29" s="75"/>
      <c r="KHG29" s="75"/>
      <c r="KHH29" s="75"/>
      <c r="KHI29" s="75"/>
      <c r="KHJ29" s="75"/>
      <c r="KHK29" s="75"/>
      <c r="KHL29" s="75"/>
      <c r="KHM29" s="75"/>
      <c r="KHN29" s="75"/>
      <c r="KHO29" s="75"/>
      <c r="KHP29" s="75"/>
      <c r="KHQ29" s="75"/>
      <c r="KHR29" s="75"/>
      <c r="KHS29" s="75"/>
      <c r="KHT29" s="75"/>
      <c r="KHU29" s="75"/>
      <c r="KHV29" s="75"/>
      <c r="KHW29" s="75"/>
      <c r="KHX29" s="75"/>
      <c r="KHY29" s="75"/>
      <c r="KHZ29" s="75"/>
      <c r="KIA29" s="75"/>
      <c r="KIB29" s="75"/>
      <c r="KIC29" s="75"/>
      <c r="KID29" s="75"/>
      <c r="KIE29" s="75"/>
      <c r="KIF29" s="75"/>
      <c r="KIG29" s="75"/>
      <c r="KIH29" s="75"/>
      <c r="KII29" s="75"/>
      <c r="KIJ29" s="75"/>
      <c r="KIK29" s="75"/>
      <c r="KIL29" s="75"/>
      <c r="KIM29" s="75"/>
      <c r="KIN29" s="75"/>
      <c r="KIO29" s="75"/>
      <c r="KIP29" s="75"/>
      <c r="KIQ29" s="75"/>
      <c r="KIR29" s="75"/>
      <c r="KIS29" s="75"/>
      <c r="KIT29" s="75"/>
      <c r="KIU29" s="75"/>
      <c r="KIV29" s="75"/>
      <c r="KIW29" s="75"/>
      <c r="KIX29" s="75"/>
      <c r="KIY29" s="75"/>
      <c r="KIZ29" s="75"/>
      <c r="KJA29" s="75"/>
      <c r="KJB29" s="75"/>
      <c r="KJC29" s="75"/>
      <c r="KJD29" s="75"/>
      <c r="KJE29" s="75"/>
      <c r="KJF29" s="75"/>
      <c r="KJG29" s="75"/>
      <c r="KJH29" s="75"/>
      <c r="KJI29" s="75"/>
      <c r="KJJ29" s="75"/>
      <c r="KJK29" s="75"/>
      <c r="KJL29" s="75"/>
      <c r="KJM29" s="75"/>
      <c r="KJN29" s="75"/>
      <c r="KJO29" s="75"/>
      <c r="KJP29" s="75"/>
      <c r="KJQ29" s="75"/>
      <c r="KJR29" s="75"/>
      <c r="KJS29" s="75"/>
      <c r="KJT29" s="75"/>
      <c r="KJU29" s="75"/>
      <c r="KJV29" s="75"/>
      <c r="KJW29" s="75"/>
      <c r="KJX29" s="75"/>
      <c r="KJY29" s="75"/>
      <c r="KJZ29" s="75"/>
      <c r="KKA29" s="75"/>
      <c r="KKB29" s="75"/>
      <c r="KKC29" s="75"/>
      <c r="KKD29" s="75"/>
      <c r="KKE29" s="75"/>
      <c r="KKF29" s="75"/>
      <c r="KKG29" s="75"/>
      <c r="KKH29" s="75"/>
      <c r="KKI29" s="75"/>
      <c r="KKJ29" s="75"/>
      <c r="KKK29" s="75"/>
      <c r="KKL29" s="75"/>
      <c r="KKM29" s="75"/>
      <c r="KKN29" s="75"/>
      <c r="KKO29" s="75"/>
      <c r="KKP29" s="75"/>
      <c r="KKQ29" s="75"/>
      <c r="KKR29" s="75"/>
      <c r="KKS29" s="75"/>
      <c r="KKT29" s="75"/>
      <c r="KKU29" s="75"/>
      <c r="KKV29" s="75"/>
      <c r="KKW29" s="75"/>
      <c r="KKX29" s="75"/>
      <c r="KKY29" s="75"/>
      <c r="KKZ29" s="75"/>
      <c r="KLA29" s="75"/>
      <c r="KLB29" s="75"/>
      <c r="KLC29" s="75"/>
      <c r="KLD29" s="75"/>
      <c r="KLE29" s="75"/>
      <c r="KLF29" s="75"/>
      <c r="KLG29" s="75"/>
      <c r="KLH29" s="75"/>
      <c r="KLI29" s="75"/>
      <c r="KLJ29" s="75"/>
      <c r="KLK29" s="75"/>
      <c r="KLL29" s="75"/>
      <c r="KLM29" s="75"/>
      <c r="KLN29" s="75"/>
      <c r="KLO29" s="75"/>
      <c r="KLP29" s="75"/>
      <c r="KLQ29" s="75"/>
      <c r="KLR29" s="75"/>
      <c r="KLS29" s="75"/>
      <c r="KLT29" s="75"/>
      <c r="KLU29" s="75"/>
      <c r="KLV29" s="75"/>
      <c r="KLW29" s="75"/>
      <c r="KLX29" s="75"/>
      <c r="KLY29" s="75"/>
      <c r="KLZ29" s="75"/>
      <c r="KMA29" s="75"/>
      <c r="KMB29" s="75"/>
      <c r="KMC29" s="75"/>
      <c r="KMD29" s="75"/>
      <c r="KME29" s="75"/>
      <c r="KMF29" s="75"/>
      <c r="KMG29" s="75"/>
      <c r="KMH29" s="75"/>
      <c r="KMI29" s="75"/>
      <c r="KMJ29" s="75"/>
      <c r="KMK29" s="75"/>
      <c r="KML29" s="75"/>
      <c r="KMM29" s="75"/>
      <c r="KMN29" s="75"/>
      <c r="KMO29" s="75"/>
      <c r="KMP29" s="75"/>
      <c r="KMQ29" s="75"/>
      <c r="KMR29" s="75"/>
      <c r="KMS29" s="75"/>
      <c r="KMT29" s="75"/>
      <c r="KMU29" s="75"/>
      <c r="KMV29" s="75"/>
      <c r="KMW29" s="75"/>
      <c r="KMX29" s="75"/>
      <c r="KMY29" s="75"/>
      <c r="KMZ29" s="75"/>
      <c r="KNA29" s="75"/>
      <c r="KNB29" s="75"/>
      <c r="KNC29" s="75"/>
      <c r="KND29" s="75"/>
      <c r="KNE29" s="75"/>
      <c r="KNF29" s="75"/>
      <c r="KNG29" s="75"/>
      <c r="KNH29" s="75"/>
      <c r="KNI29" s="75"/>
      <c r="KNJ29" s="75"/>
      <c r="KNK29" s="75"/>
      <c r="KNL29" s="75"/>
      <c r="KNM29" s="75"/>
      <c r="KNN29" s="75"/>
      <c r="KNO29" s="75"/>
      <c r="KNP29" s="75"/>
      <c r="KNQ29" s="75"/>
      <c r="KNR29" s="75"/>
      <c r="KNS29" s="75"/>
      <c r="KNT29" s="75"/>
      <c r="KNU29" s="75"/>
      <c r="KNV29" s="75"/>
      <c r="KNW29" s="75"/>
      <c r="KNX29" s="75"/>
      <c r="KNY29" s="75"/>
      <c r="KNZ29" s="75"/>
      <c r="KOA29" s="75"/>
      <c r="KOB29" s="75"/>
      <c r="KOC29" s="75"/>
      <c r="KOD29" s="75"/>
      <c r="KOE29" s="75"/>
      <c r="KOF29" s="75"/>
      <c r="KOG29" s="75"/>
      <c r="KOH29" s="75"/>
      <c r="KOI29" s="75"/>
      <c r="KOJ29" s="75"/>
      <c r="KOK29" s="75"/>
      <c r="KOL29" s="75"/>
      <c r="KOM29" s="75"/>
      <c r="KON29" s="75"/>
      <c r="KOO29" s="75"/>
      <c r="KOP29" s="75"/>
      <c r="KOQ29" s="75"/>
      <c r="KOR29" s="75"/>
      <c r="KOS29" s="75"/>
      <c r="KOT29" s="75"/>
      <c r="KOU29" s="75"/>
      <c r="KOV29" s="75"/>
      <c r="KOW29" s="75"/>
      <c r="KOX29" s="75"/>
      <c r="KOY29" s="75"/>
      <c r="KOZ29" s="75"/>
      <c r="KPA29" s="75"/>
      <c r="KPB29" s="75"/>
      <c r="KPC29" s="75"/>
      <c r="KPD29" s="75"/>
      <c r="KPE29" s="75"/>
      <c r="KPF29" s="75"/>
      <c r="KPG29" s="75"/>
      <c r="KPH29" s="75"/>
      <c r="KPI29" s="75"/>
      <c r="KPJ29" s="75"/>
      <c r="KPK29" s="75"/>
      <c r="KPL29" s="75"/>
      <c r="KPM29" s="75"/>
      <c r="KPN29" s="75"/>
      <c r="KPO29" s="75"/>
      <c r="KPP29" s="75"/>
      <c r="KPQ29" s="75"/>
      <c r="KPR29" s="75"/>
      <c r="KPS29" s="75"/>
      <c r="KPT29" s="75"/>
      <c r="KPU29" s="75"/>
      <c r="KPV29" s="75"/>
      <c r="KPW29" s="75"/>
      <c r="KPX29" s="75"/>
      <c r="KPY29" s="75"/>
      <c r="KPZ29" s="75"/>
      <c r="KQA29" s="75"/>
      <c r="KQB29" s="75"/>
      <c r="KQC29" s="75"/>
      <c r="KQD29" s="75"/>
      <c r="KQE29" s="75"/>
      <c r="KQF29" s="75"/>
      <c r="KQG29" s="75"/>
      <c r="KQH29" s="75"/>
      <c r="KQI29" s="75"/>
      <c r="KQJ29" s="75"/>
      <c r="KQK29" s="75"/>
      <c r="KQL29" s="75"/>
      <c r="KQM29" s="75"/>
      <c r="KQN29" s="75"/>
      <c r="KQO29" s="75"/>
      <c r="KQP29" s="75"/>
      <c r="KQQ29" s="75"/>
      <c r="KQR29" s="75"/>
      <c r="KQS29" s="75"/>
      <c r="KQT29" s="75"/>
      <c r="KQU29" s="75"/>
      <c r="KQV29" s="75"/>
      <c r="KQW29" s="75"/>
      <c r="KQX29" s="75"/>
      <c r="KQY29" s="75"/>
      <c r="KQZ29" s="75"/>
      <c r="KRA29" s="75"/>
      <c r="KRB29" s="75"/>
      <c r="KRC29" s="75"/>
      <c r="KRD29" s="75"/>
      <c r="KRE29" s="75"/>
      <c r="KRF29" s="75"/>
      <c r="KRG29" s="75"/>
      <c r="KRH29" s="75"/>
      <c r="KRI29" s="75"/>
      <c r="KRJ29" s="75"/>
      <c r="KRK29" s="75"/>
      <c r="KRL29" s="75"/>
      <c r="KRM29" s="75"/>
      <c r="KRN29" s="75"/>
      <c r="KRO29" s="75"/>
      <c r="KRP29" s="75"/>
      <c r="KRQ29" s="75"/>
      <c r="KRR29" s="75"/>
      <c r="KRS29" s="75"/>
      <c r="KRT29" s="75"/>
      <c r="KRU29" s="75"/>
      <c r="KRV29" s="75"/>
      <c r="KRW29" s="75"/>
      <c r="KRX29" s="75"/>
      <c r="KRY29" s="75"/>
      <c r="KRZ29" s="75"/>
      <c r="KSA29" s="75"/>
      <c r="KSB29" s="75"/>
      <c r="KSC29" s="75"/>
      <c r="KSD29" s="75"/>
      <c r="KSE29" s="75"/>
      <c r="KSF29" s="75"/>
      <c r="KSG29" s="75"/>
      <c r="KSH29" s="75"/>
      <c r="KSI29" s="75"/>
      <c r="KSJ29" s="75"/>
      <c r="KSK29" s="75"/>
      <c r="KSL29" s="75"/>
      <c r="KSM29" s="75"/>
      <c r="KSN29" s="75"/>
      <c r="KSO29" s="75"/>
      <c r="KSP29" s="75"/>
      <c r="KSQ29" s="75"/>
      <c r="KSR29" s="75"/>
      <c r="KSS29" s="75"/>
      <c r="KST29" s="75"/>
      <c r="KSU29" s="75"/>
      <c r="KSV29" s="75"/>
      <c r="KSW29" s="75"/>
      <c r="KSX29" s="75"/>
      <c r="KSY29" s="75"/>
      <c r="KSZ29" s="75"/>
      <c r="KTA29" s="75"/>
      <c r="KTB29" s="75"/>
      <c r="KTC29" s="75"/>
      <c r="KTD29" s="75"/>
      <c r="KTE29" s="75"/>
      <c r="KTF29" s="75"/>
      <c r="KTG29" s="75"/>
      <c r="KTH29" s="75"/>
      <c r="KTI29" s="75"/>
      <c r="KTJ29" s="75"/>
      <c r="KTK29" s="75"/>
      <c r="KTL29" s="75"/>
      <c r="KTM29" s="75"/>
      <c r="KTN29" s="75"/>
      <c r="KTO29" s="75"/>
      <c r="KTP29" s="75"/>
      <c r="KTQ29" s="75"/>
      <c r="KTR29" s="75"/>
      <c r="KTS29" s="75"/>
      <c r="KTT29" s="75"/>
      <c r="KTU29" s="75"/>
      <c r="KTV29" s="75"/>
      <c r="KTW29" s="75"/>
      <c r="KTX29" s="75"/>
      <c r="KTY29" s="75"/>
      <c r="KTZ29" s="75"/>
      <c r="KUA29" s="75"/>
      <c r="KUB29" s="75"/>
      <c r="KUC29" s="75"/>
      <c r="KUD29" s="75"/>
      <c r="KUE29" s="75"/>
      <c r="KUF29" s="75"/>
      <c r="KUG29" s="75"/>
      <c r="KUH29" s="75"/>
      <c r="KUI29" s="75"/>
      <c r="KUJ29" s="75"/>
      <c r="KUK29" s="75"/>
      <c r="KUL29" s="75"/>
      <c r="KUM29" s="75"/>
      <c r="KUN29" s="75"/>
      <c r="KUO29" s="75"/>
      <c r="KUP29" s="75"/>
      <c r="KUQ29" s="75"/>
      <c r="KUR29" s="75"/>
      <c r="KUS29" s="75"/>
      <c r="KUT29" s="75"/>
      <c r="KUU29" s="75"/>
      <c r="KUV29" s="75"/>
      <c r="KUW29" s="75"/>
      <c r="KUX29" s="75"/>
      <c r="KUY29" s="75"/>
      <c r="KUZ29" s="75"/>
      <c r="KVA29" s="75"/>
      <c r="KVB29" s="75"/>
      <c r="KVC29" s="75"/>
      <c r="KVD29" s="75"/>
      <c r="KVE29" s="75"/>
      <c r="KVF29" s="75"/>
      <c r="KVG29" s="75"/>
      <c r="KVH29" s="75"/>
      <c r="KVI29" s="75"/>
      <c r="KVJ29" s="75"/>
      <c r="KVK29" s="75"/>
      <c r="KVL29" s="75"/>
      <c r="KVM29" s="75"/>
      <c r="KVN29" s="75"/>
      <c r="KVO29" s="75"/>
      <c r="KVP29" s="75"/>
      <c r="KVQ29" s="75"/>
      <c r="KVR29" s="75"/>
      <c r="KVS29" s="75"/>
      <c r="KVT29" s="75"/>
      <c r="KVU29" s="75"/>
      <c r="KVV29" s="75"/>
      <c r="KVW29" s="75"/>
      <c r="KVX29" s="75"/>
      <c r="KVY29" s="75"/>
      <c r="KVZ29" s="75"/>
      <c r="KWA29" s="75"/>
      <c r="KWB29" s="75"/>
      <c r="KWC29" s="75"/>
      <c r="KWD29" s="75"/>
      <c r="KWE29" s="75"/>
      <c r="KWF29" s="75"/>
      <c r="KWG29" s="75"/>
      <c r="KWH29" s="75"/>
      <c r="KWI29" s="75"/>
      <c r="KWJ29" s="75"/>
      <c r="KWK29" s="75"/>
      <c r="KWL29" s="75"/>
      <c r="KWM29" s="75"/>
      <c r="KWN29" s="75"/>
      <c r="KWO29" s="75"/>
      <c r="KWP29" s="75"/>
      <c r="KWQ29" s="75"/>
      <c r="KWR29" s="75"/>
      <c r="KWS29" s="75"/>
      <c r="KWT29" s="75"/>
      <c r="KWU29" s="75"/>
      <c r="KWV29" s="75"/>
      <c r="KWW29" s="75"/>
      <c r="KWX29" s="75"/>
      <c r="KWY29" s="75"/>
      <c r="KWZ29" s="75"/>
      <c r="KXA29" s="75"/>
      <c r="KXB29" s="75"/>
      <c r="KXC29" s="75"/>
      <c r="KXD29" s="75"/>
      <c r="KXE29" s="75"/>
      <c r="KXF29" s="75"/>
      <c r="KXG29" s="75"/>
      <c r="KXH29" s="75"/>
      <c r="KXI29" s="75"/>
      <c r="KXJ29" s="75"/>
      <c r="KXK29" s="75"/>
      <c r="KXL29" s="75"/>
      <c r="KXM29" s="75"/>
      <c r="KXN29" s="75"/>
      <c r="KXO29" s="75"/>
      <c r="KXP29" s="75"/>
      <c r="KXQ29" s="75"/>
      <c r="KXR29" s="75"/>
      <c r="KXS29" s="75"/>
      <c r="KXT29" s="75"/>
      <c r="KXU29" s="75"/>
      <c r="KXV29" s="75"/>
      <c r="KXW29" s="75"/>
      <c r="KXX29" s="75"/>
      <c r="KXY29" s="75"/>
      <c r="KXZ29" s="75"/>
      <c r="KYA29" s="75"/>
      <c r="KYB29" s="75"/>
      <c r="KYC29" s="75"/>
      <c r="KYD29" s="75"/>
      <c r="KYE29" s="75"/>
      <c r="KYF29" s="75"/>
      <c r="KYG29" s="75"/>
      <c r="KYH29" s="75"/>
      <c r="KYI29" s="75"/>
      <c r="KYJ29" s="75"/>
      <c r="KYK29" s="75"/>
      <c r="KYL29" s="75"/>
      <c r="KYM29" s="75"/>
      <c r="KYN29" s="75"/>
      <c r="KYO29" s="75"/>
      <c r="KYP29" s="75"/>
      <c r="KYQ29" s="75"/>
      <c r="KYR29" s="75"/>
      <c r="KYS29" s="75"/>
      <c r="KYT29" s="75"/>
      <c r="KYU29" s="75"/>
      <c r="KYV29" s="75"/>
      <c r="KYW29" s="75"/>
      <c r="KYX29" s="75"/>
      <c r="KYY29" s="75"/>
      <c r="KYZ29" s="75"/>
      <c r="KZA29" s="75"/>
      <c r="KZB29" s="75"/>
      <c r="KZC29" s="75"/>
      <c r="KZD29" s="75"/>
      <c r="KZE29" s="75"/>
      <c r="KZF29" s="75"/>
      <c r="KZG29" s="75"/>
      <c r="KZH29" s="75"/>
      <c r="KZI29" s="75"/>
      <c r="KZJ29" s="75"/>
      <c r="KZK29" s="75"/>
      <c r="KZL29" s="75"/>
      <c r="KZM29" s="75"/>
      <c r="KZN29" s="75"/>
      <c r="KZO29" s="75"/>
      <c r="KZP29" s="75"/>
      <c r="KZQ29" s="75"/>
      <c r="KZR29" s="75"/>
      <c r="KZS29" s="75"/>
      <c r="KZT29" s="75"/>
      <c r="KZU29" s="75"/>
      <c r="KZV29" s="75"/>
      <c r="KZW29" s="75"/>
      <c r="KZX29" s="75"/>
      <c r="KZY29" s="75"/>
      <c r="KZZ29" s="75"/>
      <c r="LAA29" s="75"/>
      <c r="LAB29" s="75"/>
      <c r="LAC29" s="75"/>
      <c r="LAD29" s="75"/>
      <c r="LAE29" s="75"/>
      <c r="LAF29" s="75"/>
      <c r="LAG29" s="75"/>
      <c r="LAH29" s="75"/>
      <c r="LAI29" s="75"/>
      <c r="LAJ29" s="75"/>
      <c r="LAK29" s="75"/>
      <c r="LAL29" s="75"/>
      <c r="LAM29" s="75"/>
      <c r="LAN29" s="75"/>
      <c r="LAO29" s="75"/>
      <c r="LAP29" s="75"/>
      <c r="LAQ29" s="75"/>
      <c r="LAR29" s="75"/>
      <c r="LAS29" s="75"/>
      <c r="LAT29" s="75"/>
      <c r="LAU29" s="75"/>
      <c r="LAV29" s="75"/>
      <c r="LAW29" s="75"/>
      <c r="LAX29" s="75"/>
      <c r="LAY29" s="75"/>
      <c r="LAZ29" s="75"/>
      <c r="LBA29" s="75"/>
      <c r="LBB29" s="75"/>
      <c r="LBC29" s="75"/>
      <c r="LBD29" s="75"/>
      <c r="LBE29" s="75"/>
      <c r="LBF29" s="75"/>
      <c r="LBG29" s="75"/>
      <c r="LBH29" s="75"/>
      <c r="LBI29" s="75"/>
      <c r="LBJ29" s="75"/>
      <c r="LBK29" s="75"/>
      <c r="LBL29" s="75"/>
      <c r="LBM29" s="75"/>
      <c r="LBN29" s="75"/>
      <c r="LBO29" s="75"/>
      <c r="LBP29" s="75"/>
      <c r="LBQ29" s="75"/>
      <c r="LBR29" s="75"/>
      <c r="LBS29" s="75"/>
      <c r="LBT29" s="75"/>
      <c r="LBU29" s="75"/>
      <c r="LBV29" s="75"/>
      <c r="LBW29" s="75"/>
      <c r="LBX29" s="75"/>
      <c r="LBY29" s="75"/>
      <c r="LBZ29" s="75"/>
      <c r="LCA29" s="75"/>
      <c r="LCB29" s="75"/>
      <c r="LCC29" s="75"/>
      <c r="LCD29" s="75"/>
      <c r="LCE29" s="75"/>
      <c r="LCF29" s="75"/>
      <c r="LCG29" s="75"/>
      <c r="LCH29" s="75"/>
      <c r="LCI29" s="75"/>
      <c r="LCJ29" s="75"/>
      <c r="LCK29" s="75"/>
      <c r="LCL29" s="75"/>
      <c r="LCM29" s="75"/>
      <c r="LCN29" s="75"/>
      <c r="LCO29" s="75"/>
      <c r="LCP29" s="75"/>
      <c r="LCQ29" s="75"/>
      <c r="LCR29" s="75"/>
      <c r="LCS29" s="75"/>
      <c r="LCT29" s="75"/>
      <c r="LCU29" s="75"/>
      <c r="LCV29" s="75"/>
      <c r="LCW29" s="75"/>
      <c r="LCX29" s="75"/>
      <c r="LCY29" s="75"/>
      <c r="LCZ29" s="75"/>
      <c r="LDA29" s="75"/>
      <c r="LDB29" s="75"/>
      <c r="LDC29" s="75"/>
      <c r="LDD29" s="75"/>
      <c r="LDE29" s="75"/>
      <c r="LDF29" s="75"/>
      <c r="LDG29" s="75"/>
      <c r="LDH29" s="75"/>
      <c r="LDI29" s="75"/>
      <c r="LDJ29" s="75"/>
      <c r="LDK29" s="75"/>
      <c r="LDL29" s="75"/>
      <c r="LDM29" s="75"/>
      <c r="LDN29" s="75"/>
      <c r="LDO29" s="75"/>
      <c r="LDP29" s="75"/>
      <c r="LDQ29" s="75"/>
      <c r="LDR29" s="75"/>
      <c r="LDS29" s="75"/>
      <c r="LDT29" s="75"/>
      <c r="LDU29" s="75"/>
      <c r="LDV29" s="75"/>
      <c r="LDW29" s="75"/>
      <c r="LDX29" s="75"/>
      <c r="LDY29" s="75"/>
      <c r="LDZ29" s="75"/>
      <c r="LEA29" s="75"/>
      <c r="LEB29" s="75"/>
      <c r="LEC29" s="75"/>
      <c r="LED29" s="75"/>
      <c r="LEE29" s="75"/>
      <c r="LEF29" s="75"/>
      <c r="LEG29" s="75"/>
      <c r="LEH29" s="75"/>
      <c r="LEI29" s="75"/>
      <c r="LEJ29" s="75"/>
      <c r="LEK29" s="75"/>
      <c r="LEL29" s="75"/>
      <c r="LEM29" s="75"/>
      <c r="LEN29" s="75"/>
      <c r="LEO29" s="75"/>
      <c r="LEP29" s="75"/>
      <c r="LEQ29" s="75"/>
      <c r="LER29" s="75"/>
      <c r="LES29" s="75"/>
      <c r="LET29" s="75"/>
      <c r="LEU29" s="75"/>
      <c r="LEV29" s="75"/>
      <c r="LEW29" s="75"/>
      <c r="LEX29" s="75"/>
      <c r="LEY29" s="75"/>
      <c r="LEZ29" s="75"/>
      <c r="LFA29" s="75"/>
      <c r="LFB29" s="75"/>
      <c r="LFC29" s="75"/>
      <c r="LFD29" s="75"/>
      <c r="LFE29" s="75"/>
      <c r="LFF29" s="75"/>
      <c r="LFG29" s="75"/>
      <c r="LFH29" s="75"/>
      <c r="LFI29" s="75"/>
      <c r="LFJ29" s="75"/>
      <c r="LFK29" s="75"/>
      <c r="LFL29" s="75"/>
      <c r="LFM29" s="75"/>
      <c r="LFN29" s="75"/>
      <c r="LFO29" s="75"/>
      <c r="LFP29" s="75"/>
      <c r="LFQ29" s="75"/>
      <c r="LFR29" s="75"/>
      <c r="LFS29" s="75"/>
      <c r="LFT29" s="75"/>
      <c r="LFU29" s="75"/>
      <c r="LFV29" s="75"/>
      <c r="LFW29" s="75"/>
      <c r="LFX29" s="75"/>
      <c r="LFY29" s="75"/>
      <c r="LFZ29" s="75"/>
      <c r="LGA29" s="75"/>
      <c r="LGB29" s="75"/>
      <c r="LGC29" s="75"/>
      <c r="LGD29" s="75"/>
      <c r="LGE29" s="75"/>
      <c r="LGF29" s="75"/>
      <c r="LGG29" s="75"/>
      <c r="LGH29" s="75"/>
      <c r="LGI29" s="75"/>
      <c r="LGJ29" s="75"/>
      <c r="LGK29" s="75"/>
      <c r="LGL29" s="75"/>
      <c r="LGM29" s="75"/>
      <c r="LGN29" s="75"/>
      <c r="LGO29" s="75"/>
      <c r="LGP29" s="75"/>
      <c r="LGQ29" s="75"/>
      <c r="LGR29" s="75"/>
      <c r="LGS29" s="75"/>
      <c r="LGT29" s="75"/>
      <c r="LGU29" s="75"/>
      <c r="LGV29" s="75"/>
      <c r="LGW29" s="75"/>
      <c r="LGX29" s="75"/>
      <c r="LGY29" s="75"/>
      <c r="LGZ29" s="75"/>
      <c r="LHA29" s="75"/>
      <c r="LHB29" s="75"/>
      <c r="LHC29" s="75"/>
      <c r="LHD29" s="75"/>
      <c r="LHE29" s="75"/>
      <c r="LHF29" s="75"/>
      <c r="LHG29" s="75"/>
      <c r="LHH29" s="75"/>
      <c r="LHI29" s="75"/>
      <c r="LHJ29" s="75"/>
      <c r="LHK29" s="75"/>
      <c r="LHL29" s="75"/>
      <c r="LHM29" s="75"/>
      <c r="LHN29" s="75"/>
      <c r="LHO29" s="75"/>
      <c r="LHP29" s="75"/>
      <c r="LHQ29" s="75"/>
      <c r="LHR29" s="75"/>
      <c r="LHS29" s="75"/>
      <c r="LHT29" s="75"/>
      <c r="LHU29" s="75"/>
      <c r="LHV29" s="75"/>
      <c r="LHW29" s="75"/>
      <c r="LHX29" s="75"/>
      <c r="LHY29" s="75"/>
      <c r="LHZ29" s="75"/>
      <c r="LIA29" s="75"/>
      <c r="LIB29" s="75"/>
      <c r="LIC29" s="75"/>
      <c r="LID29" s="75"/>
      <c r="LIE29" s="75"/>
      <c r="LIF29" s="75"/>
      <c r="LIG29" s="75"/>
      <c r="LIH29" s="75"/>
      <c r="LII29" s="75"/>
      <c r="LIJ29" s="75"/>
      <c r="LIK29" s="75"/>
      <c r="LIL29" s="75"/>
      <c r="LIM29" s="75"/>
      <c r="LIN29" s="75"/>
      <c r="LIO29" s="75"/>
      <c r="LIP29" s="75"/>
      <c r="LIQ29" s="75"/>
      <c r="LIR29" s="75"/>
      <c r="LIS29" s="75"/>
      <c r="LIT29" s="75"/>
      <c r="LIU29" s="75"/>
      <c r="LIV29" s="75"/>
      <c r="LIW29" s="75"/>
      <c r="LIX29" s="75"/>
      <c r="LIY29" s="75"/>
      <c r="LIZ29" s="75"/>
      <c r="LJA29" s="75"/>
      <c r="LJB29" s="75"/>
      <c r="LJC29" s="75"/>
      <c r="LJD29" s="75"/>
      <c r="LJE29" s="75"/>
      <c r="LJF29" s="75"/>
      <c r="LJG29" s="75"/>
      <c r="LJH29" s="75"/>
      <c r="LJI29" s="75"/>
      <c r="LJJ29" s="75"/>
      <c r="LJK29" s="75"/>
      <c r="LJL29" s="75"/>
      <c r="LJM29" s="75"/>
      <c r="LJN29" s="75"/>
      <c r="LJO29" s="75"/>
      <c r="LJP29" s="75"/>
      <c r="LJQ29" s="75"/>
      <c r="LJR29" s="75"/>
      <c r="LJS29" s="75"/>
      <c r="LJT29" s="75"/>
      <c r="LJU29" s="75"/>
      <c r="LJV29" s="75"/>
      <c r="LJW29" s="75"/>
      <c r="LJX29" s="75"/>
      <c r="LJY29" s="75"/>
      <c r="LJZ29" s="75"/>
      <c r="LKA29" s="75"/>
      <c r="LKB29" s="75"/>
      <c r="LKC29" s="75"/>
      <c r="LKD29" s="75"/>
      <c r="LKE29" s="75"/>
      <c r="LKF29" s="75"/>
      <c r="LKG29" s="75"/>
      <c r="LKH29" s="75"/>
      <c r="LKI29" s="75"/>
      <c r="LKJ29" s="75"/>
      <c r="LKK29" s="75"/>
      <c r="LKL29" s="75"/>
      <c r="LKM29" s="75"/>
      <c r="LKN29" s="75"/>
      <c r="LKO29" s="75"/>
      <c r="LKP29" s="75"/>
      <c r="LKQ29" s="75"/>
      <c r="LKR29" s="75"/>
      <c r="LKS29" s="75"/>
      <c r="LKT29" s="75"/>
      <c r="LKU29" s="75"/>
      <c r="LKV29" s="75"/>
      <c r="LKW29" s="75"/>
      <c r="LKX29" s="75"/>
      <c r="LKY29" s="75"/>
      <c r="LKZ29" s="75"/>
      <c r="LLA29" s="75"/>
      <c r="LLB29" s="75"/>
      <c r="LLC29" s="75"/>
      <c r="LLD29" s="75"/>
      <c r="LLE29" s="75"/>
      <c r="LLF29" s="75"/>
      <c r="LLG29" s="75"/>
      <c r="LLH29" s="75"/>
      <c r="LLI29" s="75"/>
      <c r="LLJ29" s="75"/>
      <c r="LLK29" s="75"/>
      <c r="LLL29" s="75"/>
      <c r="LLM29" s="75"/>
      <c r="LLN29" s="75"/>
      <c r="LLO29" s="75"/>
      <c r="LLP29" s="75"/>
      <c r="LLQ29" s="75"/>
      <c r="LLR29" s="75"/>
      <c r="LLS29" s="75"/>
      <c r="LLT29" s="75"/>
      <c r="LLU29" s="75"/>
      <c r="LLV29" s="75"/>
      <c r="LLW29" s="75"/>
      <c r="LLX29" s="75"/>
      <c r="LLY29" s="75"/>
      <c r="LLZ29" s="75"/>
      <c r="LMA29" s="75"/>
      <c r="LMB29" s="75"/>
      <c r="LMC29" s="75"/>
      <c r="LMD29" s="75"/>
      <c r="LME29" s="75"/>
      <c r="LMF29" s="75"/>
      <c r="LMG29" s="75"/>
      <c r="LMH29" s="75"/>
      <c r="LMI29" s="75"/>
      <c r="LMJ29" s="75"/>
      <c r="LMK29" s="75"/>
      <c r="LML29" s="75"/>
      <c r="LMM29" s="75"/>
      <c r="LMN29" s="75"/>
      <c r="LMO29" s="75"/>
      <c r="LMP29" s="75"/>
      <c r="LMQ29" s="75"/>
      <c r="LMR29" s="75"/>
      <c r="LMS29" s="75"/>
      <c r="LMT29" s="75"/>
      <c r="LMU29" s="75"/>
      <c r="LMV29" s="75"/>
      <c r="LMW29" s="75"/>
      <c r="LMX29" s="75"/>
      <c r="LMY29" s="75"/>
      <c r="LMZ29" s="75"/>
      <c r="LNA29" s="75"/>
      <c r="LNB29" s="75"/>
      <c r="LNC29" s="75"/>
      <c r="LND29" s="75"/>
      <c r="LNE29" s="75"/>
      <c r="LNF29" s="75"/>
      <c r="LNG29" s="75"/>
      <c r="LNH29" s="75"/>
      <c r="LNI29" s="75"/>
      <c r="LNJ29" s="75"/>
      <c r="LNK29" s="75"/>
      <c r="LNL29" s="75"/>
      <c r="LNM29" s="75"/>
      <c r="LNN29" s="75"/>
      <c r="LNO29" s="75"/>
      <c r="LNP29" s="75"/>
      <c r="LNQ29" s="75"/>
      <c r="LNR29" s="75"/>
      <c r="LNS29" s="75"/>
      <c r="LNT29" s="75"/>
      <c r="LNU29" s="75"/>
      <c r="LNV29" s="75"/>
      <c r="LNW29" s="75"/>
      <c r="LNX29" s="75"/>
      <c r="LNY29" s="75"/>
      <c r="LNZ29" s="75"/>
      <c r="LOA29" s="75"/>
      <c r="LOB29" s="75"/>
      <c r="LOC29" s="75"/>
      <c r="LOD29" s="75"/>
      <c r="LOE29" s="75"/>
      <c r="LOF29" s="75"/>
      <c r="LOG29" s="75"/>
      <c r="LOH29" s="75"/>
      <c r="LOI29" s="75"/>
      <c r="LOJ29" s="75"/>
      <c r="LOK29" s="75"/>
      <c r="LOL29" s="75"/>
      <c r="LOM29" s="75"/>
      <c r="LON29" s="75"/>
      <c r="LOO29" s="75"/>
      <c r="LOP29" s="75"/>
      <c r="LOQ29" s="75"/>
      <c r="LOR29" s="75"/>
      <c r="LOS29" s="75"/>
      <c r="LOT29" s="75"/>
      <c r="LOU29" s="75"/>
      <c r="LOV29" s="75"/>
      <c r="LOW29" s="75"/>
      <c r="LOX29" s="75"/>
      <c r="LOY29" s="75"/>
      <c r="LOZ29" s="75"/>
      <c r="LPA29" s="75"/>
      <c r="LPB29" s="75"/>
      <c r="LPC29" s="75"/>
      <c r="LPD29" s="75"/>
      <c r="LPE29" s="75"/>
      <c r="LPF29" s="75"/>
      <c r="LPG29" s="75"/>
      <c r="LPH29" s="75"/>
      <c r="LPI29" s="75"/>
      <c r="LPJ29" s="75"/>
      <c r="LPK29" s="75"/>
      <c r="LPL29" s="75"/>
      <c r="LPM29" s="75"/>
      <c r="LPN29" s="75"/>
      <c r="LPO29" s="75"/>
      <c r="LPP29" s="75"/>
      <c r="LPQ29" s="75"/>
      <c r="LPR29" s="75"/>
      <c r="LPS29" s="75"/>
      <c r="LPT29" s="75"/>
      <c r="LPU29" s="75"/>
      <c r="LPV29" s="75"/>
      <c r="LPW29" s="75"/>
      <c r="LPX29" s="75"/>
      <c r="LPY29" s="75"/>
      <c r="LPZ29" s="75"/>
      <c r="LQA29" s="75"/>
      <c r="LQB29" s="75"/>
      <c r="LQC29" s="75"/>
      <c r="LQD29" s="75"/>
      <c r="LQE29" s="75"/>
      <c r="LQF29" s="75"/>
      <c r="LQG29" s="75"/>
      <c r="LQH29" s="75"/>
      <c r="LQI29" s="75"/>
      <c r="LQJ29" s="75"/>
      <c r="LQK29" s="75"/>
      <c r="LQL29" s="75"/>
      <c r="LQM29" s="75"/>
      <c r="LQN29" s="75"/>
      <c r="LQO29" s="75"/>
      <c r="LQP29" s="75"/>
      <c r="LQQ29" s="75"/>
      <c r="LQR29" s="75"/>
      <c r="LQS29" s="75"/>
      <c r="LQT29" s="75"/>
      <c r="LQU29" s="75"/>
      <c r="LQV29" s="75"/>
      <c r="LQW29" s="75"/>
      <c r="LQX29" s="75"/>
      <c r="LQY29" s="75"/>
      <c r="LQZ29" s="75"/>
      <c r="LRA29" s="75"/>
      <c r="LRB29" s="75"/>
      <c r="LRC29" s="75"/>
      <c r="LRD29" s="75"/>
      <c r="LRE29" s="75"/>
      <c r="LRF29" s="75"/>
      <c r="LRG29" s="75"/>
      <c r="LRH29" s="75"/>
      <c r="LRI29" s="75"/>
      <c r="LRJ29" s="75"/>
      <c r="LRK29" s="75"/>
      <c r="LRL29" s="75"/>
      <c r="LRM29" s="75"/>
      <c r="LRN29" s="75"/>
      <c r="LRO29" s="75"/>
      <c r="LRP29" s="75"/>
      <c r="LRQ29" s="75"/>
      <c r="LRR29" s="75"/>
      <c r="LRS29" s="75"/>
      <c r="LRT29" s="75"/>
      <c r="LRU29" s="75"/>
      <c r="LRV29" s="75"/>
      <c r="LRW29" s="75"/>
      <c r="LRX29" s="75"/>
      <c r="LRY29" s="75"/>
      <c r="LRZ29" s="75"/>
      <c r="LSA29" s="75"/>
      <c r="LSB29" s="75"/>
      <c r="LSC29" s="75"/>
      <c r="LSD29" s="75"/>
      <c r="LSE29" s="75"/>
      <c r="LSF29" s="75"/>
      <c r="LSG29" s="75"/>
      <c r="LSH29" s="75"/>
      <c r="LSI29" s="75"/>
      <c r="LSJ29" s="75"/>
      <c r="LSK29" s="75"/>
      <c r="LSL29" s="75"/>
      <c r="LSM29" s="75"/>
      <c r="LSN29" s="75"/>
      <c r="LSO29" s="75"/>
      <c r="LSP29" s="75"/>
      <c r="LSQ29" s="75"/>
      <c r="LSR29" s="75"/>
      <c r="LSS29" s="75"/>
      <c r="LST29" s="75"/>
      <c r="LSU29" s="75"/>
      <c r="LSV29" s="75"/>
      <c r="LSW29" s="75"/>
      <c r="LSX29" s="75"/>
      <c r="LSY29" s="75"/>
      <c r="LSZ29" s="75"/>
      <c r="LTA29" s="75"/>
      <c r="LTB29" s="75"/>
      <c r="LTC29" s="75"/>
      <c r="LTD29" s="75"/>
      <c r="LTE29" s="75"/>
      <c r="LTF29" s="75"/>
      <c r="LTG29" s="75"/>
      <c r="LTH29" s="75"/>
      <c r="LTI29" s="75"/>
      <c r="LTJ29" s="75"/>
      <c r="LTK29" s="75"/>
      <c r="LTL29" s="75"/>
      <c r="LTM29" s="75"/>
      <c r="LTN29" s="75"/>
      <c r="LTO29" s="75"/>
      <c r="LTP29" s="75"/>
      <c r="LTQ29" s="75"/>
      <c r="LTR29" s="75"/>
      <c r="LTS29" s="75"/>
      <c r="LTT29" s="75"/>
      <c r="LTU29" s="75"/>
      <c r="LTV29" s="75"/>
      <c r="LTW29" s="75"/>
      <c r="LTX29" s="75"/>
      <c r="LTY29" s="75"/>
      <c r="LTZ29" s="75"/>
      <c r="LUA29" s="75"/>
      <c r="LUB29" s="75"/>
      <c r="LUC29" s="75"/>
      <c r="LUD29" s="75"/>
      <c r="LUE29" s="75"/>
      <c r="LUF29" s="75"/>
      <c r="LUG29" s="75"/>
      <c r="LUH29" s="75"/>
      <c r="LUI29" s="75"/>
      <c r="LUJ29" s="75"/>
      <c r="LUK29" s="75"/>
      <c r="LUL29" s="75"/>
      <c r="LUM29" s="75"/>
      <c r="LUN29" s="75"/>
      <c r="LUO29" s="75"/>
      <c r="LUP29" s="75"/>
      <c r="LUQ29" s="75"/>
      <c r="LUR29" s="75"/>
      <c r="LUS29" s="75"/>
      <c r="LUT29" s="75"/>
      <c r="LUU29" s="75"/>
      <c r="LUV29" s="75"/>
      <c r="LUW29" s="75"/>
      <c r="LUX29" s="75"/>
      <c r="LUY29" s="75"/>
      <c r="LUZ29" s="75"/>
      <c r="LVA29" s="75"/>
      <c r="LVB29" s="75"/>
      <c r="LVC29" s="75"/>
      <c r="LVD29" s="75"/>
      <c r="LVE29" s="75"/>
      <c r="LVF29" s="75"/>
      <c r="LVG29" s="75"/>
      <c r="LVH29" s="75"/>
      <c r="LVI29" s="75"/>
      <c r="LVJ29" s="75"/>
      <c r="LVK29" s="75"/>
      <c r="LVL29" s="75"/>
      <c r="LVM29" s="75"/>
      <c r="LVN29" s="75"/>
      <c r="LVO29" s="75"/>
      <c r="LVP29" s="75"/>
      <c r="LVQ29" s="75"/>
      <c r="LVR29" s="75"/>
      <c r="LVS29" s="75"/>
      <c r="LVT29" s="75"/>
      <c r="LVU29" s="75"/>
      <c r="LVV29" s="75"/>
      <c r="LVW29" s="75"/>
      <c r="LVX29" s="75"/>
      <c r="LVY29" s="75"/>
      <c r="LVZ29" s="75"/>
      <c r="LWA29" s="75"/>
      <c r="LWB29" s="75"/>
      <c r="LWC29" s="75"/>
      <c r="LWD29" s="75"/>
      <c r="LWE29" s="75"/>
      <c r="LWF29" s="75"/>
      <c r="LWG29" s="75"/>
      <c r="LWH29" s="75"/>
      <c r="LWI29" s="75"/>
      <c r="LWJ29" s="75"/>
      <c r="LWK29" s="75"/>
      <c r="LWL29" s="75"/>
      <c r="LWM29" s="75"/>
      <c r="LWN29" s="75"/>
      <c r="LWO29" s="75"/>
      <c r="LWP29" s="75"/>
      <c r="LWQ29" s="75"/>
      <c r="LWR29" s="75"/>
      <c r="LWS29" s="75"/>
      <c r="LWT29" s="75"/>
      <c r="LWU29" s="75"/>
      <c r="LWV29" s="75"/>
      <c r="LWW29" s="75"/>
      <c r="LWX29" s="75"/>
      <c r="LWY29" s="75"/>
      <c r="LWZ29" s="75"/>
      <c r="LXA29" s="75"/>
      <c r="LXB29" s="75"/>
      <c r="LXC29" s="75"/>
      <c r="LXD29" s="75"/>
      <c r="LXE29" s="75"/>
      <c r="LXF29" s="75"/>
      <c r="LXG29" s="75"/>
      <c r="LXH29" s="75"/>
      <c r="LXI29" s="75"/>
      <c r="LXJ29" s="75"/>
      <c r="LXK29" s="75"/>
      <c r="LXL29" s="75"/>
      <c r="LXM29" s="75"/>
      <c r="LXN29" s="75"/>
      <c r="LXO29" s="75"/>
      <c r="LXP29" s="75"/>
      <c r="LXQ29" s="75"/>
      <c r="LXR29" s="75"/>
      <c r="LXS29" s="75"/>
      <c r="LXT29" s="75"/>
      <c r="LXU29" s="75"/>
      <c r="LXV29" s="75"/>
      <c r="LXW29" s="75"/>
      <c r="LXX29" s="75"/>
      <c r="LXY29" s="75"/>
      <c r="LXZ29" s="75"/>
      <c r="LYA29" s="75"/>
      <c r="LYB29" s="75"/>
      <c r="LYC29" s="75"/>
      <c r="LYD29" s="75"/>
      <c r="LYE29" s="75"/>
      <c r="LYF29" s="75"/>
      <c r="LYG29" s="75"/>
      <c r="LYH29" s="75"/>
      <c r="LYI29" s="75"/>
      <c r="LYJ29" s="75"/>
      <c r="LYK29" s="75"/>
      <c r="LYL29" s="75"/>
      <c r="LYM29" s="75"/>
      <c r="LYN29" s="75"/>
      <c r="LYO29" s="75"/>
      <c r="LYP29" s="75"/>
      <c r="LYQ29" s="75"/>
      <c r="LYR29" s="75"/>
      <c r="LYS29" s="75"/>
      <c r="LYT29" s="75"/>
      <c r="LYU29" s="75"/>
      <c r="LYV29" s="75"/>
      <c r="LYW29" s="75"/>
      <c r="LYX29" s="75"/>
      <c r="LYY29" s="75"/>
      <c r="LYZ29" s="75"/>
      <c r="LZA29" s="75"/>
      <c r="LZB29" s="75"/>
      <c r="LZC29" s="75"/>
      <c r="LZD29" s="75"/>
      <c r="LZE29" s="75"/>
      <c r="LZF29" s="75"/>
      <c r="LZG29" s="75"/>
      <c r="LZH29" s="75"/>
      <c r="LZI29" s="75"/>
      <c r="LZJ29" s="75"/>
      <c r="LZK29" s="75"/>
      <c r="LZL29" s="75"/>
      <c r="LZM29" s="75"/>
      <c r="LZN29" s="75"/>
      <c r="LZO29" s="75"/>
      <c r="LZP29" s="75"/>
      <c r="LZQ29" s="75"/>
      <c r="LZR29" s="75"/>
      <c r="LZS29" s="75"/>
      <c r="LZT29" s="75"/>
      <c r="LZU29" s="75"/>
      <c r="LZV29" s="75"/>
      <c r="LZW29" s="75"/>
      <c r="LZX29" s="75"/>
      <c r="LZY29" s="75"/>
      <c r="LZZ29" s="75"/>
      <c r="MAA29" s="75"/>
      <c r="MAB29" s="75"/>
      <c r="MAC29" s="75"/>
      <c r="MAD29" s="75"/>
      <c r="MAE29" s="75"/>
      <c r="MAF29" s="75"/>
      <c r="MAG29" s="75"/>
      <c r="MAH29" s="75"/>
      <c r="MAI29" s="75"/>
      <c r="MAJ29" s="75"/>
      <c r="MAK29" s="75"/>
      <c r="MAL29" s="75"/>
      <c r="MAM29" s="75"/>
      <c r="MAN29" s="75"/>
      <c r="MAO29" s="75"/>
      <c r="MAP29" s="75"/>
      <c r="MAQ29" s="75"/>
      <c r="MAR29" s="75"/>
      <c r="MAS29" s="75"/>
      <c r="MAT29" s="75"/>
      <c r="MAU29" s="75"/>
      <c r="MAV29" s="75"/>
      <c r="MAW29" s="75"/>
      <c r="MAX29" s="75"/>
      <c r="MAY29" s="75"/>
      <c r="MAZ29" s="75"/>
      <c r="MBA29" s="75"/>
      <c r="MBB29" s="75"/>
      <c r="MBC29" s="75"/>
      <c r="MBD29" s="75"/>
      <c r="MBE29" s="75"/>
      <c r="MBF29" s="75"/>
      <c r="MBG29" s="75"/>
      <c r="MBH29" s="75"/>
      <c r="MBI29" s="75"/>
      <c r="MBJ29" s="75"/>
      <c r="MBK29" s="75"/>
      <c r="MBL29" s="75"/>
      <c r="MBM29" s="75"/>
      <c r="MBN29" s="75"/>
      <c r="MBO29" s="75"/>
      <c r="MBP29" s="75"/>
      <c r="MBQ29" s="75"/>
      <c r="MBR29" s="75"/>
      <c r="MBS29" s="75"/>
      <c r="MBT29" s="75"/>
      <c r="MBU29" s="75"/>
      <c r="MBV29" s="75"/>
      <c r="MBW29" s="75"/>
      <c r="MBX29" s="75"/>
      <c r="MBY29" s="75"/>
      <c r="MBZ29" s="75"/>
      <c r="MCA29" s="75"/>
      <c r="MCB29" s="75"/>
      <c r="MCC29" s="75"/>
      <c r="MCD29" s="75"/>
      <c r="MCE29" s="75"/>
      <c r="MCF29" s="75"/>
      <c r="MCG29" s="75"/>
      <c r="MCH29" s="75"/>
      <c r="MCI29" s="75"/>
      <c r="MCJ29" s="75"/>
      <c r="MCK29" s="75"/>
      <c r="MCL29" s="75"/>
      <c r="MCM29" s="75"/>
      <c r="MCN29" s="75"/>
      <c r="MCO29" s="75"/>
      <c r="MCP29" s="75"/>
      <c r="MCQ29" s="75"/>
      <c r="MCR29" s="75"/>
      <c r="MCS29" s="75"/>
      <c r="MCT29" s="75"/>
      <c r="MCU29" s="75"/>
      <c r="MCV29" s="75"/>
      <c r="MCW29" s="75"/>
      <c r="MCX29" s="75"/>
      <c r="MCY29" s="75"/>
      <c r="MCZ29" s="75"/>
      <c r="MDA29" s="75"/>
      <c r="MDB29" s="75"/>
      <c r="MDC29" s="75"/>
      <c r="MDD29" s="75"/>
      <c r="MDE29" s="75"/>
      <c r="MDF29" s="75"/>
      <c r="MDG29" s="75"/>
      <c r="MDH29" s="75"/>
      <c r="MDI29" s="75"/>
      <c r="MDJ29" s="75"/>
      <c r="MDK29" s="75"/>
      <c r="MDL29" s="75"/>
      <c r="MDM29" s="75"/>
      <c r="MDN29" s="75"/>
      <c r="MDO29" s="75"/>
      <c r="MDP29" s="75"/>
      <c r="MDQ29" s="75"/>
      <c r="MDR29" s="75"/>
      <c r="MDS29" s="75"/>
      <c r="MDT29" s="75"/>
      <c r="MDU29" s="75"/>
      <c r="MDV29" s="75"/>
      <c r="MDW29" s="75"/>
      <c r="MDX29" s="75"/>
      <c r="MDY29" s="75"/>
      <c r="MDZ29" s="75"/>
      <c r="MEA29" s="75"/>
      <c r="MEB29" s="75"/>
      <c r="MEC29" s="75"/>
      <c r="MED29" s="75"/>
      <c r="MEE29" s="75"/>
      <c r="MEF29" s="75"/>
      <c r="MEG29" s="75"/>
      <c r="MEH29" s="75"/>
      <c r="MEI29" s="75"/>
      <c r="MEJ29" s="75"/>
      <c r="MEK29" s="75"/>
      <c r="MEL29" s="75"/>
      <c r="MEM29" s="75"/>
      <c r="MEN29" s="75"/>
      <c r="MEO29" s="75"/>
      <c r="MEP29" s="75"/>
      <c r="MEQ29" s="75"/>
      <c r="MER29" s="75"/>
      <c r="MES29" s="75"/>
      <c r="MET29" s="75"/>
      <c r="MEU29" s="75"/>
      <c r="MEV29" s="75"/>
      <c r="MEW29" s="75"/>
      <c r="MEX29" s="75"/>
      <c r="MEY29" s="75"/>
      <c r="MEZ29" s="75"/>
      <c r="MFA29" s="75"/>
      <c r="MFB29" s="75"/>
      <c r="MFC29" s="75"/>
      <c r="MFD29" s="75"/>
      <c r="MFE29" s="75"/>
      <c r="MFF29" s="75"/>
      <c r="MFG29" s="75"/>
      <c r="MFH29" s="75"/>
      <c r="MFI29" s="75"/>
      <c r="MFJ29" s="75"/>
      <c r="MFK29" s="75"/>
      <c r="MFL29" s="75"/>
      <c r="MFM29" s="75"/>
      <c r="MFN29" s="75"/>
      <c r="MFO29" s="75"/>
      <c r="MFP29" s="75"/>
      <c r="MFQ29" s="75"/>
      <c r="MFR29" s="75"/>
      <c r="MFS29" s="75"/>
      <c r="MFT29" s="75"/>
      <c r="MFU29" s="75"/>
      <c r="MFV29" s="75"/>
      <c r="MFW29" s="75"/>
      <c r="MFX29" s="75"/>
      <c r="MFY29" s="75"/>
      <c r="MFZ29" s="75"/>
      <c r="MGA29" s="75"/>
      <c r="MGB29" s="75"/>
      <c r="MGC29" s="75"/>
      <c r="MGD29" s="75"/>
      <c r="MGE29" s="75"/>
      <c r="MGF29" s="75"/>
      <c r="MGG29" s="75"/>
      <c r="MGH29" s="75"/>
      <c r="MGI29" s="75"/>
      <c r="MGJ29" s="75"/>
      <c r="MGK29" s="75"/>
      <c r="MGL29" s="75"/>
      <c r="MGM29" s="75"/>
      <c r="MGN29" s="75"/>
      <c r="MGO29" s="75"/>
      <c r="MGP29" s="75"/>
      <c r="MGQ29" s="75"/>
      <c r="MGR29" s="75"/>
      <c r="MGS29" s="75"/>
      <c r="MGT29" s="75"/>
      <c r="MGU29" s="75"/>
      <c r="MGV29" s="75"/>
      <c r="MGW29" s="75"/>
      <c r="MGX29" s="75"/>
      <c r="MGY29" s="75"/>
      <c r="MGZ29" s="75"/>
      <c r="MHA29" s="75"/>
      <c r="MHB29" s="75"/>
      <c r="MHC29" s="75"/>
      <c r="MHD29" s="75"/>
      <c r="MHE29" s="75"/>
      <c r="MHF29" s="75"/>
      <c r="MHG29" s="75"/>
      <c r="MHH29" s="75"/>
      <c r="MHI29" s="75"/>
      <c r="MHJ29" s="75"/>
      <c r="MHK29" s="75"/>
      <c r="MHL29" s="75"/>
      <c r="MHM29" s="75"/>
      <c r="MHN29" s="75"/>
      <c r="MHO29" s="75"/>
      <c r="MHP29" s="75"/>
      <c r="MHQ29" s="75"/>
      <c r="MHR29" s="75"/>
      <c r="MHS29" s="75"/>
      <c r="MHT29" s="75"/>
      <c r="MHU29" s="75"/>
      <c r="MHV29" s="75"/>
      <c r="MHW29" s="75"/>
      <c r="MHX29" s="75"/>
      <c r="MHY29" s="75"/>
      <c r="MHZ29" s="75"/>
      <c r="MIA29" s="75"/>
      <c r="MIB29" s="75"/>
      <c r="MIC29" s="75"/>
      <c r="MID29" s="75"/>
      <c r="MIE29" s="75"/>
      <c r="MIF29" s="75"/>
      <c r="MIG29" s="75"/>
      <c r="MIH29" s="75"/>
      <c r="MII29" s="75"/>
      <c r="MIJ29" s="75"/>
      <c r="MIK29" s="75"/>
      <c r="MIL29" s="75"/>
      <c r="MIM29" s="75"/>
      <c r="MIN29" s="75"/>
      <c r="MIO29" s="75"/>
      <c r="MIP29" s="75"/>
      <c r="MIQ29" s="75"/>
      <c r="MIR29" s="75"/>
      <c r="MIS29" s="75"/>
      <c r="MIT29" s="75"/>
      <c r="MIU29" s="75"/>
      <c r="MIV29" s="75"/>
      <c r="MIW29" s="75"/>
      <c r="MIX29" s="75"/>
      <c r="MIY29" s="75"/>
      <c r="MIZ29" s="75"/>
      <c r="MJA29" s="75"/>
      <c r="MJB29" s="75"/>
      <c r="MJC29" s="75"/>
      <c r="MJD29" s="75"/>
      <c r="MJE29" s="75"/>
      <c r="MJF29" s="75"/>
      <c r="MJG29" s="75"/>
      <c r="MJH29" s="75"/>
      <c r="MJI29" s="75"/>
      <c r="MJJ29" s="75"/>
      <c r="MJK29" s="75"/>
      <c r="MJL29" s="75"/>
      <c r="MJM29" s="75"/>
      <c r="MJN29" s="75"/>
      <c r="MJO29" s="75"/>
      <c r="MJP29" s="75"/>
      <c r="MJQ29" s="75"/>
      <c r="MJR29" s="75"/>
      <c r="MJS29" s="75"/>
      <c r="MJT29" s="75"/>
      <c r="MJU29" s="75"/>
      <c r="MJV29" s="75"/>
      <c r="MJW29" s="75"/>
      <c r="MJX29" s="75"/>
      <c r="MJY29" s="75"/>
      <c r="MJZ29" s="75"/>
      <c r="MKA29" s="75"/>
      <c r="MKB29" s="75"/>
      <c r="MKC29" s="75"/>
      <c r="MKD29" s="75"/>
      <c r="MKE29" s="75"/>
      <c r="MKF29" s="75"/>
      <c r="MKG29" s="75"/>
      <c r="MKH29" s="75"/>
      <c r="MKI29" s="75"/>
      <c r="MKJ29" s="75"/>
      <c r="MKK29" s="75"/>
      <c r="MKL29" s="75"/>
      <c r="MKM29" s="75"/>
      <c r="MKN29" s="75"/>
      <c r="MKO29" s="75"/>
      <c r="MKP29" s="75"/>
      <c r="MKQ29" s="75"/>
      <c r="MKR29" s="75"/>
      <c r="MKS29" s="75"/>
      <c r="MKT29" s="75"/>
      <c r="MKU29" s="75"/>
      <c r="MKV29" s="75"/>
      <c r="MKW29" s="75"/>
      <c r="MKX29" s="75"/>
      <c r="MKY29" s="75"/>
      <c r="MKZ29" s="75"/>
      <c r="MLA29" s="75"/>
      <c r="MLB29" s="75"/>
      <c r="MLC29" s="75"/>
      <c r="MLD29" s="75"/>
      <c r="MLE29" s="75"/>
      <c r="MLF29" s="75"/>
      <c r="MLG29" s="75"/>
      <c r="MLH29" s="75"/>
      <c r="MLI29" s="75"/>
      <c r="MLJ29" s="75"/>
      <c r="MLK29" s="75"/>
      <c r="MLL29" s="75"/>
      <c r="MLM29" s="75"/>
      <c r="MLN29" s="75"/>
      <c r="MLO29" s="75"/>
      <c r="MLP29" s="75"/>
      <c r="MLQ29" s="75"/>
      <c r="MLR29" s="75"/>
      <c r="MLS29" s="75"/>
      <c r="MLT29" s="75"/>
      <c r="MLU29" s="75"/>
      <c r="MLV29" s="75"/>
      <c r="MLW29" s="75"/>
      <c r="MLX29" s="75"/>
      <c r="MLY29" s="75"/>
      <c r="MLZ29" s="75"/>
      <c r="MMA29" s="75"/>
      <c r="MMB29" s="75"/>
      <c r="MMC29" s="75"/>
      <c r="MMD29" s="75"/>
      <c r="MME29" s="75"/>
      <c r="MMF29" s="75"/>
      <c r="MMG29" s="75"/>
      <c r="MMH29" s="75"/>
      <c r="MMI29" s="75"/>
      <c r="MMJ29" s="75"/>
      <c r="MMK29" s="75"/>
      <c r="MML29" s="75"/>
      <c r="MMM29" s="75"/>
      <c r="MMN29" s="75"/>
      <c r="MMO29" s="75"/>
      <c r="MMP29" s="75"/>
      <c r="MMQ29" s="75"/>
      <c r="MMR29" s="75"/>
      <c r="MMS29" s="75"/>
      <c r="MMT29" s="75"/>
      <c r="MMU29" s="75"/>
      <c r="MMV29" s="75"/>
      <c r="MMW29" s="75"/>
      <c r="MMX29" s="75"/>
      <c r="MMY29" s="75"/>
      <c r="MMZ29" s="75"/>
      <c r="MNA29" s="75"/>
      <c r="MNB29" s="75"/>
      <c r="MNC29" s="75"/>
      <c r="MND29" s="75"/>
      <c r="MNE29" s="75"/>
      <c r="MNF29" s="75"/>
      <c r="MNG29" s="75"/>
      <c r="MNH29" s="75"/>
      <c r="MNI29" s="75"/>
      <c r="MNJ29" s="75"/>
      <c r="MNK29" s="75"/>
      <c r="MNL29" s="75"/>
      <c r="MNM29" s="75"/>
      <c r="MNN29" s="75"/>
      <c r="MNO29" s="75"/>
      <c r="MNP29" s="75"/>
      <c r="MNQ29" s="75"/>
      <c r="MNR29" s="75"/>
      <c r="MNS29" s="75"/>
      <c r="MNT29" s="75"/>
      <c r="MNU29" s="75"/>
      <c r="MNV29" s="75"/>
      <c r="MNW29" s="75"/>
      <c r="MNX29" s="75"/>
      <c r="MNY29" s="75"/>
      <c r="MNZ29" s="75"/>
      <c r="MOA29" s="75"/>
      <c r="MOB29" s="75"/>
      <c r="MOC29" s="75"/>
      <c r="MOD29" s="75"/>
      <c r="MOE29" s="75"/>
      <c r="MOF29" s="75"/>
      <c r="MOG29" s="75"/>
      <c r="MOH29" s="75"/>
      <c r="MOI29" s="75"/>
      <c r="MOJ29" s="75"/>
      <c r="MOK29" s="75"/>
      <c r="MOL29" s="75"/>
      <c r="MOM29" s="75"/>
      <c r="MON29" s="75"/>
      <c r="MOO29" s="75"/>
      <c r="MOP29" s="75"/>
      <c r="MOQ29" s="75"/>
      <c r="MOR29" s="75"/>
      <c r="MOS29" s="75"/>
      <c r="MOT29" s="75"/>
      <c r="MOU29" s="75"/>
      <c r="MOV29" s="75"/>
      <c r="MOW29" s="75"/>
      <c r="MOX29" s="75"/>
      <c r="MOY29" s="75"/>
      <c r="MOZ29" s="75"/>
      <c r="MPA29" s="75"/>
      <c r="MPB29" s="75"/>
      <c r="MPC29" s="75"/>
      <c r="MPD29" s="75"/>
      <c r="MPE29" s="75"/>
      <c r="MPF29" s="75"/>
      <c r="MPG29" s="75"/>
      <c r="MPH29" s="75"/>
      <c r="MPI29" s="75"/>
      <c r="MPJ29" s="75"/>
      <c r="MPK29" s="75"/>
      <c r="MPL29" s="75"/>
      <c r="MPM29" s="75"/>
      <c r="MPN29" s="75"/>
      <c r="MPO29" s="75"/>
      <c r="MPP29" s="75"/>
      <c r="MPQ29" s="75"/>
      <c r="MPR29" s="75"/>
      <c r="MPS29" s="75"/>
      <c r="MPT29" s="75"/>
      <c r="MPU29" s="75"/>
      <c r="MPV29" s="75"/>
      <c r="MPW29" s="75"/>
      <c r="MPX29" s="75"/>
      <c r="MPY29" s="75"/>
      <c r="MPZ29" s="75"/>
      <c r="MQA29" s="75"/>
      <c r="MQB29" s="75"/>
      <c r="MQC29" s="75"/>
      <c r="MQD29" s="75"/>
      <c r="MQE29" s="75"/>
      <c r="MQF29" s="75"/>
      <c r="MQG29" s="75"/>
      <c r="MQH29" s="75"/>
      <c r="MQI29" s="75"/>
      <c r="MQJ29" s="75"/>
      <c r="MQK29" s="75"/>
      <c r="MQL29" s="75"/>
      <c r="MQM29" s="75"/>
      <c r="MQN29" s="75"/>
      <c r="MQO29" s="75"/>
      <c r="MQP29" s="75"/>
      <c r="MQQ29" s="75"/>
      <c r="MQR29" s="75"/>
      <c r="MQS29" s="75"/>
      <c r="MQT29" s="75"/>
      <c r="MQU29" s="75"/>
      <c r="MQV29" s="75"/>
      <c r="MQW29" s="75"/>
      <c r="MQX29" s="75"/>
      <c r="MQY29" s="75"/>
      <c r="MQZ29" s="75"/>
      <c r="MRA29" s="75"/>
      <c r="MRB29" s="75"/>
      <c r="MRC29" s="75"/>
      <c r="MRD29" s="75"/>
      <c r="MRE29" s="75"/>
      <c r="MRF29" s="75"/>
      <c r="MRG29" s="75"/>
      <c r="MRH29" s="75"/>
      <c r="MRI29" s="75"/>
      <c r="MRJ29" s="75"/>
      <c r="MRK29" s="75"/>
      <c r="MRL29" s="75"/>
      <c r="MRM29" s="75"/>
      <c r="MRN29" s="75"/>
      <c r="MRO29" s="75"/>
      <c r="MRP29" s="75"/>
      <c r="MRQ29" s="75"/>
      <c r="MRR29" s="75"/>
      <c r="MRS29" s="75"/>
      <c r="MRT29" s="75"/>
      <c r="MRU29" s="75"/>
      <c r="MRV29" s="75"/>
      <c r="MRW29" s="75"/>
      <c r="MRX29" s="75"/>
      <c r="MRY29" s="75"/>
      <c r="MRZ29" s="75"/>
      <c r="MSA29" s="75"/>
      <c r="MSB29" s="75"/>
      <c r="MSC29" s="75"/>
      <c r="MSD29" s="75"/>
      <c r="MSE29" s="75"/>
      <c r="MSF29" s="75"/>
      <c r="MSG29" s="75"/>
      <c r="MSH29" s="75"/>
      <c r="MSI29" s="75"/>
      <c r="MSJ29" s="75"/>
      <c r="MSK29" s="75"/>
      <c r="MSL29" s="75"/>
      <c r="MSM29" s="75"/>
      <c r="MSN29" s="75"/>
      <c r="MSO29" s="75"/>
      <c r="MSP29" s="75"/>
      <c r="MSQ29" s="75"/>
      <c r="MSR29" s="75"/>
      <c r="MSS29" s="75"/>
      <c r="MST29" s="75"/>
      <c r="MSU29" s="75"/>
      <c r="MSV29" s="75"/>
      <c r="MSW29" s="75"/>
      <c r="MSX29" s="75"/>
      <c r="MSY29" s="75"/>
      <c r="MSZ29" s="75"/>
      <c r="MTA29" s="75"/>
      <c r="MTB29" s="75"/>
      <c r="MTC29" s="75"/>
      <c r="MTD29" s="75"/>
      <c r="MTE29" s="75"/>
      <c r="MTF29" s="75"/>
      <c r="MTG29" s="75"/>
      <c r="MTH29" s="75"/>
      <c r="MTI29" s="75"/>
      <c r="MTJ29" s="75"/>
      <c r="MTK29" s="75"/>
      <c r="MTL29" s="75"/>
      <c r="MTM29" s="75"/>
      <c r="MTN29" s="75"/>
      <c r="MTO29" s="75"/>
      <c r="MTP29" s="75"/>
      <c r="MTQ29" s="75"/>
      <c r="MTR29" s="75"/>
      <c r="MTS29" s="75"/>
      <c r="MTT29" s="75"/>
      <c r="MTU29" s="75"/>
      <c r="MTV29" s="75"/>
      <c r="MTW29" s="75"/>
      <c r="MTX29" s="75"/>
      <c r="MTY29" s="75"/>
      <c r="MTZ29" s="75"/>
      <c r="MUA29" s="75"/>
      <c r="MUB29" s="75"/>
      <c r="MUC29" s="75"/>
      <c r="MUD29" s="75"/>
      <c r="MUE29" s="75"/>
      <c r="MUF29" s="75"/>
      <c r="MUG29" s="75"/>
      <c r="MUH29" s="75"/>
      <c r="MUI29" s="75"/>
      <c r="MUJ29" s="75"/>
      <c r="MUK29" s="75"/>
      <c r="MUL29" s="75"/>
      <c r="MUM29" s="75"/>
      <c r="MUN29" s="75"/>
      <c r="MUO29" s="75"/>
      <c r="MUP29" s="75"/>
      <c r="MUQ29" s="75"/>
      <c r="MUR29" s="75"/>
      <c r="MUS29" s="75"/>
      <c r="MUT29" s="75"/>
      <c r="MUU29" s="75"/>
      <c r="MUV29" s="75"/>
      <c r="MUW29" s="75"/>
      <c r="MUX29" s="75"/>
      <c r="MUY29" s="75"/>
      <c r="MUZ29" s="75"/>
      <c r="MVA29" s="75"/>
      <c r="MVB29" s="75"/>
      <c r="MVC29" s="75"/>
      <c r="MVD29" s="75"/>
      <c r="MVE29" s="75"/>
      <c r="MVF29" s="75"/>
      <c r="MVG29" s="75"/>
      <c r="MVH29" s="75"/>
      <c r="MVI29" s="75"/>
      <c r="MVJ29" s="75"/>
      <c r="MVK29" s="75"/>
      <c r="MVL29" s="75"/>
      <c r="MVM29" s="75"/>
      <c r="MVN29" s="75"/>
      <c r="MVO29" s="75"/>
      <c r="MVP29" s="75"/>
      <c r="MVQ29" s="75"/>
      <c r="MVR29" s="75"/>
      <c r="MVS29" s="75"/>
      <c r="MVT29" s="75"/>
      <c r="MVU29" s="75"/>
      <c r="MVV29" s="75"/>
      <c r="MVW29" s="75"/>
      <c r="MVX29" s="75"/>
      <c r="MVY29" s="75"/>
      <c r="MVZ29" s="75"/>
      <c r="MWA29" s="75"/>
      <c r="MWB29" s="75"/>
      <c r="MWC29" s="75"/>
      <c r="MWD29" s="75"/>
      <c r="MWE29" s="75"/>
      <c r="MWF29" s="75"/>
      <c r="MWG29" s="75"/>
      <c r="MWH29" s="75"/>
      <c r="MWI29" s="75"/>
      <c r="MWJ29" s="75"/>
      <c r="MWK29" s="75"/>
      <c r="MWL29" s="75"/>
      <c r="MWM29" s="75"/>
      <c r="MWN29" s="75"/>
      <c r="MWO29" s="75"/>
      <c r="MWP29" s="75"/>
      <c r="MWQ29" s="75"/>
      <c r="MWR29" s="75"/>
      <c r="MWS29" s="75"/>
      <c r="MWT29" s="75"/>
      <c r="MWU29" s="75"/>
      <c r="MWV29" s="75"/>
      <c r="MWW29" s="75"/>
      <c r="MWX29" s="75"/>
      <c r="MWY29" s="75"/>
      <c r="MWZ29" s="75"/>
      <c r="MXA29" s="75"/>
      <c r="MXB29" s="75"/>
      <c r="MXC29" s="75"/>
      <c r="MXD29" s="75"/>
      <c r="MXE29" s="75"/>
      <c r="MXF29" s="75"/>
      <c r="MXG29" s="75"/>
      <c r="MXH29" s="75"/>
      <c r="MXI29" s="75"/>
      <c r="MXJ29" s="75"/>
      <c r="MXK29" s="75"/>
      <c r="MXL29" s="75"/>
      <c r="MXM29" s="75"/>
      <c r="MXN29" s="75"/>
      <c r="MXO29" s="75"/>
      <c r="MXP29" s="75"/>
      <c r="MXQ29" s="75"/>
      <c r="MXR29" s="75"/>
      <c r="MXS29" s="75"/>
      <c r="MXT29" s="75"/>
      <c r="MXU29" s="75"/>
      <c r="MXV29" s="75"/>
      <c r="MXW29" s="75"/>
      <c r="MXX29" s="75"/>
      <c r="MXY29" s="75"/>
      <c r="MXZ29" s="75"/>
      <c r="MYA29" s="75"/>
      <c r="MYB29" s="75"/>
      <c r="MYC29" s="75"/>
      <c r="MYD29" s="75"/>
      <c r="MYE29" s="75"/>
      <c r="MYF29" s="75"/>
      <c r="MYG29" s="75"/>
      <c r="MYH29" s="75"/>
      <c r="MYI29" s="75"/>
      <c r="MYJ29" s="75"/>
      <c r="MYK29" s="75"/>
      <c r="MYL29" s="75"/>
      <c r="MYM29" s="75"/>
      <c r="MYN29" s="75"/>
      <c r="MYO29" s="75"/>
      <c r="MYP29" s="75"/>
      <c r="MYQ29" s="75"/>
      <c r="MYR29" s="75"/>
      <c r="MYS29" s="75"/>
      <c r="MYT29" s="75"/>
      <c r="MYU29" s="75"/>
      <c r="MYV29" s="75"/>
      <c r="MYW29" s="75"/>
      <c r="MYX29" s="75"/>
      <c r="MYY29" s="75"/>
      <c r="MYZ29" s="75"/>
      <c r="MZA29" s="75"/>
      <c r="MZB29" s="75"/>
      <c r="MZC29" s="75"/>
      <c r="MZD29" s="75"/>
      <c r="MZE29" s="75"/>
      <c r="MZF29" s="75"/>
      <c r="MZG29" s="75"/>
      <c r="MZH29" s="75"/>
      <c r="MZI29" s="75"/>
      <c r="MZJ29" s="75"/>
      <c r="MZK29" s="75"/>
      <c r="MZL29" s="75"/>
      <c r="MZM29" s="75"/>
      <c r="MZN29" s="75"/>
      <c r="MZO29" s="75"/>
      <c r="MZP29" s="75"/>
      <c r="MZQ29" s="75"/>
      <c r="MZR29" s="75"/>
      <c r="MZS29" s="75"/>
      <c r="MZT29" s="75"/>
      <c r="MZU29" s="75"/>
      <c r="MZV29" s="75"/>
      <c r="MZW29" s="75"/>
      <c r="MZX29" s="75"/>
      <c r="MZY29" s="75"/>
      <c r="MZZ29" s="75"/>
      <c r="NAA29" s="75"/>
      <c r="NAB29" s="75"/>
      <c r="NAC29" s="75"/>
      <c r="NAD29" s="75"/>
      <c r="NAE29" s="75"/>
      <c r="NAF29" s="75"/>
      <c r="NAG29" s="75"/>
      <c r="NAH29" s="75"/>
      <c r="NAI29" s="75"/>
      <c r="NAJ29" s="75"/>
      <c r="NAK29" s="75"/>
      <c r="NAL29" s="75"/>
      <c r="NAM29" s="75"/>
      <c r="NAN29" s="75"/>
      <c r="NAO29" s="75"/>
      <c r="NAP29" s="75"/>
      <c r="NAQ29" s="75"/>
      <c r="NAR29" s="75"/>
      <c r="NAS29" s="75"/>
      <c r="NAT29" s="75"/>
      <c r="NAU29" s="75"/>
      <c r="NAV29" s="75"/>
      <c r="NAW29" s="75"/>
      <c r="NAX29" s="75"/>
      <c r="NAY29" s="75"/>
      <c r="NAZ29" s="75"/>
      <c r="NBA29" s="75"/>
      <c r="NBB29" s="75"/>
      <c r="NBC29" s="75"/>
      <c r="NBD29" s="75"/>
      <c r="NBE29" s="75"/>
      <c r="NBF29" s="75"/>
      <c r="NBG29" s="75"/>
      <c r="NBH29" s="75"/>
      <c r="NBI29" s="75"/>
      <c r="NBJ29" s="75"/>
      <c r="NBK29" s="75"/>
      <c r="NBL29" s="75"/>
      <c r="NBM29" s="75"/>
      <c r="NBN29" s="75"/>
      <c r="NBO29" s="75"/>
      <c r="NBP29" s="75"/>
      <c r="NBQ29" s="75"/>
      <c r="NBR29" s="75"/>
      <c r="NBS29" s="75"/>
      <c r="NBT29" s="75"/>
      <c r="NBU29" s="75"/>
      <c r="NBV29" s="75"/>
      <c r="NBW29" s="75"/>
      <c r="NBX29" s="75"/>
      <c r="NBY29" s="75"/>
      <c r="NBZ29" s="75"/>
      <c r="NCA29" s="75"/>
      <c r="NCB29" s="75"/>
      <c r="NCC29" s="75"/>
      <c r="NCD29" s="75"/>
      <c r="NCE29" s="75"/>
      <c r="NCF29" s="75"/>
      <c r="NCG29" s="75"/>
      <c r="NCH29" s="75"/>
      <c r="NCI29" s="75"/>
      <c r="NCJ29" s="75"/>
      <c r="NCK29" s="75"/>
      <c r="NCL29" s="75"/>
      <c r="NCM29" s="75"/>
      <c r="NCN29" s="75"/>
      <c r="NCO29" s="75"/>
      <c r="NCP29" s="75"/>
      <c r="NCQ29" s="75"/>
      <c r="NCR29" s="75"/>
      <c r="NCS29" s="75"/>
      <c r="NCT29" s="75"/>
      <c r="NCU29" s="75"/>
      <c r="NCV29" s="75"/>
      <c r="NCW29" s="75"/>
      <c r="NCX29" s="75"/>
      <c r="NCY29" s="75"/>
      <c r="NCZ29" s="75"/>
      <c r="NDA29" s="75"/>
      <c r="NDB29" s="75"/>
      <c r="NDC29" s="75"/>
      <c r="NDD29" s="75"/>
      <c r="NDE29" s="75"/>
      <c r="NDF29" s="75"/>
      <c r="NDG29" s="75"/>
      <c r="NDH29" s="75"/>
      <c r="NDI29" s="75"/>
      <c r="NDJ29" s="75"/>
      <c r="NDK29" s="75"/>
      <c r="NDL29" s="75"/>
      <c r="NDM29" s="75"/>
      <c r="NDN29" s="75"/>
      <c r="NDO29" s="75"/>
      <c r="NDP29" s="75"/>
      <c r="NDQ29" s="75"/>
      <c r="NDR29" s="75"/>
      <c r="NDS29" s="75"/>
      <c r="NDT29" s="75"/>
      <c r="NDU29" s="75"/>
      <c r="NDV29" s="75"/>
      <c r="NDW29" s="75"/>
      <c r="NDX29" s="75"/>
      <c r="NDY29" s="75"/>
      <c r="NDZ29" s="75"/>
      <c r="NEA29" s="75"/>
      <c r="NEB29" s="75"/>
      <c r="NEC29" s="75"/>
      <c r="NED29" s="75"/>
      <c r="NEE29" s="75"/>
      <c r="NEF29" s="75"/>
      <c r="NEG29" s="75"/>
      <c r="NEH29" s="75"/>
      <c r="NEI29" s="75"/>
      <c r="NEJ29" s="75"/>
      <c r="NEK29" s="75"/>
      <c r="NEL29" s="75"/>
      <c r="NEM29" s="75"/>
      <c r="NEN29" s="75"/>
      <c r="NEO29" s="75"/>
      <c r="NEP29" s="75"/>
      <c r="NEQ29" s="75"/>
      <c r="NER29" s="75"/>
      <c r="NES29" s="75"/>
      <c r="NET29" s="75"/>
      <c r="NEU29" s="75"/>
      <c r="NEV29" s="75"/>
      <c r="NEW29" s="75"/>
      <c r="NEX29" s="75"/>
      <c r="NEY29" s="75"/>
      <c r="NEZ29" s="75"/>
      <c r="NFA29" s="75"/>
      <c r="NFB29" s="75"/>
      <c r="NFC29" s="75"/>
      <c r="NFD29" s="75"/>
      <c r="NFE29" s="75"/>
      <c r="NFF29" s="75"/>
      <c r="NFG29" s="75"/>
      <c r="NFH29" s="75"/>
      <c r="NFI29" s="75"/>
      <c r="NFJ29" s="75"/>
      <c r="NFK29" s="75"/>
      <c r="NFL29" s="75"/>
      <c r="NFM29" s="75"/>
      <c r="NFN29" s="75"/>
      <c r="NFO29" s="75"/>
      <c r="NFP29" s="75"/>
      <c r="NFQ29" s="75"/>
      <c r="NFR29" s="75"/>
      <c r="NFS29" s="75"/>
      <c r="NFT29" s="75"/>
      <c r="NFU29" s="75"/>
      <c r="NFV29" s="75"/>
      <c r="NFW29" s="75"/>
      <c r="NFX29" s="75"/>
      <c r="NFY29" s="75"/>
      <c r="NFZ29" s="75"/>
      <c r="NGA29" s="75"/>
      <c r="NGB29" s="75"/>
      <c r="NGC29" s="75"/>
      <c r="NGD29" s="75"/>
      <c r="NGE29" s="75"/>
      <c r="NGF29" s="75"/>
      <c r="NGG29" s="75"/>
      <c r="NGH29" s="75"/>
      <c r="NGI29" s="75"/>
      <c r="NGJ29" s="75"/>
      <c r="NGK29" s="75"/>
      <c r="NGL29" s="75"/>
      <c r="NGM29" s="75"/>
      <c r="NGN29" s="75"/>
      <c r="NGO29" s="75"/>
      <c r="NGP29" s="75"/>
      <c r="NGQ29" s="75"/>
      <c r="NGR29" s="75"/>
      <c r="NGS29" s="75"/>
      <c r="NGT29" s="75"/>
      <c r="NGU29" s="75"/>
      <c r="NGV29" s="75"/>
      <c r="NGW29" s="75"/>
      <c r="NGX29" s="75"/>
      <c r="NGY29" s="75"/>
      <c r="NGZ29" s="75"/>
      <c r="NHA29" s="75"/>
      <c r="NHB29" s="75"/>
      <c r="NHC29" s="75"/>
      <c r="NHD29" s="75"/>
      <c r="NHE29" s="75"/>
      <c r="NHF29" s="75"/>
      <c r="NHG29" s="75"/>
      <c r="NHH29" s="75"/>
      <c r="NHI29" s="75"/>
      <c r="NHJ29" s="75"/>
      <c r="NHK29" s="75"/>
      <c r="NHL29" s="75"/>
      <c r="NHM29" s="75"/>
      <c r="NHN29" s="75"/>
      <c r="NHO29" s="75"/>
      <c r="NHP29" s="75"/>
      <c r="NHQ29" s="75"/>
      <c r="NHR29" s="75"/>
      <c r="NHS29" s="75"/>
      <c r="NHT29" s="75"/>
      <c r="NHU29" s="75"/>
      <c r="NHV29" s="75"/>
      <c r="NHW29" s="75"/>
      <c r="NHX29" s="75"/>
      <c r="NHY29" s="75"/>
      <c r="NHZ29" s="75"/>
      <c r="NIA29" s="75"/>
      <c r="NIB29" s="75"/>
      <c r="NIC29" s="75"/>
      <c r="NID29" s="75"/>
      <c r="NIE29" s="75"/>
      <c r="NIF29" s="75"/>
      <c r="NIG29" s="75"/>
      <c r="NIH29" s="75"/>
      <c r="NII29" s="75"/>
      <c r="NIJ29" s="75"/>
      <c r="NIK29" s="75"/>
      <c r="NIL29" s="75"/>
      <c r="NIM29" s="75"/>
      <c r="NIN29" s="75"/>
      <c r="NIO29" s="75"/>
      <c r="NIP29" s="75"/>
      <c r="NIQ29" s="75"/>
      <c r="NIR29" s="75"/>
      <c r="NIS29" s="75"/>
      <c r="NIT29" s="75"/>
      <c r="NIU29" s="75"/>
      <c r="NIV29" s="75"/>
      <c r="NIW29" s="75"/>
      <c r="NIX29" s="75"/>
      <c r="NIY29" s="75"/>
      <c r="NIZ29" s="75"/>
      <c r="NJA29" s="75"/>
      <c r="NJB29" s="75"/>
      <c r="NJC29" s="75"/>
      <c r="NJD29" s="75"/>
      <c r="NJE29" s="75"/>
      <c r="NJF29" s="75"/>
      <c r="NJG29" s="75"/>
      <c r="NJH29" s="75"/>
      <c r="NJI29" s="75"/>
      <c r="NJJ29" s="75"/>
      <c r="NJK29" s="75"/>
      <c r="NJL29" s="75"/>
      <c r="NJM29" s="75"/>
      <c r="NJN29" s="75"/>
      <c r="NJO29" s="75"/>
      <c r="NJP29" s="75"/>
      <c r="NJQ29" s="75"/>
      <c r="NJR29" s="75"/>
      <c r="NJS29" s="75"/>
      <c r="NJT29" s="75"/>
      <c r="NJU29" s="75"/>
      <c r="NJV29" s="75"/>
      <c r="NJW29" s="75"/>
      <c r="NJX29" s="75"/>
      <c r="NJY29" s="75"/>
      <c r="NJZ29" s="75"/>
      <c r="NKA29" s="75"/>
      <c r="NKB29" s="75"/>
      <c r="NKC29" s="75"/>
      <c r="NKD29" s="75"/>
      <c r="NKE29" s="75"/>
      <c r="NKF29" s="75"/>
      <c r="NKG29" s="75"/>
      <c r="NKH29" s="75"/>
      <c r="NKI29" s="75"/>
      <c r="NKJ29" s="75"/>
      <c r="NKK29" s="75"/>
      <c r="NKL29" s="75"/>
      <c r="NKM29" s="75"/>
      <c r="NKN29" s="75"/>
      <c r="NKO29" s="75"/>
      <c r="NKP29" s="75"/>
      <c r="NKQ29" s="75"/>
      <c r="NKR29" s="75"/>
      <c r="NKS29" s="75"/>
      <c r="NKT29" s="75"/>
      <c r="NKU29" s="75"/>
      <c r="NKV29" s="75"/>
      <c r="NKW29" s="75"/>
      <c r="NKX29" s="75"/>
      <c r="NKY29" s="75"/>
      <c r="NKZ29" s="75"/>
      <c r="NLA29" s="75"/>
      <c r="NLB29" s="75"/>
      <c r="NLC29" s="75"/>
      <c r="NLD29" s="75"/>
      <c r="NLE29" s="75"/>
      <c r="NLF29" s="75"/>
      <c r="NLG29" s="75"/>
      <c r="NLH29" s="75"/>
      <c r="NLI29" s="75"/>
      <c r="NLJ29" s="75"/>
      <c r="NLK29" s="75"/>
      <c r="NLL29" s="75"/>
      <c r="NLM29" s="75"/>
      <c r="NLN29" s="75"/>
      <c r="NLO29" s="75"/>
      <c r="NLP29" s="75"/>
      <c r="NLQ29" s="75"/>
      <c r="NLR29" s="75"/>
      <c r="NLS29" s="75"/>
      <c r="NLT29" s="75"/>
      <c r="NLU29" s="75"/>
      <c r="NLV29" s="75"/>
      <c r="NLW29" s="75"/>
      <c r="NLX29" s="75"/>
      <c r="NLY29" s="75"/>
      <c r="NLZ29" s="75"/>
      <c r="NMA29" s="75"/>
      <c r="NMB29" s="75"/>
      <c r="NMC29" s="75"/>
      <c r="NMD29" s="75"/>
      <c r="NME29" s="75"/>
      <c r="NMF29" s="75"/>
      <c r="NMG29" s="75"/>
      <c r="NMH29" s="75"/>
      <c r="NMI29" s="75"/>
      <c r="NMJ29" s="75"/>
      <c r="NMK29" s="75"/>
      <c r="NML29" s="75"/>
      <c r="NMM29" s="75"/>
      <c r="NMN29" s="75"/>
      <c r="NMO29" s="75"/>
      <c r="NMP29" s="75"/>
      <c r="NMQ29" s="75"/>
      <c r="NMR29" s="75"/>
      <c r="NMS29" s="75"/>
      <c r="NMT29" s="75"/>
      <c r="NMU29" s="75"/>
      <c r="NMV29" s="75"/>
      <c r="NMW29" s="75"/>
      <c r="NMX29" s="75"/>
      <c r="NMY29" s="75"/>
      <c r="NMZ29" s="75"/>
      <c r="NNA29" s="75"/>
      <c r="NNB29" s="75"/>
      <c r="NNC29" s="75"/>
      <c r="NND29" s="75"/>
      <c r="NNE29" s="75"/>
      <c r="NNF29" s="75"/>
      <c r="NNG29" s="75"/>
      <c r="NNH29" s="75"/>
      <c r="NNI29" s="75"/>
      <c r="NNJ29" s="75"/>
      <c r="NNK29" s="75"/>
      <c r="NNL29" s="75"/>
      <c r="NNM29" s="75"/>
      <c r="NNN29" s="75"/>
      <c r="NNO29" s="75"/>
      <c r="NNP29" s="75"/>
      <c r="NNQ29" s="75"/>
      <c r="NNR29" s="75"/>
      <c r="NNS29" s="75"/>
      <c r="NNT29" s="75"/>
      <c r="NNU29" s="75"/>
      <c r="NNV29" s="75"/>
      <c r="NNW29" s="75"/>
      <c r="NNX29" s="75"/>
      <c r="NNY29" s="75"/>
      <c r="NNZ29" s="75"/>
      <c r="NOA29" s="75"/>
      <c r="NOB29" s="75"/>
      <c r="NOC29" s="75"/>
      <c r="NOD29" s="75"/>
      <c r="NOE29" s="75"/>
      <c r="NOF29" s="75"/>
      <c r="NOG29" s="75"/>
      <c r="NOH29" s="75"/>
      <c r="NOI29" s="75"/>
      <c r="NOJ29" s="75"/>
      <c r="NOK29" s="75"/>
      <c r="NOL29" s="75"/>
      <c r="NOM29" s="75"/>
      <c r="NON29" s="75"/>
      <c r="NOO29" s="75"/>
      <c r="NOP29" s="75"/>
      <c r="NOQ29" s="75"/>
      <c r="NOR29" s="75"/>
      <c r="NOS29" s="75"/>
      <c r="NOT29" s="75"/>
      <c r="NOU29" s="75"/>
      <c r="NOV29" s="75"/>
      <c r="NOW29" s="75"/>
      <c r="NOX29" s="75"/>
      <c r="NOY29" s="75"/>
      <c r="NOZ29" s="75"/>
      <c r="NPA29" s="75"/>
      <c r="NPB29" s="75"/>
      <c r="NPC29" s="75"/>
      <c r="NPD29" s="75"/>
      <c r="NPE29" s="75"/>
      <c r="NPF29" s="75"/>
      <c r="NPG29" s="75"/>
      <c r="NPH29" s="75"/>
      <c r="NPI29" s="75"/>
      <c r="NPJ29" s="75"/>
      <c r="NPK29" s="75"/>
      <c r="NPL29" s="75"/>
      <c r="NPM29" s="75"/>
      <c r="NPN29" s="75"/>
      <c r="NPO29" s="75"/>
      <c r="NPP29" s="75"/>
      <c r="NPQ29" s="75"/>
      <c r="NPR29" s="75"/>
      <c r="NPS29" s="75"/>
      <c r="NPT29" s="75"/>
      <c r="NPU29" s="75"/>
      <c r="NPV29" s="75"/>
      <c r="NPW29" s="75"/>
      <c r="NPX29" s="75"/>
      <c r="NPY29" s="75"/>
      <c r="NPZ29" s="75"/>
      <c r="NQA29" s="75"/>
      <c r="NQB29" s="75"/>
      <c r="NQC29" s="75"/>
      <c r="NQD29" s="75"/>
      <c r="NQE29" s="75"/>
      <c r="NQF29" s="75"/>
      <c r="NQG29" s="75"/>
      <c r="NQH29" s="75"/>
      <c r="NQI29" s="75"/>
      <c r="NQJ29" s="75"/>
      <c r="NQK29" s="75"/>
      <c r="NQL29" s="75"/>
      <c r="NQM29" s="75"/>
      <c r="NQN29" s="75"/>
      <c r="NQO29" s="75"/>
      <c r="NQP29" s="75"/>
      <c r="NQQ29" s="75"/>
      <c r="NQR29" s="75"/>
      <c r="NQS29" s="75"/>
      <c r="NQT29" s="75"/>
      <c r="NQU29" s="75"/>
      <c r="NQV29" s="75"/>
      <c r="NQW29" s="75"/>
      <c r="NQX29" s="75"/>
      <c r="NQY29" s="75"/>
      <c r="NQZ29" s="75"/>
      <c r="NRA29" s="75"/>
      <c r="NRB29" s="75"/>
      <c r="NRC29" s="75"/>
      <c r="NRD29" s="75"/>
      <c r="NRE29" s="75"/>
      <c r="NRF29" s="75"/>
      <c r="NRG29" s="75"/>
      <c r="NRH29" s="75"/>
      <c r="NRI29" s="75"/>
      <c r="NRJ29" s="75"/>
      <c r="NRK29" s="75"/>
      <c r="NRL29" s="75"/>
      <c r="NRM29" s="75"/>
      <c r="NRN29" s="75"/>
      <c r="NRO29" s="75"/>
      <c r="NRP29" s="75"/>
      <c r="NRQ29" s="75"/>
      <c r="NRR29" s="75"/>
      <c r="NRS29" s="75"/>
      <c r="NRT29" s="75"/>
      <c r="NRU29" s="75"/>
      <c r="NRV29" s="75"/>
      <c r="NRW29" s="75"/>
      <c r="NRX29" s="75"/>
      <c r="NRY29" s="75"/>
      <c r="NRZ29" s="75"/>
      <c r="NSA29" s="75"/>
      <c r="NSB29" s="75"/>
      <c r="NSC29" s="75"/>
      <c r="NSD29" s="75"/>
      <c r="NSE29" s="75"/>
      <c r="NSF29" s="75"/>
      <c r="NSG29" s="75"/>
      <c r="NSH29" s="75"/>
      <c r="NSI29" s="75"/>
      <c r="NSJ29" s="75"/>
      <c r="NSK29" s="75"/>
      <c r="NSL29" s="75"/>
      <c r="NSM29" s="75"/>
      <c r="NSN29" s="75"/>
      <c r="NSO29" s="75"/>
      <c r="NSP29" s="75"/>
      <c r="NSQ29" s="75"/>
      <c r="NSR29" s="75"/>
      <c r="NSS29" s="75"/>
      <c r="NST29" s="75"/>
      <c r="NSU29" s="75"/>
      <c r="NSV29" s="75"/>
      <c r="NSW29" s="75"/>
      <c r="NSX29" s="75"/>
      <c r="NSY29" s="75"/>
      <c r="NSZ29" s="75"/>
      <c r="NTA29" s="75"/>
      <c r="NTB29" s="75"/>
      <c r="NTC29" s="75"/>
      <c r="NTD29" s="75"/>
      <c r="NTE29" s="75"/>
      <c r="NTF29" s="75"/>
      <c r="NTG29" s="75"/>
      <c r="NTH29" s="75"/>
      <c r="NTI29" s="75"/>
      <c r="NTJ29" s="75"/>
      <c r="NTK29" s="75"/>
      <c r="NTL29" s="75"/>
      <c r="NTM29" s="75"/>
      <c r="NTN29" s="75"/>
      <c r="NTO29" s="75"/>
      <c r="NTP29" s="75"/>
      <c r="NTQ29" s="75"/>
      <c r="NTR29" s="75"/>
      <c r="NTS29" s="75"/>
      <c r="NTT29" s="75"/>
      <c r="NTU29" s="75"/>
      <c r="NTV29" s="75"/>
      <c r="NTW29" s="75"/>
      <c r="NTX29" s="75"/>
      <c r="NTY29" s="75"/>
      <c r="NTZ29" s="75"/>
      <c r="NUA29" s="75"/>
      <c r="NUB29" s="75"/>
      <c r="NUC29" s="75"/>
      <c r="NUD29" s="75"/>
      <c r="NUE29" s="75"/>
      <c r="NUF29" s="75"/>
      <c r="NUG29" s="75"/>
      <c r="NUH29" s="75"/>
      <c r="NUI29" s="75"/>
      <c r="NUJ29" s="75"/>
      <c r="NUK29" s="75"/>
      <c r="NUL29" s="75"/>
      <c r="NUM29" s="75"/>
      <c r="NUN29" s="75"/>
      <c r="NUO29" s="75"/>
      <c r="NUP29" s="75"/>
      <c r="NUQ29" s="75"/>
      <c r="NUR29" s="75"/>
      <c r="NUS29" s="75"/>
      <c r="NUT29" s="75"/>
      <c r="NUU29" s="75"/>
      <c r="NUV29" s="75"/>
      <c r="NUW29" s="75"/>
      <c r="NUX29" s="75"/>
      <c r="NUY29" s="75"/>
      <c r="NUZ29" s="75"/>
      <c r="NVA29" s="75"/>
      <c r="NVB29" s="75"/>
      <c r="NVC29" s="75"/>
      <c r="NVD29" s="75"/>
      <c r="NVE29" s="75"/>
      <c r="NVF29" s="75"/>
      <c r="NVG29" s="75"/>
      <c r="NVH29" s="75"/>
      <c r="NVI29" s="75"/>
      <c r="NVJ29" s="75"/>
      <c r="NVK29" s="75"/>
      <c r="NVL29" s="75"/>
      <c r="NVM29" s="75"/>
      <c r="NVN29" s="75"/>
      <c r="NVO29" s="75"/>
      <c r="NVP29" s="75"/>
      <c r="NVQ29" s="75"/>
      <c r="NVR29" s="75"/>
      <c r="NVS29" s="75"/>
      <c r="NVT29" s="75"/>
      <c r="NVU29" s="75"/>
      <c r="NVV29" s="75"/>
      <c r="NVW29" s="75"/>
      <c r="NVX29" s="75"/>
      <c r="NVY29" s="75"/>
      <c r="NVZ29" s="75"/>
      <c r="NWA29" s="75"/>
      <c r="NWB29" s="75"/>
      <c r="NWC29" s="75"/>
      <c r="NWD29" s="75"/>
      <c r="NWE29" s="75"/>
      <c r="NWF29" s="75"/>
      <c r="NWG29" s="75"/>
      <c r="NWH29" s="75"/>
      <c r="NWI29" s="75"/>
      <c r="NWJ29" s="75"/>
      <c r="NWK29" s="75"/>
      <c r="NWL29" s="75"/>
      <c r="NWM29" s="75"/>
      <c r="NWN29" s="75"/>
      <c r="NWO29" s="75"/>
      <c r="NWP29" s="75"/>
      <c r="NWQ29" s="75"/>
      <c r="NWR29" s="75"/>
      <c r="NWS29" s="75"/>
      <c r="NWT29" s="75"/>
      <c r="NWU29" s="75"/>
      <c r="NWV29" s="75"/>
      <c r="NWW29" s="75"/>
      <c r="NWX29" s="75"/>
      <c r="NWY29" s="75"/>
      <c r="NWZ29" s="75"/>
      <c r="NXA29" s="75"/>
      <c r="NXB29" s="75"/>
      <c r="NXC29" s="75"/>
      <c r="NXD29" s="75"/>
      <c r="NXE29" s="75"/>
      <c r="NXF29" s="75"/>
      <c r="NXG29" s="75"/>
      <c r="NXH29" s="75"/>
      <c r="NXI29" s="75"/>
      <c r="NXJ29" s="75"/>
      <c r="NXK29" s="75"/>
      <c r="NXL29" s="75"/>
      <c r="NXM29" s="75"/>
      <c r="NXN29" s="75"/>
      <c r="NXO29" s="75"/>
      <c r="NXP29" s="75"/>
      <c r="NXQ29" s="75"/>
      <c r="NXR29" s="75"/>
      <c r="NXS29" s="75"/>
      <c r="NXT29" s="75"/>
      <c r="NXU29" s="75"/>
      <c r="NXV29" s="75"/>
      <c r="NXW29" s="75"/>
      <c r="NXX29" s="75"/>
      <c r="NXY29" s="75"/>
      <c r="NXZ29" s="75"/>
      <c r="NYA29" s="75"/>
      <c r="NYB29" s="75"/>
      <c r="NYC29" s="75"/>
      <c r="NYD29" s="75"/>
      <c r="NYE29" s="75"/>
      <c r="NYF29" s="75"/>
      <c r="NYG29" s="75"/>
      <c r="NYH29" s="75"/>
      <c r="NYI29" s="75"/>
      <c r="NYJ29" s="75"/>
      <c r="NYK29" s="75"/>
      <c r="NYL29" s="75"/>
      <c r="NYM29" s="75"/>
      <c r="NYN29" s="75"/>
      <c r="NYO29" s="75"/>
      <c r="NYP29" s="75"/>
      <c r="NYQ29" s="75"/>
      <c r="NYR29" s="75"/>
      <c r="NYS29" s="75"/>
      <c r="NYT29" s="75"/>
      <c r="NYU29" s="75"/>
      <c r="NYV29" s="75"/>
      <c r="NYW29" s="75"/>
      <c r="NYX29" s="75"/>
      <c r="NYY29" s="75"/>
      <c r="NYZ29" s="75"/>
      <c r="NZA29" s="75"/>
      <c r="NZB29" s="75"/>
      <c r="NZC29" s="75"/>
      <c r="NZD29" s="75"/>
      <c r="NZE29" s="75"/>
      <c r="NZF29" s="75"/>
      <c r="NZG29" s="75"/>
      <c r="NZH29" s="75"/>
      <c r="NZI29" s="75"/>
      <c r="NZJ29" s="75"/>
      <c r="NZK29" s="75"/>
      <c r="NZL29" s="75"/>
      <c r="NZM29" s="75"/>
      <c r="NZN29" s="75"/>
      <c r="NZO29" s="75"/>
      <c r="NZP29" s="75"/>
      <c r="NZQ29" s="75"/>
      <c r="NZR29" s="75"/>
      <c r="NZS29" s="75"/>
      <c r="NZT29" s="75"/>
      <c r="NZU29" s="75"/>
      <c r="NZV29" s="75"/>
      <c r="NZW29" s="75"/>
      <c r="NZX29" s="75"/>
      <c r="NZY29" s="75"/>
      <c r="NZZ29" s="75"/>
      <c r="OAA29" s="75"/>
      <c r="OAB29" s="75"/>
      <c r="OAC29" s="75"/>
      <c r="OAD29" s="75"/>
      <c r="OAE29" s="75"/>
      <c r="OAF29" s="75"/>
      <c r="OAG29" s="75"/>
      <c r="OAH29" s="75"/>
      <c r="OAI29" s="75"/>
      <c r="OAJ29" s="75"/>
      <c r="OAK29" s="75"/>
      <c r="OAL29" s="75"/>
      <c r="OAM29" s="75"/>
      <c r="OAN29" s="75"/>
      <c r="OAO29" s="75"/>
      <c r="OAP29" s="75"/>
      <c r="OAQ29" s="75"/>
      <c r="OAR29" s="75"/>
      <c r="OAS29" s="75"/>
      <c r="OAT29" s="75"/>
      <c r="OAU29" s="75"/>
      <c r="OAV29" s="75"/>
      <c r="OAW29" s="75"/>
      <c r="OAX29" s="75"/>
      <c r="OAY29" s="75"/>
      <c r="OAZ29" s="75"/>
      <c r="OBA29" s="75"/>
      <c r="OBB29" s="75"/>
      <c r="OBC29" s="75"/>
      <c r="OBD29" s="75"/>
      <c r="OBE29" s="75"/>
      <c r="OBF29" s="75"/>
      <c r="OBG29" s="75"/>
      <c r="OBH29" s="75"/>
      <c r="OBI29" s="75"/>
      <c r="OBJ29" s="75"/>
      <c r="OBK29" s="75"/>
      <c r="OBL29" s="75"/>
      <c r="OBM29" s="75"/>
      <c r="OBN29" s="75"/>
      <c r="OBO29" s="75"/>
      <c r="OBP29" s="75"/>
      <c r="OBQ29" s="75"/>
      <c r="OBR29" s="75"/>
      <c r="OBS29" s="75"/>
      <c r="OBT29" s="75"/>
      <c r="OBU29" s="75"/>
      <c r="OBV29" s="75"/>
      <c r="OBW29" s="75"/>
      <c r="OBX29" s="75"/>
      <c r="OBY29" s="75"/>
      <c r="OBZ29" s="75"/>
      <c r="OCA29" s="75"/>
      <c r="OCB29" s="75"/>
      <c r="OCC29" s="75"/>
      <c r="OCD29" s="75"/>
      <c r="OCE29" s="75"/>
      <c r="OCF29" s="75"/>
      <c r="OCG29" s="75"/>
      <c r="OCH29" s="75"/>
      <c r="OCI29" s="75"/>
      <c r="OCJ29" s="75"/>
      <c r="OCK29" s="75"/>
      <c r="OCL29" s="75"/>
      <c r="OCM29" s="75"/>
      <c r="OCN29" s="75"/>
      <c r="OCO29" s="75"/>
      <c r="OCP29" s="75"/>
      <c r="OCQ29" s="75"/>
      <c r="OCR29" s="75"/>
      <c r="OCS29" s="75"/>
      <c r="OCT29" s="75"/>
      <c r="OCU29" s="75"/>
      <c r="OCV29" s="75"/>
      <c r="OCW29" s="75"/>
      <c r="OCX29" s="75"/>
      <c r="OCY29" s="75"/>
      <c r="OCZ29" s="75"/>
      <c r="ODA29" s="75"/>
      <c r="ODB29" s="75"/>
      <c r="ODC29" s="75"/>
      <c r="ODD29" s="75"/>
      <c r="ODE29" s="75"/>
      <c r="ODF29" s="75"/>
      <c r="ODG29" s="75"/>
      <c r="ODH29" s="75"/>
      <c r="ODI29" s="75"/>
      <c r="ODJ29" s="75"/>
      <c r="ODK29" s="75"/>
      <c r="ODL29" s="75"/>
      <c r="ODM29" s="75"/>
      <c r="ODN29" s="75"/>
      <c r="ODO29" s="75"/>
      <c r="ODP29" s="75"/>
      <c r="ODQ29" s="75"/>
      <c r="ODR29" s="75"/>
      <c r="ODS29" s="75"/>
      <c r="ODT29" s="75"/>
      <c r="ODU29" s="75"/>
      <c r="ODV29" s="75"/>
      <c r="ODW29" s="75"/>
      <c r="ODX29" s="75"/>
      <c r="ODY29" s="75"/>
      <c r="ODZ29" s="75"/>
      <c r="OEA29" s="75"/>
      <c r="OEB29" s="75"/>
      <c r="OEC29" s="75"/>
      <c r="OED29" s="75"/>
      <c r="OEE29" s="75"/>
      <c r="OEF29" s="75"/>
      <c r="OEG29" s="75"/>
      <c r="OEH29" s="75"/>
      <c r="OEI29" s="75"/>
      <c r="OEJ29" s="75"/>
      <c r="OEK29" s="75"/>
      <c r="OEL29" s="75"/>
      <c r="OEM29" s="75"/>
      <c r="OEN29" s="75"/>
      <c r="OEO29" s="75"/>
      <c r="OEP29" s="75"/>
      <c r="OEQ29" s="75"/>
      <c r="OER29" s="75"/>
      <c r="OES29" s="75"/>
      <c r="OET29" s="75"/>
      <c r="OEU29" s="75"/>
      <c r="OEV29" s="75"/>
      <c r="OEW29" s="75"/>
      <c r="OEX29" s="75"/>
      <c r="OEY29" s="75"/>
      <c r="OEZ29" s="75"/>
      <c r="OFA29" s="75"/>
      <c r="OFB29" s="75"/>
      <c r="OFC29" s="75"/>
      <c r="OFD29" s="75"/>
      <c r="OFE29" s="75"/>
      <c r="OFF29" s="75"/>
      <c r="OFG29" s="75"/>
      <c r="OFH29" s="75"/>
      <c r="OFI29" s="75"/>
      <c r="OFJ29" s="75"/>
      <c r="OFK29" s="75"/>
      <c r="OFL29" s="75"/>
      <c r="OFM29" s="75"/>
      <c r="OFN29" s="75"/>
      <c r="OFO29" s="75"/>
      <c r="OFP29" s="75"/>
      <c r="OFQ29" s="75"/>
      <c r="OFR29" s="75"/>
      <c r="OFS29" s="75"/>
      <c r="OFT29" s="75"/>
      <c r="OFU29" s="75"/>
      <c r="OFV29" s="75"/>
      <c r="OFW29" s="75"/>
      <c r="OFX29" s="75"/>
      <c r="OFY29" s="75"/>
      <c r="OFZ29" s="75"/>
      <c r="OGA29" s="75"/>
      <c r="OGB29" s="75"/>
      <c r="OGC29" s="75"/>
      <c r="OGD29" s="75"/>
      <c r="OGE29" s="75"/>
      <c r="OGF29" s="75"/>
      <c r="OGG29" s="75"/>
      <c r="OGH29" s="75"/>
      <c r="OGI29" s="75"/>
      <c r="OGJ29" s="75"/>
      <c r="OGK29" s="75"/>
      <c r="OGL29" s="75"/>
      <c r="OGM29" s="75"/>
      <c r="OGN29" s="75"/>
      <c r="OGO29" s="75"/>
      <c r="OGP29" s="75"/>
      <c r="OGQ29" s="75"/>
      <c r="OGR29" s="75"/>
      <c r="OGS29" s="75"/>
      <c r="OGT29" s="75"/>
      <c r="OGU29" s="75"/>
      <c r="OGV29" s="75"/>
      <c r="OGW29" s="75"/>
      <c r="OGX29" s="75"/>
      <c r="OGY29" s="75"/>
      <c r="OGZ29" s="75"/>
      <c r="OHA29" s="75"/>
      <c r="OHB29" s="75"/>
      <c r="OHC29" s="75"/>
      <c r="OHD29" s="75"/>
      <c r="OHE29" s="75"/>
      <c r="OHF29" s="75"/>
      <c r="OHG29" s="75"/>
      <c r="OHH29" s="75"/>
      <c r="OHI29" s="75"/>
      <c r="OHJ29" s="75"/>
      <c r="OHK29" s="75"/>
      <c r="OHL29" s="75"/>
      <c r="OHM29" s="75"/>
      <c r="OHN29" s="75"/>
      <c r="OHO29" s="75"/>
      <c r="OHP29" s="75"/>
      <c r="OHQ29" s="75"/>
      <c r="OHR29" s="75"/>
      <c r="OHS29" s="75"/>
      <c r="OHT29" s="75"/>
      <c r="OHU29" s="75"/>
      <c r="OHV29" s="75"/>
      <c r="OHW29" s="75"/>
      <c r="OHX29" s="75"/>
      <c r="OHY29" s="75"/>
      <c r="OHZ29" s="75"/>
      <c r="OIA29" s="75"/>
      <c r="OIB29" s="75"/>
      <c r="OIC29" s="75"/>
      <c r="OID29" s="75"/>
      <c r="OIE29" s="75"/>
      <c r="OIF29" s="75"/>
      <c r="OIG29" s="75"/>
      <c r="OIH29" s="75"/>
      <c r="OII29" s="75"/>
      <c r="OIJ29" s="75"/>
      <c r="OIK29" s="75"/>
      <c r="OIL29" s="75"/>
      <c r="OIM29" s="75"/>
      <c r="OIN29" s="75"/>
      <c r="OIO29" s="75"/>
      <c r="OIP29" s="75"/>
      <c r="OIQ29" s="75"/>
      <c r="OIR29" s="75"/>
      <c r="OIS29" s="75"/>
      <c r="OIT29" s="75"/>
      <c r="OIU29" s="75"/>
      <c r="OIV29" s="75"/>
      <c r="OIW29" s="75"/>
      <c r="OIX29" s="75"/>
      <c r="OIY29" s="75"/>
      <c r="OIZ29" s="75"/>
      <c r="OJA29" s="75"/>
      <c r="OJB29" s="75"/>
      <c r="OJC29" s="75"/>
      <c r="OJD29" s="75"/>
      <c r="OJE29" s="75"/>
      <c r="OJF29" s="75"/>
      <c r="OJG29" s="75"/>
      <c r="OJH29" s="75"/>
      <c r="OJI29" s="75"/>
      <c r="OJJ29" s="75"/>
      <c r="OJK29" s="75"/>
      <c r="OJL29" s="75"/>
      <c r="OJM29" s="75"/>
      <c r="OJN29" s="75"/>
      <c r="OJO29" s="75"/>
      <c r="OJP29" s="75"/>
      <c r="OJQ29" s="75"/>
      <c r="OJR29" s="75"/>
      <c r="OJS29" s="75"/>
      <c r="OJT29" s="75"/>
      <c r="OJU29" s="75"/>
      <c r="OJV29" s="75"/>
      <c r="OJW29" s="75"/>
      <c r="OJX29" s="75"/>
      <c r="OJY29" s="75"/>
      <c r="OJZ29" s="75"/>
      <c r="OKA29" s="75"/>
      <c r="OKB29" s="75"/>
      <c r="OKC29" s="75"/>
      <c r="OKD29" s="75"/>
      <c r="OKE29" s="75"/>
      <c r="OKF29" s="75"/>
      <c r="OKG29" s="75"/>
      <c r="OKH29" s="75"/>
      <c r="OKI29" s="75"/>
      <c r="OKJ29" s="75"/>
      <c r="OKK29" s="75"/>
      <c r="OKL29" s="75"/>
      <c r="OKM29" s="75"/>
      <c r="OKN29" s="75"/>
      <c r="OKO29" s="75"/>
      <c r="OKP29" s="75"/>
      <c r="OKQ29" s="75"/>
      <c r="OKR29" s="75"/>
      <c r="OKS29" s="75"/>
      <c r="OKT29" s="75"/>
      <c r="OKU29" s="75"/>
      <c r="OKV29" s="75"/>
      <c r="OKW29" s="75"/>
      <c r="OKX29" s="75"/>
      <c r="OKY29" s="75"/>
      <c r="OKZ29" s="75"/>
      <c r="OLA29" s="75"/>
      <c r="OLB29" s="75"/>
      <c r="OLC29" s="75"/>
      <c r="OLD29" s="75"/>
      <c r="OLE29" s="75"/>
      <c r="OLF29" s="75"/>
      <c r="OLG29" s="75"/>
      <c r="OLH29" s="75"/>
      <c r="OLI29" s="75"/>
      <c r="OLJ29" s="75"/>
      <c r="OLK29" s="75"/>
      <c r="OLL29" s="75"/>
      <c r="OLM29" s="75"/>
      <c r="OLN29" s="75"/>
      <c r="OLO29" s="75"/>
      <c r="OLP29" s="75"/>
      <c r="OLQ29" s="75"/>
      <c r="OLR29" s="75"/>
      <c r="OLS29" s="75"/>
      <c r="OLT29" s="75"/>
      <c r="OLU29" s="75"/>
      <c r="OLV29" s="75"/>
      <c r="OLW29" s="75"/>
      <c r="OLX29" s="75"/>
      <c r="OLY29" s="75"/>
      <c r="OLZ29" s="75"/>
      <c r="OMA29" s="75"/>
      <c r="OMB29" s="75"/>
      <c r="OMC29" s="75"/>
      <c r="OMD29" s="75"/>
      <c r="OME29" s="75"/>
      <c r="OMF29" s="75"/>
      <c r="OMG29" s="75"/>
      <c r="OMH29" s="75"/>
      <c r="OMI29" s="75"/>
      <c r="OMJ29" s="75"/>
      <c r="OMK29" s="75"/>
      <c r="OML29" s="75"/>
      <c r="OMM29" s="75"/>
      <c r="OMN29" s="75"/>
      <c r="OMO29" s="75"/>
      <c r="OMP29" s="75"/>
      <c r="OMQ29" s="75"/>
      <c r="OMR29" s="75"/>
      <c r="OMS29" s="75"/>
      <c r="OMT29" s="75"/>
      <c r="OMU29" s="75"/>
      <c r="OMV29" s="75"/>
      <c r="OMW29" s="75"/>
      <c r="OMX29" s="75"/>
      <c r="OMY29" s="75"/>
      <c r="OMZ29" s="75"/>
      <c r="ONA29" s="75"/>
      <c r="ONB29" s="75"/>
      <c r="ONC29" s="75"/>
      <c r="OND29" s="75"/>
      <c r="ONE29" s="75"/>
      <c r="ONF29" s="75"/>
      <c r="ONG29" s="75"/>
      <c r="ONH29" s="75"/>
      <c r="ONI29" s="75"/>
      <c r="ONJ29" s="75"/>
      <c r="ONK29" s="75"/>
      <c r="ONL29" s="75"/>
      <c r="ONM29" s="75"/>
      <c r="ONN29" s="75"/>
      <c r="ONO29" s="75"/>
      <c r="ONP29" s="75"/>
      <c r="ONQ29" s="75"/>
      <c r="ONR29" s="75"/>
      <c r="ONS29" s="75"/>
      <c r="ONT29" s="75"/>
      <c r="ONU29" s="75"/>
      <c r="ONV29" s="75"/>
      <c r="ONW29" s="75"/>
      <c r="ONX29" s="75"/>
      <c r="ONY29" s="75"/>
      <c r="ONZ29" s="75"/>
      <c r="OOA29" s="75"/>
      <c r="OOB29" s="75"/>
      <c r="OOC29" s="75"/>
      <c r="OOD29" s="75"/>
      <c r="OOE29" s="75"/>
      <c r="OOF29" s="75"/>
      <c r="OOG29" s="75"/>
      <c r="OOH29" s="75"/>
      <c r="OOI29" s="75"/>
      <c r="OOJ29" s="75"/>
      <c r="OOK29" s="75"/>
      <c r="OOL29" s="75"/>
      <c r="OOM29" s="75"/>
      <c r="OON29" s="75"/>
      <c r="OOO29" s="75"/>
      <c r="OOP29" s="75"/>
      <c r="OOQ29" s="75"/>
      <c r="OOR29" s="75"/>
      <c r="OOS29" s="75"/>
      <c r="OOT29" s="75"/>
      <c r="OOU29" s="75"/>
      <c r="OOV29" s="75"/>
      <c r="OOW29" s="75"/>
      <c r="OOX29" s="75"/>
      <c r="OOY29" s="75"/>
      <c r="OOZ29" s="75"/>
      <c r="OPA29" s="75"/>
      <c r="OPB29" s="75"/>
      <c r="OPC29" s="75"/>
      <c r="OPD29" s="75"/>
      <c r="OPE29" s="75"/>
      <c r="OPF29" s="75"/>
      <c r="OPG29" s="75"/>
      <c r="OPH29" s="75"/>
      <c r="OPI29" s="75"/>
      <c r="OPJ29" s="75"/>
      <c r="OPK29" s="75"/>
      <c r="OPL29" s="75"/>
      <c r="OPM29" s="75"/>
      <c r="OPN29" s="75"/>
      <c r="OPO29" s="75"/>
      <c r="OPP29" s="75"/>
      <c r="OPQ29" s="75"/>
      <c r="OPR29" s="75"/>
      <c r="OPS29" s="75"/>
      <c r="OPT29" s="75"/>
      <c r="OPU29" s="75"/>
      <c r="OPV29" s="75"/>
      <c r="OPW29" s="75"/>
      <c r="OPX29" s="75"/>
      <c r="OPY29" s="75"/>
      <c r="OPZ29" s="75"/>
      <c r="OQA29" s="75"/>
      <c r="OQB29" s="75"/>
      <c r="OQC29" s="75"/>
      <c r="OQD29" s="75"/>
      <c r="OQE29" s="75"/>
      <c r="OQF29" s="75"/>
      <c r="OQG29" s="75"/>
      <c r="OQH29" s="75"/>
      <c r="OQI29" s="75"/>
      <c r="OQJ29" s="75"/>
      <c r="OQK29" s="75"/>
      <c r="OQL29" s="75"/>
      <c r="OQM29" s="75"/>
      <c r="OQN29" s="75"/>
      <c r="OQO29" s="75"/>
      <c r="OQP29" s="75"/>
      <c r="OQQ29" s="75"/>
      <c r="OQR29" s="75"/>
      <c r="OQS29" s="75"/>
      <c r="OQT29" s="75"/>
      <c r="OQU29" s="75"/>
      <c r="OQV29" s="75"/>
      <c r="OQW29" s="75"/>
      <c r="OQX29" s="75"/>
      <c r="OQY29" s="75"/>
      <c r="OQZ29" s="75"/>
      <c r="ORA29" s="75"/>
      <c r="ORB29" s="75"/>
      <c r="ORC29" s="75"/>
      <c r="ORD29" s="75"/>
      <c r="ORE29" s="75"/>
      <c r="ORF29" s="75"/>
      <c r="ORG29" s="75"/>
      <c r="ORH29" s="75"/>
      <c r="ORI29" s="75"/>
      <c r="ORJ29" s="75"/>
      <c r="ORK29" s="75"/>
      <c r="ORL29" s="75"/>
      <c r="ORM29" s="75"/>
      <c r="ORN29" s="75"/>
      <c r="ORO29" s="75"/>
      <c r="ORP29" s="75"/>
      <c r="ORQ29" s="75"/>
      <c r="ORR29" s="75"/>
      <c r="ORS29" s="75"/>
      <c r="ORT29" s="75"/>
      <c r="ORU29" s="75"/>
      <c r="ORV29" s="75"/>
      <c r="ORW29" s="75"/>
      <c r="ORX29" s="75"/>
      <c r="ORY29" s="75"/>
      <c r="ORZ29" s="75"/>
      <c r="OSA29" s="75"/>
      <c r="OSB29" s="75"/>
      <c r="OSC29" s="75"/>
      <c r="OSD29" s="75"/>
      <c r="OSE29" s="75"/>
      <c r="OSF29" s="75"/>
      <c r="OSG29" s="75"/>
      <c r="OSH29" s="75"/>
      <c r="OSI29" s="75"/>
      <c r="OSJ29" s="75"/>
      <c r="OSK29" s="75"/>
      <c r="OSL29" s="75"/>
      <c r="OSM29" s="75"/>
      <c r="OSN29" s="75"/>
      <c r="OSO29" s="75"/>
      <c r="OSP29" s="75"/>
      <c r="OSQ29" s="75"/>
      <c r="OSR29" s="75"/>
      <c r="OSS29" s="75"/>
      <c r="OST29" s="75"/>
      <c r="OSU29" s="75"/>
      <c r="OSV29" s="75"/>
      <c r="OSW29" s="75"/>
      <c r="OSX29" s="75"/>
      <c r="OSY29" s="75"/>
      <c r="OSZ29" s="75"/>
      <c r="OTA29" s="75"/>
      <c r="OTB29" s="75"/>
      <c r="OTC29" s="75"/>
      <c r="OTD29" s="75"/>
      <c r="OTE29" s="75"/>
      <c r="OTF29" s="75"/>
      <c r="OTG29" s="75"/>
      <c r="OTH29" s="75"/>
      <c r="OTI29" s="75"/>
      <c r="OTJ29" s="75"/>
      <c r="OTK29" s="75"/>
      <c r="OTL29" s="75"/>
      <c r="OTM29" s="75"/>
      <c r="OTN29" s="75"/>
      <c r="OTO29" s="75"/>
      <c r="OTP29" s="75"/>
      <c r="OTQ29" s="75"/>
      <c r="OTR29" s="75"/>
      <c r="OTS29" s="75"/>
      <c r="OTT29" s="75"/>
      <c r="OTU29" s="75"/>
      <c r="OTV29" s="75"/>
      <c r="OTW29" s="75"/>
      <c r="OTX29" s="75"/>
      <c r="OTY29" s="75"/>
      <c r="OTZ29" s="75"/>
      <c r="OUA29" s="75"/>
      <c r="OUB29" s="75"/>
      <c r="OUC29" s="75"/>
      <c r="OUD29" s="75"/>
      <c r="OUE29" s="75"/>
      <c r="OUF29" s="75"/>
      <c r="OUG29" s="75"/>
      <c r="OUH29" s="75"/>
      <c r="OUI29" s="75"/>
      <c r="OUJ29" s="75"/>
      <c r="OUK29" s="75"/>
      <c r="OUL29" s="75"/>
      <c r="OUM29" s="75"/>
      <c r="OUN29" s="75"/>
      <c r="OUO29" s="75"/>
      <c r="OUP29" s="75"/>
      <c r="OUQ29" s="75"/>
      <c r="OUR29" s="75"/>
      <c r="OUS29" s="75"/>
      <c r="OUT29" s="75"/>
      <c r="OUU29" s="75"/>
      <c r="OUV29" s="75"/>
      <c r="OUW29" s="75"/>
      <c r="OUX29" s="75"/>
      <c r="OUY29" s="75"/>
      <c r="OUZ29" s="75"/>
      <c r="OVA29" s="75"/>
      <c r="OVB29" s="75"/>
      <c r="OVC29" s="75"/>
      <c r="OVD29" s="75"/>
      <c r="OVE29" s="75"/>
      <c r="OVF29" s="75"/>
      <c r="OVG29" s="75"/>
      <c r="OVH29" s="75"/>
      <c r="OVI29" s="75"/>
      <c r="OVJ29" s="75"/>
      <c r="OVK29" s="75"/>
      <c r="OVL29" s="75"/>
      <c r="OVM29" s="75"/>
      <c r="OVN29" s="75"/>
      <c r="OVO29" s="75"/>
      <c r="OVP29" s="75"/>
      <c r="OVQ29" s="75"/>
      <c r="OVR29" s="75"/>
      <c r="OVS29" s="75"/>
      <c r="OVT29" s="75"/>
      <c r="OVU29" s="75"/>
      <c r="OVV29" s="75"/>
      <c r="OVW29" s="75"/>
      <c r="OVX29" s="75"/>
      <c r="OVY29" s="75"/>
      <c r="OVZ29" s="75"/>
      <c r="OWA29" s="75"/>
      <c r="OWB29" s="75"/>
      <c r="OWC29" s="75"/>
      <c r="OWD29" s="75"/>
      <c r="OWE29" s="75"/>
      <c r="OWF29" s="75"/>
      <c r="OWG29" s="75"/>
      <c r="OWH29" s="75"/>
      <c r="OWI29" s="75"/>
      <c r="OWJ29" s="75"/>
      <c r="OWK29" s="75"/>
      <c r="OWL29" s="75"/>
      <c r="OWM29" s="75"/>
      <c r="OWN29" s="75"/>
      <c r="OWO29" s="75"/>
      <c r="OWP29" s="75"/>
      <c r="OWQ29" s="75"/>
      <c r="OWR29" s="75"/>
      <c r="OWS29" s="75"/>
      <c r="OWT29" s="75"/>
      <c r="OWU29" s="75"/>
      <c r="OWV29" s="75"/>
      <c r="OWW29" s="75"/>
      <c r="OWX29" s="75"/>
      <c r="OWY29" s="75"/>
      <c r="OWZ29" s="75"/>
      <c r="OXA29" s="75"/>
      <c r="OXB29" s="75"/>
      <c r="OXC29" s="75"/>
      <c r="OXD29" s="75"/>
      <c r="OXE29" s="75"/>
      <c r="OXF29" s="75"/>
      <c r="OXG29" s="75"/>
      <c r="OXH29" s="75"/>
      <c r="OXI29" s="75"/>
      <c r="OXJ29" s="75"/>
      <c r="OXK29" s="75"/>
      <c r="OXL29" s="75"/>
      <c r="OXM29" s="75"/>
      <c r="OXN29" s="75"/>
      <c r="OXO29" s="75"/>
      <c r="OXP29" s="75"/>
      <c r="OXQ29" s="75"/>
      <c r="OXR29" s="75"/>
      <c r="OXS29" s="75"/>
      <c r="OXT29" s="75"/>
      <c r="OXU29" s="75"/>
      <c r="OXV29" s="75"/>
      <c r="OXW29" s="75"/>
      <c r="OXX29" s="75"/>
      <c r="OXY29" s="75"/>
      <c r="OXZ29" s="75"/>
      <c r="OYA29" s="75"/>
      <c r="OYB29" s="75"/>
      <c r="OYC29" s="75"/>
      <c r="OYD29" s="75"/>
      <c r="OYE29" s="75"/>
      <c r="OYF29" s="75"/>
      <c r="OYG29" s="75"/>
      <c r="OYH29" s="75"/>
      <c r="OYI29" s="75"/>
      <c r="OYJ29" s="75"/>
      <c r="OYK29" s="75"/>
      <c r="OYL29" s="75"/>
      <c r="OYM29" s="75"/>
      <c r="OYN29" s="75"/>
      <c r="OYO29" s="75"/>
      <c r="OYP29" s="75"/>
      <c r="OYQ29" s="75"/>
      <c r="OYR29" s="75"/>
      <c r="OYS29" s="75"/>
      <c r="OYT29" s="75"/>
      <c r="OYU29" s="75"/>
      <c r="OYV29" s="75"/>
      <c r="OYW29" s="75"/>
      <c r="OYX29" s="75"/>
      <c r="OYY29" s="75"/>
      <c r="OYZ29" s="75"/>
      <c r="OZA29" s="75"/>
      <c r="OZB29" s="75"/>
      <c r="OZC29" s="75"/>
      <c r="OZD29" s="75"/>
      <c r="OZE29" s="75"/>
      <c r="OZF29" s="75"/>
      <c r="OZG29" s="75"/>
      <c r="OZH29" s="75"/>
      <c r="OZI29" s="75"/>
      <c r="OZJ29" s="75"/>
      <c r="OZK29" s="75"/>
      <c r="OZL29" s="75"/>
      <c r="OZM29" s="75"/>
      <c r="OZN29" s="75"/>
      <c r="OZO29" s="75"/>
      <c r="OZP29" s="75"/>
      <c r="OZQ29" s="75"/>
      <c r="OZR29" s="75"/>
      <c r="OZS29" s="75"/>
      <c r="OZT29" s="75"/>
      <c r="OZU29" s="75"/>
      <c r="OZV29" s="75"/>
      <c r="OZW29" s="75"/>
      <c r="OZX29" s="75"/>
      <c r="OZY29" s="75"/>
      <c r="OZZ29" s="75"/>
      <c r="PAA29" s="75"/>
      <c r="PAB29" s="75"/>
      <c r="PAC29" s="75"/>
      <c r="PAD29" s="75"/>
      <c r="PAE29" s="75"/>
      <c r="PAF29" s="75"/>
      <c r="PAG29" s="75"/>
      <c r="PAH29" s="75"/>
      <c r="PAI29" s="75"/>
      <c r="PAJ29" s="75"/>
      <c r="PAK29" s="75"/>
      <c r="PAL29" s="75"/>
      <c r="PAM29" s="75"/>
      <c r="PAN29" s="75"/>
      <c r="PAO29" s="75"/>
      <c r="PAP29" s="75"/>
      <c r="PAQ29" s="75"/>
      <c r="PAR29" s="75"/>
      <c r="PAS29" s="75"/>
      <c r="PAT29" s="75"/>
      <c r="PAU29" s="75"/>
      <c r="PAV29" s="75"/>
      <c r="PAW29" s="75"/>
      <c r="PAX29" s="75"/>
      <c r="PAY29" s="75"/>
      <c r="PAZ29" s="75"/>
      <c r="PBA29" s="75"/>
      <c r="PBB29" s="75"/>
      <c r="PBC29" s="75"/>
      <c r="PBD29" s="75"/>
      <c r="PBE29" s="75"/>
      <c r="PBF29" s="75"/>
      <c r="PBG29" s="75"/>
      <c r="PBH29" s="75"/>
      <c r="PBI29" s="75"/>
      <c r="PBJ29" s="75"/>
      <c r="PBK29" s="75"/>
      <c r="PBL29" s="75"/>
      <c r="PBM29" s="75"/>
      <c r="PBN29" s="75"/>
      <c r="PBO29" s="75"/>
      <c r="PBP29" s="75"/>
      <c r="PBQ29" s="75"/>
      <c r="PBR29" s="75"/>
      <c r="PBS29" s="75"/>
      <c r="PBT29" s="75"/>
      <c r="PBU29" s="75"/>
      <c r="PBV29" s="75"/>
      <c r="PBW29" s="75"/>
      <c r="PBX29" s="75"/>
      <c r="PBY29" s="75"/>
      <c r="PBZ29" s="75"/>
      <c r="PCA29" s="75"/>
      <c r="PCB29" s="75"/>
      <c r="PCC29" s="75"/>
      <c r="PCD29" s="75"/>
      <c r="PCE29" s="75"/>
      <c r="PCF29" s="75"/>
      <c r="PCG29" s="75"/>
      <c r="PCH29" s="75"/>
      <c r="PCI29" s="75"/>
      <c r="PCJ29" s="75"/>
      <c r="PCK29" s="75"/>
      <c r="PCL29" s="75"/>
      <c r="PCM29" s="75"/>
      <c r="PCN29" s="75"/>
      <c r="PCO29" s="75"/>
      <c r="PCP29" s="75"/>
      <c r="PCQ29" s="75"/>
      <c r="PCR29" s="75"/>
      <c r="PCS29" s="75"/>
      <c r="PCT29" s="75"/>
      <c r="PCU29" s="75"/>
      <c r="PCV29" s="75"/>
      <c r="PCW29" s="75"/>
      <c r="PCX29" s="75"/>
      <c r="PCY29" s="75"/>
      <c r="PCZ29" s="75"/>
      <c r="PDA29" s="75"/>
      <c r="PDB29" s="75"/>
      <c r="PDC29" s="75"/>
      <c r="PDD29" s="75"/>
      <c r="PDE29" s="75"/>
      <c r="PDF29" s="75"/>
      <c r="PDG29" s="75"/>
      <c r="PDH29" s="75"/>
      <c r="PDI29" s="75"/>
      <c r="PDJ29" s="75"/>
      <c r="PDK29" s="75"/>
      <c r="PDL29" s="75"/>
      <c r="PDM29" s="75"/>
      <c r="PDN29" s="75"/>
      <c r="PDO29" s="75"/>
      <c r="PDP29" s="75"/>
      <c r="PDQ29" s="75"/>
      <c r="PDR29" s="75"/>
      <c r="PDS29" s="75"/>
      <c r="PDT29" s="75"/>
      <c r="PDU29" s="75"/>
      <c r="PDV29" s="75"/>
      <c r="PDW29" s="75"/>
      <c r="PDX29" s="75"/>
      <c r="PDY29" s="75"/>
      <c r="PDZ29" s="75"/>
      <c r="PEA29" s="75"/>
      <c r="PEB29" s="75"/>
      <c r="PEC29" s="75"/>
      <c r="PED29" s="75"/>
      <c r="PEE29" s="75"/>
      <c r="PEF29" s="75"/>
      <c r="PEG29" s="75"/>
      <c r="PEH29" s="75"/>
      <c r="PEI29" s="75"/>
      <c r="PEJ29" s="75"/>
      <c r="PEK29" s="75"/>
      <c r="PEL29" s="75"/>
      <c r="PEM29" s="75"/>
      <c r="PEN29" s="75"/>
      <c r="PEO29" s="75"/>
      <c r="PEP29" s="75"/>
      <c r="PEQ29" s="75"/>
      <c r="PER29" s="75"/>
      <c r="PES29" s="75"/>
      <c r="PET29" s="75"/>
      <c r="PEU29" s="75"/>
      <c r="PEV29" s="75"/>
      <c r="PEW29" s="75"/>
      <c r="PEX29" s="75"/>
      <c r="PEY29" s="75"/>
      <c r="PEZ29" s="75"/>
      <c r="PFA29" s="75"/>
      <c r="PFB29" s="75"/>
      <c r="PFC29" s="75"/>
      <c r="PFD29" s="75"/>
      <c r="PFE29" s="75"/>
      <c r="PFF29" s="75"/>
      <c r="PFG29" s="75"/>
      <c r="PFH29" s="75"/>
      <c r="PFI29" s="75"/>
      <c r="PFJ29" s="75"/>
      <c r="PFK29" s="75"/>
      <c r="PFL29" s="75"/>
      <c r="PFM29" s="75"/>
      <c r="PFN29" s="75"/>
      <c r="PFO29" s="75"/>
      <c r="PFP29" s="75"/>
      <c r="PFQ29" s="75"/>
      <c r="PFR29" s="75"/>
      <c r="PFS29" s="75"/>
      <c r="PFT29" s="75"/>
      <c r="PFU29" s="75"/>
      <c r="PFV29" s="75"/>
      <c r="PFW29" s="75"/>
      <c r="PFX29" s="75"/>
      <c r="PFY29" s="75"/>
      <c r="PFZ29" s="75"/>
      <c r="PGA29" s="75"/>
      <c r="PGB29" s="75"/>
      <c r="PGC29" s="75"/>
      <c r="PGD29" s="75"/>
      <c r="PGE29" s="75"/>
      <c r="PGF29" s="75"/>
      <c r="PGG29" s="75"/>
      <c r="PGH29" s="75"/>
      <c r="PGI29" s="75"/>
      <c r="PGJ29" s="75"/>
      <c r="PGK29" s="75"/>
      <c r="PGL29" s="75"/>
      <c r="PGM29" s="75"/>
      <c r="PGN29" s="75"/>
      <c r="PGO29" s="75"/>
      <c r="PGP29" s="75"/>
      <c r="PGQ29" s="75"/>
      <c r="PGR29" s="75"/>
      <c r="PGS29" s="75"/>
      <c r="PGT29" s="75"/>
      <c r="PGU29" s="75"/>
      <c r="PGV29" s="75"/>
      <c r="PGW29" s="75"/>
      <c r="PGX29" s="75"/>
      <c r="PGY29" s="75"/>
      <c r="PGZ29" s="75"/>
      <c r="PHA29" s="75"/>
      <c r="PHB29" s="75"/>
      <c r="PHC29" s="75"/>
      <c r="PHD29" s="75"/>
      <c r="PHE29" s="75"/>
      <c r="PHF29" s="75"/>
      <c r="PHG29" s="75"/>
      <c r="PHH29" s="75"/>
      <c r="PHI29" s="75"/>
      <c r="PHJ29" s="75"/>
      <c r="PHK29" s="75"/>
      <c r="PHL29" s="75"/>
      <c r="PHM29" s="75"/>
      <c r="PHN29" s="75"/>
      <c r="PHO29" s="75"/>
      <c r="PHP29" s="75"/>
      <c r="PHQ29" s="75"/>
      <c r="PHR29" s="75"/>
      <c r="PHS29" s="75"/>
      <c r="PHT29" s="75"/>
      <c r="PHU29" s="75"/>
      <c r="PHV29" s="75"/>
      <c r="PHW29" s="75"/>
      <c r="PHX29" s="75"/>
      <c r="PHY29" s="75"/>
      <c r="PHZ29" s="75"/>
      <c r="PIA29" s="75"/>
      <c r="PIB29" s="75"/>
      <c r="PIC29" s="75"/>
      <c r="PID29" s="75"/>
      <c r="PIE29" s="75"/>
      <c r="PIF29" s="75"/>
      <c r="PIG29" s="75"/>
      <c r="PIH29" s="75"/>
      <c r="PII29" s="75"/>
      <c r="PIJ29" s="75"/>
      <c r="PIK29" s="75"/>
      <c r="PIL29" s="75"/>
      <c r="PIM29" s="75"/>
      <c r="PIN29" s="75"/>
      <c r="PIO29" s="75"/>
      <c r="PIP29" s="75"/>
      <c r="PIQ29" s="75"/>
      <c r="PIR29" s="75"/>
      <c r="PIS29" s="75"/>
      <c r="PIT29" s="75"/>
      <c r="PIU29" s="75"/>
      <c r="PIV29" s="75"/>
      <c r="PIW29" s="75"/>
      <c r="PIX29" s="75"/>
      <c r="PIY29" s="75"/>
      <c r="PIZ29" s="75"/>
      <c r="PJA29" s="75"/>
      <c r="PJB29" s="75"/>
      <c r="PJC29" s="75"/>
      <c r="PJD29" s="75"/>
      <c r="PJE29" s="75"/>
      <c r="PJF29" s="75"/>
      <c r="PJG29" s="75"/>
      <c r="PJH29" s="75"/>
      <c r="PJI29" s="75"/>
      <c r="PJJ29" s="75"/>
      <c r="PJK29" s="75"/>
      <c r="PJL29" s="75"/>
      <c r="PJM29" s="75"/>
      <c r="PJN29" s="75"/>
      <c r="PJO29" s="75"/>
      <c r="PJP29" s="75"/>
      <c r="PJQ29" s="75"/>
      <c r="PJR29" s="75"/>
      <c r="PJS29" s="75"/>
      <c r="PJT29" s="75"/>
      <c r="PJU29" s="75"/>
      <c r="PJV29" s="75"/>
      <c r="PJW29" s="75"/>
      <c r="PJX29" s="75"/>
      <c r="PJY29" s="75"/>
      <c r="PJZ29" s="75"/>
      <c r="PKA29" s="75"/>
      <c r="PKB29" s="75"/>
      <c r="PKC29" s="75"/>
      <c r="PKD29" s="75"/>
      <c r="PKE29" s="75"/>
      <c r="PKF29" s="75"/>
      <c r="PKG29" s="75"/>
      <c r="PKH29" s="75"/>
      <c r="PKI29" s="75"/>
      <c r="PKJ29" s="75"/>
      <c r="PKK29" s="75"/>
      <c r="PKL29" s="75"/>
      <c r="PKM29" s="75"/>
      <c r="PKN29" s="75"/>
      <c r="PKO29" s="75"/>
      <c r="PKP29" s="75"/>
      <c r="PKQ29" s="75"/>
      <c r="PKR29" s="75"/>
      <c r="PKS29" s="75"/>
      <c r="PKT29" s="75"/>
      <c r="PKU29" s="75"/>
      <c r="PKV29" s="75"/>
      <c r="PKW29" s="75"/>
      <c r="PKX29" s="75"/>
      <c r="PKY29" s="75"/>
      <c r="PKZ29" s="75"/>
      <c r="PLA29" s="75"/>
      <c r="PLB29" s="75"/>
      <c r="PLC29" s="75"/>
      <c r="PLD29" s="75"/>
      <c r="PLE29" s="75"/>
      <c r="PLF29" s="75"/>
      <c r="PLG29" s="75"/>
      <c r="PLH29" s="75"/>
      <c r="PLI29" s="75"/>
      <c r="PLJ29" s="75"/>
      <c r="PLK29" s="75"/>
      <c r="PLL29" s="75"/>
      <c r="PLM29" s="75"/>
      <c r="PLN29" s="75"/>
      <c r="PLO29" s="75"/>
      <c r="PLP29" s="75"/>
      <c r="PLQ29" s="75"/>
      <c r="PLR29" s="75"/>
      <c r="PLS29" s="75"/>
      <c r="PLT29" s="75"/>
      <c r="PLU29" s="75"/>
      <c r="PLV29" s="75"/>
      <c r="PLW29" s="75"/>
      <c r="PLX29" s="75"/>
      <c r="PLY29" s="75"/>
      <c r="PLZ29" s="75"/>
      <c r="PMA29" s="75"/>
      <c r="PMB29" s="75"/>
      <c r="PMC29" s="75"/>
      <c r="PMD29" s="75"/>
      <c r="PME29" s="75"/>
      <c r="PMF29" s="75"/>
      <c r="PMG29" s="75"/>
      <c r="PMH29" s="75"/>
      <c r="PMI29" s="75"/>
      <c r="PMJ29" s="75"/>
      <c r="PMK29" s="75"/>
      <c r="PML29" s="75"/>
      <c r="PMM29" s="75"/>
      <c r="PMN29" s="75"/>
      <c r="PMO29" s="75"/>
      <c r="PMP29" s="75"/>
      <c r="PMQ29" s="75"/>
      <c r="PMR29" s="75"/>
      <c r="PMS29" s="75"/>
      <c r="PMT29" s="75"/>
      <c r="PMU29" s="75"/>
      <c r="PMV29" s="75"/>
      <c r="PMW29" s="75"/>
      <c r="PMX29" s="75"/>
      <c r="PMY29" s="75"/>
      <c r="PMZ29" s="75"/>
      <c r="PNA29" s="75"/>
      <c r="PNB29" s="75"/>
      <c r="PNC29" s="75"/>
      <c r="PND29" s="75"/>
      <c r="PNE29" s="75"/>
      <c r="PNF29" s="75"/>
      <c r="PNG29" s="75"/>
      <c r="PNH29" s="75"/>
      <c r="PNI29" s="75"/>
      <c r="PNJ29" s="75"/>
      <c r="PNK29" s="75"/>
      <c r="PNL29" s="75"/>
      <c r="PNM29" s="75"/>
      <c r="PNN29" s="75"/>
      <c r="PNO29" s="75"/>
      <c r="PNP29" s="75"/>
      <c r="PNQ29" s="75"/>
      <c r="PNR29" s="75"/>
      <c r="PNS29" s="75"/>
      <c r="PNT29" s="75"/>
      <c r="PNU29" s="75"/>
      <c r="PNV29" s="75"/>
      <c r="PNW29" s="75"/>
      <c r="PNX29" s="75"/>
      <c r="PNY29" s="75"/>
      <c r="PNZ29" s="75"/>
      <c r="POA29" s="75"/>
      <c r="POB29" s="75"/>
      <c r="POC29" s="75"/>
      <c r="POD29" s="75"/>
      <c r="POE29" s="75"/>
      <c r="POF29" s="75"/>
      <c r="POG29" s="75"/>
      <c r="POH29" s="75"/>
      <c r="POI29" s="75"/>
      <c r="POJ29" s="75"/>
      <c r="POK29" s="75"/>
      <c r="POL29" s="75"/>
      <c r="POM29" s="75"/>
      <c r="PON29" s="75"/>
      <c r="POO29" s="75"/>
      <c r="POP29" s="75"/>
      <c r="POQ29" s="75"/>
      <c r="POR29" s="75"/>
      <c r="POS29" s="75"/>
      <c r="POT29" s="75"/>
      <c r="POU29" s="75"/>
      <c r="POV29" s="75"/>
      <c r="POW29" s="75"/>
      <c r="POX29" s="75"/>
      <c r="POY29" s="75"/>
      <c r="POZ29" s="75"/>
      <c r="PPA29" s="75"/>
      <c r="PPB29" s="75"/>
      <c r="PPC29" s="75"/>
      <c r="PPD29" s="75"/>
      <c r="PPE29" s="75"/>
      <c r="PPF29" s="75"/>
      <c r="PPG29" s="75"/>
      <c r="PPH29" s="75"/>
      <c r="PPI29" s="75"/>
      <c r="PPJ29" s="75"/>
      <c r="PPK29" s="75"/>
      <c r="PPL29" s="75"/>
      <c r="PPM29" s="75"/>
      <c r="PPN29" s="75"/>
      <c r="PPO29" s="75"/>
      <c r="PPP29" s="75"/>
      <c r="PPQ29" s="75"/>
      <c r="PPR29" s="75"/>
      <c r="PPS29" s="75"/>
      <c r="PPT29" s="75"/>
      <c r="PPU29" s="75"/>
      <c r="PPV29" s="75"/>
      <c r="PPW29" s="75"/>
      <c r="PPX29" s="75"/>
      <c r="PPY29" s="75"/>
      <c r="PPZ29" s="75"/>
      <c r="PQA29" s="75"/>
      <c r="PQB29" s="75"/>
      <c r="PQC29" s="75"/>
      <c r="PQD29" s="75"/>
      <c r="PQE29" s="75"/>
      <c r="PQF29" s="75"/>
      <c r="PQG29" s="75"/>
      <c r="PQH29" s="75"/>
      <c r="PQI29" s="75"/>
      <c r="PQJ29" s="75"/>
      <c r="PQK29" s="75"/>
      <c r="PQL29" s="75"/>
      <c r="PQM29" s="75"/>
      <c r="PQN29" s="75"/>
      <c r="PQO29" s="75"/>
      <c r="PQP29" s="75"/>
      <c r="PQQ29" s="75"/>
      <c r="PQR29" s="75"/>
      <c r="PQS29" s="75"/>
      <c r="PQT29" s="75"/>
      <c r="PQU29" s="75"/>
      <c r="PQV29" s="75"/>
      <c r="PQW29" s="75"/>
      <c r="PQX29" s="75"/>
      <c r="PQY29" s="75"/>
      <c r="PQZ29" s="75"/>
      <c r="PRA29" s="75"/>
      <c r="PRB29" s="75"/>
      <c r="PRC29" s="75"/>
      <c r="PRD29" s="75"/>
      <c r="PRE29" s="75"/>
      <c r="PRF29" s="75"/>
      <c r="PRG29" s="75"/>
      <c r="PRH29" s="75"/>
      <c r="PRI29" s="75"/>
      <c r="PRJ29" s="75"/>
      <c r="PRK29" s="75"/>
      <c r="PRL29" s="75"/>
      <c r="PRM29" s="75"/>
      <c r="PRN29" s="75"/>
      <c r="PRO29" s="75"/>
      <c r="PRP29" s="75"/>
      <c r="PRQ29" s="75"/>
      <c r="PRR29" s="75"/>
      <c r="PRS29" s="75"/>
      <c r="PRT29" s="75"/>
      <c r="PRU29" s="75"/>
      <c r="PRV29" s="75"/>
      <c r="PRW29" s="75"/>
      <c r="PRX29" s="75"/>
      <c r="PRY29" s="75"/>
      <c r="PRZ29" s="75"/>
      <c r="PSA29" s="75"/>
      <c r="PSB29" s="75"/>
      <c r="PSC29" s="75"/>
      <c r="PSD29" s="75"/>
      <c r="PSE29" s="75"/>
      <c r="PSF29" s="75"/>
      <c r="PSG29" s="75"/>
      <c r="PSH29" s="75"/>
      <c r="PSI29" s="75"/>
      <c r="PSJ29" s="75"/>
      <c r="PSK29" s="75"/>
      <c r="PSL29" s="75"/>
      <c r="PSM29" s="75"/>
      <c r="PSN29" s="75"/>
      <c r="PSO29" s="75"/>
      <c r="PSP29" s="75"/>
      <c r="PSQ29" s="75"/>
      <c r="PSR29" s="75"/>
      <c r="PSS29" s="75"/>
      <c r="PST29" s="75"/>
      <c r="PSU29" s="75"/>
      <c r="PSV29" s="75"/>
      <c r="PSW29" s="75"/>
      <c r="PSX29" s="75"/>
      <c r="PSY29" s="75"/>
      <c r="PSZ29" s="75"/>
      <c r="PTA29" s="75"/>
      <c r="PTB29" s="75"/>
      <c r="PTC29" s="75"/>
      <c r="PTD29" s="75"/>
      <c r="PTE29" s="75"/>
      <c r="PTF29" s="75"/>
      <c r="PTG29" s="75"/>
      <c r="PTH29" s="75"/>
      <c r="PTI29" s="75"/>
      <c r="PTJ29" s="75"/>
      <c r="PTK29" s="75"/>
      <c r="PTL29" s="75"/>
      <c r="PTM29" s="75"/>
      <c r="PTN29" s="75"/>
      <c r="PTO29" s="75"/>
      <c r="PTP29" s="75"/>
      <c r="PTQ29" s="75"/>
      <c r="PTR29" s="75"/>
      <c r="PTS29" s="75"/>
      <c r="PTT29" s="75"/>
      <c r="PTU29" s="75"/>
      <c r="PTV29" s="75"/>
      <c r="PTW29" s="75"/>
      <c r="PTX29" s="75"/>
      <c r="PTY29" s="75"/>
      <c r="PTZ29" s="75"/>
      <c r="PUA29" s="75"/>
      <c r="PUB29" s="75"/>
      <c r="PUC29" s="75"/>
      <c r="PUD29" s="75"/>
      <c r="PUE29" s="75"/>
      <c r="PUF29" s="75"/>
      <c r="PUG29" s="75"/>
      <c r="PUH29" s="75"/>
      <c r="PUI29" s="75"/>
      <c r="PUJ29" s="75"/>
      <c r="PUK29" s="75"/>
      <c r="PUL29" s="75"/>
      <c r="PUM29" s="75"/>
      <c r="PUN29" s="75"/>
      <c r="PUO29" s="75"/>
      <c r="PUP29" s="75"/>
      <c r="PUQ29" s="75"/>
      <c r="PUR29" s="75"/>
      <c r="PUS29" s="75"/>
      <c r="PUT29" s="75"/>
      <c r="PUU29" s="75"/>
      <c r="PUV29" s="75"/>
      <c r="PUW29" s="75"/>
      <c r="PUX29" s="75"/>
      <c r="PUY29" s="75"/>
      <c r="PUZ29" s="75"/>
      <c r="PVA29" s="75"/>
      <c r="PVB29" s="75"/>
      <c r="PVC29" s="75"/>
      <c r="PVD29" s="75"/>
      <c r="PVE29" s="75"/>
      <c r="PVF29" s="75"/>
      <c r="PVG29" s="75"/>
      <c r="PVH29" s="75"/>
      <c r="PVI29" s="75"/>
      <c r="PVJ29" s="75"/>
      <c r="PVK29" s="75"/>
      <c r="PVL29" s="75"/>
      <c r="PVM29" s="75"/>
      <c r="PVN29" s="75"/>
      <c r="PVO29" s="75"/>
      <c r="PVP29" s="75"/>
      <c r="PVQ29" s="75"/>
      <c r="PVR29" s="75"/>
      <c r="PVS29" s="75"/>
      <c r="PVT29" s="75"/>
      <c r="PVU29" s="75"/>
      <c r="PVV29" s="75"/>
      <c r="PVW29" s="75"/>
      <c r="PVX29" s="75"/>
      <c r="PVY29" s="75"/>
      <c r="PVZ29" s="75"/>
      <c r="PWA29" s="75"/>
      <c r="PWB29" s="75"/>
      <c r="PWC29" s="75"/>
      <c r="PWD29" s="75"/>
      <c r="PWE29" s="75"/>
      <c r="PWF29" s="75"/>
      <c r="PWG29" s="75"/>
      <c r="PWH29" s="75"/>
      <c r="PWI29" s="75"/>
      <c r="PWJ29" s="75"/>
      <c r="PWK29" s="75"/>
      <c r="PWL29" s="75"/>
      <c r="PWM29" s="75"/>
      <c r="PWN29" s="75"/>
      <c r="PWO29" s="75"/>
      <c r="PWP29" s="75"/>
      <c r="PWQ29" s="75"/>
      <c r="PWR29" s="75"/>
      <c r="PWS29" s="75"/>
      <c r="PWT29" s="75"/>
      <c r="PWU29" s="75"/>
      <c r="PWV29" s="75"/>
      <c r="PWW29" s="75"/>
      <c r="PWX29" s="75"/>
      <c r="PWY29" s="75"/>
      <c r="PWZ29" s="75"/>
      <c r="PXA29" s="75"/>
      <c r="PXB29" s="75"/>
      <c r="PXC29" s="75"/>
      <c r="PXD29" s="75"/>
      <c r="PXE29" s="75"/>
      <c r="PXF29" s="75"/>
      <c r="PXG29" s="75"/>
      <c r="PXH29" s="75"/>
      <c r="PXI29" s="75"/>
      <c r="PXJ29" s="75"/>
      <c r="PXK29" s="75"/>
      <c r="PXL29" s="75"/>
      <c r="PXM29" s="75"/>
      <c r="PXN29" s="75"/>
      <c r="PXO29" s="75"/>
      <c r="PXP29" s="75"/>
      <c r="PXQ29" s="75"/>
      <c r="PXR29" s="75"/>
      <c r="PXS29" s="75"/>
      <c r="PXT29" s="75"/>
      <c r="PXU29" s="75"/>
      <c r="PXV29" s="75"/>
      <c r="PXW29" s="75"/>
      <c r="PXX29" s="75"/>
      <c r="PXY29" s="75"/>
      <c r="PXZ29" s="75"/>
      <c r="PYA29" s="75"/>
      <c r="PYB29" s="75"/>
      <c r="PYC29" s="75"/>
      <c r="PYD29" s="75"/>
      <c r="PYE29" s="75"/>
      <c r="PYF29" s="75"/>
      <c r="PYG29" s="75"/>
      <c r="PYH29" s="75"/>
      <c r="PYI29" s="75"/>
      <c r="PYJ29" s="75"/>
      <c r="PYK29" s="75"/>
      <c r="PYL29" s="75"/>
      <c r="PYM29" s="75"/>
      <c r="PYN29" s="75"/>
      <c r="PYO29" s="75"/>
      <c r="PYP29" s="75"/>
      <c r="PYQ29" s="75"/>
      <c r="PYR29" s="75"/>
      <c r="PYS29" s="75"/>
      <c r="PYT29" s="75"/>
      <c r="PYU29" s="75"/>
      <c r="PYV29" s="75"/>
      <c r="PYW29" s="75"/>
      <c r="PYX29" s="75"/>
      <c r="PYY29" s="75"/>
      <c r="PYZ29" s="75"/>
      <c r="PZA29" s="75"/>
      <c r="PZB29" s="75"/>
      <c r="PZC29" s="75"/>
      <c r="PZD29" s="75"/>
      <c r="PZE29" s="75"/>
      <c r="PZF29" s="75"/>
      <c r="PZG29" s="75"/>
      <c r="PZH29" s="75"/>
      <c r="PZI29" s="75"/>
      <c r="PZJ29" s="75"/>
      <c r="PZK29" s="75"/>
      <c r="PZL29" s="75"/>
      <c r="PZM29" s="75"/>
      <c r="PZN29" s="75"/>
      <c r="PZO29" s="75"/>
      <c r="PZP29" s="75"/>
      <c r="PZQ29" s="75"/>
      <c r="PZR29" s="75"/>
      <c r="PZS29" s="75"/>
      <c r="PZT29" s="75"/>
      <c r="PZU29" s="75"/>
      <c r="PZV29" s="75"/>
      <c r="PZW29" s="75"/>
      <c r="PZX29" s="75"/>
      <c r="PZY29" s="75"/>
      <c r="PZZ29" s="75"/>
      <c r="QAA29" s="75"/>
      <c r="QAB29" s="75"/>
      <c r="QAC29" s="75"/>
      <c r="QAD29" s="75"/>
      <c r="QAE29" s="75"/>
      <c r="QAF29" s="75"/>
      <c r="QAG29" s="75"/>
      <c r="QAH29" s="75"/>
      <c r="QAI29" s="75"/>
      <c r="QAJ29" s="75"/>
      <c r="QAK29" s="75"/>
      <c r="QAL29" s="75"/>
      <c r="QAM29" s="75"/>
      <c r="QAN29" s="75"/>
      <c r="QAO29" s="75"/>
      <c r="QAP29" s="75"/>
      <c r="QAQ29" s="75"/>
      <c r="QAR29" s="75"/>
      <c r="QAS29" s="75"/>
      <c r="QAT29" s="75"/>
      <c r="QAU29" s="75"/>
      <c r="QAV29" s="75"/>
      <c r="QAW29" s="75"/>
      <c r="QAX29" s="75"/>
      <c r="QAY29" s="75"/>
      <c r="QAZ29" s="75"/>
      <c r="QBA29" s="75"/>
      <c r="QBB29" s="75"/>
      <c r="QBC29" s="75"/>
      <c r="QBD29" s="75"/>
      <c r="QBE29" s="75"/>
      <c r="QBF29" s="75"/>
      <c r="QBG29" s="75"/>
      <c r="QBH29" s="75"/>
      <c r="QBI29" s="75"/>
      <c r="QBJ29" s="75"/>
      <c r="QBK29" s="75"/>
      <c r="QBL29" s="75"/>
      <c r="QBM29" s="75"/>
      <c r="QBN29" s="75"/>
      <c r="QBO29" s="75"/>
      <c r="QBP29" s="75"/>
      <c r="QBQ29" s="75"/>
      <c r="QBR29" s="75"/>
      <c r="QBS29" s="75"/>
      <c r="QBT29" s="75"/>
      <c r="QBU29" s="75"/>
      <c r="QBV29" s="75"/>
      <c r="QBW29" s="75"/>
      <c r="QBX29" s="75"/>
      <c r="QBY29" s="75"/>
      <c r="QBZ29" s="75"/>
      <c r="QCA29" s="75"/>
      <c r="QCB29" s="75"/>
      <c r="QCC29" s="75"/>
      <c r="QCD29" s="75"/>
      <c r="QCE29" s="75"/>
      <c r="QCF29" s="75"/>
      <c r="QCG29" s="75"/>
      <c r="QCH29" s="75"/>
      <c r="QCI29" s="75"/>
      <c r="QCJ29" s="75"/>
      <c r="QCK29" s="75"/>
      <c r="QCL29" s="75"/>
      <c r="QCM29" s="75"/>
      <c r="QCN29" s="75"/>
      <c r="QCO29" s="75"/>
      <c r="QCP29" s="75"/>
      <c r="QCQ29" s="75"/>
      <c r="QCR29" s="75"/>
      <c r="QCS29" s="75"/>
      <c r="QCT29" s="75"/>
      <c r="QCU29" s="75"/>
      <c r="QCV29" s="75"/>
      <c r="QCW29" s="75"/>
      <c r="QCX29" s="75"/>
      <c r="QCY29" s="75"/>
      <c r="QCZ29" s="75"/>
      <c r="QDA29" s="75"/>
      <c r="QDB29" s="75"/>
      <c r="QDC29" s="75"/>
      <c r="QDD29" s="75"/>
      <c r="QDE29" s="75"/>
      <c r="QDF29" s="75"/>
      <c r="QDG29" s="75"/>
      <c r="QDH29" s="75"/>
      <c r="QDI29" s="75"/>
      <c r="QDJ29" s="75"/>
      <c r="QDK29" s="75"/>
      <c r="QDL29" s="75"/>
      <c r="QDM29" s="75"/>
      <c r="QDN29" s="75"/>
      <c r="QDO29" s="75"/>
      <c r="QDP29" s="75"/>
      <c r="QDQ29" s="75"/>
      <c r="QDR29" s="75"/>
      <c r="QDS29" s="75"/>
      <c r="QDT29" s="75"/>
      <c r="QDU29" s="75"/>
      <c r="QDV29" s="75"/>
      <c r="QDW29" s="75"/>
      <c r="QDX29" s="75"/>
      <c r="QDY29" s="75"/>
      <c r="QDZ29" s="75"/>
      <c r="QEA29" s="75"/>
      <c r="QEB29" s="75"/>
      <c r="QEC29" s="75"/>
      <c r="QED29" s="75"/>
      <c r="QEE29" s="75"/>
      <c r="QEF29" s="75"/>
      <c r="QEG29" s="75"/>
      <c r="QEH29" s="75"/>
      <c r="QEI29" s="75"/>
      <c r="QEJ29" s="75"/>
      <c r="QEK29" s="75"/>
      <c r="QEL29" s="75"/>
      <c r="QEM29" s="75"/>
      <c r="QEN29" s="75"/>
      <c r="QEO29" s="75"/>
      <c r="QEP29" s="75"/>
      <c r="QEQ29" s="75"/>
      <c r="QER29" s="75"/>
      <c r="QES29" s="75"/>
      <c r="QET29" s="75"/>
      <c r="QEU29" s="75"/>
      <c r="QEV29" s="75"/>
      <c r="QEW29" s="75"/>
      <c r="QEX29" s="75"/>
      <c r="QEY29" s="75"/>
      <c r="QEZ29" s="75"/>
      <c r="QFA29" s="75"/>
      <c r="QFB29" s="75"/>
      <c r="QFC29" s="75"/>
      <c r="QFD29" s="75"/>
      <c r="QFE29" s="75"/>
      <c r="QFF29" s="75"/>
      <c r="QFG29" s="75"/>
      <c r="QFH29" s="75"/>
      <c r="QFI29" s="75"/>
      <c r="QFJ29" s="75"/>
      <c r="QFK29" s="75"/>
      <c r="QFL29" s="75"/>
      <c r="QFM29" s="75"/>
      <c r="QFN29" s="75"/>
      <c r="QFO29" s="75"/>
      <c r="QFP29" s="75"/>
      <c r="QFQ29" s="75"/>
      <c r="QFR29" s="75"/>
      <c r="QFS29" s="75"/>
      <c r="QFT29" s="75"/>
      <c r="QFU29" s="75"/>
      <c r="QFV29" s="75"/>
      <c r="QFW29" s="75"/>
      <c r="QFX29" s="75"/>
      <c r="QFY29" s="75"/>
      <c r="QFZ29" s="75"/>
      <c r="QGA29" s="75"/>
      <c r="QGB29" s="75"/>
      <c r="QGC29" s="75"/>
      <c r="QGD29" s="75"/>
      <c r="QGE29" s="75"/>
      <c r="QGF29" s="75"/>
      <c r="QGG29" s="75"/>
      <c r="QGH29" s="75"/>
      <c r="QGI29" s="75"/>
      <c r="QGJ29" s="75"/>
      <c r="QGK29" s="75"/>
      <c r="QGL29" s="75"/>
      <c r="QGM29" s="75"/>
      <c r="QGN29" s="75"/>
      <c r="QGO29" s="75"/>
      <c r="QGP29" s="75"/>
      <c r="QGQ29" s="75"/>
      <c r="QGR29" s="75"/>
      <c r="QGS29" s="75"/>
      <c r="QGT29" s="75"/>
      <c r="QGU29" s="75"/>
      <c r="QGV29" s="75"/>
      <c r="QGW29" s="75"/>
      <c r="QGX29" s="75"/>
      <c r="QGY29" s="75"/>
      <c r="QGZ29" s="75"/>
      <c r="QHA29" s="75"/>
      <c r="QHB29" s="75"/>
      <c r="QHC29" s="75"/>
      <c r="QHD29" s="75"/>
      <c r="QHE29" s="75"/>
      <c r="QHF29" s="75"/>
      <c r="QHG29" s="75"/>
      <c r="QHH29" s="75"/>
      <c r="QHI29" s="75"/>
      <c r="QHJ29" s="75"/>
      <c r="QHK29" s="75"/>
      <c r="QHL29" s="75"/>
      <c r="QHM29" s="75"/>
      <c r="QHN29" s="75"/>
      <c r="QHO29" s="75"/>
      <c r="QHP29" s="75"/>
      <c r="QHQ29" s="75"/>
      <c r="QHR29" s="75"/>
      <c r="QHS29" s="75"/>
      <c r="QHT29" s="75"/>
      <c r="QHU29" s="75"/>
      <c r="QHV29" s="75"/>
      <c r="QHW29" s="75"/>
      <c r="QHX29" s="75"/>
      <c r="QHY29" s="75"/>
      <c r="QHZ29" s="75"/>
      <c r="QIA29" s="75"/>
      <c r="QIB29" s="75"/>
      <c r="QIC29" s="75"/>
      <c r="QID29" s="75"/>
      <c r="QIE29" s="75"/>
      <c r="QIF29" s="75"/>
      <c r="QIG29" s="75"/>
      <c r="QIH29" s="75"/>
      <c r="QII29" s="75"/>
      <c r="QIJ29" s="75"/>
      <c r="QIK29" s="75"/>
      <c r="QIL29" s="75"/>
      <c r="QIM29" s="75"/>
      <c r="QIN29" s="75"/>
      <c r="QIO29" s="75"/>
      <c r="QIP29" s="75"/>
      <c r="QIQ29" s="75"/>
      <c r="QIR29" s="75"/>
      <c r="QIS29" s="75"/>
      <c r="QIT29" s="75"/>
      <c r="QIU29" s="75"/>
      <c r="QIV29" s="75"/>
      <c r="QIW29" s="75"/>
      <c r="QIX29" s="75"/>
      <c r="QIY29" s="75"/>
      <c r="QIZ29" s="75"/>
      <c r="QJA29" s="75"/>
      <c r="QJB29" s="75"/>
      <c r="QJC29" s="75"/>
      <c r="QJD29" s="75"/>
      <c r="QJE29" s="75"/>
      <c r="QJF29" s="75"/>
      <c r="QJG29" s="75"/>
      <c r="QJH29" s="75"/>
      <c r="QJI29" s="75"/>
      <c r="QJJ29" s="75"/>
      <c r="QJK29" s="75"/>
      <c r="QJL29" s="75"/>
      <c r="QJM29" s="75"/>
      <c r="QJN29" s="75"/>
      <c r="QJO29" s="75"/>
      <c r="QJP29" s="75"/>
      <c r="QJQ29" s="75"/>
      <c r="QJR29" s="75"/>
      <c r="QJS29" s="75"/>
      <c r="QJT29" s="75"/>
      <c r="QJU29" s="75"/>
      <c r="QJV29" s="75"/>
      <c r="QJW29" s="75"/>
      <c r="QJX29" s="75"/>
      <c r="QJY29" s="75"/>
      <c r="QJZ29" s="75"/>
      <c r="QKA29" s="75"/>
      <c r="QKB29" s="75"/>
      <c r="QKC29" s="75"/>
      <c r="QKD29" s="75"/>
      <c r="QKE29" s="75"/>
      <c r="QKF29" s="75"/>
      <c r="QKG29" s="75"/>
      <c r="QKH29" s="75"/>
      <c r="QKI29" s="75"/>
      <c r="QKJ29" s="75"/>
      <c r="QKK29" s="75"/>
      <c r="QKL29" s="75"/>
      <c r="QKM29" s="75"/>
      <c r="QKN29" s="75"/>
      <c r="QKO29" s="75"/>
      <c r="QKP29" s="75"/>
      <c r="QKQ29" s="75"/>
      <c r="QKR29" s="75"/>
      <c r="QKS29" s="75"/>
      <c r="QKT29" s="75"/>
      <c r="QKU29" s="75"/>
      <c r="QKV29" s="75"/>
      <c r="QKW29" s="75"/>
      <c r="QKX29" s="75"/>
      <c r="QKY29" s="75"/>
      <c r="QKZ29" s="75"/>
      <c r="QLA29" s="75"/>
      <c r="QLB29" s="75"/>
      <c r="QLC29" s="75"/>
      <c r="QLD29" s="75"/>
      <c r="QLE29" s="75"/>
      <c r="QLF29" s="75"/>
      <c r="QLG29" s="75"/>
      <c r="QLH29" s="75"/>
      <c r="QLI29" s="75"/>
      <c r="QLJ29" s="75"/>
      <c r="QLK29" s="75"/>
      <c r="QLL29" s="75"/>
      <c r="QLM29" s="75"/>
      <c r="QLN29" s="75"/>
      <c r="QLO29" s="75"/>
      <c r="QLP29" s="75"/>
      <c r="QLQ29" s="75"/>
      <c r="QLR29" s="75"/>
      <c r="QLS29" s="75"/>
      <c r="QLT29" s="75"/>
      <c r="QLU29" s="75"/>
      <c r="QLV29" s="75"/>
      <c r="QLW29" s="75"/>
      <c r="QLX29" s="75"/>
      <c r="QLY29" s="75"/>
      <c r="QLZ29" s="75"/>
      <c r="QMA29" s="75"/>
      <c r="QMB29" s="75"/>
      <c r="QMC29" s="75"/>
      <c r="QMD29" s="75"/>
      <c r="QME29" s="75"/>
      <c r="QMF29" s="75"/>
      <c r="QMG29" s="75"/>
      <c r="QMH29" s="75"/>
      <c r="QMI29" s="75"/>
      <c r="QMJ29" s="75"/>
      <c r="QMK29" s="75"/>
      <c r="QML29" s="75"/>
      <c r="QMM29" s="75"/>
      <c r="QMN29" s="75"/>
      <c r="QMO29" s="75"/>
      <c r="QMP29" s="75"/>
      <c r="QMQ29" s="75"/>
      <c r="QMR29" s="75"/>
      <c r="QMS29" s="75"/>
      <c r="QMT29" s="75"/>
      <c r="QMU29" s="75"/>
      <c r="QMV29" s="75"/>
      <c r="QMW29" s="75"/>
      <c r="QMX29" s="75"/>
      <c r="QMY29" s="75"/>
      <c r="QMZ29" s="75"/>
      <c r="QNA29" s="75"/>
      <c r="QNB29" s="75"/>
      <c r="QNC29" s="75"/>
      <c r="QND29" s="75"/>
      <c r="QNE29" s="75"/>
      <c r="QNF29" s="75"/>
      <c r="QNG29" s="75"/>
      <c r="QNH29" s="75"/>
      <c r="QNI29" s="75"/>
      <c r="QNJ29" s="75"/>
      <c r="QNK29" s="75"/>
      <c r="QNL29" s="75"/>
      <c r="QNM29" s="75"/>
      <c r="QNN29" s="75"/>
      <c r="QNO29" s="75"/>
      <c r="QNP29" s="75"/>
      <c r="QNQ29" s="75"/>
      <c r="QNR29" s="75"/>
      <c r="QNS29" s="75"/>
      <c r="QNT29" s="75"/>
      <c r="QNU29" s="75"/>
      <c r="QNV29" s="75"/>
      <c r="QNW29" s="75"/>
      <c r="QNX29" s="75"/>
      <c r="QNY29" s="75"/>
      <c r="QNZ29" s="75"/>
      <c r="QOA29" s="75"/>
      <c r="QOB29" s="75"/>
      <c r="QOC29" s="75"/>
      <c r="QOD29" s="75"/>
      <c r="QOE29" s="75"/>
      <c r="QOF29" s="75"/>
      <c r="QOG29" s="75"/>
      <c r="QOH29" s="75"/>
      <c r="QOI29" s="75"/>
      <c r="QOJ29" s="75"/>
      <c r="QOK29" s="75"/>
      <c r="QOL29" s="75"/>
      <c r="QOM29" s="75"/>
      <c r="QON29" s="75"/>
      <c r="QOO29" s="75"/>
      <c r="QOP29" s="75"/>
      <c r="QOQ29" s="75"/>
      <c r="QOR29" s="75"/>
      <c r="QOS29" s="75"/>
      <c r="QOT29" s="75"/>
      <c r="QOU29" s="75"/>
      <c r="QOV29" s="75"/>
      <c r="QOW29" s="75"/>
      <c r="QOX29" s="75"/>
      <c r="QOY29" s="75"/>
      <c r="QOZ29" s="75"/>
      <c r="QPA29" s="75"/>
      <c r="QPB29" s="75"/>
      <c r="QPC29" s="75"/>
      <c r="QPD29" s="75"/>
      <c r="QPE29" s="75"/>
      <c r="QPF29" s="75"/>
      <c r="QPG29" s="75"/>
      <c r="QPH29" s="75"/>
      <c r="QPI29" s="75"/>
      <c r="QPJ29" s="75"/>
      <c r="QPK29" s="75"/>
      <c r="QPL29" s="75"/>
      <c r="QPM29" s="75"/>
      <c r="QPN29" s="75"/>
      <c r="QPO29" s="75"/>
      <c r="QPP29" s="75"/>
      <c r="QPQ29" s="75"/>
      <c r="QPR29" s="75"/>
      <c r="QPS29" s="75"/>
      <c r="QPT29" s="75"/>
      <c r="QPU29" s="75"/>
      <c r="QPV29" s="75"/>
      <c r="QPW29" s="75"/>
      <c r="QPX29" s="75"/>
      <c r="QPY29" s="75"/>
      <c r="QPZ29" s="75"/>
      <c r="QQA29" s="75"/>
      <c r="QQB29" s="75"/>
      <c r="QQC29" s="75"/>
      <c r="QQD29" s="75"/>
      <c r="QQE29" s="75"/>
      <c r="QQF29" s="75"/>
      <c r="QQG29" s="75"/>
      <c r="QQH29" s="75"/>
      <c r="QQI29" s="75"/>
      <c r="QQJ29" s="75"/>
      <c r="QQK29" s="75"/>
      <c r="QQL29" s="75"/>
      <c r="QQM29" s="75"/>
      <c r="QQN29" s="75"/>
      <c r="QQO29" s="75"/>
      <c r="QQP29" s="75"/>
      <c r="QQQ29" s="75"/>
      <c r="QQR29" s="75"/>
      <c r="QQS29" s="75"/>
      <c r="QQT29" s="75"/>
      <c r="QQU29" s="75"/>
      <c r="QQV29" s="75"/>
      <c r="QQW29" s="75"/>
      <c r="QQX29" s="75"/>
      <c r="QQY29" s="75"/>
      <c r="QQZ29" s="75"/>
      <c r="QRA29" s="75"/>
      <c r="QRB29" s="75"/>
      <c r="QRC29" s="75"/>
      <c r="QRD29" s="75"/>
      <c r="QRE29" s="75"/>
      <c r="QRF29" s="75"/>
      <c r="QRG29" s="75"/>
      <c r="QRH29" s="75"/>
      <c r="QRI29" s="75"/>
      <c r="QRJ29" s="75"/>
      <c r="QRK29" s="75"/>
      <c r="QRL29" s="75"/>
      <c r="QRM29" s="75"/>
      <c r="QRN29" s="75"/>
      <c r="QRO29" s="75"/>
      <c r="QRP29" s="75"/>
      <c r="QRQ29" s="75"/>
      <c r="QRR29" s="75"/>
      <c r="QRS29" s="75"/>
      <c r="QRT29" s="75"/>
      <c r="QRU29" s="75"/>
      <c r="QRV29" s="75"/>
      <c r="QRW29" s="75"/>
      <c r="QRX29" s="75"/>
      <c r="QRY29" s="75"/>
      <c r="QRZ29" s="75"/>
      <c r="QSA29" s="75"/>
      <c r="QSB29" s="75"/>
      <c r="QSC29" s="75"/>
      <c r="QSD29" s="75"/>
      <c r="QSE29" s="75"/>
      <c r="QSF29" s="75"/>
      <c r="QSG29" s="75"/>
      <c r="QSH29" s="75"/>
      <c r="QSI29" s="75"/>
      <c r="QSJ29" s="75"/>
      <c r="QSK29" s="75"/>
      <c r="QSL29" s="75"/>
      <c r="QSM29" s="75"/>
      <c r="QSN29" s="75"/>
      <c r="QSO29" s="75"/>
      <c r="QSP29" s="75"/>
      <c r="QSQ29" s="75"/>
      <c r="QSR29" s="75"/>
      <c r="QSS29" s="75"/>
      <c r="QST29" s="75"/>
      <c r="QSU29" s="75"/>
      <c r="QSV29" s="75"/>
      <c r="QSW29" s="75"/>
      <c r="QSX29" s="75"/>
      <c r="QSY29" s="75"/>
      <c r="QSZ29" s="75"/>
      <c r="QTA29" s="75"/>
      <c r="QTB29" s="75"/>
      <c r="QTC29" s="75"/>
      <c r="QTD29" s="75"/>
      <c r="QTE29" s="75"/>
      <c r="QTF29" s="75"/>
      <c r="QTG29" s="75"/>
      <c r="QTH29" s="75"/>
      <c r="QTI29" s="75"/>
      <c r="QTJ29" s="75"/>
      <c r="QTK29" s="75"/>
      <c r="QTL29" s="75"/>
      <c r="QTM29" s="75"/>
      <c r="QTN29" s="75"/>
      <c r="QTO29" s="75"/>
      <c r="QTP29" s="75"/>
      <c r="QTQ29" s="75"/>
      <c r="QTR29" s="75"/>
      <c r="QTS29" s="75"/>
      <c r="QTT29" s="75"/>
      <c r="QTU29" s="75"/>
      <c r="QTV29" s="75"/>
      <c r="QTW29" s="75"/>
      <c r="QTX29" s="75"/>
      <c r="QTY29" s="75"/>
      <c r="QTZ29" s="75"/>
      <c r="QUA29" s="75"/>
      <c r="QUB29" s="75"/>
      <c r="QUC29" s="75"/>
      <c r="QUD29" s="75"/>
      <c r="QUE29" s="75"/>
      <c r="QUF29" s="75"/>
      <c r="QUG29" s="75"/>
      <c r="QUH29" s="75"/>
      <c r="QUI29" s="75"/>
      <c r="QUJ29" s="75"/>
      <c r="QUK29" s="75"/>
      <c r="QUL29" s="75"/>
      <c r="QUM29" s="75"/>
      <c r="QUN29" s="75"/>
      <c r="QUO29" s="75"/>
      <c r="QUP29" s="75"/>
      <c r="QUQ29" s="75"/>
      <c r="QUR29" s="75"/>
      <c r="QUS29" s="75"/>
      <c r="QUT29" s="75"/>
      <c r="QUU29" s="75"/>
      <c r="QUV29" s="75"/>
      <c r="QUW29" s="75"/>
      <c r="QUX29" s="75"/>
      <c r="QUY29" s="75"/>
      <c r="QUZ29" s="75"/>
      <c r="QVA29" s="75"/>
      <c r="QVB29" s="75"/>
      <c r="QVC29" s="75"/>
      <c r="QVD29" s="75"/>
      <c r="QVE29" s="75"/>
      <c r="QVF29" s="75"/>
      <c r="QVG29" s="75"/>
      <c r="QVH29" s="75"/>
      <c r="QVI29" s="75"/>
      <c r="QVJ29" s="75"/>
      <c r="QVK29" s="75"/>
      <c r="QVL29" s="75"/>
      <c r="QVM29" s="75"/>
      <c r="QVN29" s="75"/>
      <c r="QVO29" s="75"/>
      <c r="QVP29" s="75"/>
      <c r="QVQ29" s="75"/>
      <c r="QVR29" s="75"/>
      <c r="QVS29" s="75"/>
      <c r="QVT29" s="75"/>
      <c r="QVU29" s="75"/>
      <c r="QVV29" s="75"/>
      <c r="QVW29" s="75"/>
      <c r="QVX29" s="75"/>
      <c r="QVY29" s="75"/>
      <c r="QVZ29" s="75"/>
      <c r="QWA29" s="75"/>
      <c r="QWB29" s="75"/>
      <c r="QWC29" s="75"/>
      <c r="QWD29" s="75"/>
      <c r="QWE29" s="75"/>
      <c r="QWF29" s="75"/>
      <c r="QWG29" s="75"/>
      <c r="QWH29" s="75"/>
      <c r="QWI29" s="75"/>
      <c r="QWJ29" s="75"/>
      <c r="QWK29" s="75"/>
      <c r="QWL29" s="75"/>
      <c r="QWM29" s="75"/>
      <c r="QWN29" s="75"/>
      <c r="QWO29" s="75"/>
      <c r="QWP29" s="75"/>
      <c r="QWQ29" s="75"/>
      <c r="QWR29" s="75"/>
      <c r="QWS29" s="75"/>
      <c r="QWT29" s="75"/>
      <c r="QWU29" s="75"/>
      <c r="QWV29" s="75"/>
      <c r="QWW29" s="75"/>
      <c r="QWX29" s="75"/>
      <c r="QWY29" s="75"/>
      <c r="QWZ29" s="75"/>
      <c r="QXA29" s="75"/>
      <c r="QXB29" s="75"/>
      <c r="QXC29" s="75"/>
      <c r="QXD29" s="75"/>
      <c r="QXE29" s="75"/>
      <c r="QXF29" s="75"/>
      <c r="QXG29" s="75"/>
      <c r="QXH29" s="75"/>
      <c r="QXI29" s="75"/>
      <c r="QXJ29" s="75"/>
      <c r="QXK29" s="75"/>
      <c r="QXL29" s="75"/>
      <c r="QXM29" s="75"/>
      <c r="QXN29" s="75"/>
      <c r="QXO29" s="75"/>
      <c r="QXP29" s="75"/>
      <c r="QXQ29" s="75"/>
      <c r="QXR29" s="75"/>
      <c r="QXS29" s="75"/>
      <c r="QXT29" s="75"/>
      <c r="QXU29" s="75"/>
      <c r="QXV29" s="75"/>
      <c r="QXW29" s="75"/>
      <c r="QXX29" s="75"/>
      <c r="QXY29" s="75"/>
      <c r="QXZ29" s="75"/>
      <c r="QYA29" s="75"/>
      <c r="QYB29" s="75"/>
      <c r="QYC29" s="75"/>
      <c r="QYD29" s="75"/>
      <c r="QYE29" s="75"/>
      <c r="QYF29" s="75"/>
      <c r="QYG29" s="75"/>
      <c r="QYH29" s="75"/>
      <c r="QYI29" s="75"/>
      <c r="QYJ29" s="75"/>
      <c r="QYK29" s="75"/>
      <c r="QYL29" s="75"/>
      <c r="QYM29" s="75"/>
      <c r="QYN29" s="75"/>
      <c r="QYO29" s="75"/>
      <c r="QYP29" s="75"/>
      <c r="QYQ29" s="75"/>
      <c r="QYR29" s="75"/>
      <c r="QYS29" s="75"/>
      <c r="QYT29" s="75"/>
      <c r="QYU29" s="75"/>
      <c r="QYV29" s="75"/>
      <c r="QYW29" s="75"/>
      <c r="QYX29" s="75"/>
      <c r="QYY29" s="75"/>
      <c r="QYZ29" s="75"/>
      <c r="QZA29" s="75"/>
      <c r="QZB29" s="75"/>
      <c r="QZC29" s="75"/>
      <c r="QZD29" s="75"/>
      <c r="QZE29" s="75"/>
      <c r="QZF29" s="75"/>
      <c r="QZG29" s="75"/>
      <c r="QZH29" s="75"/>
      <c r="QZI29" s="75"/>
      <c r="QZJ29" s="75"/>
      <c r="QZK29" s="75"/>
      <c r="QZL29" s="75"/>
      <c r="QZM29" s="75"/>
      <c r="QZN29" s="75"/>
      <c r="QZO29" s="75"/>
      <c r="QZP29" s="75"/>
      <c r="QZQ29" s="75"/>
      <c r="QZR29" s="75"/>
      <c r="QZS29" s="75"/>
      <c r="QZT29" s="75"/>
      <c r="QZU29" s="75"/>
      <c r="QZV29" s="75"/>
      <c r="QZW29" s="75"/>
      <c r="QZX29" s="75"/>
      <c r="QZY29" s="75"/>
      <c r="QZZ29" s="75"/>
      <c r="RAA29" s="75"/>
      <c r="RAB29" s="75"/>
      <c r="RAC29" s="75"/>
      <c r="RAD29" s="75"/>
      <c r="RAE29" s="75"/>
      <c r="RAF29" s="75"/>
      <c r="RAG29" s="75"/>
      <c r="RAH29" s="75"/>
      <c r="RAI29" s="75"/>
      <c r="RAJ29" s="75"/>
      <c r="RAK29" s="75"/>
      <c r="RAL29" s="75"/>
      <c r="RAM29" s="75"/>
      <c r="RAN29" s="75"/>
      <c r="RAO29" s="75"/>
      <c r="RAP29" s="75"/>
      <c r="RAQ29" s="75"/>
      <c r="RAR29" s="75"/>
      <c r="RAS29" s="75"/>
      <c r="RAT29" s="75"/>
      <c r="RAU29" s="75"/>
      <c r="RAV29" s="75"/>
      <c r="RAW29" s="75"/>
      <c r="RAX29" s="75"/>
      <c r="RAY29" s="75"/>
      <c r="RAZ29" s="75"/>
      <c r="RBA29" s="75"/>
      <c r="RBB29" s="75"/>
      <c r="RBC29" s="75"/>
      <c r="RBD29" s="75"/>
      <c r="RBE29" s="75"/>
      <c r="RBF29" s="75"/>
      <c r="RBG29" s="75"/>
      <c r="RBH29" s="75"/>
      <c r="RBI29" s="75"/>
      <c r="RBJ29" s="75"/>
      <c r="RBK29" s="75"/>
      <c r="RBL29" s="75"/>
      <c r="RBM29" s="75"/>
      <c r="RBN29" s="75"/>
      <c r="RBO29" s="75"/>
      <c r="RBP29" s="75"/>
      <c r="RBQ29" s="75"/>
      <c r="RBR29" s="75"/>
      <c r="RBS29" s="75"/>
      <c r="RBT29" s="75"/>
      <c r="RBU29" s="75"/>
      <c r="RBV29" s="75"/>
      <c r="RBW29" s="75"/>
      <c r="RBX29" s="75"/>
      <c r="RBY29" s="75"/>
      <c r="RBZ29" s="75"/>
      <c r="RCA29" s="75"/>
      <c r="RCB29" s="75"/>
      <c r="RCC29" s="75"/>
      <c r="RCD29" s="75"/>
      <c r="RCE29" s="75"/>
      <c r="RCF29" s="75"/>
      <c r="RCG29" s="75"/>
      <c r="RCH29" s="75"/>
      <c r="RCI29" s="75"/>
      <c r="RCJ29" s="75"/>
      <c r="RCK29" s="75"/>
      <c r="RCL29" s="75"/>
      <c r="RCM29" s="75"/>
      <c r="RCN29" s="75"/>
      <c r="RCO29" s="75"/>
      <c r="RCP29" s="75"/>
      <c r="RCQ29" s="75"/>
      <c r="RCR29" s="75"/>
      <c r="RCS29" s="75"/>
      <c r="RCT29" s="75"/>
      <c r="RCU29" s="75"/>
      <c r="RCV29" s="75"/>
      <c r="RCW29" s="75"/>
      <c r="RCX29" s="75"/>
      <c r="RCY29" s="75"/>
      <c r="RCZ29" s="75"/>
      <c r="RDA29" s="75"/>
      <c r="RDB29" s="75"/>
      <c r="RDC29" s="75"/>
      <c r="RDD29" s="75"/>
      <c r="RDE29" s="75"/>
      <c r="RDF29" s="75"/>
      <c r="RDG29" s="75"/>
      <c r="RDH29" s="75"/>
      <c r="RDI29" s="75"/>
      <c r="RDJ29" s="75"/>
      <c r="RDK29" s="75"/>
      <c r="RDL29" s="75"/>
      <c r="RDM29" s="75"/>
      <c r="RDN29" s="75"/>
      <c r="RDO29" s="75"/>
      <c r="RDP29" s="75"/>
      <c r="RDQ29" s="75"/>
      <c r="RDR29" s="75"/>
      <c r="RDS29" s="75"/>
      <c r="RDT29" s="75"/>
      <c r="RDU29" s="75"/>
      <c r="RDV29" s="75"/>
      <c r="RDW29" s="75"/>
      <c r="RDX29" s="75"/>
      <c r="RDY29" s="75"/>
      <c r="RDZ29" s="75"/>
      <c r="REA29" s="75"/>
      <c r="REB29" s="75"/>
      <c r="REC29" s="75"/>
      <c r="RED29" s="75"/>
      <c r="REE29" s="75"/>
      <c r="REF29" s="75"/>
      <c r="REG29" s="75"/>
      <c r="REH29" s="75"/>
      <c r="REI29" s="75"/>
      <c r="REJ29" s="75"/>
      <c r="REK29" s="75"/>
      <c r="REL29" s="75"/>
      <c r="REM29" s="75"/>
      <c r="REN29" s="75"/>
      <c r="REO29" s="75"/>
      <c r="REP29" s="75"/>
      <c r="REQ29" s="75"/>
      <c r="RER29" s="75"/>
      <c r="RES29" s="75"/>
      <c r="RET29" s="75"/>
      <c r="REU29" s="75"/>
      <c r="REV29" s="75"/>
      <c r="REW29" s="75"/>
      <c r="REX29" s="75"/>
      <c r="REY29" s="75"/>
      <c r="REZ29" s="75"/>
      <c r="RFA29" s="75"/>
      <c r="RFB29" s="75"/>
      <c r="RFC29" s="75"/>
      <c r="RFD29" s="75"/>
      <c r="RFE29" s="75"/>
      <c r="RFF29" s="75"/>
      <c r="RFG29" s="75"/>
      <c r="RFH29" s="75"/>
      <c r="RFI29" s="75"/>
      <c r="RFJ29" s="75"/>
      <c r="RFK29" s="75"/>
      <c r="RFL29" s="75"/>
      <c r="RFM29" s="75"/>
      <c r="RFN29" s="75"/>
      <c r="RFO29" s="75"/>
      <c r="RFP29" s="75"/>
      <c r="RFQ29" s="75"/>
      <c r="RFR29" s="75"/>
      <c r="RFS29" s="75"/>
      <c r="RFT29" s="75"/>
      <c r="RFU29" s="75"/>
      <c r="RFV29" s="75"/>
      <c r="RFW29" s="75"/>
      <c r="RFX29" s="75"/>
      <c r="RFY29" s="75"/>
      <c r="RFZ29" s="75"/>
      <c r="RGA29" s="75"/>
      <c r="RGB29" s="75"/>
      <c r="RGC29" s="75"/>
      <c r="RGD29" s="75"/>
      <c r="RGE29" s="75"/>
      <c r="RGF29" s="75"/>
      <c r="RGG29" s="75"/>
      <c r="RGH29" s="75"/>
      <c r="RGI29" s="75"/>
      <c r="RGJ29" s="75"/>
      <c r="RGK29" s="75"/>
      <c r="RGL29" s="75"/>
      <c r="RGM29" s="75"/>
      <c r="RGN29" s="75"/>
      <c r="RGO29" s="75"/>
      <c r="RGP29" s="75"/>
      <c r="RGQ29" s="75"/>
      <c r="RGR29" s="75"/>
      <c r="RGS29" s="75"/>
      <c r="RGT29" s="75"/>
      <c r="RGU29" s="75"/>
      <c r="RGV29" s="75"/>
      <c r="RGW29" s="75"/>
      <c r="RGX29" s="75"/>
      <c r="RGY29" s="75"/>
      <c r="RGZ29" s="75"/>
      <c r="RHA29" s="75"/>
      <c r="RHB29" s="75"/>
      <c r="RHC29" s="75"/>
      <c r="RHD29" s="75"/>
      <c r="RHE29" s="75"/>
      <c r="RHF29" s="75"/>
      <c r="RHG29" s="75"/>
      <c r="RHH29" s="75"/>
      <c r="RHI29" s="75"/>
      <c r="RHJ29" s="75"/>
      <c r="RHK29" s="75"/>
      <c r="RHL29" s="75"/>
      <c r="RHM29" s="75"/>
      <c r="RHN29" s="75"/>
      <c r="RHO29" s="75"/>
      <c r="RHP29" s="75"/>
      <c r="RHQ29" s="75"/>
      <c r="RHR29" s="75"/>
      <c r="RHS29" s="75"/>
      <c r="RHT29" s="75"/>
      <c r="RHU29" s="75"/>
      <c r="RHV29" s="75"/>
      <c r="RHW29" s="75"/>
      <c r="RHX29" s="75"/>
      <c r="RHY29" s="75"/>
      <c r="RHZ29" s="75"/>
      <c r="RIA29" s="75"/>
      <c r="RIB29" s="75"/>
      <c r="RIC29" s="75"/>
      <c r="RID29" s="75"/>
      <c r="RIE29" s="75"/>
      <c r="RIF29" s="75"/>
      <c r="RIG29" s="75"/>
      <c r="RIH29" s="75"/>
      <c r="RII29" s="75"/>
      <c r="RIJ29" s="75"/>
      <c r="RIK29" s="75"/>
      <c r="RIL29" s="75"/>
      <c r="RIM29" s="75"/>
      <c r="RIN29" s="75"/>
      <c r="RIO29" s="75"/>
      <c r="RIP29" s="75"/>
      <c r="RIQ29" s="75"/>
      <c r="RIR29" s="75"/>
      <c r="RIS29" s="75"/>
      <c r="RIT29" s="75"/>
      <c r="RIU29" s="75"/>
      <c r="RIV29" s="75"/>
      <c r="RIW29" s="75"/>
      <c r="RIX29" s="75"/>
      <c r="RIY29" s="75"/>
      <c r="RIZ29" s="75"/>
      <c r="RJA29" s="75"/>
      <c r="RJB29" s="75"/>
      <c r="RJC29" s="75"/>
      <c r="RJD29" s="75"/>
      <c r="RJE29" s="75"/>
      <c r="RJF29" s="75"/>
      <c r="RJG29" s="75"/>
      <c r="RJH29" s="75"/>
      <c r="RJI29" s="75"/>
      <c r="RJJ29" s="75"/>
      <c r="RJK29" s="75"/>
      <c r="RJL29" s="75"/>
      <c r="RJM29" s="75"/>
      <c r="RJN29" s="75"/>
      <c r="RJO29" s="75"/>
      <c r="RJP29" s="75"/>
      <c r="RJQ29" s="75"/>
      <c r="RJR29" s="75"/>
      <c r="RJS29" s="75"/>
      <c r="RJT29" s="75"/>
      <c r="RJU29" s="75"/>
      <c r="RJV29" s="75"/>
      <c r="RJW29" s="75"/>
      <c r="RJX29" s="75"/>
      <c r="RJY29" s="75"/>
      <c r="RJZ29" s="75"/>
      <c r="RKA29" s="75"/>
      <c r="RKB29" s="75"/>
      <c r="RKC29" s="75"/>
      <c r="RKD29" s="75"/>
      <c r="RKE29" s="75"/>
      <c r="RKF29" s="75"/>
      <c r="RKG29" s="75"/>
      <c r="RKH29" s="75"/>
      <c r="RKI29" s="75"/>
      <c r="RKJ29" s="75"/>
      <c r="RKK29" s="75"/>
      <c r="RKL29" s="75"/>
      <c r="RKM29" s="75"/>
      <c r="RKN29" s="75"/>
      <c r="RKO29" s="75"/>
      <c r="RKP29" s="75"/>
      <c r="RKQ29" s="75"/>
      <c r="RKR29" s="75"/>
      <c r="RKS29" s="75"/>
      <c r="RKT29" s="75"/>
      <c r="RKU29" s="75"/>
      <c r="RKV29" s="75"/>
      <c r="RKW29" s="75"/>
      <c r="RKX29" s="75"/>
      <c r="RKY29" s="75"/>
      <c r="RKZ29" s="75"/>
      <c r="RLA29" s="75"/>
      <c r="RLB29" s="75"/>
      <c r="RLC29" s="75"/>
      <c r="RLD29" s="75"/>
      <c r="RLE29" s="75"/>
      <c r="RLF29" s="75"/>
      <c r="RLG29" s="75"/>
      <c r="RLH29" s="75"/>
      <c r="RLI29" s="75"/>
      <c r="RLJ29" s="75"/>
      <c r="RLK29" s="75"/>
      <c r="RLL29" s="75"/>
      <c r="RLM29" s="75"/>
      <c r="RLN29" s="75"/>
      <c r="RLO29" s="75"/>
      <c r="RLP29" s="75"/>
      <c r="RLQ29" s="75"/>
      <c r="RLR29" s="75"/>
      <c r="RLS29" s="75"/>
      <c r="RLT29" s="75"/>
      <c r="RLU29" s="75"/>
      <c r="RLV29" s="75"/>
      <c r="RLW29" s="75"/>
      <c r="RLX29" s="75"/>
      <c r="RLY29" s="75"/>
      <c r="RLZ29" s="75"/>
      <c r="RMA29" s="75"/>
      <c r="RMB29" s="75"/>
      <c r="RMC29" s="75"/>
      <c r="RMD29" s="75"/>
      <c r="RME29" s="75"/>
      <c r="RMF29" s="75"/>
      <c r="RMG29" s="75"/>
      <c r="RMH29" s="75"/>
      <c r="RMI29" s="75"/>
      <c r="RMJ29" s="75"/>
      <c r="RMK29" s="75"/>
      <c r="RML29" s="75"/>
      <c r="RMM29" s="75"/>
      <c r="RMN29" s="75"/>
      <c r="RMO29" s="75"/>
      <c r="RMP29" s="75"/>
      <c r="RMQ29" s="75"/>
      <c r="RMR29" s="75"/>
      <c r="RMS29" s="75"/>
      <c r="RMT29" s="75"/>
      <c r="RMU29" s="75"/>
      <c r="RMV29" s="75"/>
      <c r="RMW29" s="75"/>
      <c r="RMX29" s="75"/>
      <c r="RMY29" s="75"/>
      <c r="RMZ29" s="75"/>
      <c r="RNA29" s="75"/>
      <c r="RNB29" s="75"/>
      <c r="RNC29" s="75"/>
      <c r="RND29" s="75"/>
      <c r="RNE29" s="75"/>
      <c r="RNF29" s="75"/>
      <c r="RNG29" s="75"/>
      <c r="RNH29" s="75"/>
      <c r="RNI29" s="75"/>
      <c r="RNJ29" s="75"/>
      <c r="RNK29" s="75"/>
      <c r="RNL29" s="75"/>
      <c r="RNM29" s="75"/>
      <c r="RNN29" s="75"/>
      <c r="RNO29" s="75"/>
      <c r="RNP29" s="75"/>
      <c r="RNQ29" s="75"/>
      <c r="RNR29" s="75"/>
      <c r="RNS29" s="75"/>
      <c r="RNT29" s="75"/>
      <c r="RNU29" s="75"/>
      <c r="RNV29" s="75"/>
      <c r="RNW29" s="75"/>
      <c r="RNX29" s="75"/>
      <c r="RNY29" s="75"/>
      <c r="RNZ29" s="75"/>
      <c r="ROA29" s="75"/>
      <c r="ROB29" s="75"/>
      <c r="ROC29" s="75"/>
      <c r="ROD29" s="75"/>
      <c r="ROE29" s="75"/>
      <c r="ROF29" s="75"/>
      <c r="ROG29" s="75"/>
      <c r="ROH29" s="75"/>
      <c r="ROI29" s="75"/>
      <c r="ROJ29" s="75"/>
      <c r="ROK29" s="75"/>
      <c r="ROL29" s="75"/>
      <c r="ROM29" s="75"/>
      <c r="RON29" s="75"/>
      <c r="ROO29" s="75"/>
      <c r="ROP29" s="75"/>
      <c r="ROQ29" s="75"/>
      <c r="ROR29" s="75"/>
      <c r="ROS29" s="75"/>
      <c r="ROT29" s="75"/>
      <c r="ROU29" s="75"/>
      <c r="ROV29" s="75"/>
      <c r="ROW29" s="75"/>
      <c r="ROX29" s="75"/>
      <c r="ROY29" s="75"/>
      <c r="ROZ29" s="75"/>
      <c r="RPA29" s="75"/>
      <c r="RPB29" s="75"/>
      <c r="RPC29" s="75"/>
      <c r="RPD29" s="75"/>
      <c r="RPE29" s="75"/>
      <c r="RPF29" s="75"/>
      <c r="RPG29" s="75"/>
      <c r="RPH29" s="75"/>
      <c r="RPI29" s="75"/>
      <c r="RPJ29" s="75"/>
      <c r="RPK29" s="75"/>
      <c r="RPL29" s="75"/>
      <c r="RPM29" s="75"/>
      <c r="RPN29" s="75"/>
      <c r="RPO29" s="75"/>
      <c r="RPP29" s="75"/>
      <c r="RPQ29" s="75"/>
      <c r="RPR29" s="75"/>
      <c r="RPS29" s="75"/>
      <c r="RPT29" s="75"/>
      <c r="RPU29" s="75"/>
      <c r="RPV29" s="75"/>
      <c r="RPW29" s="75"/>
      <c r="RPX29" s="75"/>
      <c r="RPY29" s="75"/>
      <c r="RPZ29" s="75"/>
      <c r="RQA29" s="75"/>
      <c r="RQB29" s="75"/>
      <c r="RQC29" s="75"/>
      <c r="RQD29" s="75"/>
      <c r="RQE29" s="75"/>
      <c r="RQF29" s="75"/>
      <c r="RQG29" s="75"/>
      <c r="RQH29" s="75"/>
      <c r="RQI29" s="75"/>
      <c r="RQJ29" s="75"/>
      <c r="RQK29" s="75"/>
      <c r="RQL29" s="75"/>
      <c r="RQM29" s="75"/>
      <c r="RQN29" s="75"/>
      <c r="RQO29" s="75"/>
      <c r="RQP29" s="75"/>
      <c r="RQQ29" s="75"/>
      <c r="RQR29" s="75"/>
      <c r="RQS29" s="75"/>
      <c r="RQT29" s="75"/>
      <c r="RQU29" s="75"/>
      <c r="RQV29" s="75"/>
      <c r="RQW29" s="75"/>
      <c r="RQX29" s="75"/>
      <c r="RQY29" s="75"/>
      <c r="RQZ29" s="75"/>
      <c r="RRA29" s="75"/>
      <c r="RRB29" s="75"/>
      <c r="RRC29" s="75"/>
      <c r="RRD29" s="75"/>
      <c r="RRE29" s="75"/>
      <c r="RRF29" s="75"/>
      <c r="RRG29" s="75"/>
      <c r="RRH29" s="75"/>
      <c r="RRI29" s="75"/>
      <c r="RRJ29" s="75"/>
      <c r="RRK29" s="75"/>
      <c r="RRL29" s="75"/>
      <c r="RRM29" s="75"/>
      <c r="RRN29" s="75"/>
      <c r="RRO29" s="75"/>
      <c r="RRP29" s="75"/>
      <c r="RRQ29" s="75"/>
      <c r="RRR29" s="75"/>
      <c r="RRS29" s="75"/>
      <c r="RRT29" s="75"/>
      <c r="RRU29" s="75"/>
      <c r="RRV29" s="75"/>
      <c r="RRW29" s="75"/>
      <c r="RRX29" s="75"/>
      <c r="RRY29" s="75"/>
      <c r="RRZ29" s="75"/>
      <c r="RSA29" s="75"/>
      <c r="RSB29" s="75"/>
      <c r="RSC29" s="75"/>
      <c r="RSD29" s="75"/>
      <c r="RSE29" s="75"/>
      <c r="RSF29" s="75"/>
      <c r="RSG29" s="75"/>
      <c r="RSH29" s="75"/>
      <c r="RSI29" s="75"/>
      <c r="RSJ29" s="75"/>
      <c r="RSK29" s="75"/>
      <c r="RSL29" s="75"/>
      <c r="RSM29" s="75"/>
      <c r="RSN29" s="75"/>
      <c r="RSO29" s="75"/>
      <c r="RSP29" s="75"/>
      <c r="RSQ29" s="75"/>
      <c r="RSR29" s="75"/>
      <c r="RSS29" s="75"/>
      <c r="RST29" s="75"/>
      <c r="RSU29" s="75"/>
      <c r="RSV29" s="75"/>
      <c r="RSW29" s="75"/>
      <c r="RSX29" s="75"/>
      <c r="RSY29" s="75"/>
      <c r="RSZ29" s="75"/>
      <c r="RTA29" s="75"/>
      <c r="RTB29" s="75"/>
      <c r="RTC29" s="75"/>
      <c r="RTD29" s="75"/>
      <c r="RTE29" s="75"/>
      <c r="RTF29" s="75"/>
      <c r="RTG29" s="75"/>
      <c r="RTH29" s="75"/>
      <c r="RTI29" s="75"/>
      <c r="RTJ29" s="75"/>
      <c r="RTK29" s="75"/>
      <c r="RTL29" s="75"/>
      <c r="RTM29" s="75"/>
      <c r="RTN29" s="75"/>
      <c r="RTO29" s="75"/>
      <c r="RTP29" s="75"/>
      <c r="RTQ29" s="75"/>
      <c r="RTR29" s="75"/>
      <c r="RTS29" s="75"/>
      <c r="RTT29" s="75"/>
      <c r="RTU29" s="75"/>
      <c r="RTV29" s="75"/>
      <c r="RTW29" s="75"/>
      <c r="RTX29" s="75"/>
      <c r="RTY29" s="75"/>
      <c r="RTZ29" s="75"/>
      <c r="RUA29" s="75"/>
      <c r="RUB29" s="75"/>
      <c r="RUC29" s="75"/>
      <c r="RUD29" s="75"/>
      <c r="RUE29" s="75"/>
      <c r="RUF29" s="75"/>
      <c r="RUG29" s="75"/>
      <c r="RUH29" s="75"/>
      <c r="RUI29" s="75"/>
      <c r="RUJ29" s="75"/>
      <c r="RUK29" s="75"/>
      <c r="RUL29" s="75"/>
      <c r="RUM29" s="75"/>
      <c r="RUN29" s="75"/>
      <c r="RUO29" s="75"/>
      <c r="RUP29" s="75"/>
      <c r="RUQ29" s="75"/>
      <c r="RUR29" s="75"/>
      <c r="RUS29" s="75"/>
      <c r="RUT29" s="75"/>
      <c r="RUU29" s="75"/>
      <c r="RUV29" s="75"/>
      <c r="RUW29" s="75"/>
      <c r="RUX29" s="75"/>
      <c r="RUY29" s="75"/>
      <c r="RUZ29" s="75"/>
      <c r="RVA29" s="75"/>
      <c r="RVB29" s="75"/>
      <c r="RVC29" s="75"/>
      <c r="RVD29" s="75"/>
      <c r="RVE29" s="75"/>
      <c r="RVF29" s="75"/>
      <c r="RVG29" s="75"/>
      <c r="RVH29" s="75"/>
      <c r="RVI29" s="75"/>
      <c r="RVJ29" s="75"/>
      <c r="RVK29" s="75"/>
      <c r="RVL29" s="75"/>
      <c r="RVM29" s="75"/>
      <c r="RVN29" s="75"/>
      <c r="RVO29" s="75"/>
      <c r="RVP29" s="75"/>
      <c r="RVQ29" s="75"/>
      <c r="RVR29" s="75"/>
      <c r="RVS29" s="75"/>
      <c r="RVT29" s="75"/>
      <c r="RVU29" s="75"/>
      <c r="RVV29" s="75"/>
      <c r="RVW29" s="75"/>
      <c r="RVX29" s="75"/>
      <c r="RVY29" s="75"/>
      <c r="RVZ29" s="75"/>
      <c r="RWA29" s="75"/>
      <c r="RWB29" s="75"/>
      <c r="RWC29" s="75"/>
      <c r="RWD29" s="75"/>
      <c r="RWE29" s="75"/>
      <c r="RWF29" s="75"/>
      <c r="RWG29" s="75"/>
      <c r="RWH29" s="75"/>
      <c r="RWI29" s="75"/>
      <c r="RWJ29" s="75"/>
      <c r="RWK29" s="75"/>
      <c r="RWL29" s="75"/>
      <c r="RWM29" s="75"/>
      <c r="RWN29" s="75"/>
      <c r="RWO29" s="75"/>
      <c r="RWP29" s="75"/>
      <c r="RWQ29" s="75"/>
      <c r="RWR29" s="75"/>
      <c r="RWS29" s="75"/>
      <c r="RWT29" s="75"/>
      <c r="RWU29" s="75"/>
      <c r="RWV29" s="75"/>
      <c r="RWW29" s="75"/>
      <c r="RWX29" s="75"/>
      <c r="RWY29" s="75"/>
      <c r="RWZ29" s="75"/>
      <c r="RXA29" s="75"/>
      <c r="RXB29" s="75"/>
      <c r="RXC29" s="75"/>
      <c r="RXD29" s="75"/>
      <c r="RXE29" s="75"/>
      <c r="RXF29" s="75"/>
      <c r="RXG29" s="75"/>
      <c r="RXH29" s="75"/>
      <c r="RXI29" s="75"/>
      <c r="RXJ29" s="75"/>
      <c r="RXK29" s="75"/>
      <c r="RXL29" s="75"/>
      <c r="RXM29" s="75"/>
      <c r="RXN29" s="75"/>
      <c r="RXO29" s="75"/>
      <c r="RXP29" s="75"/>
      <c r="RXQ29" s="75"/>
      <c r="RXR29" s="75"/>
      <c r="RXS29" s="75"/>
      <c r="RXT29" s="75"/>
      <c r="RXU29" s="75"/>
      <c r="RXV29" s="75"/>
      <c r="RXW29" s="75"/>
      <c r="RXX29" s="75"/>
      <c r="RXY29" s="75"/>
      <c r="RXZ29" s="75"/>
      <c r="RYA29" s="75"/>
      <c r="RYB29" s="75"/>
      <c r="RYC29" s="75"/>
      <c r="RYD29" s="75"/>
      <c r="RYE29" s="75"/>
      <c r="RYF29" s="75"/>
      <c r="RYG29" s="75"/>
      <c r="RYH29" s="75"/>
      <c r="RYI29" s="75"/>
      <c r="RYJ29" s="75"/>
      <c r="RYK29" s="75"/>
      <c r="RYL29" s="75"/>
      <c r="RYM29" s="75"/>
      <c r="RYN29" s="75"/>
      <c r="RYO29" s="75"/>
      <c r="RYP29" s="75"/>
      <c r="RYQ29" s="75"/>
      <c r="RYR29" s="75"/>
      <c r="RYS29" s="75"/>
      <c r="RYT29" s="75"/>
      <c r="RYU29" s="75"/>
      <c r="RYV29" s="75"/>
      <c r="RYW29" s="75"/>
      <c r="RYX29" s="75"/>
      <c r="RYY29" s="75"/>
      <c r="RYZ29" s="75"/>
      <c r="RZA29" s="75"/>
      <c r="RZB29" s="75"/>
      <c r="RZC29" s="75"/>
      <c r="RZD29" s="75"/>
      <c r="RZE29" s="75"/>
      <c r="RZF29" s="75"/>
      <c r="RZG29" s="75"/>
      <c r="RZH29" s="75"/>
      <c r="RZI29" s="75"/>
      <c r="RZJ29" s="75"/>
      <c r="RZK29" s="75"/>
      <c r="RZL29" s="75"/>
      <c r="RZM29" s="75"/>
      <c r="RZN29" s="75"/>
      <c r="RZO29" s="75"/>
      <c r="RZP29" s="75"/>
      <c r="RZQ29" s="75"/>
      <c r="RZR29" s="75"/>
      <c r="RZS29" s="75"/>
      <c r="RZT29" s="75"/>
      <c r="RZU29" s="75"/>
      <c r="RZV29" s="75"/>
      <c r="RZW29" s="75"/>
      <c r="RZX29" s="75"/>
      <c r="RZY29" s="75"/>
      <c r="RZZ29" s="75"/>
      <c r="SAA29" s="75"/>
      <c r="SAB29" s="75"/>
      <c r="SAC29" s="75"/>
      <c r="SAD29" s="75"/>
      <c r="SAE29" s="75"/>
      <c r="SAF29" s="75"/>
      <c r="SAG29" s="75"/>
      <c r="SAH29" s="75"/>
      <c r="SAI29" s="75"/>
      <c r="SAJ29" s="75"/>
      <c r="SAK29" s="75"/>
      <c r="SAL29" s="75"/>
      <c r="SAM29" s="75"/>
      <c r="SAN29" s="75"/>
      <c r="SAO29" s="75"/>
      <c r="SAP29" s="75"/>
      <c r="SAQ29" s="75"/>
      <c r="SAR29" s="75"/>
      <c r="SAS29" s="75"/>
      <c r="SAT29" s="75"/>
      <c r="SAU29" s="75"/>
      <c r="SAV29" s="75"/>
      <c r="SAW29" s="75"/>
      <c r="SAX29" s="75"/>
      <c r="SAY29" s="75"/>
      <c r="SAZ29" s="75"/>
      <c r="SBA29" s="75"/>
      <c r="SBB29" s="75"/>
      <c r="SBC29" s="75"/>
      <c r="SBD29" s="75"/>
      <c r="SBE29" s="75"/>
      <c r="SBF29" s="75"/>
      <c r="SBG29" s="75"/>
      <c r="SBH29" s="75"/>
      <c r="SBI29" s="75"/>
      <c r="SBJ29" s="75"/>
      <c r="SBK29" s="75"/>
      <c r="SBL29" s="75"/>
      <c r="SBM29" s="75"/>
      <c r="SBN29" s="75"/>
      <c r="SBO29" s="75"/>
      <c r="SBP29" s="75"/>
      <c r="SBQ29" s="75"/>
      <c r="SBR29" s="75"/>
      <c r="SBS29" s="75"/>
      <c r="SBT29" s="75"/>
      <c r="SBU29" s="75"/>
      <c r="SBV29" s="75"/>
      <c r="SBW29" s="75"/>
      <c r="SBX29" s="75"/>
      <c r="SBY29" s="75"/>
      <c r="SBZ29" s="75"/>
      <c r="SCA29" s="75"/>
      <c r="SCB29" s="75"/>
      <c r="SCC29" s="75"/>
      <c r="SCD29" s="75"/>
      <c r="SCE29" s="75"/>
      <c r="SCF29" s="75"/>
      <c r="SCG29" s="75"/>
      <c r="SCH29" s="75"/>
      <c r="SCI29" s="75"/>
      <c r="SCJ29" s="75"/>
      <c r="SCK29" s="75"/>
      <c r="SCL29" s="75"/>
      <c r="SCM29" s="75"/>
      <c r="SCN29" s="75"/>
      <c r="SCO29" s="75"/>
      <c r="SCP29" s="75"/>
      <c r="SCQ29" s="75"/>
      <c r="SCR29" s="75"/>
      <c r="SCS29" s="75"/>
      <c r="SCT29" s="75"/>
      <c r="SCU29" s="75"/>
      <c r="SCV29" s="75"/>
      <c r="SCW29" s="75"/>
      <c r="SCX29" s="75"/>
      <c r="SCY29" s="75"/>
      <c r="SCZ29" s="75"/>
      <c r="SDA29" s="75"/>
      <c r="SDB29" s="75"/>
      <c r="SDC29" s="75"/>
      <c r="SDD29" s="75"/>
      <c r="SDE29" s="75"/>
      <c r="SDF29" s="75"/>
      <c r="SDG29" s="75"/>
      <c r="SDH29" s="75"/>
      <c r="SDI29" s="75"/>
      <c r="SDJ29" s="75"/>
      <c r="SDK29" s="75"/>
      <c r="SDL29" s="75"/>
      <c r="SDM29" s="75"/>
      <c r="SDN29" s="75"/>
      <c r="SDO29" s="75"/>
      <c r="SDP29" s="75"/>
      <c r="SDQ29" s="75"/>
      <c r="SDR29" s="75"/>
      <c r="SDS29" s="75"/>
      <c r="SDT29" s="75"/>
      <c r="SDU29" s="75"/>
      <c r="SDV29" s="75"/>
      <c r="SDW29" s="75"/>
      <c r="SDX29" s="75"/>
      <c r="SDY29" s="75"/>
      <c r="SDZ29" s="75"/>
      <c r="SEA29" s="75"/>
      <c r="SEB29" s="75"/>
      <c r="SEC29" s="75"/>
      <c r="SED29" s="75"/>
      <c r="SEE29" s="75"/>
      <c r="SEF29" s="75"/>
      <c r="SEG29" s="75"/>
      <c r="SEH29" s="75"/>
      <c r="SEI29" s="75"/>
      <c r="SEJ29" s="75"/>
      <c r="SEK29" s="75"/>
      <c r="SEL29" s="75"/>
      <c r="SEM29" s="75"/>
      <c r="SEN29" s="75"/>
      <c r="SEO29" s="75"/>
      <c r="SEP29" s="75"/>
      <c r="SEQ29" s="75"/>
      <c r="SER29" s="75"/>
      <c r="SES29" s="75"/>
      <c r="SET29" s="75"/>
      <c r="SEU29" s="75"/>
      <c r="SEV29" s="75"/>
      <c r="SEW29" s="75"/>
      <c r="SEX29" s="75"/>
      <c r="SEY29" s="75"/>
      <c r="SEZ29" s="75"/>
      <c r="SFA29" s="75"/>
      <c r="SFB29" s="75"/>
      <c r="SFC29" s="75"/>
      <c r="SFD29" s="75"/>
      <c r="SFE29" s="75"/>
      <c r="SFF29" s="75"/>
      <c r="SFG29" s="75"/>
      <c r="SFH29" s="75"/>
      <c r="SFI29" s="75"/>
      <c r="SFJ29" s="75"/>
      <c r="SFK29" s="75"/>
      <c r="SFL29" s="75"/>
      <c r="SFM29" s="75"/>
      <c r="SFN29" s="75"/>
      <c r="SFO29" s="75"/>
      <c r="SFP29" s="75"/>
      <c r="SFQ29" s="75"/>
      <c r="SFR29" s="75"/>
      <c r="SFS29" s="75"/>
      <c r="SFT29" s="75"/>
      <c r="SFU29" s="75"/>
      <c r="SFV29" s="75"/>
      <c r="SFW29" s="75"/>
      <c r="SFX29" s="75"/>
      <c r="SFY29" s="75"/>
      <c r="SFZ29" s="75"/>
      <c r="SGA29" s="75"/>
      <c r="SGB29" s="75"/>
      <c r="SGC29" s="75"/>
      <c r="SGD29" s="75"/>
      <c r="SGE29" s="75"/>
      <c r="SGF29" s="75"/>
      <c r="SGG29" s="75"/>
      <c r="SGH29" s="75"/>
      <c r="SGI29" s="75"/>
      <c r="SGJ29" s="75"/>
      <c r="SGK29" s="75"/>
      <c r="SGL29" s="75"/>
      <c r="SGM29" s="75"/>
      <c r="SGN29" s="75"/>
      <c r="SGO29" s="75"/>
      <c r="SGP29" s="75"/>
      <c r="SGQ29" s="75"/>
      <c r="SGR29" s="75"/>
      <c r="SGS29" s="75"/>
      <c r="SGT29" s="75"/>
      <c r="SGU29" s="75"/>
      <c r="SGV29" s="75"/>
      <c r="SGW29" s="75"/>
      <c r="SGX29" s="75"/>
      <c r="SGY29" s="75"/>
      <c r="SGZ29" s="75"/>
      <c r="SHA29" s="75"/>
      <c r="SHB29" s="75"/>
      <c r="SHC29" s="75"/>
      <c r="SHD29" s="75"/>
      <c r="SHE29" s="75"/>
      <c r="SHF29" s="75"/>
      <c r="SHG29" s="75"/>
      <c r="SHH29" s="75"/>
      <c r="SHI29" s="75"/>
      <c r="SHJ29" s="75"/>
      <c r="SHK29" s="75"/>
      <c r="SHL29" s="75"/>
      <c r="SHM29" s="75"/>
      <c r="SHN29" s="75"/>
      <c r="SHO29" s="75"/>
      <c r="SHP29" s="75"/>
      <c r="SHQ29" s="75"/>
      <c r="SHR29" s="75"/>
      <c r="SHS29" s="75"/>
      <c r="SHT29" s="75"/>
      <c r="SHU29" s="75"/>
      <c r="SHV29" s="75"/>
      <c r="SHW29" s="75"/>
      <c r="SHX29" s="75"/>
      <c r="SHY29" s="75"/>
      <c r="SHZ29" s="75"/>
      <c r="SIA29" s="75"/>
      <c r="SIB29" s="75"/>
      <c r="SIC29" s="75"/>
      <c r="SID29" s="75"/>
      <c r="SIE29" s="75"/>
      <c r="SIF29" s="75"/>
      <c r="SIG29" s="75"/>
      <c r="SIH29" s="75"/>
      <c r="SII29" s="75"/>
      <c r="SIJ29" s="75"/>
      <c r="SIK29" s="75"/>
      <c r="SIL29" s="75"/>
      <c r="SIM29" s="75"/>
      <c r="SIN29" s="75"/>
      <c r="SIO29" s="75"/>
      <c r="SIP29" s="75"/>
      <c r="SIQ29" s="75"/>
      <c r="SIR29" s="75"/>
      <c r="SIS29" s="75"/>
      <c r="SIT29" s="75"/>
      <c r="SIU29" s="75"/>
      <c r="SIV29" s="75"/>
      <c r="SIW29" s="75"/>
      <c r="SIX29" s="75"/>
      <c r="SIY29" s="75"/>
      <c r="SIZ29" s="75"/>
      <c r="SJA29" s="75"/>
      <c r="SJB29" s="75"/>
      <c r="SJC29" s="75"/>
      <c r="SJD29" s="75"/>
      <c r="SJE29" s="75"/>
      <c r="SJF29" s="75"/>
      <c r="SJG29" s="75"/>
      <c r="SJH29" s="75"/>
      <c r="SJI29" s="75"/>
      <c r="SJJ29" s="75"/>
      <c r="SJK29" s="75"/>
      <c r="SJL29" s="75"/>
      <c r="SJM29" s="75"/>
      <c r="SJN29" s="75"/>
      <c r="SJO29" s="75"/>
      <c r="SJP29" s="75"/>
      <c r="SJQ29" s="75"/>
      <c r="SJR29" s="75"/>
      <c r="SJS29" s="75"/>
      <c r="SJT29" s="75"/>
      <c r="SJU29" s="75"/>
      <c r="SJV29" s="75"/>
      <c r="SJW29" s="75"/>
      <c r="SJX29" s="75"/>
      <c r="SJY29" s="75"/>
      <c r="SJZ29" s="75"/>
      <c r="SKA29" s="75"/>
      <c r="SKB29" s="75"/>
      <c r="SKC29" s="75"/>
      <c r="SKD29" s="75"/>
      <c r="SKE29" s="75"/>
      <c r="SKF29" s="75"/>
      <c r="SKG29" s="75"/>
      <c r="SKH29" s="75"/>
      <c r="SKI29" s="75"/>
      <c r="SKJ29" s="75"/>
      <c r="SKK29" s="75"/>
      <c r="SKL29" s="75"/>
      <c r="SKM29" s="75"/>
      <c r="SKN29" s="75"/>
      <c r="SKO29" s="75"/>
      <c r="SKP29" s="75"/>
      <c r="SKQ29" s="75"/>
      <c r="SKR29" s="75"/>
      <c r="SKS29" s="75"/>
      <c r="SKT29" s="75"/>
      <c r="SKU29" s="75"/>
      <c r="SKV29" s="75"/>
      <c r="SKW29" s="75"/>
      <c r="SKX29" s="75"/>
      <c r="SKY29" s="75"/>
      <c r="SKZ29" s="75"/>
      <c r="SLA29" s="75"/>
      <c r="SLB29" s="75"/>
      <c r="SLC29" s="75"/>
      <c r="SLD29" s="75"/>
      <c r="SLE29" s="75"/>
      <c r="SLF29" s="75"/>
      <c r="SLG29" s="75"/>
      <c r="SLH29" s="75"/>
      <c r="SLI29" s="75"/>
      <c r="SLJ29" s="75"/>
      <c r="SLK29" s="75"/>
      <c r="SLL29" s="75"/>
      <c r="SLM29" s="75"/>
      <c r="SLN29" s="75"/>
      <c r="SLO29" s="75"/>
      <c r="SLP29" s="75"/>
      <c r="SLQ29" s="75"/>
      <c r="SLR29" s="75"/>
      <c r="SLS29" s="75"/>
      <c r="SLT29" s="75"/>
      <c r="SLU29" s="75"/>
      <c r="SLV29" s="75"/>
      <c r="SLW29" s="75"/>
      <c r="SLX29" s="75"/>
      <c r="SLY29" s="75"/>
      <c r="SLZ29" s="75"/>
      <c r="SMA29" s="75"/>
      <c r="SMB29" s="75"/>
      <c r="SMC29" s="75"/>
      <c r="SMD29" s="75"/>
      <c r="SME29" s="75"/>
      <c r="SMF29" s="75"/>
      <c r="SMG29" s="75"/>
      <c r="SMH29" s="75"/>
      <c r="SMI29" s="75"/>
      <c r="SMJ29" s="75"/>
      <c r="SMK29" s="75"/>
      <c r="SML29" s="75"/>
      <c r="SMM29" s="75"/>
      <c r="SMN29" s="75"/>
      <c r="SMO29" s="75"/>
      <c r="SMP29" s="75"/>
      <c r="SMQ29" s="75"/>
      <c r="SMR29" s="75"/>
      <c r="SMS29" s="75"/>
      <c r="SMT29" s="75"/>
      <c r="SMU29" s="75"/>
      <c r="SMV29" s="75"/>
      <c r="SMW29" s="75"/>
      <c r="SMX29" s="75"/>
      <c r="SMY29" s="75"/>
      <c r="SMZ29" s="75"/>
      <c r="SNA29" s="75"/>
      <c r="SNB29" s="75"/>
      <c r="SNC29" s="75"/>
      <c r="SND29" s="75"/>
      <c r="SNE29" s="75"/>
      <c r="SNF29" s="75"/>
      <c r="SNG29" s="75"/>
      <c r="SNH29" s="75"/>
      <c r="SNI29" s="75"/>
      <c r="SNJ29" s="75"/>
      <c r="SNK29" s="75"/>
      <c r="SNL29" s="75"/>
      <c r="SNM29" s="75"/>
      <c r="SNN29" s="75"/>
      <c r="SNO29" s="75"/>
      <c r="SNP29" s="75"/>
      <c r="SNQ29" s="75"/>
      <c r="SNR29" s="75"/>
      <c r="SNS29" s="75"/>
      <c r="SNT29" s="75"/>
      <c r="SNU29" s="75"/>
      <c r="SNV29" s="75"/>
      <c r="SNW29" s="75"/>
      <c r="SNX29" s="75"/>
      <c r="SNY29" s="75"/>
      <c r="SNZ29" s="75"/>
      <c r="SOA29" s="75"/>
      <c r="SOB29" s="75"/>
      <c r="SOC29" s="75"/>
      <c r="SOD29" s="75"/>
      <c r="SOE29" s="75"/>
      <c r="SOF29" s="75"/>
      <c r="SOG29" s="75"/>
      <c r="SOH29" s="75"/>
      <c r="SOI29" s="75"/>
      <c r="SOJ29" s="75"/>
      <c r="SOK29" s="75"/>
      <c r="SOL29" s="75"/>
      <c r="SOM29" s="75"/>
      <c r="SON29" s="75"/>
      <c r="SOO29" s="75"/>
      <c r="SOP29" s="75"/>
      <c r="SOQ29" s="75"/>
      <c r="SOR29" s="75"/>
      <c r="SOS29" s="75"/>
      <c r="SOT29" s="75"/>
      <c r="SOU29" s="75"/>
      <c r="SOV29" s="75"/>
      <c r="SOW29" s="75"/>
      <c r="SOX29" s="75"/>
      <c r="SOY29" s="75"/>
      <c r="SOZ29" s="75"/>
      <c r="SPA29" s="75"/>
      <c r="SPB29" s="75"/>
      <c r="SPC29" s="75"/>
      <c r="SPD29" s="75"/>
      <c r="SPE29" s="75"/>
      <c r="SPF29" s="75"/>
      <c r="SPG29" s="75"/>
      <c r="SPH29" s="75"/>
      <c r="SPI29" s="75"/>
      <c r="SPJ29" s="75"/>
      <c r="SPK29" s="75"/>
      <c r="SPL29" s="75"/>
      <c r="SPM29" s="75"/>
      <c r="SPN29" s="75"/>
      <c r="SPO29" s="75"/>
      <c r="SPP29" s="75"/>
      <c r="SPQ29" s="75"/>
      <c r="SPR29" s="75"/>
      <c r="SPS29" s="75"/>
      <c r="SPT29" s="75"/>
      <c r="SPU29" s="75"/>
      <c r="SPV29" s="75"/>
      <c r="SPW29" s="75"/>
      <c r="SPX29" s="75"/>
      <c r="SPY29" s="75"/>
      <c r="SPZ29" s="75"/>
      <c r="SQA29" s="75"/>
      <c r="SQB29" s="75"/>
      <c r="SQC29" s="75"/>
      <c r="SQD29" s="75"/>
      <c r="SQE29" s="75"/>
      <c r="SQF29" s="75"/>
      <c r="SQG29" s="75"/>
      <c r="SQH29" s="75"/>
      <c r="SQI29" s="75"/>
      <c r="SQJ29" s="75"/>
      <c r="SQK29" s="75"/>
      <c r="SQL29" s="75"/>
      <c r="SQM29" s="75"/>
      <c r="SQN29" s="75"/>
      <c r="SQO29" s="75"/>
      <c r="SQP29" s="75"/>
      <c r="SQQ29" s="75"/>
      <c r="SQR29" s="75"/>
      <c r="SQS29" s="75"/>
      <c r="SQT29" s="75"/>
      <c r="SQU29" s="75"/>
      <c r="SQV29" s="75"/>
      <c r="SQW29" s="75"/>
      <c r="SQX29" s="75"/>
      <c r="SQY29" s="75"/>
      <c r="SQZ29" s="75"/>
      <c r="SRA29" s="75"/>
      <c r="SRB29" s="75"/>
      <c r="SRC29" s="75"/>
      <c r="SRD29" s="75"/>
      <c r="SRE29" s="75"/>
      <c r="SRF29" s="75"/>
      <c r="SRG29" s="75"/>
      <c r="SRH29" s="75"/>
      <c r="SRI29" s="75"/>
      <c r="SRJ29" s="75"/>
      <c r="SRK29" s="75"/>
      <c r="SRL29" s="75"/>
      <c r="SRM29" s="75"/>
      <c r="SRN29" s="75"/>
      <c r="SRO29" s="75"/>
      <c r="SRP29" s="75"/>
      <c r="SRQ29" s="75"/>
      <c r="SRR29" s="75"/>
      <c r="SRS29" s="75"/>
      <c r="SRT29" s="75"/>
      <c r="SRU29" s="75"/>
      <c r="SRV29" s="75"/>
      <c r="SRW29" s="75"/>
      <c r="SRX29" s="75"/>
      <c r="SRY29" s="75"/>
      <c r="SRZ29" s="75"/>
      <c r="SSA29" s="75"/>
      <c r="SSB29" s="75"/>
      <c r="SSC29" s="75"/>
      <c r="SSD29" s="75"/>
      <c r="SSE29" s="75"/>
      <c r="SSF29" s="75"/>
      <c r="SSG29" s="75"/>
      <c r="SSH29" s="75"/>
      <c r="SSI29" s="75"/>
      <c r="SSJ29" s="75"/>
      <c r="SSK29" s="75"/>
      <c r="SSL29" s="75"/>
      <c r="SSM29" s="75"/>
      <c r="SSN29" s="75"/>
      <c r="SSO29" s="75"/>
      <c r="SSP29" s="75"/>
      <c r="SSQ29" s="75"/>
      <c r="SSR29" s="75"/>
      <c r="SSS29" s="75"/>
      <c r="SST29" s="75"/>
      <c r="SSU29" s="75"/>
      <c r="SSV29" s="75"/>
      <c r="SSW29" s="75"/>
      <c r="SSX29" s="75"/>
      <c r="SSY29" s="75"/>
      <c r="SSZ29" s="75"/>
      <c r="STA29" s="75"/>
      <c r="STB29" s="75"/>
      <c r="STC29" s="75"/>
      <c r="STD29" s="75"/>
      <c r="STE29" s="75"/>
      <c r="STF29" s="75"/>
      <c r="STG29" s="75"/>
      <c r="STH29" s="75"/>
      <c r="STI29" s="75"/>
      <c r="STJ29" s="75"/>
      <c r="STK29" s="75"/>
      <c r="STL29" s="75"/>
      <c r="STM29" s="75"/>
      <c r="STN29" s="75"/>
      <c r="STO29" s="75"/>
      <c r="STP29" s="75"/>
      <c r="STQ29" s="75"/>
      <c r="STR29" s="75"/>
      <c r="STS29" s="75"/>
      <c r="STT29" s="75"/>
      <c r="STU29" s="75"/>
      <c r="STV29" s="75"/>
      <c r="STW29" s="75"/>
      <c r="STX29" s="75"/>
      <c r="STY29" s="75"/>
      <c r="STZ29" s="75"/>
      <c r="SUA29" s="75"/>
      <c r="SUB29" s="75"/>
      <c r="SUC29" s="75"/>
      <c r="SUD29" s="75"/>
      <c r="SUE29" s="75"/>
      <c r="SUF29" s="75"/>
      <c r="SUG29" s="75"/>
      <c r="SUH29" s="75"/>
      <c r="SUI29" s="75"/>
      <c r="SUJ29" s="75"/>
      <c r="SUK29" s="75"/>
      <c r="SUL29" s="75"/>
      <c r="SUM29" s="75"/>
      <c r="SUN29" s="75"/>
      <c r="SUO29" s="75"/>
      <c r="SUP29" s="75"/>
      <c r="SUQ29" s="75"/>
      <c r="SUR29" s="75"/>
      <c r="SUS29" s="75"/>
      <c r="SUT29" s="75"/>
      <c r="SUU29" s="75"/>
      <c r="SUV29" s="75"/>
      <c r="SUW29" s="75"/>
      <c r="SUX29" s="75"/>
      <c r="SUY29" s="75"/>
      <c r="SUZ29" s="75"/>
      <c r="SVA29" s="75"/>
      <c r="SVB29" s="75"/>
      <c r="SVC29" s="75"/>
      <c r="SVD29" s="75"/>
      <c r="SVE29" s="75"/>
      <c r="SVF29" s="75"/>
      <c r="SVG29" s="75"/>
      <c r="SVH29" s="75"/>
      <c r="SVI29" s="75"/>
      <c r="SVJ29" s="75"/>
      <c r="SVK29" s="75"/>
      <c r="SVL29" s="75"/>
      <c r="SVM29" s="75"/>
      <c r="SVN29" s="75"/>
      <c r="SVO29" s="75"/>
      <c r="SVP29" s="75"/>
      <c r="SVQ29" s="75"/>
      <c r="SVR29" s="75"/>
      <c r="SVS29" s="75"/>
      <c r="SVT29" s="75"/>
      <c r="SVU29" s="75"/>
      <c r="SVV29" s="75"/>
      <c r="SVW29" s="75"/>
      <c r="SVX29" s="75"/>
      <c r="SVY29" s="75"/>
      <c r="SVZ29" s="75"/>
      <c r="SWA29" s="75"/>
      <c r="SWB29" s="75"/>
      <c r="SWC29" s="75"/>
      <c r="SWD29" s="75"/>
      <c r="SWE29" s="75"/>
      <c r="SWF29" s="75"/>
      <c r="SWG29" s="75"/>
      <c r="SWH29" s="75"/>
      <c r="SWI29" s="75"/>
      <c r="SWJ29" s="75"/>
      <c r="SWK29" s="75"/>
      <c r="SWL29" s="75"/>
      <c r="SWM29" s="75"/>
      <c r="SWN29" s="75"/>
      <c r="SWO29" s="75"/>
      <c r="SWP29" s="75"/>
      <c r="SWQ29" s="75"/>
      <c r="SWR29" s="75"/>
      <c r="SWS29" s="75"/>
      <c r="SWT29" s="75"/>
      <c r="SWU29" s="75"/>
      <c r="SWV29" s="75"/>
      <c r="SWW29" s="75"/>
      <c r="SWX29" s="75"/>
      <c r="SWY29" s="75"/>
      <c r="SWZ29" s="75"/>
      <c r="SXA29" s="75"/>
      <c r="SXB29" s="75"/>
      <c r="SXC29" s="75"/>
      <c r="SXD29" s="75"/>
      <c r="SXE29" s="75"/>
      <c r="SXF29" s="75"/>
      <c r="SXG29" s="75"/>
      <c r="SXH29" s="75"/>
      <c r="SXI29" s="75"/>
      <c r="SXJ29" s="75"/>
      <c r="SXK29" s="75"/>
      <c r="SXL29" s="75"/>
      <c r="SXM29" s="75"/>
      <c r="SXN29" s="75"/>
      <c r="SXO29" s="75"/>
      <c r="SXP29" s="75"/>
      <c r="SXQ29" s="75"/>
      <c r="SXR29" s="75"/>
      <c r="SXS29" s="75"/>
      <c r="SXT29" s="75"/>
      <c r="SXU29" s="75"/>
      <c r="SXV29" s="75"/>
      <c r="SXW29" s="75"/>
      <c r="SXX29" s="75"/>
      <c r="SXY29" s="75"/>
      <c r="SXZ29" s="75"/>
      <c r="SYA29" s="75"/>
      <c r="SYB29" s="75"/>
      <c r="SYC29" s="75"/>
      <c r="SYD29" s="75"/>
      <c r="SYE29" s="75"/>
      <c r="SYF29" s="75"/>
      <c r="SYG29" s="75"/>
      <c r="SYH29" s="75"/>
      <c r="SYI29" s="75"/>
      <c r="SYJ29" s="75"/>
      <c r="SYK29" s="75"/>
      <c r="SYL29" s="75"/>
      <c r="SYM29" s="75"/>
      <c r="SYN29" s="75"/>
      <c r="SYO29" s="75"/>
      <c r="SYP29" s="75"/>
      <c r="SYQ29" s="75"/>
      <c r="SYR29" s="75"/>
      <c r="SYS29" s="75"/>
      <c r="SYT29" s="75"/>
      <c r="SYU29" s="75"/>
      <c r="SYV29" s="75"/>
      <c r="SYW29" s="75"/>
      <c r="SYX29" s="75"/>
      <c r="SYY29" s="75"/>
      <c r="SYZ29" s="75"/>
      <c r="SZA29" s="75"/>
      <c r="SZB29" s="75"/>
      <c r="SZC29" s="75"/>
      <c r="SZD29" s="75"/>
      <c r="SZE29" s="75"/>
      <c r="SZF29" s="75"/>
      <c r="SZG29" s="75"/>
      <c r="SZH29" s="75"/>
      <c r="SZI29" s="75"/>
      <c r="SZJ29" s="75"/>
      <c r="SZK29" s="75"/>
      <c r="SZL29" s="75"/>
      <c r="SZM29" s="75"/>
      <c r="SZN29" s="75"/>
      <c r="SZO29" s="75"/>
      <c r="SZP29" s="75"/>
      <c r="SZQ29" s="75"/>
      <c r="SZR29" s="75"/>
      <c r="SZS29" s="75"/>
      <c r="SZT29" s="75"/>
      <c r="SZU29" s="75"/>
      <c r="SZV29" s="75"/>
      <c r="SZW29" s="75"/>
      <c r="SZX29" s="75"/>
      <c r="SZY29" s="75"/>
      <c r="SZZ29" s="75"/>
      <c r="TAA29" s="75"/>
      <c r="TAB29" s="75"/>
      <c r="TAC29" s="75"/>
      <c r="TAD29" s="75"/>
      <c r="TAE29" s="75"/>
      <c r="TAF29" s="75"/>
      <c r="TAG29" s="75"/>
      <c r="TAH29" s="75"/>
      <c r="TAI29" s="75"/>
      <c r="TAJ29" s="75"/>
      <c r="TAK29" s="75"/>
      <c r="TAL29" s="75"/>
      <c r="TAM29" s="75"/>
      <c r="TAN29" s="75"/>
      <c r="TAO29" s="75"/>
      <c r="TAP29" s="75"/>
      <c r="TAQ29" s="75"/>
      <c r="TAR29" s="75"/>
      <c r="TAS29" s="75"/>
      <c r="TAT29" s="75"/>
      <c r="TAU29" s="75"/>
      <c r="TAV29" s="75"/>
      <c r="TAW29" s="75"/>
      <c r="TAX29" s="75"/>
      <c r="TAY29" s="75"/>
      <c r="TAZ29" s="75"/>
      <c r="TBA29" s="75"/>
      <c r="TBB29" s="75"/>
      <c r="TBC29" s="75"/>
      <c r="TBD29" s="75"/>
      <c r="TBE29" s="75"/>
      <c r="TBF29" s="75"/>
      <c r="TBG29" s="75"/>
      <c r="TBH29" s="75"/>
      <c r="TBI29" s="75"/>
      <c r="TBJ29" s="75"/>
      <c r="TBK29" s="75"/>
      <c r="TBL29" s="75"/>
      <c r="TBM29" s="75"/>
      <c r="TBN29" s="75"/>
      <c r="TBO29" s="75"/>
      <c r="TBP29" s="75"/>
      <c r="TBQ29" s="75"/>
      <c r="TBR29" s="75"/>
      <c r="TBS29" s="75"/>
      <c r="TBT29" s="75"/>
      <c r="TBU29" s="75"/>
      <c r="TBV29" s="75"/>
      <c r="TBW29" s="75"/>
      <c r="TBX29" s="75"/>
      <c r="TBY29" s="75"/>
      <c r="TBZ29" s="75"/>
      <c r="TCA29" s="75"/>
      <c r="TCB29" s="75"/>
      <c r="TCC29" s="75"/>
      <c r="TCD29" s="75"/>
      <c r="TCE29" s="75"/>
      <c r="TCF29" s="75"/>
      <c r="TCG29" s="75"/>
      <c r="TCH29" s="75"/>
      <c r="TCI29" s="75"/>
      <c r="TCJ29" s="75"/>
      <c r="TCK29" s="75"/>
      <c r="TCL29" s="75"/>
      <c r="TCM29" s="75"/>
      <c r="TCN29" s="75"/>
      <c r="TCO29" s="75"/>
      <c r="TCP29" s="75"/>
      <c r="TCQ29" s="75"/>
      <c r="TCR29" s="75"/>
      <c r="TCS29" s="75"/>
      <c r="TCT29" s="75"/>
      <c r="TCU29" s="75"/>
      <c r="TCV29" s="75"/>
      <c r="TCW29" s="75"/>
      <c r="TCX29" s="75"/>
      <c r="TCY29" s="75"/>
      <c r="TCZ29" s="75"/>
      <c r="TDA29" s="75"/>
      <c r="TDB29" s="75"/>
      <c r="TDC29" s="75"/>
      <c r="TDD29" s="75"/>
      <c r="TDE29" s="75"/>
      <c r="TDF29" s="75"/>
      <c r="TDG29" s="75"/>
      <c r="TDH29" s="75"/>
      <c r="TDI29" s="75"/>
      <c r="TDJ29" s="75"/>
      <c r="TDK29" s="75"/>
      <c r="TDL29" s="75"/>
      <c r="TDM29" s="75"/>
      <c r="TDN29" s="75"/>
      <c r="TDO29" s="75"/>
      <c r="TDP29" s="75"/>
      <c r="TDQ29" s="75"/>
      <c r="TDR29" s="75"/>
      <c r="TDS29" s="75"/>
      <c r="TDT29" s="75"/>
      <c r="TDU29" s="75"/>
      <c r="TDV29" s="75"/>
      <c r="TDW29" s="75"/>
      <c r="TDX29" s="75"/>
      <c r="TDY29" s="75"/>
      <c r="TDZ29" s="75"/>
      <c r="TEA29" s="75"/>
      <c r="TEB29" s="75"/>
      <c r="TEC29" s="75"/>
      <c r="TED29" s="75"/>
      <c r="TEE29" s="75"/>
      <c r="TEF29" s="75"/>
      <c r="TEG29" s="75"/>
      <c r="TEH29" s="75"/>
      <c r="TEI29" s="75"/>
      <c r="TEJ29" s="75"/>
      <c r="TEK29" s="75"/>
      <c r="TEL29" s="75"/>
      <c r="TEM29" s="75"/>
      <c r="TEN29" s="75"/>
      <c r="TEO29" s="75"/>
      <c r="TEP29" s="75"/>
      <c r="TEQ29" s="75"/>
      <c r="TER29" s="75"/>
      <c r="TES29" s="75"/>
      <c r="TET29" s="75"/>
      <c r="TEU29" s="75"/>
      <c r="TEV29" s="75"/>
      <c r="TEW29" s="75"/>
      <c r="TEX29" s="75"/>
      <c r="TEY29" s="75"/>
      <c r="TEZ29" s="75"/>
      <c r="TFA29" s="75"/>
      <c r="TFB29" s="75"/>
      <c r="TFC29" s="75"/>
      <c r="TFD29" s="75"/>
      <c r="TFE29" s="75"/>
      <c r="TFF29" s="75"/>
      <c r="TFG29" s="75"/>
      <c r="TFH29" s="75"/>
      <c r="TFI29" s="75"/>
      <c r="TFJ29" s="75"/>
      <c r="TFK29" s="75"/>
      <c r="TFL29" s="75"/>
      <c r="TFM29" s="75"/>
      <c r="TFN29" s="75"/>
      <c r="TFO29" s="75"/>
      <c r="TFP29" s="75"/>
      <c r="TFQ29" s="75"/>
      <c r="TFR29" s="75"/>
      <c r="TFS29" s="75"/>
      <c r="TFT29" s="75"/>
      <c r="TFU29" s="75"/>
      <c r="TFV29" s="75"/>
      <c r="TFW29" s="75"/>
      <c r="TFX29" s="75"/>
      <c r="TFY29" s="75"/>
      <c r="TFZ29" s="75"/>
      <c r="TGA29" s="75"/>
      <c r="TGB29" s="75"/>
      <c r="TGC29" s="75"/>
      <c r="TGD29" s="75"/>
      <c r="TGE29" s="75"/>
      <c r="TGF29" s="75"/>
      <c r="TGG29" s="75"/>
      <c r="TGH29" s="75"/>
      <c r="TGI29" s="75"/>
      <c r="TGJ29" s="75"/>
      <c r="TGK29" s="75"/>
      <c r="TGL29" s="75"/>
      <c r="TGM29" s="75"/>
      <c r="TGN29" s="75"/>
      <c r="TGO29" s="75"/>
      <c r="TGP29" s="75"/>
      <c r="TGQ29" s="75"/>
      <c r="TGR29" s="75"/>
      <c r="TGS29" s="75"/>
      <c r="TGT29" s="75"/>
      <c r="TGU29" s="75"/>
      <c r="TGV29" s="75"/>
      <c r="TGW29" s="75"/>
      <c r="TGX29" s="75"/>
      <c r="TGY29" s="75"/>
      <c r="TGZ29" s="75"/>
      <c r="THA29" s="75"/>
      <c r="THB29" s="75"/>
      <c r="THC29" s="75"/>
      <c r="THD29" s="75"/>
      <c r="THE29" s="75"/>
      <c r="THF29" s="75"/>
      <c r="THG29" s="75"/>
      <c r="THH29" s="75"/>
      <c r="THI29" s="75"/>
      <c r="THJ29" s="75"/>
      <c r="THK29" s="75"/>
      <c r="THL29" s="75"/>
      <c r="THM29" s="75"/>
      <c r="THN29" s="75"/>
      <c r="THO29" s="75"/>
      <c r="THP29" s="75"/>
      <c r="THQ29" s="75"/>
      <c r="THR29" s="75"/>
      <c r="THS29" s="75"/>
      <c r="THT29" s="75"/>
      <c r="THU29" s="75"/>
      <c r="THV29" s="75"/>
      <c r="THW29" s="75"/>
      <c r="THX29" s="75"/>
      <c r="THY29" s="75"/>
      <c r="THZ29" s="75"/>
      <c r="TIA29" s="75"/>
      <c r="TIB29" s="75"/>
      <c r="TIC29" s="75"/>
      <c r="TID29" s="75"/>
      <c r="TIE29" s="75"/>
      <c r="TIF29" s="75"/>
      <c r="TIG29" s="75"/>
      <c r="TIH29" s="75"/>
      <c r="TII29" s="75"/>
      <c r="TIJ29" s="75"/>
      <c r="TIK29" s="75"/>
      <c r="TIL29" s="75"/>
      <c r="TIM29" s="75"/>
      <c r="TIN29" s="75"/>
      <c r="TIO29" s="75"/>
      <c r="TIP29" s="75"/>
      <c r="TIQ29" s="75"/>
      <c r="TIR29" s="75"/>
      <c r="TIS29" s="75"/>
      <c r="TIT29" s="75"/>
      <c r="TIU29" s="75"/>
      <c r="TIV29" s="75"/>
      <c r="TIW29" s="75"/>
      <c r="TIX29" s="75"/>
      <c r="TIY29" s="75"/>
      <c r="TIZ29" s="75"/>
      <c r="TJA29" s="75"/>
      <c r="TJB29" s="75"/>
      <c r="TJC29" s="75"/>
      <c r="TJD29" s="75"/>
      <c r="TJE29" s="75"/>
      <c r="TJF29" s="75"/>
      <c r="TJG29" s="75"/>
      <c r="TJH29" s="75"/>
      <c r="TJI29" s="75"/>
      <c r="TJJ29" s="75"/>
      <c r="TJK29" s="75"/>
      <c r="TJL29" s="75"/>
      <c r="TJM29" s="75"/>
      <c r="TJN29" s="75"/>
      <c r="TJO29" s="75"/>
      <c r="TJP29" s="75"/>
      <c r="TJQ29" s="75"/>
      <c r="TJR29" s="75"/>
      <c r="TJS29" s="75"/>
      <c r="TJT29" s="75"/>
      <c r="TJU29" s="75"/>
      <c r="TJV29" s="75"/>
      <c r="TJW29" s="75"/>
      <c r="TJX29" s="75"/>
      <c r="TJY29" s="75"/>
      <c r="TJZ29" s="75"/>
      <c r="TKA29" s="75"/>
      <c r="TKB29" s="75"/>
      <c r="TKC29" s="75"/>
      <c r="TKD29" s="75"/>
      <c r="TKE29" s="75"/>
      <c r="TKF29" s="75"/>
      <c r="TKG29" s="75"/>
      <c r="TKH29" s="75"/>
      <c r="TKI29" s="75"/>
      <c r="TKJ29" s="75"/>
      <c r="TKK29" s="75"/>
      <c r="TKL29" s="75"/>
      <c r="TKM29" s="75"/>
      <c r="TKN29" s="75"/>
      <c r="TKO29" s="75"/>
      <c r="TKP29" s="75"/>
      <c r="TKQ29" s="75"/>
      <c r="TKR29" s="75"/>
      <c r="TKS29" s="75"/>
      <c r="TKT29" s="75"/>
      <c r="TKU29" s="75"/>
      <c r="TKV29" s="75"/>
      <c r="TKW29" s="75"/>
      <c r="TKX29" s="75"/>
      <c r="TKY29" s="75"/>
      <c r="TKZ29" s="75"/>
      <c r="TLA29" s="75"/>
      <c r="TLB29" s="75"/>
      <c r="TLC29" s="75"/>
      <c r="TLD29" s="75"/>
      <c r="TLE29" s="75"/>
      <c r="TLF29" s="75"/>
      <c r="TLG29" s="75"/>
      <c r="TLH29" s="75"/>
      <c r="TLI29" s="75"/>
      <c r="TLJ29" s="75"/>
      <c r="TLK29" s="75"/>
      <c r="TLL29" s="75"/>
      <c r="TLM29" s="75"/>
      <c r="TLN29" s="75"/>
      <c r="TLO29" s="75"/>
      <c r="TLP29" s="75"/>
      <c r="TLQ29" s="75"/>
      <c r="TLR29" s="75"/>
      <c r="TLS29" s="75"/>
      <c r="TLT29" s="75"/>
      <c r="TLU29" s="75"/>
      <c r="TLV29" s="75"/>
      <c r="TLW29" s="75"/>
      <c r="TLX29" s="75"/>
      <c r="TLY29" s="75"/>
      <c r="TLZ29" s="75"/>
      <c r="TMA29" s="75"/>
      <c r="TMB29" s="75"/>
      <c r="TMC29" s="75"/>
      <c r="TMD29" s="75"/>
      <c r="TME29" s="75"/>
      <c r="TMF29" s="75"/>
      <c r="TMG29" s="75"/>
      <c r="TMH29" s="75"/>
      <c r="TMI29" s="75"/>
      <c r="TMJ29" s="75"/>
      <c r="TMK29" s="75"/>
      <c r="TML29" s="75"/>
      <c r="TMM29" s="75"/>
      <c r="TMN29" s="75"/>
      <c r="TMO29" s="75"/>
      <c r="TMP29" s="75"/>
      <c r="TMQ29" s="75"/>
      <c r="TMR29" s="75"/>
      <c r="TMS29" s="75"/>
      <c r="TMT29" s="75"/>
      <c r="TMU29" s="75"/>
      <c r="TMV29" s="75"/>
      <c r="TMW29" s="75"/>
      <c r="TMX29" s="75"/>
      <c r="TMY29" s="75"/>
      <c r="TMZ29" s="75"/>
      <c r="TNA29" s="75"/>
      <c r="TNB29" s="75"/>
      <c r="TNC29" s="75"/>
      <c r="TND29" s="75"/>
      <c r="TNE29" s="75"/>
      <c r="TNF29" s="75"/>
      <c r="TNG29" s="75"/>
      <c r="TNH29" s="75"/>
      <c r="TNI29" s="75"/>
      <c r="TNJ29" s="75"/>
      <c r="TNK29" s="75"/>
      <c r="TNL29" s="75"/>
      <c r="TNM29" s="75"/>
      <c r="TNN29" s="75"/>
      <c r="TNO29" s="75"/>
      <c r="TNP29" s="75"/>
      <c r="TNQ29" s="75"/>
      <c r="TNR29" s="75"/>
      <c r="TNS29" s="75"/>
      <c r="TNT29" s="75"/>
      <c r="TNU29" s="75"/>
      <c r="TNV29" s="75"/>
      <c r="TNW29" s="75"/>
      <c r="TNX29" s="75"/>
      <c r="TNY29" s="75"/>
      <c r="TNZ29" s="75"/>
      <c r="TOA29" s="75"/>
      <c r="TOB29" s="75"/>
      <c r="TOC29" s="75"/>
      <c r="TOD29" s="75"/>
      <c r="TOE29" s="75"/>
      <c r="TOF29" s="75"/>
      <c r="TOG29" s="75"/>
      <c r="TOH29" s="75"/>
      <c r="TOI29" s="75"/>
      <c r="TOJ29" s="75"/>
      <c r="TOK29" s="75"/>
      <c r="TOL29" s="75"/>
      <c r="TOM29" s="75"/>
      <c r="TON29" s="75"/>
      <c r="TOO29" s="75"/>
      <c r="TOP29" s="75"/>
      <c r="TOQ29" s="75"/>
      <c r="TOR29" s="75"/>
      <c r="TOS29" s="75"/>
      <c r="TOT29" s="75"/>
      <c r="TOU29" s="75"/>
      <c r="TOV29" s="75"/>
      <c r="TOW29" s="75"/>
      <c r="TOX29" s="75"/>
      <c r="TOY29" s="75"/>
      <c r="TOZ29" s="75"/>
      <c r="TPA29" s="75"/>
      <c r="TPB29" s="75"/>
      <c r="TPC29" s="75"/>
      <c r="TPD29" s="75"/>
      <c r="TPE29" s="75"/>
      <c r="TPF29" s="75"/>
      <c r="TPG29" s="75"/>
      <c r="TPH29" s="75"/>
      <c r="TPI29" s="75"/>
      <c r="TPJ29" s="75"/>
      <c r="TPK29" s="75"/>
      <c r="TPL29" s="75"/>
      <c r="TPM29" s="75"/>
      <c r="TPN29" s="75"/>
      <c r="TPO29" s="75"/>
      <c r="TPP29" s="75"/>
      <c r="TPQ29" s="75"/>
      <c r="TPR29" s="75"/>
      <c r="TPS29" s="75"/>
      <c r="TPT29" s="75"/>
      <c r="TPU29" s="75"/>
      <c r="TPV29" s="75"/>
      <c r="TPW29" s="75"/>
      <c r="TPX29" s="75"/>
      <c r="TPY29" s="75"/>
      <c r="TPZ29" s="75"/>
      <c r="TQA29" s="75"/>
      <c r="TQB29" s="75"/>
      <c r="TQC29" s="75"/>
      <c r="TQD29" s="75"/>
      <c r="TQE29" s="75"/>
      <c r="TQF29" s="75"/>
      <c r="TQG29" s="75"/>
      <c r="TQH29" s="75"/>
      <c r="TQI29" s="75"/>
      <c r="TQJ29" s="75"/>
      <c r="TQK29" s="75"/>
      <c r="TQL29" s="75"/>
      <c r="TQM29" s="75"/>
      <c r="TQN29" s="75"/>
      <c r="TQO29" s="75"/>
      <c r="TQP29" s="75"/>
      <c r="TQQ29" s="75"/>
      <c r="TQR29" s="75"/>
      <c r="TQS29" s="75"/>
      <c r="TQT29" s="75"/>
      <c r="TQU29" s="75"/>
      <c r="TQV29" s="75"/>
      <c r="TQW29" s="75"/>
      <c r="TQX29" s="75"/>
      <c r="TQY29" s="75"/>
      <c r="TQZ29" s="75"/>
      <c r="TRA29" s="75"/>
      <c r="TRB29" s="75"/>
      <c r="TRC29" s="75"/>
      <c r="TRD29" s="75"/>
      <c r="TRE29" s="75"/>
      <c r="TRF29" s="75"/>
      <c r="TRG29" s="75"/>
      <c r="TRH29" s="75"/>
      <c r="TRI29" s="75"/>
      <c r="TRJ29" s="75"/>
      <c r="TRK29" s="75"/>
      <c r="TRL29" s="75"/>
      <c r="TRM29" s="75"/>
      <c r="TRN29" s="75"/>
      <c r="TRO29" s="75"/>
      <c r="TRP29" s="75"/>
      <c r="TRQ29" s="75"/>
      <c r="TRR29" s="75"/>
      <c r="TRS29" s="75"/>
      <c r="TRT29" s="75"/>
      <c r="TRU29" s="75"/>
      <c r="TRV29" s="75"/>
      <c r="TRW29" s="75"/>
      <c r="TRX29" s="75"/>
      <c r="TRY29" s="75"/>
      <c r="TRZ29" s="75"/>
      <c r="TSA29" s="75"/>
      <c r="TSB29" s="75"/>
      <c r="TSC29" s="75"/>
      <c r="TSD29" s="75"/>
      <c r="TSE29" s="75"/>
      <c r="TSF29" s="75"/>
      <c r="TSG29" s="75"/>
      <c r="TSH29" s="75"/>
      <c r="TSI29" s="75"/>
      <c r="TSJ29" s="75"/>
      <c r="TSK29" s="75"/>
      <c r="TSL29" s="75"/>
      <c r="TSM29" s="75"/>
      <c r="TSN29" s="75"/>
      <c r="TSO29" s="75"/>
      <c r="TSP29" s="75"/>
      <c r="TSQ29" s="75"/>
      <c r="TSR29" s="75"/>
      <c r="TSS29" s="75"/>
      <c r="TST29" s="75"/>
      <c r="TSU29" s="75"/>
      <c r="TSV29" s="75"/>
      <c r="TSW29" s="75"/>
      <c r="TSX29" s="75"/>
      <c r="TSY29" s="75"/>
      <c r="TSZ29" s="75"/>
      <c r="TTA29" s="75"/>
      <c r="TTB29" s="75"/>
      <c r="TTC29" s="75"/>
      <c r="TTD29" s="75"/>
      <c r="TTE29" s="75"/>
      <c r="TTF29" s="75"/>
      <c r="TTG29" s="75"/>
      <c r="TTH29" s="75"/>
      <c r="TTI29" s="75"/>
      <c r="TTJ29" s="75"/>
      <c r="TTK29" s="75"/>
      <c r="TTL29" s="75"/>
      <c r="TTM29" s="75"/>
      <c r="TTN29" s="75"/>
      <c r="TTO29" s="75"/>
      <c r="TTP29" s="75"/>
      <c r="TTQ29" s="75"/>
      <c r="TTR29" s="75"/>
      <c r="TTS29" s="75"/>
      <c r="TTT29" s="75"/>
      <c r="TTU29" s="75"/>
      <c r="TTV29" s="75"/>
      <c r="TTW29" s="75"/>
      <c r="TTX29" s="75"/>
      <c r="TTY29" s="75"/>
      <c r="TTZ29" s="75"/>
      <c r="TUA29" s="75"/>
      <c r="TUB29" s="75"/>
      <c r="TUC29" s="75"/>
      <c r="TUD29" s="75"/>
      <c r="TUE29" s="75"/>
      <c r="TUF29" s="75"/>
      <c r="TUG29" s="75"/>
      <c r="TUH29" s="75"/>
      <c r="TUI29" s="75"/>
      <c r="TUJ29" s="75"/>
      <c r="TUK29" s="75"/>
      <c r="TUL29" s="75"/>
      <c r="TUM29" s="75"/>
      <c r="TUN29" s="75"/>
      <c r="TUO29" s="75"/>
      <c r="TUP29" s="75"/>
      <c r="TUQ29" s="75"/>
      <c r="TUR29" s="75"/>
      <c r="TUS29" s="75"/>
      <c r="TUT29" s="75"/>
      <c r="TUU29" s="75"/>
      <c r="TUV29" s="75"/>
      <c r="TUW29" s="75"/>
      <c r="TUX29" s="75"/>
      <c r="TUY29" s="75"/>
      <c r="TUZ29" s="75"/>
      <c r="TVA29" s="75"/>
      <c r="TVB29" s="75"/>
      <c r="TVC29" s="75"/>
      <c r="TVD29" s="75"/>
      <c r="TVE29" s="75"/>
      <c r="TVF29" s="75"/>
      <c r="TVG29" s="75"/>
      <c r="TVH29" s="75"/>
      <c r="TVI29" s="75"/>
      <c r="TVJ29" s="75"/>
      <c r="TVK29" s="75"/>
      <c r="TVL29" s="75"/>
      <c r="TVM29" s="75"/>
      <c r="TVN29" s="75"/>
      <c r="TVO29" s="75"/>
      <c r="TVP29" s="75"/>
      <c r="TVQ29" s="75"/>
      <c r="TVR29" s="75"/>
      <c r="TVS29" s="75"/>
      <c r="TVT29" s="75"/>
      <c r="TVU29" s="75"/>
      <c r="TVV29" s="75"/>
      <c r="TVW29" s="75"/>
      <c r="TVX29" s="75"/>
      <c r="TVY29" s="75"/>
      <c r="TVZ29" s="75"/>
      <c r="TWA29" s="75"/>
      <c r="TWB29" s="75"/>
      <c r="TWC29" s="75"/>
      <c r="TWD29" s="75"/>
      <c r="TWE29" s="75"/>
      <c r="TWF29" s="75"/>
      <c r="TWG29" s="75"/>
      <c r="TWH29" s="75"/>
      <c r="TWI29" s="75"/>
      <c r="TWJ29" s="75"/>
      <c r="TWK29" s="75"/>
      <c r="TWL29" s="75"/>
      <c r="TWM29" s="75"/>
      <c r="TWN29" s="75"/>
      <c r="TWO29" s="75"/>
      <c r="TWP29" s="75"/>
      <c r="TWQ29" s="75"/>
      <c r="TWR29" s="75"/>
      <c r="TWS29" s="75"/>
      <c r="TWT29" s="75"/>
      <c r="TWU29" s="75"/>
      <c r="TWV29" s="75"/>
      <c r="TWW29" s="75"/>
      <c r="TWX29" s="75"/>
      <c r="TWY29" s="75"/>
      <c r="TWZ29" s="75"/>
      <c r="TXA29" s="75"/>
      <c r="TXB29" s="75"/>
      <c r="TXC29" s="75"/>
      <c r="TXD29" s="75"/>
      <c r="TXE29" s="75"/>
      <c r="TXF29" s="75"/>
      <c r="TXG29" s="75"/>
      <c r="TXH29" s="75"/>
      <c r="TXI29" s="75"/>
      <c r="TXJ29" s="75"/>
      <c r="TXK29" s="75"/>
      <c r="TXL29" s="75"/>
      <c r="TXM29" s="75"/>
      <c r="TXN29" s="75"/>
      <c r="TXO29" s="75"/>
      <c r="TXP29" s="75"/>
      <c r="TXQ29" s="75"/>
      <c r="TXR29" s="75"/>
      <c r="TXS29" s="75"/>
      <c r="TXT29" s="75"/>
      <c r="TXU29" s="75"/>
      <c r="TXV29" s="75"/>
      <c r="TXW29" s="75"/>
      <c r="TXX29" s="75"/>
      <c r="TXY29" s="75"/>
      <c r="TXZ29" s="75"/>
      <c r="TYA29" s="75"/>
      <c r="TYB29" s="75"/>
      <c r="TYC29" s="75"/>
      <c r="TYD29" s="75"/>
      <c r="TYE29" s="75"/>
      <c r="TYF29" s="75"/>
      <c r="TYG29" s="75"/>
      <c r="TYH29" s="75"/>
      <c r="TYI29" s="75"/>
      <c r="TYJ29" s="75"/>
      <c r="TYK29" s="75"/>
      <c r="TYL29" s="75"/>
      <c r="TYM29" s="75"/>
      <c r="TYN29" s="75"/>
      <c r="TYO29" s="75"/>
      <c r="TYP29" s="75"/>
      <c r="TYQ29" s="75"/>
      <c r="TYR29" s="75"/>
      <c r="TYS29" s="75"/>
      <c r="TYT29" s="75"/>
      <c r="TYU29" s="75"/>
      <c r="TYV29" s="75"/>
      <c r="TYW29" s="75"/>
      <c r="TYX29" s="75"/>
      <c r="TYY29" s="75"/>
      <c r="TYZ29" s="75"/>
      <c r="TZA29" s="75"/>
      <c r="TZB29" s="75"/>
      <c r="TZC29" s="75"/>
      <c r="TZD29" s="75"/>
      <c r="TZE29" s="75"/>
      <c r="TZF29" s="75"/>
      <c r="TZG29" s="75"/>
      <c r="TZH29" s="75"/>
      <c r="TZI29" s="75"/>
      <c r="TZJ29" s="75"/>
      <c r="TZK29" s="75"/>
      <c r="TZL29" s="75"/>
      <c r="TZM29" s="75"/>
      <c r="TZN29" s="75"/>
      <c r="TZO29" s="75"/>
      <c r="TZP29" s="75"/>
      <c r="TZQ29" s="75"/>
      <c r="TZR29" s="75"/>
      <c r="TZS29" s="75"/>
      <c r="TZT29" s="75"/>
      <c r="TZU29" s="75"/>
      <c r="TZV29" s="75"/>
      <c r="TZW29" s="75"/>
      <c r="TZX29" s="75"/>
      <c r="TZY29" s="75"/>
      <c r="TZZ29" s="75"/>
      <c r="UAA29" s="75"/>
      <c r="UAB29" s="75"/>
      <c r="UAC29" s="75"/>
      <c r="UAD29" s="75"/>
      <c r="UAE29" s="75"/>
      <c r="UAF29" s="75"/>
      <c r="UAG29" s="75"/>
      <c r="UAH29" s="75"/>
      <c r="UAI29" s="75"/>
      <c r="UAJ29" s="75"/>
      <c r="UAK29" s="75"/>
      <c r="UAL29" s="75"/>
      <c r="UAM29" s="75"/>
      <c r="UAN29" s="75"/>
      <c r="UAO29" s="75"/>
      <c r="UAP29" s="75"/>
      <c r="UAQ29" s="75"/>
      <c r="UAR29" s="75"/>
      <c r="UAS29" s="75"/>
      <c r="UAT29" s="75"/>
      <c r="UAU29" s="75"/>
      <c r="UAV29" s="75"/>
      <c r="UAW29" s="75"/>
      <c r="UAX29" s="75"/>
      <c r="UAY29" s="75"/>
      <c r="UAZ29" s="75"/>
      <c r="UBA29" s="75"/>
      <c r="UBB29" s="75"/>
      <c r="UBC29" s="75"/>
      <c r="UBD29" s="75"/>
      <c r="UBE29" s="75"/>
      <c r="UBF29" s="75"/>
      <c r="UBG29" s="75"/>
      <c r="UBH29" s="75"/>
      <c r="UBI29" s="75"/>
      <c r="UBJ29" s="75"/>
      <c r="UBK29" s="75"/>
      <c r="UBL29" s="75"/>
      <c r="UBM29" s="75"/>
      <c r="UBN29" s="75"/>
      <c r="UBO29" s="75"/>
      <c r="UBP29" s="75"/>
      <c r="UBQ29" s="75"/>
      <c r="UBR29" s="75"/>
      <c r="UBS29" s="75"/>
      <c r="UBT29" s="75"/>
      <c r="UBU29" s="75"/>
      <c r="UBV29" s="75"/>
      <c r="UBW29" s="75"/>
      <c r="UBX29" s="75"/>
      <c r="UBY29" s="75"/>
      <c r="UBZ29" s="75"/>
      <c r="UCA29" s="75"/>
      <c r="UCB29" s="75"/>
      <c r="UCC29" s="75"/>
      <c r="UCD29" s="75"/>
      <c r="UCE29" s="75"/>
      <c r="UCF29" s="75"/>
      <c r="UCG29" s="75"/>
      <c r="UCH29" s="75"/>
      <c r="UCI29" s="75"/>
      <c r="UCJ29" s="75"/>
      <c r="UCK29" s="75"/>
      <c r="UCL29" s="75"/>
      <c r="UCM29" s="75"/>
      <c r="UCN29" s="75"/>
      <c r="UCO29" s="75"/>
      <c r="UCP29" s="75"/>
      <c r="UCQ29" s="75"/>
      <c r="UCR29" s="75"/>
      <c r="UCS29" s="75"/>
      <c r="UCT29" s="75"/>
      <c r="UCU29" s="75"/>
      <c r="UCV29" s="75"/>
      <c r="UCW29" s="75"/>
      <c r="UCX29" s="75"/>
      <c r="UCY29" s="75"/>
      <c r="UCZ29" s="75"/>
      <c r="UDA29" s="75"/>
      <c r="UDB29" s="75"/>
      <c r="UDC29" s="75"/>
      <c r="UDD29" s="75"/>
      <c r="UDE29" s="75"/>
      <c r="UDF29" s="75"/>
      <c r="UDG29" s="75"/>
      <c r="UDH29" s="75"/>
      <c r="UDI29" s="75"/>
      <c r="UDJ29" s="75"/>
      <c r="UDK29" s="75"/>
      <c r="UDL29" s="75"/>
      <c r="UDM29" s="75"/>
      <c r="UDN29" s="75"/>
      <c r="UDO29" s="75"/>
      <c r="UDP29" s="75"/>
      <c r="UDQ29" s="75"/>
      <c r="UDR29" s="75"/>
      <c r="UDS29" s="75"/>
      <c r="UDT29" s="75"/>
      <c r="UDU29" s="75"/>
      <c r="UDV29" s="75"/>
      <c r="UDW29" s="75"/>
      <c r="UDX29" s="75"/>
      <c r="UDY29" s="75"/>
      <c r="UDZ29" s="75"/>
      <c r="UEA29" s="75"/>
      <c r="UEB29" s="75"/>
      <c r="UEC29" s="75"/>
      <c r="UED29" s="75"/>
      <c r="UEE29" s="75"/>
      <c r="UEF29" s="75"/>
      <c r="UEG29" s="75"/>
      <c r="UEH29" s="75"/>
      <c r="UEI29" s="75"/>
      <c r="UEJ29" s="75"/>
      <c r="UEK29" s="75"/>
      <c r="UEL29" s="75"/>
      <c r="UEM29" s="75"/>
      <c r="UEN29" s="75"/>
      <c r="UEO29" s="75"/>
      <c r="UEP29" s="75"/>
      <c r="UEQ29" s="75"/>
      <c r="UER29" s="75"/>
      <c r="UES29" s="75"/>
      <c r="UET29" s="75"/>
      <c r="UEU29" s="75"/>
      <c r="UEV29" s="75"/>
      <c r="UEW29" s="75"/>
      <c r="UEX29" s="75"/>
      <c r="UEY29" s="75"/>
      <c r="UEZ29" s="75"/>
      <c r="UFA29" s="75"/>
      <c r="UFB29" s="75"/>
      <c r="UFC29" s="75"/>
      <c r="UFD29" s="75"/>
      <c r="UFE29" s="75"/>
      <c r="UFF29" s="75"/>
      <c r="UFG29" s="75"/>
      <c r="UFH29" s="75"/>
      <c r="UFI29" s="75"/>
      <c r="UFJ29" s="75"/>
      <c r="UFK29" s="75"/>
      <c r="UFL29" s="75"/>
      <c r="UFM29" s="75"/>
      <c r="UFN29" s="75"/>
      <c r="UFO29" s="75"/>
      <c r="UFP29" s="75"/>
      <c r="UFQ29" s="75"/>
      <c r="UFR29" s="75"/>
      <c r="UFS29" s="75"/>
      <c r="UFT29" s="75"/>
      <c r="UFU29" s="75"/>
      <c r="UFV29" s="75"/>
      <c r="UFW29" s="75"/>
      <c r="UFX29" s="75"/>
      <c r="UFY29" s="75"/>
      <c r="UFZ29" s="75"/>
      <c r="UGA29" s="75"/>
      <c r="UGB29" s="75"/>
      <c r="UGC29" s="75"/>
      <c r="UGD29" s="75"/>
      <c r="UGE29" s="75"/>
      <c r="UGF29" s="75"/>
      <c r="UGG29" s="75"/>
      <c r="UGH29" s="75"/>
      <c r="UGI29" s="75"/>
      <c r="UGJ29" s="75"/>
      <c r="UGK29" s="75"/>
      <c r="UGL29" s="75"/>
      <c r="UGM29" s="75"/>
      <c r="UGN29" s="75"/>
      <c r="UGO29" s="75"/>
      <c r="UGP29" s="75"/>
      <c r="UGQ29" s="75"/>
      <c r="UGR29" s="75"/>
      <c r="UGS29" s="75"/>
      <c r="UGT29" s="75"/>
      <c r="UGU29" s="75"/>
      <c r="UGV29" s="75"/>
      <c r="UGW29" s="75"/>
      <c r="UGX29" s="75"/>
      <c r="UGY29" s="75"/>
      <c r="UGZ29" s="75"/>
      <c r="UHA29" s="75"/>
      <c r="UHB29" s="75"/>
      <c r="UHC29" s="75"/>
      <c r="UHD29" s="75"/>
      <c r="UHE29" s="75"/>
      <c r="UHF29" s="75"/>
      <c r="UHG29" s="75"/>
      <c r="UHH29" s="75"/>
      <c r="UHI29" s="75"/>
      <c r="UHJ29" s="75"/>
      <c r="UHK29" s="75"/>
      <c r="UHL29" s="75"/>
      <c r="UHM29" s="75"/>
      <c r="UHN29" s="75"/>
      <c r="UHO29" s="75"/>
      <c r="UHP29" s="75"/>
      <c r="UHQ29" s="75"/>
      <c r="UHR29" s="75"/>
      <c r="UHS29" s="75"/>
      <c r="UHT29" s="75"/>
      <c r="UHU29" s="75"/>
      <c r="UHV29" s="75"/>
      <c r="UHW29" s="75"/>
      <c r="UHX29" s="75"/>
      <c r="UHY29" s="75"/>
      <c r="UHZ29" s="75"/>
      <c r="UIA29" s="75"/>
      <c r="UIB29" s="75"/>
      <c r="UIC29" s="75"/>
      <c r="UID29" s="75"/>
      <c r="UIE29" s="75"/>
      <c r="UIF29" s="75"/>
      <c r="UIG29" s="75"/>
      <c r="UIH29" s="75"/>
      <c r="UII29" s="75"/>
      <c r="UIJ29" s="75"/>
      <c r="UIK29" s="75"/>
      <c r="UIL29" s="75"/>
      <c r="UIM29" s="75"/>
      <c r="UIN29" s="75"/>
      <c r="UIO29" s="75"/>
      <c r="UIP29" s="75"/>
      <c r="UIQ29" s="75"/>
      <c r="UIR29" s="75"/>
      <c r="UIS29" s="75"/>
      <c r="UIT29" s="75"/>
      <c r="UIU29" s="75"/>
      <c r="UIV29" s="75"/>
      <c r="UIW29" s="75"/>
      <c r="UIX29" s="75"/>
      <c r="UIY29" s="75"/>
      <c r="UIZ29" s="75"/>
      <c r="UJA29" s="75"/>
      <c r="UJB29" s="75"/>
      <c r="UJC29" s="75"/>
      <c r="UJD29" s="75"/>
      <c r="UJE29" s="75"/>
      <c r="UJF29" s="75"/>
      <c r="UJG29" s="75"/>
      <c r="UJH29" s="75"/>
      <c r="UJI29" s="75"/>
      <c r="UJJ29" s="75"/>
      <c r="UJK29" s="75"/>
      <c r="UJL29" s="75"/>
      <c r="UJM29" s="75"/>
      <c r="UJN29" s="75"/>
      <c r="UJO29" s="75"/>
      <c r="UJP29" s="75"/>
      <c r="UJQ29" s="75"/>
      <c r="UJR29" s="75"/>
      <c r="UJS29" s="75"/>
      <c r="UJT29" s="75"/>
      <c r="UJU29" s="75"/>
      <c r="UJV29" s="75"/>
      <c r="UJW29" s="75"/>
      <c r="UJX29" s="75"/>
      <c r="UJY29" s="75"/>
      <c r="UJZ29" s="75"/>
      <c r="UKA29" s="75"/>
      <c r="UKB29" s="75"/>
      <c r="UKC29" s="75"/>
      <c r="UKD29" s="75"/>
      <c r="UKE29" s="75"/>
      <c r="UKF29" s="75"/>
      <c r="UKG29" s="75"/>
      <c r="UKH29" s="75"/>
      <c r="UKI29" s="75"/>
      <c r="UKJ29" s="75"/>
      <c r="UKK29" s="75"/>
      <c r="UKL29" s="75"/>
      <c r="UKM29" s="75"/>
      <c r="UKN29" s="75"/>
      <c r="UKO29" s="75"/>
      <c r="UKP29" s="75"/>
      <c r="UKQ29" s="75"/>
      <c r="UKR29" s="75"/>
      <c r="UKS29" s="75"/>
      <c r="UKT29" s="75"/>
      <c r="UKU29" s="75"/>
      <c r="UKV29" s="75"/>
      <c r="UKW29" s="75"/>
      <c r="UKX29" s="75"/>
      <c r="UKY29" s="75"/>
      <c r="UKZ29" s="75"/>
      <c r="ULA29" s="75"/>
      <c r="ULB29" s="75"/>
      <c r="ULC29" s="75"/>
      <c r="ULD29" s="75"/>
      <c r="ULE29" s="75"/>
      <c r="ULF29" s="75"/>
      <c r="ULG29" s="75"/>
      <c r="ULH29" s="75"/>
      <c r="ULI29" s="75"/>
      <c r="ULJ29" s="75"/>
      <c r="ULK29" s="75"/>
      <c r="ULL29" s="75"/>
      <c r="ULM29" s="75"/>
      <c r="ULN29" s="75"/>
      <c r="ULO29" s="75"/>
      <c r="ULP29" s="75"/>
      <c r="ULQ29" s="75"/>
      <c r="ULR29" s="75"/>
      <c r="ULS29" s="75"/>
      <c r="ULT29" s="75"/>
      <c r="ULU29" s="75"/>
      <c r="ULV29" s="75"/>
      <c r="ULW29" s="75"/>
      <c r="ULX29" s="75"/>
      <c r="ULY29" s="75"/>
      <c r="ULZ29" s="75"/>
      <c r="UMA29" s="75"/>
      <c r="UMB29" s="75"/>
      <c r="UMC29" s="75"/>
      <c r="UMD29" s="75"/>
      <c r="UME29" s="75"/>
      <c r="UMF29" s="75"/>
      <c r="UMG29" s="75"/>
      <c r="UMH29" s="75"/>
      <c r="UMI29" s="75"/>
      <c r="UMJ29" s="75"/>
      <c r="UMK29" s="75"/>
      <c r="UML29" s="75"/>
      <c r="UMM29" s="75"/>
      <c r="UMN29" s="75"/>
      <c r="UMO29" s="75"/>
      <c r="UMP29" s="75"/>
      <c r="UMQ29" s="75"/>
      <c r="UMR29" s="75"/>
      <c r="UMS29" s="75"/>
      <c r="UMT29" s="75"/>
      <c r="UMU29" s="75"/>
      <c r="UMV29" s="75"/>
      <c r="UMW29" s="75"/>
      <c r="UMX29" s="75"/>
      <c r="UMY29" s="75"/>
      <c r="UMZ29" s="75"/>
      <c r="UNA29" s="75"/>
      <c r="UNB29" s="75"/>
      <c r="UNC29" s="75"/>
      <c r="UND29" s="75"/>
      <c r="UNE29" s="75"/>
      <c r="UNF29" s="75"/>
      <c r="UNG29" s="75"/>
      <c r="UNH29" s="75"/>
      <c r="UNI29" s="75"/>
      <c r="UNJ29" s="75"/>
      <c r="UNK29" s="75"/>
      <c r="UNL29" s="75"/>
      <c r="UNM29" s="75"/>
      <c r="UNN29" s="75"/>
      <c r="UNO29" s="75"/>
      <c r="UNP29" s="75"/>
      <c r="UNQ29" s="75"/>
      <c r="UNR29" s="75"/>
      <c r="UNS29" s="75"/>
      <c r="UNT29" s="75"/>
      <c r="UNU29" s="75"/>
      <c r="UNV29" s="75"/>
      <c r="UNW29" s="75"/>
      <c r="UNX29" s="75"/>
      <c r="UNY29" s="75"/>
      <c r="UNZ29" s="75"/>
      <c r="UOA29" s="75"/>
      <c r="UOB29" s="75"/>
      <c r="UOC29" s="75"/>
      <c r="UOD29" s="75"/>
      <c r="UOE29" s="75"/>
      <c r="UOF29" s="75"/>
      <c r="UOG29" s="75"/>
      <c r="UOH29" s="75"/>
      <c r="UOI29" s="75"/>
      <c r="UOJ29" s="75"/>
      <c r="UOK29" s="75"/>
      <c r="UOL29" s="75"/>
      <c r="UOM29" s="75"/>
      <c r="UON29" s="75"/>
      <c r="UOO29" s="75"/>
      <c r="UOP29" s="75"/>
      <c r="UOQ29" s="75"/>
      <c r="UOR29" s="75"/>
      <c r="UOS29" s="75"/>
      <c r="UOT29" s="75"/>
      <c r="UOU29" s="75"/>
      <c r="UOV29" s="75"/>
      <c r="UOW29" s="75"/>
      <c r="UOX29" s="75"/>
      <c r="UOY29" s="75"/>
      <c r="UOZ29" s="75"/>
      <c r="UPA29" s="75"/>
      <c r="UPB29" s="75"/>
      <c r="UPC29" s="75"/>
      <c r="UPD29" s="75"/>
      <c r="UPE29" s="75"/>
      <c r="UPF29" s="75"/>
      <c r="UPG29" s="75"/>
      <c r="UPH29" s="75"/>
      <c r="UPI29" s="75"/>
      <c r="UPJ29" s="75"/>
      <c r="UPK29" s="75"/>
      <c r="UPL29" s="75"/>
      <c r="UPM29" s="75"/>
      <c r="UPN29" s="75"/>
      <c r="UPO29" s="75"/>
      <c r="UPP29" s="75"/>
      <c r="UPQ29" s="75"/>
      <c r="UPR29" s="75"/>
      <c r="UPS29" s="75"/>
      <c r="UPT29" s="75"/>
      <c r="UPU29" s="75"/>
      <c r="UPV29" s="75"/>
      <c r="UPW29" s="75"/>
      <c r="UPX29" s="75"/>
      <c r="UPY29" s="75"/>
      <c r="UPZ29" s="75"/>
      <c r="UQA29" s="75"/>
      <c r="UQB29" s="75"/>
      <c r="UQC29" s="75"/>
      <c r="UQD29" s="75"/>
      <c r="UQE29" s="75"/>
      <c r="UQF29" s="75"/>
      <c r="UQG29" s="75"/>
      <c r="UQH29" s="75"/>
      <c r="UQI29" s="75"/>
      <c r="UQJ29" s="75"/>
      <c r="UQK29" s="75"/>
      <c r="UQL29" s="75"/>
      <c r="UQM29" s="75"/>
      <c r="UQN29" s="75"/>
      <c r="UQO29" s="75"/>
      <c r="UQP29" s="75"/>
      <c r="UQQ29" s="75"/>
      <c r="UQR29" s="75"/>
      <c r="UQS29" s="75"/>
      <c r="UQT29" s="75"/>
      <c r="UQU29" s="75"/>
      <c r="UQV29" s="75"/>
      <c r="UQW29" s="75"/>
      <c r="UQX29" s="75"/>
      <c r="UQY29" s="75"/>
      <c r="UQZ29" s="75"/>
      <c r="URA29" s="75"/>
      <c r="URB29" s="75"/>
      <c r="URC29" s="75"/>
      <c r="URD29" s="75"/>
      <c r="URE29" s="75"/>
      <c r="URF29" s="75"/>
      <c r="URG29" s="75"/>
      <c r="URH29" s="75"/>
      <c r="URI29" s="75"/>
      <c r="URJ29" s="75"/>
      <c r="URK29" s="75"/>
      <c r="URL29" s="75"/>
      <c r="URM29" s="75"/>
      <c r="URN29" s="75"/>
      <c r="URO29" s="75"/>
      <c r="URP29" s="75"/>
      <c r="URQ29" s="75"/>
      <c r="URR29" s="75"/>
      <c r="URS29" s="75"/>
      <c r="URT29" s="75"/>
      <c r="URU29" s="75"/>
      <c r="URV29" s="75"/>
      <c r="URW29" s="75"/>
      <c r="URX29" s="75"/>
      <c r="URY29" s="75"/>
      <c r="URZ29" s="75"/>
      <c r="USA29" s="75"/>
      <c r="USB29" s="75"/>
      <c r="USC29" s="75"/>
      <c r="USD29" s="75"/>
      <c r="USE29" s="75"/>
      <c r="USF29" s="75"/>
      <c r="USG29" s="75"/>
      <c r="USH29" s="75"/>
      <c r="USI29" s="75"/>
      <c r="USJ29" s="75"/>
      <c r="USK29" s="75"/>
      <c r="USL29" s="75"/>
      <c r="USM29" s="75"/>
      <c r="USN29" s="75"/>
      <c r="USO29" s="75"/>
      <c r="USP29" s="75"/>
      <c r="USQ29" s="75"/>
      <c r="USR29" s="75"/>
      <c r="USS29" s="75"/>
      <c r="UST29" s="75"/>
      <c r="USU29" s="75"/>
      <c r="USV29" s="75"/>
      <c r="USW29" s="75"/>
      <c r="USX29" s="75"/>
      <c r="USY29" s="75"/>
      <c r="USZ29" s="75"/>
      <c r="UTA29" s="75"/>
      <c r="UTB29" s="75"/>
      <c r="UTC29" s="75"/>
      <c r="UTD29" s="75"/>
      <c r="UTE29" s="75"/>
      <c r="UTF29" s="75"/>
      <c r="UTG29" s="75"/>
      <c r="UTH29" s="75"/>
      <c r="UTI29" s="75"/>
      <c r="UTJ29" s="75"/>
      <c r="UTK29" s="75"/>
      <c r="UTL29" s="75"/>
      <c r="UTM29" s="75"/>
      <c r="UTN29" s="75"/>
      <c r="UTO29" s="75"/>
      <c r="UTP29" s="75"/>
      <c r="UTQ29" s="75"/>
      <c r="UTR29" s="75"/>
      <c r="UTS29" s="75"/>
      <c r="UTT29" s="75"/>
      <c r="UTU29" s="75"/>
      <c r="UTV29" s="75"/>
      <c r="UTW29" s="75"/>
      <c r="UTX29" s="75"/>
      <c r="UTY29" s="75"/>
      <c r="UTZ29" s="75"/>
      <c r="UUA29" s="75"/>
      <c r="UUB29" s="75"/>
      <c r="UUC29" s="75"/>
      <c r="UUD29" s="75"/>
      <c r="UUE29" s="75"/>
      <c r="UUF29" s="75"/>
      <c r="UUG29" s="75"/>
      <c r="UUH29" s="75"/>
      <c r="UUI29" s="75"/>
      <c r="UUJ29" s="75"/>
      <c r="UUK29" s="75"/>
      <c r="UUL29" s="75"/>
      <c r="UUM29" s="75"/>
      <c r="UUN29" s="75"/>
      <c r="UUO29" s="75"/>
      <c r="UUP29" s="75"/>
      <c r="UUQ29" s="75"/>
      <c r="UUR29" s="75"/>
      <c r="UUS29" s="75"/>
      <c r="UUT29" s="75"/>
      <c r="UUU29" s="75"/>
      <c r="UUV29" s="75"/>
      <c r="UUW29" s="75"/>
      <c r="UUX29" s="75"/>
      <c r="UUY29" s="75"/>
      <c r="UUZ29" s="75"/>
      <c r="UVA29" s="75"/>
      <c r="UVB29" s="75"/>
      <c r="UVC29" s="75"/>
      <c r="UVD29" s="75"/>
      <c r="UVE29" s="75"/>
      <c r="UVF29" s="75"/>
      <c r="UVG29" s="75"/>
      <c r="UVH29" s="75"/>
      <c r="UVI29" s="75"/>
      <c r="UVJ29" s="75"/>
      <c r="UVK29" s="75"/>
      <c r="UVL29" s="75"/>
      <c r="UVM29" s="75"/>
      <c r="UVN29" s="75"/>
      <c r="UVO29" s="75"/>
      <c r="UVP29" s="75"/>
      <c r="UVQ29" s="75"/>
      <c r="UVR29" s="75"/>
      <c r="UVS29" s="75"/>
      <c r="UVT29" s="75"/>
      <c r="UVU29" s="75"/>
      <c r="UVV29" s="75"/>
      <c r="UVW29" s="75"/>
      <c r="UVX29" s="75"/>
      <c r="UVY29" s="75"/>
      <c r="UVZ29" s="75"/>
      <c r="UWA29" s="75"/>
      <c r="UWB29" s="75"/>
      <c r="UWC29" s="75"/>
      <c r="UWD29" s="75"/>
      <c r="UWE29" s="75"/>
      <c r="UWF29" s="75"/>
      <c r="UWG29" s="75"/>
      <c r="UWH29" s="75"/>
      <c r="UWI29" s="75"/>
      <c r="UWJ29" s="75"/>
      <c r="UWK29" s="75"/>
      <c r="UWL29" s="75"/>
      <c r="UWM29" s="75"/>
      <c r="UWN29" s="75"/>
      <c r="UWO29" s="75"/>
      <c r="UWP29" s="75"/>
      <c r="UWQ29" s="75"/>
      <c r="UWR29" s="75"/>
      <c r="UWS29" s="75"/>
      <c r="UWT29" s="75"/>
      <c r="UWU29" s="75"/>
      <c r="UWV29" s="75"/>
      <c r="UWW29" s="75"/>
      <c r="UWX29" s="75"/>
      <c r="UWY29" s="75"/>
      <c r="UWZ29" s="75"/>
      <c r="UXA29" s="75"/>
      <c r="UXB29" s="75"/>
      <c r="UXC29" s="75"/>
      <c r="UXD29" s="75"/>
      <c r="UXE29" s="75"/>
      <c r="UXF29" s="75"/>
      <c r="UXG29" s="75"/>
      <c r="UXH29" s="75"/>
      <c r="UXI29" s="75"/>
      <c r="UXJ29" s="75"/>
      <c r="UXK29" s="75"/>
      <c r="UXL29" s="75"/>
      <c r="UXM29" s="75"/>
      <c r="UXN29" s="75"/>
      <c r="UXO29" s="75"/>
      <c r="UXP29" s="75"/>
      <c r="UXQ29" s="75"/>
      <c r="UXR29" s="75"/>
      <c r="UXS29" s="75"/>
      <c r="UXT29" s="75"/>
      <c r="UXU29" s="75"/>
      <c r="UXV29" s="75"/>
      <c r="UXW29" s="75"/>
      <c r="UXX29" s="75"/>
      <c r="UXY29" s="75"/>
      <c r="UXZ29" s="75"/>
      <c r="UYA29" s="75"/>
      <c r="UYB29" s="75"/>
      <c r="UYC29" s="75"/>
      <c r="UYD29" s="75"/>
      <c r="UYE29" s="75"/>
      <c r="UYF29" s="75"/>
      <c r="UYG29" s="75"/>
      <c r="UYH29" s="75"/>
      <c r="UYI29" s="75"/>
      <c r="UYJ29" s="75"/>
      <c r="UYK29" s="75"/>
      <c r="UYL29" s="75"/>
      <c r="UYM29" s="75"/>
      <c r="UYN29" s="75"/>
      <c r="UYO29" s="75"/>
      <c r="UYP29" s="75"/>
      <c r="UYQ29" s="75"/>
      <c r="UYR29" s="75"/>
      <c r="UYS29" s="75"/>
      <c r="UYT29" s="75"/>
      <c r="UYU29" s="75"/>
      <c r="UYV29" s="75"/>
      <c r="UYW29" s="75"/>
      <c r="UYX29" s="75"/>
      <c r="UYY29" s="75"/>
      <c r="UYZ29" s="75"/>
      <c r="UZA29" s="75"/>
      <c r="UZB29" s="75"/>
      <c r="UZC29" s="75"/>
      <c r="UZD29" s="75"/>
      <c r="UZE29" s="75"/>
      <c r="UZF29" s="75"/>
      <c r="UZG29" s="75"/>
      <c r="UZH29" s="75"/>
      <c r="UZI29" s="75"/>
      <c r="UZJ29" s="75"/>
      <c r="UZK29" s="75"/>
      <c r="UZL29" s="75"/>
      <c r="UZM29" s="75"/>
      <c r="UZN29" s="75"/>
      <c r="UZO29" s="75"/>
      <c r="UZP29" s="75"/>
      <c r="UZQ29" s="75"/>
      <c r="UZR29" s="75"/>
      <c r="UZS29" s="75"/>
      <c r="UZT29" s="75"/>
      <c r="UZU29" s="75"/>
      <c r="UZV29" s="75"/>
      <c r="UZW29" s="75"/>
      <c r="UZX29" s="75"/>
      <c r="UZY29" s="75"/>
      <c r="UZZ29" s="75"/>
      <c r="VAA29" s="75"/>
      <c r="VAB29" s="75"/>
      <c r="VAC29" s="75"/>
      <c r="VAD29" s="75"/>
      <c r="VAE29" s="75"/>
      <c r="VAF29" s="75"/>
      <c r="VAG29" s="75"/>
      <c r="VAH29" s="75"/>
      <c r="VAI29" s="75"/>
      <c r="VAJ29" s="75"/>
      <c r="VAK29" s="75"/>
      <c r="VAL29" s="75"/>
      <c r="VAM29" s="75"/>
      <c r="VAN29" s="75"/>
      <c r="VAO29" s="75"/>
      <c r="VAP29" s="75"/>
      <c r="VAQ29" s="75"/>
      <c r="VAR29" s="75"/>
      <c r="VAS29" s="75"/>
      <c r="VAT29" s="75"/>
      <c r="VAU29" s="75"/>
      <c r="VAV29" s="75"/>
      <c r="VAW29" s="75"/>
      <c r="VAX29" s="75"/>
      <c r="VAY29" s="75"/>
      <c r="VAZ29" s="75"/>
      <c r="VBA29" s="75"/>
      <c r="VBB29" s="75"/>
      <c r="VBC29" s="75"/>
      <c r="VBD29" s="75"/>
      <c r="VBE29" s="75"/>
      <c r="VBF29" s="75"/>
      <c r="VBG29" s="75"/>
      <c r="VBH29" s="75"/>
      <c r="VBI29" s="75"/>
      <c r="VBJ29" s="75"/>
      <c r="VBK29" s="75"/>
      <c r="VBL29" s="75"/>
      <c r="VBM29" s="75"/>
      <c r="VBN29" s="75"/>
      <c r="VBO29" s="75"/>
      <c r="VBP29" s="75"/>
      <c r="VBQ29" s="75"/>
      <c r="VBR29" s="75"/>
      <c r="VBS29" s="75"/>
      <c r="VBT29" s="75"/>
      <c r="VBU29" s="75"/>
      <c r="VBV29" s="75"/>
      <c r="VBW29" s="75"/>
      <c r="VBX29" s="75"/>
      <c r="VBY29" s="75"/>
      <c r="VBZ29" s="75"/>
      <c r="VCA29" s="75"/>
      <c r="VCB29" s="75"/>
      <c r="VCC29" s="75"/>
      <c r="VCD29" s="75"/>
      <c r="VCE29" s="75"/>
      <c r="VCF29" s="75"/>
      <c r="VCG29" s="75"/>
      <c r="VCH29" s="75"/>
      <c r="VCI29" s="75"/>
      <c r="VCJ29" s="75"/>
      <c r="VCK29" s="75"/>
      <c r="VCL29" s="75"/>
      <c r="VCM29" s="75"/>
      <c r="VCN29" s="75"/>
      <c r="VCO29" s="75"/>
      <c r="VCP29" s="75"/>
      <c r="VCQ29" s="75"/>
      <c r="VCR29" s="75"/>
      <c r="VCS29" s="75"/>
      <c r="VCT29" s="75"/>
      <c r="VCU29" s="75"/>
      <c r="VCV29" s="75"/>
      <c r="VCW29" s="75"/>
      <c r="VCX29" s="75"/>
      <c r="VCY29" s="75"/>
      <c r="VCZ29" s="75"/>
      <c r="VDA29" s="75"/>
      <c r="VDB29" s="75"/>
      <c r="VDC29" s="75"/>
      <c r="VDD29" s="75"/>
      <c r="VDE29" s="75"/>
      <c r="VDF29" s="75"/>
      <c r="VDG29" s="75"/>
      <c r="VDH29" s="75"/>
      <c r="VDI29" s="75"/>
      <c r="VDJ29" s="75"/>
      <c r="VDK29" s="75"/>
      <c r="VDL29" s="75"/>
      <c r="VDM29" s="75"/>
      <c r="VDN29" s="75"/>
      <c r="VDO29" s="75"/>
      <c r="VDP29" s="75"/>
      <c r="VDQ29" s="75"/>
      <c r="VDR29" s="75"/>
      <c r="VDS29" s="75"/>
      <c r="VDT29" s="75"/>
      <c r="VDU29" s="75"/>
      <c r="VDV29" s="75"/>
      <c r="VDW29" s="75"/>
      <c r="VDX29" s="75"/>
      <c r="VDY29" s="75"/>
      <c r="VDZ29" s="75"/>
      <c r="VEA29" s="75"/>
      <c r="VEB29" s="75"/>
      <c r="VEC29" s="75"/>
      <c r="VED29" s="75"/>
      <c r="VEE29" s="75"/>
      <c r="VEF29" s="75"/>
      <c r="VEG29" s="75"/>
      <c r="VEH29" s="75"/>
      <c r="VEI29" s="75"/>
      <c r="VEJ29" s="75"/>
      <c r="VEK29" s="75"/>
      <c r="VEL29" s="75"/>
      <c r="VEM29" s="75"/>
      <c r="VEN29" s="75"/>
      <c r="VEO29" s="75"/>
      <c r="VEP29" s="75"/>
      <c r="VEQ29" s="75"/>
      <c r="VER29" s="75"/>
      <c r="VES29" s="75"/>
      <c r="VET29" s="75"/>
      <c r="VEU29" s="75"/>
      <c r="VEV29" s="75"/>
      <c r="VEW29" s="75"/>
      <c r="VEX29" s="75"/>
      <c r="VEY29" s="75"/>
      <c r="VEZ29" s="75"/>
      <c r="VFA29" s="75"/>
      <c r="VFB29" s="75"/>
      <c r="VFC29" s="75"/>
      <c r="VFD29" s="75"/>
      <c r="VFE29" s="75"/>
      <c r="VFF29" s="75"/>
      <c r="VFG29" s="75"/>
      <c r="VFH29" s="75"/>
      <c r="VFI29" s="75"/>
      <c r="VFJ29" s="75"/>
      <c r="VFK29" s="75"/>
      <c r="VFL29" s="75"/>
      <c r="VFM29" s="75"/>
      <c r="VFN29" s="75"/>
      <c r="VFO29" s="75"/>
      <c r="VFP29" s="75"/>
      <c r="VFQ29" s="75"/>
      <c r="VFR29" s="75"/>
      <c r="VFS29" s="75"/>
      <c r="VFT29" s="75"/>
      <c r="VFU29" s="75"/>
      <c r="VFV29" s="75"/>
      <c r="VFW29" s="75"/>
      <c r="VFX29" s="75"/>
      <c r="VFY29" s="75"/>
      <c r="VFZ29" s="75"/>
      <c r="VGA29" s="75"/>
      <c r="VGB29" s="75"/>
      <c r="VGC29" s="75"/>
      <c r="VGD29" s="75"/>
      <c r="VGE29" s="75"/>
      <c r="VGF29" s="75"/>
      <c r="VGG29" s="75"/>
      <c r="VGH29" s="75"/>
      <c r="VGI29" s="75"/>
      <c r="VGJ29" s="75"/>
      <c r="VGK29" s="75"/>
      <c r="VGL29" s="75"/>
      <c r="VGM29" s="75"/>
      <c r="VGN29" s="75"/>
      <c r="VGO29" s="75"/>
      <c r="VGP29" s="75"/>
      <c r="VGQ29" s="75"/>
      <c r="VGR29" s="75"/>
      <c r="VGS29" s="75"/>
      <c r="VGT29" s="75"/>
      <c r="VGU29" s="75"/>
      <c r="VGV29" s="75"/>
      <c r="VGW29" s="75"/>
      <c r="VGX29" s="75"/>
      <c r="VGY29" s="75"/>
      <c r="VGZ29" s="75"/>
      <c r="VHA29" s="75"/>
      <c r="VHB29" s="75"/>
      <c r="VHC29" s="75"/>
      <c r="VHD29" s="75"/>
      <c r="VHE29" s="75"/>
      <c r="VHF29" s="75"/>
      <c r="VHG29" s="75"/>
      <c r="VHH29" s="75"/>
      <c r="VHI29" s="75"/>
      <c r="VHJ29" s="75"/>
      <c r="VHK29" s="75"/>
      <c r="VHL29" s="75"/>
      <c r="VHM29" s="75"/>
      <c r="VHN29" s="75"/>
      <c r="VHO29" s="75"/>
      <c r="VHP29" s="75"/>
      <c r="VHQ29" s="75"/>
      <c r="VHR29" s="75"/>
      <c r="VHS29" s="75"/>
      <c r="VHT29" s="75"/>
      <c r="VHU29" s="75"/>
      <c r="VHV29" s="75"/>
      <c r="VHW29" s="75"/>
      <c r="VHX29" s="75"/>
      <c r="VHY29" s="75"/>
      <c r="VHZ29" s="75"/>
      <c r="VIA29" s="75"/>
      <c r="VIB29" s="75"/>
      <c r="VIC29" s="75"/>
      <c r="VID29" s="75"/>
      <c r="VIE29" s="75"/>
      <c r="VIF29" s="75"/>
      <c r="VIG29" s="75"/>
      <c r="VIH29" s="75"/>
      <c r="VII29" s="75"/>
      <c r="VIJ29" s="75"/>
      <c r="VIK29" s="75"/>
      <c r="VIL29" s="75"/>
      <c r="VIM29" s="75"/>
      <c r="VIN29" s="75"/>
      <c r="VIO29" s="75"/>
      <c r="VIP29" s="75"/>
      <c r="VIQ29" s="75"/>
      <c r="VIR29" s="75"/>
      <c r="VIS29" s="75"/>
      <c r="VIT29" s="75"/>
      <c r="VIU29" s="75"/>
      <c r="VIV29" s="75"/>
      <c r="VIW29" s="75"/>
      <c r="VIX29" s="75"/>
      <c r="VIY29" s="75"/>
      <c r="VIZ29" s="75"/>
      <c r="VJA29" s="75"/>
      <c r="VJB29" s="75"/>
      <c r="VJC29" s="75"/>
      <c r="VJD29" s="75"/>
      <c r="VJE29" s="75"/>
      <c r="VJF29" s="75"/>
      <c r="VJG29" s="75"/>
      <c r="VJH29" s="75"/>
      <c r="VJI29" s="75"/>
      <c r="VJJ29" s="75"/>
      <c r="VJK29" s="75"/>
      <c r="VJL29" s="75"/>
      <c r="VJM29" s="75"/>
      <c r="VJN29" s="75"/>
      <c r="VJO29" s="75"/>
      <c r="VJP29" s="75"/>
      <c r="VJQ29" s="75"/>
      <c r="VJR29" s="75"/>
      <c r="VJS29" s="75"/>
      <c r="VJT29" s="75"/>
      <c r="VJU29" s="75"/>
      <c r="VJV29" s="75"/>
      <c r="VJW29" s="75"/>
      <c r="VJX29" s="75"/>
      <c r="VJY29" s="75"/>
      <c r="VJZ29" s="75"/>
      <c r="VKA29" s="75"/>
      <c r="VKB29" s="75"/>
      <c r="VKC29" s="75"/>
      <c r="VKD29" s="75"/>
      <c r="VKE29" s="75"/>
      <c r="VKF29" s="75"/>
      <c r="VKG29" s="75"/>
      <c r="VKH29" s="75"/>
      <c r="VKI29" s="75"/>
      <c r="VKJ29" s="75"/>
      <c r="VKK29" s="75"/>
      <c r="VKL29" s="75"/>
      <c r="VKM29" s="75"/>
      <c r="VKN29" s="75"/>
      <c r="VKO29" s="75"/>
      <c r="VKP29" s="75"/>
      <c r="VKQ29" s="75"/>
      <c r="VKR29" s="75"/>
      <c r="VKS29" s="75"/>
      <c r="VKT29" s="75"/>
      <c r="VKU29" s="75"/>
      <c r="VKV29" s="75"/>
      <c r="VKW29" s="75"/>
      <c r="VKX29" s="75"/>
      <c r="VKY29" s="75"/>
      <c r="VKZ29" s="75"/>
      <c r="VLA29" s="75"/>
      <c r="VLB29" s="75"/>
      <c r="VLC29" s="75"/>
      <c r="VLD29" s="75"/>
      <c r="VLE29" s="75"/>
      <c r="VLF29" s="75"/>
      <c r="VLG29" s="75"/>
      <c r="VLH29" s="75"/>
      <c r="VLI29" s="75"/>
      <c r="VLJ29" s="75"/>
      <c r="VLK29" s="75"/>
      <c r="VLL29" s="75"/>
      <c r="VLM29" s="75"/>
      <c r="VLN29" s="75"/>
      <c r="VLO29" s="75"/>
      <c r="VLP29" s="75"/>
      <c r="VLQ29" s="75"/>
      <c r="VLR29" s="75"/>
      <c r="VLS29" s="75"/>
      <c r="VLT29" s="75"/>
      <c r="VLU29" s="75"/>
      <c r="VLV29" s="75"/>
      <c r="VLW29" s="75"/>
      <c r="VLX29" s="75"/>
      <c r="VLY29" s="75"/>
      <c r="VLZ29" s="75"/>
      <c r="VMA29" s="75"/>
      <c r="VMB29" s="75"/>
      <c r="VMC29" s="75"/>
      <c r="VMD29" s="75"/>
      <c r="VME29" s="75"/>
      <c r="VMF29" s="75"/>
      <c r="VMG29" s="75"/>
      <c r="VMH29" s="75"/>
      <c r="VMI29" s="75"/>
      <c r="VMJ29" s="75"/>
      <c r="VMK29" s="75"/>
      <c r="VML29" s="75"/>
      <c r="VMM29" s="75"/>
      <c r="VMN29" s="75"/>
      <c r="VMO29" s="75"/>
      <c r="VMP29" s="75"/>
      <c r="VMQ29" s="75"/>
      <c r="VMR29" s="75"/>
      <c r="VMS29" s="75"/>
      <c r="VMT29" s="75"/>
      <c r="VMU29" s="75"/>
      <c r="VMV29" s="75"/>
      <c r="VMW29" s="75"/>
      <c r="VMX29" s="75"/>
      <c r="VMY29" s="75"/>
      <c r="VMZ29" s="75"/>
      <c r="VNA29" s="75"/>
      <c r="VNB29" s="75"/>
      <c r="VNC29" s="75"/>
      <c r="VND29" s="75"/>
      <c r="VNE29" s="75"/>
      <c r="VNF29" s="75"/>
      <c r="VNG29" s="75"/>
      <c r="VNH29" s="75"/>
      <c r="VNI29" s="75"/>
      <c r="VNJ29" s="75"/>
      <c r="VNK29" s="75"/>
      <c r="VNL29" s="75"/>
      <c r="VNM29" s="75"/>
      <c r="VNN29" s="75"/>
      <c r="VNO29" s="75"/>
      <c r="VNP29" s="75"/>
      <c r="VNQ29" s="75"/>
      <c r="VNR29" s="75"/>
      <c r="VNS29" s="75"/>
      <c r="VNT29" s="75"/>
      <c r="VNU29" s="75"/>
      <c r="VNV29" s="75"/>
      <c r="VNW29" s="75"/>
      <c r="VNX29" s="75"/>
      <c r="VNY29" s="75"/>
      <c r="VNZ29" s="75"/>
      <c r="VOA29" s="75"/>
      <c r="VOB29" s="75"/>
      <c r="VOC29" s="75"/>
      <c r="VOD29" s="75"/>
      <c r="VOE29" s="75"/>
      <c r="VOF29" s="75"/>
      <c r="VOG29" s="75"/>
      <c r="VOH29" s="75"/>
      <c r="VOI29" s="75"/>
      <c r="VOJ29" s="75"/>
      <c r="VOK29" s="75"/>
      <c r="VOL29" s="75"/>
      <c r="VOM29" s="75"/>
      <c r="VON29" s="75"/>
      <c r="VOO29" s="75"/>
      <c r="VOP29" s="75"/>
      <c r="VOQ29" s="75"/>
      <c r="VOR29" s="75"/>
      <c r="VOS29" s="75"/>
      <c r="VOT29" s="75"/>
      <c r="VOU29" s="75"/>
      <c r="VOV29" s="75"/>
      <c r="VOW29" s="75"/>
      <c r="VOX29" s="75"/>
      <c r="VOY29" s="75"/>
      <c r="VOZ29" s="75"/>
      <c r="VPA29" s="75"/>
      <c r="VPB29" s="75"/>
      <c r="VPC29" s="75"/>
      <c r="VPD29" s="75"/>
      <c r="VPE29" s="75"/>
      <c r="VPF29" s="75"/>
      <c r="VPG29" s="75"/>
      <c r="VPH29" s="75"/>
      <c r="VPI29" s="75"/>
      <c r="VPJ29" s="75"/>
      <c r="VPK29" s="75"/>
      <c r="VPL29" s="75"/>
      <c r="VPM29" s="75"/>
      <c r="VPN29" s="75"/>
      <c r="VPO29" s="75"/>
      <c r="VPP29" s="75"/>
      <c r="VPQ29" s="75"/>
      <c r="VPR29" s="75"/>
      <c r="VPS29" s="75"/>
      <c r="VPT29" s="75"/>
      <c r="VPU29" s="75"/>
      <c r="VPV29" s="75"/>
      <c r="VPW29" s="75"/>
      <c r="VPX29" s="75"/>
      <c r="VPY29" s="75"/>
      <c r="VPZ29" s="75"/>
      <c r="VQA29" s="75"/>
      <c r="VQB29" s="75"/>
      <c r="VQC29" s="75"/>
      <c r="VQD29" s="75"/>
      <c r="VQE29" s="75"/>
      <c r="VQF29" s="75"/>
      <c r="VQG29" s="75"/>
      <c r="VQH29" s="75"/>
      <c r="VQI29" s="75"/>
      <c r="VQJ29" s="75"/>
      <c r="VQK29" s="75"/>
      <c r="VQL29" s="75"/>
      <c r="VQM29" s="75"/>
      <c r="VQN29" s="75"/>
      <c r="VQO29" s="75"/>
      <c r="VQP29" s="75"/>
      <c r="VQQ29" s="75"/>
      <c r="VQR29" s="75"/>
      <c r="VQS29" s="75"/>
      <c r="VQT29" s="75"/>
      <c r="VQU29" s="75"/>
      <c r="VQV29" s="75"/>
      <c r="VQW29" s="75"/>
      <c r="VQX29" s="75"/>
      <c r="VQY29" s="75"/>
      <c r="VQZ29" s="75"/>
      <c r="VRA29" s="75"/>
      <c r="VRB29" s="75"/>
      <c r="VRC29" s="75"/>
      <c r="VRD29" s="75"/>
      <c r="VRE29" s="75"/>
      <c r="VRF29" s="75"/>
      <c r="VRG29" s="75"/>
      <c r="VRH29" s="75"/>
      <c r="VRI29" s="75"/>
      <c r="VRJ29" s="75"/>
      <c r="VRK29" s="75"/>
      <c r="VRL29" s="75"/>
      <c r="VRM29" s="75"/>
      <c r="VRN29" s="75"/>
      <c r="VRO29" s="75"/>
      <c r="VRP29" s="75"/>
      <c r="VRQ29" s="75"/>
      <c r="VRR29" s="75"/>
      <c r="VRS29" s="75"/>
      <c r="VRT29" s="75"/>
      <c r="VRU29" s="75"/>
      <c r="VRV29" s="75"/>
      <c r="VRW29" s="75"/>
      <c r="VRX29" s="75"/>
      <c r="VRY29" s="75"/>
      <c r="VRZ29" s="75"/>
      <c r="VSA29" s="75"/>
      <c r="VSB29" s="75"/>
      <c r="VSC29" s="75"/>
      <c r="VSD29" s="75"/>
      <c r="VSE29" s="75"/>
      <c r="VSF29" s="75"/>
      <c r="VSG29" s="75"/>
      <c r="VSH29" s="75"/>
      <c r="VSI29" s="75"/>
      <c r="VSJ29" s="75"/>
      <c r="VSK29" s="75"/>
      <c r="VSL29" s="75"/>
      <c r="VSM29" s="75"/>
      <c r="VSN29" s="75"/>
      <c r="VSO29" s="75"/>
      <c r="VSP29" s="75"/>
      <c r="VSQ29" s="75"/>
      <c r="VSR29" s="75"/>
      <c r="VSS29" s="75"/>
      <c r="VST29" s="75"/>
      <c r="VSU29" s="75"/>
      <c r="VSV29" s="75"/>
      <c r="VSW29" s="75"/>
      <c r="VSX29" s="75"/>
      <c r="VSY29" s="75"/>
      <c r="VSZ29" s="75"/>
      <c r="VTA29" s="75"/>
      <c r="VTB29" s="75"/>
      <c r="VTC29" s="75"/>
      <c r="VTD29" s="75"/>
      <c r="VTE29" s="75"/>
      <c r="VTF29" s="75"/>
      <c r="VTG29" s="75"/>
      <c r="VTH29" s="75"/>
      <c r="VTI29" s="75"/>
      <c r="VTJ29" s="75"/>
      <c r="VTK29" s="75"/>
      <c r="VTL29" s="75"/>
      <c r="VTM29" s="75"/>
      <c r="VTN29" s="75"/>
      <c r="VTO29" s="75"/>
      <c r="VTP29" s="75"/>
      <c r="VTQ29" s="75"/>
      <c r="VTR29" s="75"/>
      <c r="VTS29" s="75"/>
      <c r="VTT29" s="75"/>
      <c r="VTU29" s="75"/>
      <c r="VTV29" s="75"/>
      <c r="VTW29" s="75"/>
      <c r="VTX29" s="75"/>
      <c r="VTY29" s="75"/>
      <c r="VTZ29" s="75"/>
      <c r="VUA29" s="75"/>
      <c r="VUB29" s="75"/>
      <c r="VUC29" s="75"/>
      <c r="VUD29" s="75"/>
      <c r="VUE29" s="75"/>
      <c r="VUF29" s="75"/>
      <c r="VUG29" s="75"/>
      <c r="VUH29" s="75"/>
      <c r="VUI29" s="75"/>
      <c r="VUJ29" s="75"/>
      <c r="VUK29" s="75"/>
      <c r="VUL29" s="75"/>
      <c r="VUM29" s="75"/>
      <c r="VUN29" s="75"/>
      <c r="VUO29" s="75"/>
      <c r="VUP29" s="75"/>
      <c r="VUQ29" s="75"/>
      <c r="VUR29" s="75"/>
      <c r="VUS29" s="75"/>
      <c r="VUT29" s="75"/>
      <c r="VUU29" s="75"/>
      <c r="VUV29" s="75"/>
      <c r="VUW29" s="75"/>
      <c r="VUX29" s="75"/>
      <c r="VUY29" s="75"/>
      <c r="VUZ29" s="75"/>
      <c r="VVA29" s="75"/>
      <c r="VVB29" s="75"/>
      <c r="VVC29" s="75"/>
      <c r="VVD29" s="75"/>
      <c r="VVE29" s="75"/>
      <c r="VVF29" s="75"/>
      <c r="VVG29" s="75"/>
      <c r="VVH29" s="75"/>
      <c r="VVI29" s="75"/>
      <c r="VVJ29" s="75"/>
      <c r="VVK29" s="75"/>
      <c r="VVL29" s="75"/>
      <c r="VVM29" s="75"/>
      <c r="VVN29" s="75"/>
      <c r="VVO29" s="75"/>
      <c r="VVP29" s="75"/>
      <c r="VVQ29" s="75"/>
      <c r="VVR29" s="75"/>
      <c r="VVS29" s="75"/>
      <c r="VVT29" s="75"/>
      <c r="VVU29" s="75"/>
      <c r="VVV29" s="75"/>
      <c r="VVW29" s="75"/>
      <c r="VVX29" s="75"/>
      <c r="VVY29" s="75"/>
      <c r="VVZ29" s="75"/>
      <c r="VWA29" s="75"/>
      <c r="VWB29" s="75"/>
      <c r="VWC29" s="75"/>
      <c r="VWD29" s="75"/>
      <c r="VWE29" s="75"/>
      <c r="VWF29" s="75"/>
      <c r="VWG29" s="75"/>
      <c r="VWH29" s="75"/>
      <c r="VWI29" s="75"/>
      <c r="VWJ29" s="75"/>
      <c r="VWK29" s="75"/>
      <c r="VWL29" s="75"/>
      <c r="VWM29" s="75"/>
      <c r="VWN29" s="75"/>
      <c r="VWO29" s="75"/>
      <c r="VWP29" s="75"/>
      <c r="VWQ29" s="75"/>
      <c r="VWR29" s="75"/>
      <c r="VWS29" s="75"/>
      <c r="VWT29" s="75"/>
      <c r="VWU29" s="75"/>
      <c r="VWV29" s="75"/>
      <c r="VWW29" s="75"/>
      <c r="VWX29" s="75"/>
      <c r="VWY29" s="75"/>
      <c r="VWZ29" s="75"/>
      <c r="VXA29" s="75"/>
      <c r="VXB29" s="75"/>
      <c r="VXC29" s="75"/>
      <c r="VXD29" s="75"/>
      <c r="VXE29" s="75"/>
      <c r="VXF29" s="75"/>
      <c r="VXG29" s="75"/>
      <c r="VXH29" s="75"/>
      <c r="VXI29" s="75"/>
      <c r="VXJ29" s="75"/>
      <c r="VXK29" s="75"/>
      <c r="VXL29" s="75"/>
      <c r="VXM29" s="75"/>
      <c r="VXN29" s="75"/>
      <c r="VXO29" s="75"/>
      <c r="VXP29" s="75"/>
      <c r="VXQ29" s="75"/>
      <c r="VXR29" s="75"/>
      <c r="VXS29" s="75"/>
      <c r="VXT29" s="75"/>
      <c r="VXU29" s="75"/>
      <c r="VXV29" s="75"/>
      <c r="VXW29" s="75"/>
      <c r="VXX29" s="75"/>
      <c r="VXY29" s="75"/>
      <c r="VXZ29" s="75"/>
      <c r="VYA29" s="75"/>
      <c r="VYB29" s="75"/>
      <c r="VYC29" s="75"/>
      <c r="VYD29" s="75"/>
      <c r="VYE29" s="75"/>
      <c r="VYF29" s="75"/>
      <c r="VYG29" s="75"/>
      <c r="VYH29" s="75"/>
      <c r="VYI29" s="75"/>
      <c r="VYJ29" s="75"/>
      <c r="VYK29" s="75"/>
      <c r="VYL29" s="75"/>
      <c r="VYM29" s="75"/>
      <c r="VYN29" s="75"/>
      <c r="VYO29" s="75"/>
      <c r="VYP29" s="75"/>
      <c r="VYQ29" s="75"/>
      <c r="VYR29" s="75"/>
      <c r="VYS29" s="75"/>
      <c r="VYT29" s="75"/>
      <c r="VYU29" s="75"/>
      <c r="VYV29" s="75"/>
      <c r="VYW29" s="75"/>
      <c r="VYX29" s="75"/>
      <c r="VYY29" s="75"/>
      <c r="VYZ29" s="75"/>
      <c r="VZA29" s="75"/>
      <c r="VZB29" s="75"/>
      <c r="VZC29" s="75"/>
      <c r="VZD29" s="75"/>
      <c r="VZE29" s="75"/>
      <c r="VZF29" s="75"/>
      <c r="VZG29" s="75"/>
      <c r="VZH29" s="75"/>
      <c r="VZI29" s="75"/>
      <c r="VZJ29" s="75"/>
      <c r="VZK29" s="75"/>
      <c r="VZL29" s="75"/>
      <c r="VZM29" s="75"/>
      <c r="VZN29" s="75"/>
      <c r="VZO29" s="75"/>
      <c r="VZP29" s="75"/>
      <c r="VZQ29" s="75"/>
      <c r="VZR29" s="75"/>
      <c r="VZS29" s="75"/>
      <c r="VZT29" s="75"/>
      <c r="VZU29" s="75"/>
      <c r="VZV29" s="75"/>
      <c r="VZW29" s="75"/>
      <c r="VZX29" s="75"/>
      <c r="VZY29" s="75"/>
      <c r="VZZ29" s="75"/>
      <c r="WAA29" s="75"/>
      <c r="WAB29" s="75"/>
      <c r="WAC29" s="75"/>
      <c r="WAD29" s="75"/>
      <c r="WAE29" s="75"/>
      <c r="WAF29" s="75"/>
      <c r="WAG29" s="75"/>
      <c r="WAH29" s="75"/>
      <c r="WAI29" s="75"/>
      <c r="WAJ29" s="75"/>
      <c r="WAK29" s="75"/>
      <c r="WAL29" s="75"/>
      <c r="WAM29" s="75"/>
      <c r="WAN29" s="75"/>
      <c r="WAO29" s="75"/>
      <c r="WAP29" s="75"/>
      <c r="WAQ29" s="75"/>
      <c r="WAR29" s="75"/>
      <c r="WAS29" s="75"/>
      <c r="WAT29" s="75"/>
      <c r="WAU29" s="75"/>
      <c r="WAV29" s="75"/>
      <c r="WAW29" s="75"/>
      <c r="WAX29" s="75"/>
      <c r="WAY29" s="75"/>
      <c r="WAZ29" s="75"/>
      <c r="WBA29" s="75"/>
      <c r="WBB29" s="75"/>
      <c r="WBC29" s="75"/>
      <c r="WBD29" s="75"/>
      <c r="WBE29" s="75"/>
      <c r="WBF29" s="75"/>
      <c r="WBG29" s="75"/>
      <c r="WBH29" s="75"/>
      <c r="WBI29" s="75"/>
      <c r="WBJ29" s="75"/>
      <c r="WBK29" s="75"/>
      <c r="WBL29" s="75"/>
      <c r="WBM29" s="75"/>
      <c r="WBN29" s="75"/>
      <c r="WBO29" s="75"/>
      <c r="WBP29" s="75"/>
      <c r="WBQ29" s="75"/>
      <c r="WBR29" s="75"/>
      <c r="WBS29" s="75"/>
      <c r="WBT29" s="75"/>
      <c r="WBU29" s="75"/>
      <c r="WBV29" s="75"/>
      <c r="WBW29" s="75"/>
      <c r="WBX29" s="75"/>
      <c r="WBY29" s="75"/>
      <c r="WBZ29" s="75"/>
      <c r="WCA29" s="75"/>
      <c r="WCB29" s="75"/>
      <c r="WCC29" s="75"/>
      <c r="WCD29" s="75"/>
      <c r="WCE29" s="75"/>
      <c r="WCF29" s="75"/>
      <c r="WCG29" s="75"/>
      <c r="WCH29" s="75"/>
      <c r="WCI29" s="75"/>
      <c r="WCJ29" s="75"/>
      <c r="WCK29" s="75"/>
      <c r="WCL29" s="75"/>
      <c r="WCM29" s="75"/>
      <c r="WCN29" s="75"/>
      <c r="WCO29" s="75"/>
      <c r="WCP29" s="75"/>
      <c r="WCQ29" s="75"/>
      <c r="WCR29" s="75"/>
      <c r="WCS29" s="75"/>
      <c r="WCT29" s="75"/>
      <c r="WCU29" s="75"/>
      <c r="WCV29" s="75"/>
      <c r="WCW29" s="75"/>
      <c r="WCX29" s="75"/>
      <c r="WCY29" s="75"/>
      <c r="WCZ29" s="75"/>
      <c r="WDA29" s="75"/>
      <c r="WDB29" s="75"/>
      <c r="WDC29" s="75"/>
      <c r="WDD29" s="75"/>
      <c r="WDE29" s="75"/>
      <c r="WDF29" s="75"/>
      <c r="WDG29" s="75"/>
      <c r="WDH29" s="75"/>
      <c r="WDI29" s="75"/>
      <c r="WDJ29" s="75"/>
      <c r="WDK29" s="75"/>
      <c r="WDL29" s="75"/>
      <c r="WDM29" s="75"/>
      <c r="WDN29" s="75"/>
      <c r="WDO29" s="75"/>
      <c r="WDP29" s="75"/>
      <c r="WDQ29" s="75"/>
      <c r="WDR29" s="75"/>
      <c r="WDS29" s="75"/>
      <c r="WDT29" s="75"/>
      <c r="WDU29" s="75"/>
      <c r="WDV29" s="75"/>
      <c r="WDW29" s="75"/>
      <c r="WDX29" s="75"/>
      <c r="WDY29" s="75"/>
      <c r="WDZ29" s="75"/>
      <c r="WEA29" s="75"/>
      <c r="WEB29" s="75"/>
      <c r="WEC29" s="75"/>
      <c r="WED29" s="75"/>
      <c r="WEE29" s="75"/>
      <c r="WEF29" s="75"/>
      <c r="WEG29" s="75"/>
      <c r="WEH29" s="75"/>
      <c r="WEI29" s="75"/>
      <c r="WEJ29" s="75"/>
      <c r="WEK29" s="75"/>
      <c r="WEL29" s="75"/>
      <c r="WEM29" s="75"/>
      <c r="WEN29" s="75"/>
      <c r="WEO29" s="75"/>
      <c r="WEP29" s="75"/>
      <c r="WEQ29" s="75"/>
      <c r="WER29" s="75"/>
      <c r="WES29" s="75"/>
      <c r="WET29" s="75"/>
      <c r="WEU29" s="75"/>
      <c r="WEV29" s="75"/>
      <c r="WEW29" s="75"/>
      <c r="WEX29" s="75"/>
      <c r="WEY29" s="75"/>
      <c r="WEZ29" s="75"/>
      <c r="WFA29" s="75"/>
      <c r="WFB29" s="75"/>
      <c r="WFC29" s="75"/>
      <c r="WFD29" s="75"/>
      <c r="WFE29" s="75"/>
      <c r="WFF29" s="75"/>
      <c r="WFG29" s="75"/>
      <c r="WFH29" s="75"/>
      <c r="WFI29" s="75"/>
      <c r="WFJ29" s="75"/>
      <c r="WFK29" s="75"/>
      <c r="WFL29" s="75"/>
      <c r="WFM29" s="75"/>
      <c r="WFN29" s="75"/>
      <c r="WFO29" s="75"/>
      <c r="WFP29" s="75"/>
      <c r="WFQ29" s="75"/>
      <c r="WFR29" s="75"/>
      <c r="WFS29" s="75"/>
      <c r="WFT29" s="75"/>
      <c r="WFU29" s="75"/>
      <c r="WFV29" s="75"/>
      <c r="WFW29" s="75"/>
      <c r="WFX29" s="75"/>
      <c r="WFY29" s="75"/>
      <c r="WFZ29" s="75"/>
      <c r="WGA29" s="75"/>
      <c r="WGB29" s="75"/>
      <c r="WGC29" s="75"/>
      <c r="WGD29" s="75"/>
      <c r="WGE29" s="75"/>
      <c r="WGF29" s="75"/>
      <c r="WGG29" s="75"/>
      <c r="WGH29" s="75"/>
      <c r="WGI29" s="75"/>
      <c r="WGJ29" s="75"/>
      <c r="WGK29" s="75"/>
      <c r="WGL29" s="75"/>
      <c r="WGM29" s="75"/>
      <c r="WGN29" s="75"/>
      <c r="WGO29" s="75"/>
      <c r="WGP29" s="75"/>
      <c r="WGQ29" s="75"/>
      <c r="WGR29" s="75"/>
      <c r="WGS29" s="75"/>
      <c r="WGT29" s="75"/>
      <c r="WGU29" s="75"/>
      <c r="WGV29" s="75"/>
      <c r="WGW29" s="75"/>
      <c r="WGX29" s="75"/>
      <c r="WGY29" s="75"/>
      <c r="WGZ29" s="75"/>
      <c r="WHA29" s="75"/>
      <c r="WHB29" s="75"/>
      <c r="WHC29" s="75"/>
      <c r="WHD29" s="75"/>
      <c r="WHE29" s="75"/>
      <c r="WHF29" s="75"/>
      <c r="WHG29" s="75"/>
      <c r="WHH29" s="75"/>
      <c r="WHI29" s="75"/>
      <c r="WHJ29" s="75"/>
      <c r="WHK29" s="75"/>
      <c r="WHL29" s="75"/>
      <c r="WHM29" s="75"/>
      <c r="WHN29" s="75"/>
      <c r="WHO29" s="75"/>
      <c r="WHP29" s="75"/>
      <c r="WHQ29" s="75"/>
      <c r="WHR29" s="75"/>
      <c r="WHS29" s="75"/>
      <c r="WHT29" s="75"/>
      <c r="WHU29" s="75"/>
      <c r="WHV29" s="75"/>
      <c r="WHW29" s="75"/>
      <c r="WHX29" s="75"/>
      <c r="WHY29" s="75"/>
      <c r="WHZ29" s="75"/>
      <c r="WIA29" s="75"/>
      <c r="WIB29" s="75"/>
      <c r="WIC29" s="75"/>
      <c r="WID29" s="75"/>
      <c r="WIE29" s="75"/>
      <c r="WIF29" s="75"/>
      <c r="WIG29" s="75"/>
      <c r="WIH29" s="75"/>
      <c r="WII29" s="75"/>
      <c r="WIJ29" s="75"/>
      <c r="WIK29" s="75"/>
      <c r="WIL29" s="75"/>
      <c r="WIM29" s="75"/>
      <c r="WIN29" s="75"/>
      <c r="WIO29" s="75"/>
      <c r="WIP29" s="75"/>
      <c r="WIQ29" s="75"/>
      <c r="WIR29" s="75"/>
      <c r="WIS29" s="75"/>
      <c r="WIT29" s="75"/>
      <c r="WIU29" s="75"/>
      <c r="WIV29" s="75"/>
      <c r="WIW29" s="75"/>
      <c r="WIX29" s="75"/>
      <c r="WIY29" s="75"/>
      <c r="WIZ29" s="75"/>
      <c r="WJA29" s="75"/>
      <c r="WJB29" s="75"/>
      <c r="WJC29" s="75"/>
      <c r="WJD29" s="75"/>
      <c r="WJE29" s="75"/>
      <c r="WJF29" s="75"/>
      <c r="WJG29" s="75"/>
      <c r="WJH29" s="75"/>
      <c r="WJI29" s="75"/>
      <c r="WJJ29" s="75"/>
      <c r="WJK29" s="75"/>
      <c r="WJL29" s="75"/>
      <c r="WJM29" s="75"/>
      <c r="WJN29" s="75"/>
      <c r="WJO29" s="75"/>
      <c r="WJP29" s="75"/>
      <c r="WJQ29" s="75"/>
      <c r="WJR29" s="75"/>
      <c r="WJS29" s="75"/>
      <c r="WJT29" s="75"/>
      <c r="WJU29" s="75"/>
      <c r="WJV29" s="75"/>
      <c r="WJW29" s="75"/>
      <c r="WJX29" s="75"/>
      <c r="WJY29" s="75"/>
      <c r="WJZ29" s="75"/>
      <c r="WKA29" s="75"/>
      <c r="WKB29" s="75"/>
      <c r="WKC29" s="75"/>
      <c r="WKD29" s="75"/>
      <c r="WKE29" s="75"/>
      <c r="WKF29" s="75"/>
      <c r="WKG29" s="75"/>
      <c r="WKH29" s="75"/>
      <c r="WKI29" s="75"/>
      <c r="WKJ29" s="75"/>
      <c r="WKK29" s="75"/>
      <c r="WKL29" s="75"/>
      <c r="WKM29" s="75"/>
      <c r="WKN29" s="75"/>
      <c r="WKO29" s="75"/>
      <c r="WKP29" s="75"/>
      <c r="WKQ29" s="75"/>
      <c r="WKR29" s="75"/>
      <c r="WKS29" s="75"/>
      <c r="WKT29" s="75"/>
      <c r="WKU29" s="75"/>
      <c r="WKV29" s="75"/>
      <c r="WKW29" s="75"/>
      <c r="WKX29" s="75"/>
      <c r="WKY29" s="75"/>
      <c r="WKZ29" s="75"/>
      <c r="WLA29" s="75"/>
      <c r="WLB29" s="75"/>
      <c r="WLC29" s="75"/>
      <c r="WLD29" s="75"/>
      <c r="WLE29" s="75"/>
      <c r="WLF29" s="75"/>
      <c r="WLG29" s="75"/>
      <c r="WLH29" s="75"/>
      <c r="WLI29" s="75"/>
      <c r="WLJ29" s="75"/>
      <c r="WLK29" s="75"/>
      <c r="WLL29" s="75"/>
      <c r="WLM29" s="75"/>
      <c r="WLN29" s="75"/>
      <c r="WLO29" s="75"/>
      <c r="WLP29" s="75"/>
      <c r="WLQ29" s="75"/>
      <c r="WLR29" s="75"/>
      <c r="WLS29" s="75"/>
      <c r="WLT29" s="75"/>
      <c r="WLU29" s="75"/>
      <c r="WLV29" s="75"/>
      <c r="WLW29" s="75"/>
      <c r="WLX29" s="75"/>
      <c r="WLY29" s="75"/>
      <c r="WLZ29" s="75"/>
      <c r="WMA29" s="75"/>
      <c r="WMB29" s="75"/>
      <c r="WMC29" s="75"/>
      <c r="WMD29" s="75"/>
      <c r="WME29" s="75"/>
      <c r="WMF29" s="75"/>
      <c r="WMG29" s="75"/>
      <c r="WMH29" s="75"/>
      <c r="WMI29" s="75"/>
      <c r="WMJ29" s="75"/>
      <c r="WMK29" s="75"/>
      <c r="WML29" s="75"/>
      <c r="WMM29" s="75"/>
      <c r="WMN29" s="75"/>
      <c r="WMO29" s="75"/>
      <c r="WMP29" s="75"/>
      <c r="WMQ29" s="75"/>
      <c r="WMR29" s="75"/>
      <c r="WMS29" s="75"/>
      <c r="WMT29" s="75"/>
      <c r="WMU29" s="75"/>
      <c r="WMV29" s="75"/>
      <c r="WMW29" s="75"/>
      <c r="WMX29" s="75"/>
      <c r="WMY29" s="75"/>
      <c r="WMZ29" s="75"/>
      <c r="WNA29" s="75"/>
      <c r="WNB29" s="75"/>
      <c r="WNC29" s="75"/>
      <c r="WND29" s="75"/>
      <c r="WNE29" s="75"/>
      <c r="WNF29" s="75"/>
      <c r="WNG29" s="75"/>
      <c r="WNH29" s="75"/>
      <c r="WNI29" s="75"/>
      <c r="WNJ29" s="75"/>
      <c r="WNK29" s="75"/>
      <c r="WNL29" s="75"/>
      <c r="WNM29" s="75"/>
      <c r="WNN29" s="75"/>
      <c r="WNO29" s="75"/>
      <c r="WNP29" s="75"/>
      <c r="WNQ29" s="75"/>
      <c r="WNR29" s="75"/>
      <c r="WNS29" s="75"/>
      <c r="WNT29" s="75"/>
      <c r="WNU29" s="75"/>
      <c r="WNV29" s="75"/>
      <c r="WNW29" s="75"/>
      <c r="WNX29" s="75"/>
      <c r="WNY29" s="75"/>
      <c r="WNZ29" s="75"/>
      <c r="WOA29" s="75"/>
      <c r="WOB29" s="75"/>
      <c r="WOC29" s="75"/>
      <c r="WOD29" s="75"/>
      <c r="WOE29" s="75"/>
      <c r="WOF29" s="75"/>
      <c r="WOG29" s="75"/>
      <c r="WOH29" s="75"/>
      <c r="WOI29" s="75"/>
      <c r="WOJ29" s="75"/>
      <c r="WOK29" s="75"/>
      <c r="WOL29" s="75"/>
      <c r="WOM29" s="75"/>
      <c r="WON29" s="75"/>
      <c r="WOO29" s="75"/>
      <c r="WOP29" s="75"/>
      <c r="WOQ29" s="75"/>
      <c r="WOR29" s="75"/>
      <c r="WOS29" s="75"/>
      <c r="WOT29" s="75"/>
      <c r="WOU29" s="75"/>
      <c r="WOV29" s="75"/>
      <c r="WOW29" s="75"/>
      <c r="WOX29" s="75"/>
      <c r="WOY29" s="75"/>
      <c r="WOZ29" s="75"/>
      <c r="WPA29" s="75"/>
      <c r="WPB29" s="75"/>
      <c r="WPC29" s="75"/>
      <c r="WPD29" s="75"/>
      <c r="WPE29" s="75"/>
      <c r="WPF29" s="75"/>
      <c r="WPG29" s="75"/>
      <c r="WPH29" s="75"/>
      <c r="WPI29" s="75"/>
      <c r="WPJ29" s="75"/>
      <c r="WPK29" s="75"/>
      <c r="WPL29" s="75"/>
      <c r="WPM29" s="75"/>
      <c r="WPN29" s="75"/>
      <c r="WPO29" s="75"/>
      <c r="WPP29" s="75"/>
      <c r="WPQ29" s="75"/>
      <c r="WPR29" s="75"/>
      <c r="WPS29" s="75"/>
      <c r="WPT29" s="75"/>
      <c r="WPU29" s="75"/>
      <c r="WPV29" s="75"/>
      <c r="WPW29" s="75"/>
      <c r="WPX29" s="75"/>
      <c r="WPY29" s="75"/>
      <c r="WPZ29" s="75"/>
      <c r="WQA29" s="75"/>
      <c r="WQB29" s="75"/>
      <c r="WQC29" s="75"/>
      <c r="WQD29" s="75"/>
      <c r="WQE29" s="75"/>
      <c r="WQF29" s="75"/>
      <c r="WQG29" s="75"/>
      <c r="WQH29" s="75"/>
      <c r="WQI29" s="75"/>
      <c r="WQJ29" s="75"/>
      <c r="WQK29" s="75"/>
      <c r="WQL29" s="75"/>
      <c r="WQM29" s="75"/>
      <c r="WQN29" s="75"/>
      <c r="WQO29" s="75"/>
      <c r="WQP29" s="75"/>
      <c r="WQQ29" s="75"/>
      <c r="WQR29" s="75"/>
      <c r="WQS29" s="75"/>
      <c r="WQT29" s="75"/>
      <c r="WQU29" s="75"/>
      <c r="WQV29" s="75"/>
      <c r="WQW29" s="75"/>
      <c r="WQX29" s="75"/>
      <c r="WQY29" s="75"/>
      <c r="WQZ29" s="75"/>
      <c r="WRA29" s="75"/>
      <c r="WRB29" s="75"/>
      <c r="WRC29" s="75"/>
      <c r="WRD29" s="75"/>
      <c r="WRE29" s="75"/>
      <c r="WRF29" s="75"/>
      <c r="WRG29" s="75"/>
      <c r="WRH29" s="75"/>
      <c r="WRI29" s="75"/>
      <c r="WRJ29" s="75"/>
      <c r="WRK29" s="75"/>
      <c r="WRL29" s="75"/>
      <c r="WRM29" s="75"/>
      <c r="WRN29" s="75"/>
      <c r="WRO29" s="75"/>
      <c r="WRP29" s="75"/>
      <c r="WRQ29" s="75"/>
      <c r="WRR29" s="75"/>
      <c r="WRS29" s="75"/>
      <c r="WRT29" s="75"/>
      <c r="WRU29" s="75"/>
      <c r="WRV29" s="75"/>
      <c r="WRW29" s="75"/>
      <c r="WRX29" s="75"/>
      <c r="WRY29" s="75"/>
      <c r="WRZ29" s="75"/>
      <c r="WSA29" s="75"/>
      <c r="WSB29" s="75"/>
      <c r="WSC29" s="75"/>
      <c r="WSD29" s="75"/>
      <c r="WSE29" s="75"/>
      <c r="WSF29" s="75"/>
      <c r="WSG29" s="75"/>
      <c r="WSH29" s="75"/>
      <c r="WSI29" s="75"/>
      <c r="WSJ29" s="75"/>
      <c r="WSK29" s="75"/>
      <c r="WSL29" s="75"/>
      <c r="WSM29" s="75"/>
      <c r="WSN29" s="75"/>
      <c r="WSO29" s="75"/>
      <c r="WSP29" s="75"/>
      <c r="WSQ29" s="75"/>
      <c r="WSR29" s="75"/>
      <c r="WSS29" s="75"/>
      <c r="WST29" s="75"/>
      <c r="WSU29" s="75"/>
      <c r="WSV29" s="75"/>
      <c r="WSW29" s="75"/>
      <c r="WSX29" s="75"/>
      <c r="WSY29" s="75"/>
      <c r="WSZ29" s="75"/>
      <c r="WTA29" s="75"/>
      <c r="WTB29" s="75"/>
      <c r="WTC29" s="75"/>
      <c r="WTD29" s="75"/>
      <c r="WTE29" s="75"/>
      <c r="WTF29" s="75"/>
      <c r="WTG29" s="75"/>
      <c r="WTH29" s="75"/>
      <c r="WTI29" s="75"/>
      <c r="WTJ29" s="75"/>
      <c r="WTK29" s="75"/>
      <c r="WTL29" s="75"/>
      <c r="WTM29" s="75"/>
      <c r="WTN29" s="75"/>
      <c r="WTO29" s="75"/>
      <c r="WTP29" s="75"/>
      <c r="WTQ29" s="75"/>
      <c r="WTR29" s="75"/>
      <c r="WTS29" s="75"/>
      <c r="WTT29" s="75"/>
      <c r="WTU29" s="75"/>
      <c r="WTV29" s="75"/>
      <c r="WTW29" s="75"/>
      <c r="WTX29" s="75"/>
      <c r="WTY29" s="75"/>
      <c r="WTZ29" s="75"/>
      <c r="WUA29" s="75"/>
      <c r="WUB29" s="75"/>
      <c r="WUC29" s="75"/>
      <c r="WUD29" s="75"/>
      <c r="WUE29" s="75"/>
      <c r="WUF29" s="75"/>
      <c r="WUG29" s="75"/>
      <c r="WUH29" s="75"/>
      <c r="WUI29" s="75"/>
      <c r="WUJ29" s="75"/>
      <c r="WUK29" s="75"/>
      <c r="WUL29" s="75"/>
      <c r="WUM29" s="75"/>
      <c r="WUN29" s="75"/>
      <c r="WUO29" s="75"/>
      <c r="WUP29" s="75"/>
      <c r="WUQ29" s="75"/>
      <c r="WUR29" s="75"/>
      <c r="WUS29" s="75"/>
      <c r="WUT29" s="75"/>
      <c r="WUU29" s="75"/>
      <c r="WUV29" s="75"/>
      <c r="WUW29" s="75"/>
      <c r="WUX29" s="75"/>
      <c r="WUY29" s="75"/>
      <c r="WUZ29" s="75"/>
      <c r="WVA29" s="75"/>
      <c r="WVB29" s="75"/>
      <c r="WVC29" s="75"/>
      <c r="WVD29" s="75"/>
      <c r="WVE29" s="75"/>
      <c r="WVF29" s="75"/>
      <c r="WVG29" s="75"/>
      <c r="WVH29" s="75"/>
      <c r="WVI29" s="75"/>
      <c r="WVJ29" s="75"/>
      <c r="WVK29" s="75"/>
      <c r="WVL29" s="75"/>
      <c r="WVM29" s="75"/>
      <c r="WVN29" s="75"/>
      <c r="WVO29" s="75"/>
      <c r="WVP29" s="75"/>
      <c r="WVQ29" s="75"/>
      <c r="WVR29" s="75"/>
      <c r="WVS29" s="75"/>
      <c r="WVT29" s="75"/>
      <c r="WVU29" s="75"/>
      <c r="WVV29" s="75"/>
      <c r="WVW29" s="75"/>
      <c r="WVX29" s="75"/>
      <c r="WVY29" s="75"/>
      <c r="WVZ29" s="75"/>
      <c r="WWA29" s="75"/>
      <c r="WWB29" s="75"/>
      <c r="WWC29" s="75"/>
      <c r="WWD29" s="75"/>
      <c r="WWE29" s="75"/>
      <c r="WWF29" s="75"/>
      <c r="WWG29" s="75"/>
      <c r="WWH29" s="75"/>
      <c r="WWI29" s="75"/>
      <c r="WWJ29" s="75"/>
      <c r="WWK29" s="75"/>
      <c r="WWL29" s="75"/>
      <c r="WWM29" s="75"/>
      <c r="WWN29" s="75"/>
      <c r="WWO29" s="75"/>
      <c r="WWP29" s="75"/>
      <c r="WWQ29" s="75"/>
      <c r="WWR29" s="75"/>
      <c r="WWS29" s="75"/>
      <c r="WWT29" s="75"/>
      <c r="WWU29" s="75"/>
      <c r="WWV29" s="75"/>
      <c r="WWW29" s="75"/>
      <c r="WWX29" s="75"/>
      <c r="WWY29" s="75"/>
      <c r="WWZ29" s="75"/>
      <c r="WXA29" s="75"/>
      <c r="WXB29" s="75"/>
      <c r="WXC29" s="75"/>
      <c r="WXD29" s="75"/>
      <c r="WXE29" s="75"/>
      <c r="WXF29" s="75"/>
      <c r="WXG29" s="75"/>
      <c r="WXH29" s="75"/>
      <c r="WXI29" s="75"/>
      <c r="WXJ29" s="75"/>
      <c r="WXK29" s="75"/>
      <c r="WXL29" s="75"/>
      <c r="WXM29" s="75"/>
      <c r="WXN29" s="75"/>
      <c r="WXO29" s="75"/>
      <c r="WXP29" s="75"/>
      <c r="WXQ29" s="75"/>
      <c r="WXR29" s="75"/>
      <c r="WXS29" s="75"/>
      <c r="WXT29" s="75"/>
      <c r="WXU29" s="75"/>
      <c r="WXV29" s="75"/>
      <c r="WXW29" s="75"/>
      <c r="WXX29" s="75"/>
      <c r="WXY29" s="75"/>
      <c r="WXZ29" s="75"/>
      <c r="WYA29" s="75"/>
      <c r="WYB29" s="75"/>
      <c r="WYC29" s="75"/>
      <c r="WYD29" s="75"/>
      <c r="WYE29" s="75"/>
      <c r="WYF29" s="75"/>
      <c r="WYG29" s="75"/>
      <c r="WYH29" s="75"/>
      <c r="WYI29" s="75"/>
      <c r="WYJ29" s="75"/>
      <c r="WYK29" s="75"/>
      <c r="WYL29" s="75"/>
      <c r="WYM29" s="75"/>
      <c r="WYN29" s="75"/>
      <c r="WYO29" s="75"/>
      <c r="WYP29" s="75"/>
      <c r="WYQ29" s="75"/>
      <c r="WYR29" s="75"/>
      <c r="WYS29" s="75"/>
      <c r="WYT29" s="75"/>
      <c r="WYU29" s="75"/>
      <c r="WYV29" s="75"/>
      <c r="WYW29" s="75"/>
      <c r="WYX29" s="75"/>
      <c r="WYY29" s="75"/>
      <c r="WYZ29" s="75"/>
      <c r="WZA29" s="75"/>
      <c r="WZB29" s="75"/>
      <c r="WZC29" s="75"/>
      <c r="WZD29" s="75"/>
      <c r="WZE29" s="75"/>
      <c r="WZF29" s="75"/>
      <c r="WZG29" s="75"/>
      <c r="WZH29" s="75"/>
      <c r="WZI29" s="75"/>
      <c r="WZJ29" s="75"/>
      <c r="WZK29" s="75"/>
      <c r="WZL29" s="75"/>
      <c r="WZM29" s="75"/>
      <c r="WZN29" s="75"/>
      <c r="WZO29" s="75"/>
      <c r="WZP29" s="75"/>
      <c r="WZQ29" s="75"/>
      <c r="WZR29" s="75"/>
      <c r="WZS29" s="75"/>
      <c r="WZT29" s="75"/>
      <c r="WZU29" s="75"/>
      <c r="WZV29" s="75"/>
      <c r="WZW29" s="75"/>
      <c r="WZX29" s="75"/>
      <c r="WZY29" s="75"/>
      <c r="WZZ29" s="75"/>
      <c r="XAA29" s="75"/>
      <c r="XAB29" s="75"/>
      <c r="XAC29" s="75"/>
      <c r="XAD29" s="75"/>
      <c r="XAE29" s="75"/>
      <c r="XAF29" s="75"/>
      <c r="XAG29" s="75"/>
      <c r="XAH29" s="75"/>
      <c r="XAI29" s="75"/>
      <c r="XAJ29" s="75"/>
      <c r="XAK29" s="75"/>
      <c r="XAL29" s="75"/>
      <c r="XAM29" s="75"/>
      <c r="XAN29" s="75"/>
      <c r="XAO29" s="75"/>
      <c r="XAP29" s="75"/>
      <c r="XAQ29" s="75"/>
      <c r="XAR29" s="75"/>
      <c r="XAS29" s="75"/>
      <c r="XAT29" s="75"/>
      <c r="XAU29" s="75"/>
      <c r="XAV29" s="75"/>
      <c r="XAW29" s="75"/>
      <c r="XAX29" s="75"/>
      <c r="XAY29" s="75"/>
      <c r="XAZ29" s="75"/>
      <c r="XBA29" s="75"/>
      <c r="XBB29" s="75"/>
      <c r="XBC29" s="75"/>
      <c r="XBD29" s="75"/>
      <c r="XBE29" s="75"/>
      <c r="XBF29" s="75"/>
      <c r="XBG29" s="75"/>
      <c r="XBH29" s="75"/>
      <c r="XBI29" s="75"/>
      <c r="XBJ29" s="75"/>
      <c r="XBK29" s="75"/>
      <c r="XBL29" s="75"/>
      <c r="XBM29" s="75"/>
      <c r="XBN29" s="75"/>
      <c r="XBO29" s="75"/>
      <c r="XBP29" s="75"/>
      <c r="XBQ29" s="75"/>
      <c r="XBR29" s="75"/>
      <c r="XBS29" s="75"/>
      <c r="XBT29" s="75"/>
      <c r="XBU29" s="75"/>
      <c r="XBV29" s="75"/>
      <c r="XBW29" s="75"/>
      <c r="XBX29" s="75"/>
      <c r="XBY29" s="75"/>
      <c r="XBZ29" s="75"/>
      <c r="XCA29" s="75"/>
      <c r="XCB29" s="75"/>
      <c r="XCC29" s="75"/>
      <c r="XCD29" s="75"/>
      <c r="XCE29" s="75"/>
      <c r="XCF29" s="75"/>
      <c r="XCG29" s="75"/>
      <c r="XCH29" s="75"/>
      <c r="XCI29" s="75"/>
      <c r="XCJ29" s="75"/>
      <c r="XCK29" s="75"/>
      <c r="XCL29" s="75"/>
      <c r="XCM29" s="75"/>
      <c r="XCN29" s="75"/>
      <c r="XCO29" s="75"/>
      <c r="XCP29" s="75"/>
      <c r="XCQ29" s="75"/>
      <c r="XCR29" s="75"/>
      <c r="XCS29" s="75"/>
      <c r="XCT29" s="75"/>
      <c r="XCU29" s="75"/>
      <c r="XCV29" s="75"/>
      <c r="XCW29" s="75"/>
      <c r="XCX29" s="75"/>
      <c r="XCY29" s="75"/>
      <c r="XCZ29" s="75"/>
      <c r="XDA29" s="75"/>
      <c r="XDB29" s="75"/>
      <c r="XDC29" s="75"/>
      <c r="XDD29" s="75"/>
      <c r="XDE29" s="75"/>
      <c r="XDF29" s="75"/>
      <c r="XDG29" s="75"/>
      <c r="XDH29" s="75"/>
      <c r="XDI29" s="75"/>
      <c r="XDJ29" s="75"/>
      <c r="XDK29" s="75"/>
      <c r="XDL29" s="75"/>
      <c r="XDM29" s="75"/>
      <c r="XDN29" s="75"/>
      <c r="XDO29" s="75"/>
      <c r="XDP29" s="75"/>
      <c r="XDQ29" s="75"/>
      <c r="XDR29" s="75"/>
      <c r="XDS29" s="75"/>
      <c r="XDT29" s="75"/>
      <c r="XDU29" s="75"/>
      <c r="XDV29" s="75"/>
      <c r="XDW29" s="75"/>
      <c r="XDX29" s="75"/>
      <c r="XDY29" s="75"/>
      <c r="XDZ29" s="75"/>
      <c r="XEA29" s="75"/>
      <c r="XEB29" s="75"/>
      <c r="XEC29" s="75"/>
      <c r="XED29" s="75"/>
      <c r="XEE29" s="75"/>
      <c r="XEF29" s="75"/>
      <c r="XEG29" s="75"/>
      <c r="XEH29" s="75"/>
      <c r="XEI29" s="75"/>
      <c r="XEJ29" s="75"/>
      <c r="XEK29" s="75"/>
      <c r="XEL29" s="75"/>
      <c r="XEM29" s="75"/>
      <c r="XEN29" s="75"/>
      <c r="XEO29" s="75"/>
      <c r="XEP29" s="75"/>
      <c r="XEQ29" s="75"/>
      <c r="XER29" s="75"/>
      <c r="XES29" s="75"/>
      <c r="XET29" s="75"/>
      <c r="XEU29" s="75"/>
      <c r="XEV29" s="75"/>
      <c r="XEW29" s="75"/>
      <c r="XEX29" s="75"/>
      <c r="XEY29" s="75"/>
      <c r="XEZ29" s="75"/>
      <c r="XFA29" s="75"/>
      <c r="XFB29" s="75"/>
      <c r="XFC29" s="75"/>
      <c r="XFD29" s="75"/>
    </row>
    <row r="30" spans="1:16384" s="147" customFormat="1" ht="12" customHeight="1" x14ac:dyDescent="0.25">
      <c r="A30" s="76" t="s">
        <v>143</v>
      </c>
      <c r="B30" s="76" t="s">
        <v>144</v>
      </c>
      <c r="C30" s="152">
        <v>4.37</v>
      </c>
      <c r="D30" s="152">
        <f t="shared" si="3"/>
        <v>4.37</v>
      </c>
      <c r="E30" s="152"/>
      <c r="F30" s="138">
        <v>30.540000000000003</v>
      </c>
      <c r="G30" s="138">
        <v>17.48</v>
      </c>
      <c r="H30" s="138">
        <v>13.11</v>
      </c>
      <c r="I30" s="138">
        <v>34.96</v>
      </c>
      <c r="J30" s="138">
        <v>8.74</v>
      </c>
      <c r="K30" s="138">
        <v>61.18</v>
      </c>
      <c r="L30" s="138">
        <v>30.590000000000003</v>
      </c>
      <c r="M30" s="138">
        <v>21.85</v>
      </c>
      <c r="N30" s="138">
        <v>39.33</v>
      </c>
      <c r="O30" s="138">
        <v>39.33</v>
      </c>
      <c r="P30" s="138">
        <v>26.22</v>
      </c>
      <c r="Q30" s="138">
        <v>26.22</v>
      </c>
      <c r="R30" s="138">
        <f t="shared" si="4"/>
        <v>349.54999999999995</v>
      </c>
      <c r="S30" s="152"/>
      <c r="T30" s="139"/>
      <c r="U30" s="139"/>
      <c r="V30" s="139"/>
      <c r="W30" s="139"/>
      <c r="X30" s="139"/>
      <c r="Y30" s="139"/>
      <c r="Z30" s="139"/>
      <c r="AA30" s="139"/>
      <c r="AB30" s="139"/>
      <c r="AC30" s="139"/>
      <c r="AD30" s="139"/>
      <c r="AE30" s="139"/>
      <c r="AF30" s="139"/>
      <c r="AN30" s="25"/>
      <c r="AO30" s="156"/>
    </row>
    <row r="31" spans="1:16384" s="66" customFormat="1" ht="12" customHeight="1" x14ac:dyDescent="0.25">
      <c r="A31" s="76" t="s">
        <v>414</v>
      </c>
      <c r="B31" s="76" t="s">
        <v>415</v>
      </c>
      <c r="C31" s="152">
        <v>0</v>
      </c>
      <c r="D31" s="152">
        <f t="shared" si="3"/>
        <v>0</v>
      </c>
      <c r="E31" s="73"/>
      <c r="F31" s="138">
        <v>0</v>
      </c>
      <c r="G31" s="138">
        <v>0</v>
      </c>
      <c r="H31" s="138">
        <v>0</v>
      </c>
      <c r="I31" s="138">
        <v>0</v>
      </c>
      <c r="J31" s="138">
        <v>0</v>
      </c>
      <c r="K31" s="138">
        <v>0</v>
      </c>
      <c r="L31" s="138">
        <v>0</v>
      </c>
      <c r="M31" s="138">
        <v>0</v>
      </c>
      <c r="N31" s="138">
        <v>0</v>
      </c>
      <c r="O31" s="138">
        <v>0</v>
      </c>
      <c r="P31" s="138">
        <v>0</v>
      </c>
      <c r="Q31" s="138">
        <v>0</v>
      </c>
      <c r="R31" s="138">
        <f t="shared" si="4"/>
        <v>0</v>
      </c>
      <c r="S31" s="73"/>
      <c r="T31" s="139"/>
      <c r="U31" s="139"/>
      <c r="V31" s="139"/>
      <c r="W31" s="139"/>
      <c r="X31" s="139"/>
      <c r="Y31" s="139"/>
      <c r="Z31" s="139"/>
      <c r="AA31" s="139"/>
      <c r="AB31" s="139"/>
      <c r="AC31" s="139"/>
      <c r="AD31" s="139"/>
      <c r="AE31" s="139"/>
      <c r="AF31" s="139"/>
      <c r="AM31" s="82" t="s">
        <v>149</v>
      </c>
      <c r="AN31" s="158">
        <f>+SUM(AL19:AL21)</f>
        <v>1765.8426266491042</v>
      </c>
      <c r="AO31" s="156"/>
    </row>
    <row r="32" spans="1:16384" s="147" customFormat="1" ht="12" customHeight="1" thickBot="1" x14ac:dyDescent="0.3">
      <c r="A32" s="159"/>
      <c r="B32" s="159"/>
      <c r="C32" s="152"/>
      <c r="D32" s="152"/>
      <c r="E32" s="152"/>
      <c r="F32" s="138"/>
      <c r="G32" s="138"/>
      <c r="H32" s="138"/>
      <c r="I32" s="138"/>
      <c r="J32" s="138"/>
      <c r="K32" s="138"/>
      <c r="L32" s="138"/>
      <c r="M32" s="138"/>
      <c r="N32" s="138"/>
      <c r="O32" s="138"/>
      <c r="P32" s="138"/>
      <c r="Q32" s="138"/>
      <c r="R32" s="138"/>
      <c r="S32" s="152"/>
      <c r="T32" s="139"/>
      <c r="U32" s="139"/>
      <c r="V32" s="139"/>
      <c r="W32" s="139"/>
      <c r="X32" s="139"/>
      <c r="Y32" s="139"/>
      <c r="Z32" s="139"/>
      <c r="AA32" s="139"/>
      <c r="AB32" s="139"/>
      <c r="AC32" s="139"/>
      <c r="AD32" s="139"/>
      <c r="AE32" s="139"/>
      <c r="AF32" s="139"/>
      <c r="AM32" s="160" t="s">
        <v>150</v>
      </c>
      <c r="AN32" s="161">
        <f>+SUM(AL12:AL18)</f>
        <v>1466.5334986972803</v>
      </c>
    </row>
    <row r="33" spans="1:38" s="136" customFormat="1" ht="12" customHeight="1" thickBot="1" x14ac:dyDescent="0.25">
      <c r="A33" s="162"/>
      <c r="B33" s="163" t="s">
        <v>151</v>
      </c>
      <c r="C33" s="152"/>
      <c r="D33" s="152"/>
      <c r="E33" s="152"/>
      <c r="F33" s="164">
        <f t="shared" ref="F33:R33" si="9">SUM(F12:F32)</f>
        <v>51568.88</v>
      </c>
      <c r="G33" s="164">
        <f t="shared" si="9"/>
        <v>51483.995000000003</v>
      </c>
      <c r="H33" s="164">
        <f t="shared" si="9"/>
        <v>53840.26</v>
      </c>
      <c r="I33" s="164">
        <f t="shared" si="9"/>
        <v>57091.164999999994</v>
      </c>
      <c r="J33" s="164">
        <f t="shared" si="9"/>
        <v>54167.424999999996</v>
      </c>
      <c r="K33" s="164">
        <f t="shared" si="9"/>
        <v>55341.36</v>
      </c>
      <c r="L33" s="164">
        <f t="shared" si="9"/>
        <v>54737.929999999986</v>
      </c>
      <c r="M33" s="164">
        <f t="shared" si="9"/>
        <v>53985.755000000005</v>
      </c>
      <c r="N33" s="164">
        <f t="shared" si="9"/>
        <v>54137.560000000012</v>
      </c>
      <c r="O33" s="164">
        <f t="shared" si="9"/>
        <v>54668.52</v>
      </c>
      <c r="P33" s="164">
        <f t="shared" si="9"/>
        <v>54907.435000000012</v>
      </c>
      <c r="Q33" s="164">
        <f t="shared" si="9"/>
        <v>55813.655000000006</v>
      </c>
      <c r="R33" s="164">
        <f t="shared" si="9"/>
        <v>651743.94000000006</v>
      </c>
      <c r="S33" s="152"/>
      <c r="T33" s="165"/>
      <c r="U33" s="165"/>
      <c r="V33" s="165"/>
      <c r="W33" s="165"/>
      <c r="X33" s="165"/>
      <c r="Y33" s="165"/>
      <c r="Z33" s="165"/>
      <c r="AA33" s="165"/>
      <c r="AB33" s="165"/>
      <c r="AC33" s="165"/>
      <c r="AD33" s="165"/>
      <c r="AE33" s="165"/>
      <c r="AF33" s="166">
        <f>SUM(AF12:AF32)</f>
        <v>2506.1637507683467</v>
      </c>
      <c r="AK33" s="164">
        <f t="shared" ref="AK33:AL33" si="10">SUM(AK12:AK32)</f>
        <v>25</v>
      </c>
      <c r="AL33" s="164">
        <f t="shared" si="10"/>
        <v>3232.3761253463845</v>
      </c>
    </row>
    <row r="34" spans="1:38" s="147" customFormat="1" ht="12" customHeight="1" x14ac:dyDescent="0.2">
      <c r="A34" s="150"/>
      <c r="B34" s="167"/>
      <c r="C34" s="152"/>
      <c r="D34" s="152"/>
      <c r="E34" s="152"/>
      <c r="F34" s="168"/>
      <c r="G34" s="168"/>
      <c r="H34" s="168"/>
      <c r="I34" s="168"/>
      <c r="J34" s="168"/>
      <c r="K34" s="168"/>
      <c r="L34" s="168"/>
      <c r="M34" s="168"/>
      <c r="N34" s="168"/>
      <c r="O34" s="168"/>
      <c r="P34" s="138"/>
      <c r="Q34" s="138"/>
      <c r="R34" s="138"/>
      <c r="S34" s="152"/>
      <c r="T34" s="139"/>
      <c r="U34" s="139"/>
      <c r="V34" s="139"/>
      <c r="W34" s="139"/>
      <c r="X34" s="139"/>
      <c r="Y34" s="139"/>
      <c r="Z34" s="139"/>
      <c r="AA34" s="139"/>
      <c r="AB34" s="139"/>
      <c r="AC34" s="139"/>
      <c r="AD34" s="139"/>
      <c r="AE34" s="139"/>
      <c r="AF34" s="139"/>
    </row>
    <row r="35" spans="1:38" s="147" customFormat="1" ht="12" customHeight="1" x14ac:dyDescent="0.25">
      <c r="A35" s="169"/>
      <c r="B35" s="139"/>
      <c r="C35" s="152"/>
      <c r="D35" s="152"/>
      <c r="E35" s="152"/>
      <c r="F35" s="138"/>
      <c r="G35" s="138"/>
      <c r="H35" s="138"/>
      <c r="I35" s="138"/>
      <c r="J35" s="138"/>
      <c r="K35" s="138"/>
      <c r="L35" s="138"/>
      <c r="M35" s="138"/>
      <c r="N35" s="138"/>
      <c r="O35" s="138"/>
      <c r="P35" s="138"/>
      <c r="Q35" s="138"/>
      <c r="R35" s="138"/>
      <c r="S35" s="152"/>
      <c r="T35" s="139"/>
      <c r="U35" s="139"/>
      <c r="V35" s="139"/>
      <c r="W35" s="139"/>
      <c r="X35" s="139"/>
      <c r="Y35" s="139"/>
      <c r="Z35" s="139"/>
      <c r="AA35" s="139"/>
      <c r="AB35" s="139"/>
      <c r="AC35" s="139"/>
      <c r="AD35" s="139"/>
      <c r="AE35" s="139"/>
      <c r="AF35" s="139"/>
    </row>
    <row r="36" spans="1:38" s="136" customFormat="1" ht="12" customHeight="1" x14ac:dyDescent="0.2">
      <c r="A36" s="162"/>
      <c r="B36" s="163" t="s">
        <v>155</v>
      </c>
      <c r="C36" s="152"/>
      <c r="D36" s="152"/>
      <c r="E36" s="152"/>
      <c r="F36" s="164">
        <f t="shared" ref="F36:R36" si="11">SUM(F35:F35)</f>
        <v>0</v>
      </c>
      <c r="G36" s="164">
        <f t="shared" si="11"/>
        <v>0</v>
      </c>
      <c r="H36" s="164">
        <f t="shared" si="11"/>
        <v>0</v>
      </c>
      <c r="I36" s="164">
        <f t="shared" si="11"/>
        <v>0</v>
      </c>
      <c r="J36" s="164">
        <f t="shared" si="11"/>
        <v>0</v>
      </c>
      <c r="K36" s="164">
        <f t="shared" si="11"/>
        <v>0</v>
      </c>
      <c r="L36" s="164">
        <f t="shared" si="11"/>
        <v>0</v>
      </c>
      <c r="M36" s="164">
        <f t="shared" si="11"/>
        <v>0</v>
      </c>
      <c r="N36" s="164">
        <f t="shared" si="11"/>
        <v>0</v>
      </c>
      <c r="O36" s="164">
        <f t="shared" si="11"/>
        <v>0</v>
      </c>
      <c r="P36" s="164">
        <f t="shared" si="11"/>
        <v>0</v>
      </c>
      <c r="Q36" s="164">
        <f t="shared" si="11"/>
        <v>0</v>
      </c>
      <c r="R36" s="164">
        <f t="shared" si="11"/>
        <v>0</v>
      </c>
      <c r="S36" s="152"/>
    </row>
    <row r="37" spans="1:38" s="147" customFormat="1" ht="12" customHeight="1" x14ac:dyDescent="0.2">
      <c r="A37" s="170"/>
      <c r="B37" s="163"/>
      <c r="C37" s="152"/>
      <c r="D37" s="152"/>
      <c r="E37" s="152"/>
      <c r="F37" s="138"/>
      <c r="G37" s="138"/>
      <c r="H37" s="138"/>
      <c r="I37" s="138"/>
      <c r="J37" s="138"/>
      <c r="K37" s="138"/>
      <c r="L37" s="138"/>
      <c r="M37" s="138"/>
      <c r="N37" s="138"/>
      <c r="O37" s="138"/>
      <c r="P37" s="138"/>
      <c r="Q37" s="138"/>
      <c r="R37" s="138"/>
      <c r="S37" s="152"/>
      <c r="T37" s="139"/>
      <c r="U37" s="139"/>
      <c r="V37" s="139"/>
      <c r="W37" s="139"/>
      <c r="X37" s="139"/>
      <c r="Y37" s="139"/>
      <c r="Z37" s="139"/>
      <c r="AA37" s="139"/>
      <c r="AB37" s="139"/>
      <c r="AC37" s="139"/>
      <c r="AD37" s="139"/>
      <c r="AE37" s="139"/>
      <c r="AF37" s="139"/>
    </row>
    <row r="38" spans="1:38" s="136" customFormat="1" ht="12" customHeight="1" x14ac:dyDescent="0.2">
      <c r="A38" s="171" t="s">
        <v>156</v>
      </c>
      <c r="B38" s="171" t="s">
        <v>156</v>
      </c>
      <c r="C38" s="152"/>
      <c r="D38" s="152"/>
      <c r="E38" s="152"/>
      <c r="F38" s="138"/>
      <c r="G38" s="138"/>
      <c r="H38" s="138"/>
      <c r="I38" s="138"/>
      <c r="J38" s="138"/>
      <c r="K38" s="138"/>
      <c r="L38" s="138"/>
      <c r="M38" s="138"/>
      <c r="N38" s="138"/>
      <c r="O38" s="138"/>
      <c r="P38" s="138"/>
      <c r="Q38" s="138"/>
      <c r="R38" s="138"/>
      <c r="S38" s="152"/>
    </row>
    <row r="39" spans="1:38" s="147" customFormat="1" ht="12" customHeight="1" x14ac:dyDescent="0.2">
      <c r="A39" s="76" t="s">
        <v>157</v>
      </c>
      <c r="B39" s="76" t="s">
        <v>158</v>
      </c>
      <c r="C39" s="152"/>
      <c r="D39" s="152"/>
      <c r="E39" s="172"/>
      <c r="F39" s="138">
        <v>0</v>
      </c>
      <c r="G39" s="138">
        <v>0</v>
      </c>
      <c r="H39" s="138">
        <v>0</v>
      </c>
      <c r="I39" s="138">
        <v>0</v>
      </c>
      <c r="J39" s="138">
        <v>0</v>
      </c>
      <c r="K39" s="138">
        <v>0</v>
      </c>
      <c r="L39" s="138">
        <v>0</v>
      </c>
      <c r="M39" s="138">
        <v>0</v>
      </c>
      <c r="N39" s="138">
        <v>0</v>
      </c>
      <c r="O39" s="138">
        <v>0</v>
      </c>
      <c r="P39" s="138">
        <v>0</v>
      </c>
      <c r="Q39" s="138">
        <v>0</v>
      </c>
      <c r="R39" s="138">
        <f t="shared" ref="R39" si="12">SUM(F39:Q39)</f>
        <v>0</v>
      </c>
      <c r="S39" s="172"/>
      <c r="T39" s="139"/>
      <c r="U39" s="139"/>
      <c r="V39" s="139"/>
      <c r="W39" s="139"/>
      <c r="X39" s="139"/>
      <c r="Y39" s="139"/>
      <c r="Z39" s="139"/>
      <c r="AA39" s="139"/>
      <c r="AB39" s="139"/>
      <c r="AC39" s="139"/>
      <c r="AD39" s="139"/>
      <c r="AE39" s="139"/>
      <c r="AF39" s="139"/>
    </row>
    <row r="40" spans="1:38" s="147" customFormat="1" ht="12" customHeight="1" x14ac:dyDescent="0.2">
      <c r="A40" s="139"/>
      <c r="B40" s="139"/>
      <c r="C40" s="152"/>
      <c r="D40" s="152"/>
      <c r="E40" s="172"/>
      <c r="F40" s="138"/>
      <c r="G40" s="138"/>
      <c r="H40" s="138"/>
      <c r="I40" s="138"/>
      <c r="J40" s="138"/>
      <c r="K40" s="138"/>
      <c r="L40" s="138"/>
      <c r="M40" s="138"/>
      <c r="N40" s="138"/>
      <c r="O40" s="138"/>
      <c r="P40" s="138"/>
      <c r="Q40" s="138"/>
      <c r="R40" s="138"/>
      <c r="S40" s="172"/>
      <c r="T40" s="139"/>
      <c r="U40" s="139"/>
      <c r="V40" s="139"/>
      <c r="W40" s="139"/>
      <c r="X40" s="139"/>
      <c r="Y40" s="139"/>
      <c r="Z40" s="139"/>
      <c r="AA40" s="139"/>
      <c r="AB40" s="139"/>
      <c r="AC40" s="139"/>
      <c r="AD40" s="139"/>
      <c r="AE40" s="139"/>
      <c r="AF40" s="139"/>
    </row>
    <row r="41" spans="1:38" s="147" customFormat="1" ht="12" customHeight="1" x14ac:dyDescent="0.2">
      <c r="A41" s="170"/>
      <c r="B41" s="163" t="s">
        <v>159</v>
      </c>
      <c r="C41" s="152"/>
      <c r="D41" s="152"/>
      <c r="E41" s="173"/>
      <c r="F41" s="164">
        <f t="shared" ref="F41:R41" si="13">SUM(F39:F40)</f>
        <v>0</v>
      </c>
      <c r="G41" s="164">
        <f t="shared" si="13"/>
        <v>0</v>
      </c>
      <c r="H41" s="164">
        <f t="shared" si="13"/>
        <v>0</v>
      </c>
      <c r="I41" s="164">
        <f t="shared" si="13"/>
        <v>0</v>
      </c>
      <c r="J41" s="164">
        <f t="shared" si="13"/>
        <v>0</v>
      </c>
      <c r="K41" s="164">
        <f t="shared" si="13"/>
        <v>0</v>
      </c>
      <c r="L41" s="164">
        <f t="shared" si="13"/>
        <v>0</v>
      </c>
      <c r="M41" s="164">
        <f t="shared" si="13"/>
        <v>0</v>
      </c>
      <c r="N41" s="164">
        <f t="shared" si="13"/>
        <v>0</v>
      </c>
      <c r="O41" s="164">
        <f t="shared" si="13"/>
        <v>0</v>
      </c>
      <c r="P41" s="164">
        <f t="shared" si="13"/>
        <v>0</v>
      </c>
      <c r="Q41" s="164">
        <f t="shared" si="13"/>
        <v>0</v>
      </c>
      <c r="R41" s="164">
        <f t="shared" si="13"/>
        <v>0</v>
      </c>
      <c r="S41" s="173"/>
      <c r="T41" s="139"/>
      <c r="U41" s="139"/>
      <c r="V41" s="139"/>
      <c r="W41" s="139"/>
      <c r="X41" s="139"/>
      <c r="Y41" s="139"/>
      <c r="Z41" s="139"/>
      <c r="AA41" s="139"/>
      <c r="AB41" s="139"/>
      <c r="AC41" s="139"/>
      <c r="AD41" s="139"/>
      <c r="AE41" s="139"/>
      <c r="AF41" s="139"/>
    </row>
    <row r="42" spans="1:38" s="147" customFormat="1" ht="12" customHeight="1" x14ac:dyDescent="0.2">
      <c r="A42" s="148"/>
      <c r="B42" s="148"/>
      <c r="C42" s="152"/>
      <c r="D42" s="152"/>
      <c r="E42" s="152"/>
      <c r="F42" s="138"/>
      <c r="G42" s="138"/>
      <c r="H42" s="138"/>
      <c r="I42" s="138"/>
      <c r="J42" s="138"/>
      <c r="K42" s="138"/>
      <c r="L42" s="138"/>
      <c r="M42" s="138"/>
      <c r="N42" s="138"/>
      <c r="O42" s="138"/>
      <c r="P42" s="138"/>
      <c r="Q42" s="138"/>
      <c r="R42" s="138"/>
      <c r="S42" s="152"/>
      <c r="T42" s="139"/>
      <c r="U42" s="139"/>
      <c r="V42" s="139"/>
      <c r="W42" s="139"/>
      <c r="X42" s="139"/>
      <c r="Y42" s="139"/>
      <c r="Z42" s="139"/>
      <c r="AA42" s="139"/>
      <c r="AB42" s="139"/>
      <c r="AC42" s="139"/>
      <c r="AD42" s="139"/>
      <c r="AE42" s="139"/>
      <c r="AF42" s="139"/>
    </row>
    <row r="43" spans="1:38" ht="12" customHeight="1" x14ac:dyDescent="0.25">
      <c r="A43" s="174" t="s">
        <v>160</v>
      </c>
      <c r="B43" s="174" t="s">
        <v>160</v>
      </c>
      <c r="AJ43"/>
    </row>
    <row r="44" spans="1:38" ht="12" customHeight="1" x14ac:dyDescent="0.25">
      <c r="A44" s="174"/>
      <c r="B44" s="174"/>
      <c r="AJ44"/>
    </row>
    <row r="45" spans="1:38" s="147" customFormat="1" ht="12" customHeight="1" x14ac:dyDescent="0.2">
      <c r="A45" s="151" t="s">
        <v>161</v>
      </c>
      <c r="B45" s="151" t="s">
        <v>161</v>
      </c>
      <c r="C45" s="152"/>
      <c r="D45" s="152"/>
      <c r="E45" s="152"/>
      <c r="F45" s="138"/>
      <c r="G45" s="138"/>
      <c r="H45" s="138"/>
      <c r="I45" s="138"/>
      <c r="J45" s="138"/>
      <c r="K45" s="138"/>
      <c r="L45" s="138"/>
      <c r="M45" s="138"/>
      <c r="N45" s="138"/>
      <c r="O45" s="138"/>
      <c r="P45" s="138"/>
      <c r="Q45" s="138"/>
      <c r="R45" s="138"/>
      <c r="S45" s="152"/>
      <c r="T45" s="139"/>
      <c r="U45" s="139"/>
      <c r="V45" s="139"/>
      <c r="W45" s="139"/>
      <c r="X45" s="139"/>
      <c r="Y45" s="139"/>
      <c r="Z45" s="139"/>
      <c r="AA45" s="139"/>
      <c r="AB45" s="139"/>
      <c r="AC45" s="139"/>
      <c r="AD45" s="139"/>
      <c r="AE45" s="139"/>
      <c r="AF45" s="139"/>
    </row>
    <row r="46" spans="1:38" s="147" customFormat="1" ht="12" customHeight="1" x14ac:dyDescent="0.25">
      <c r="A46" s="76" t="s">
        <v>170</v>
      </c>
      <c r="B46" s="76" t="s">
        <v>171</v>
      </c>
      <c r="C46" s="152">
        <v>71.3</v>
      </c>
      <c r="D46" s="152">
        <f>C46</f>
        <v>71.3</v>
      </c>
      <c r="E46" s="152"/>
      <c r="F46" s="138">
        <v>36612.589999999997</v>
      </c>
      <c r="G46" s="138">
        <v>36345.21</v>
      </c>
      <c r="H46" s="138">
        <v>36701.089999999997</v>
      </c>
      <c r="I46" s="138">
        <v>37272.129999999997</v>
      </c>
      <c r="J46" s="138">
        <v>38305.949999999997</v>
      </c>
      <c r="K46" s="138">
        <v>38181.210000000006</v>
      </c>
      <c r="L46" s="138">
        <v>39643.870000000003</v>
      </c>
      <c r="M46" s="138">
        <v>39321.97</v>
      </c>
      <c r="N46" s="138">
        <v>39874.539999999994</v>
      </c>
      <c r="O46" s="138">
        <v>38997.120000000003</v>
      </c>
      <c r="P46" s="138">
        <v>39535.939999999995</v>
      </c>
      <c r="Q46" s="138">
        <v>39500.22</v>
      </c>
      <c r="R46" s="138">
        <f t="shared" ref="R46:R77" si="14">SUM(F46:Q46)</f>
        <v>460291.83999999997</v>
      </c>
      <c r="S46" s="152"/>
      <c r="T46" s="153">
        <f t="shared" ref="T46:AA57" si="15">F46/$C46</f>
        <v>513.5005610098176</v>
      </c>
      <c r="U46" s="153">
        <f t="shared" si="15"/>
        <v>509.75049088359049</v>
      </c>
      <c r="V46" s="153">
        <f t="shared" si="15"/>
        <v>514.74179523141652</v>
      </c>
      <c r="W46" s="153">
        <f t="shared" si="15"/>
        <v>522.75077138849929</v>
      </c>
      <c r="X46" s="153">
        <f t="shared" si="15"/>
        <v>537.25035063113603</v>
      </c>
      <c r="Y46" s="153">
        <f t="shared" si="15"/>
        <v>535.50084151472663</v>
      </c>
      <c r="Z46" s="153">
        <f t="shared" si="15"/>
        <v>556.01500701262273</v>
      </c>
      <c r="AA46" s="153">
        <f t="shared" si="15"/>
        <v>551.50028050490891</v>
      </c>
      <c r="AB46" s="153">
        <f t="shared" ref="AB46:AE57" si="16">N46/$D46</f>
        <v>559.25021037868157</v>
      </c>
      <c r="AC46" s="153">
        <f t="shared" si="16"/>
        <v>546.94417952314177</v>
      </c>
      <c r="AD46" s="153">
        <f t="shared" si="16"/>
        <v>554.50126227208966</v>
      </c>
      <c r="AE46" s="153">
        <f t="shared" si="16"/>
        <v>554.00028050490891</v>
      </c>
      <c r="AF46" s="175">
        <f>SUM(T46:AE46)/12</f>
        <v>537.97550257129501</v>
      </c>
      <c r="AG46" s="176"/>
      <c r="AI46" s="154"/>
      <c r="AJ46" s="177">
        <v>1.5</v>
      </c>
      <c r="AK46" s="147">
        <v>1</v>
      </c>
      <c r="AL46" s="138">
        <f>+AF46*AK46</f>
        <v>537.97550257129501</v>
      </c>
    </row>
    <row r="47" spans="1:38" s="147" customFormat="1" ht="12" customHeight="1" x14ac:dyDescent="0.25">
      <c r="A47" s="76" t="s">
        <v>174</v>
      </c>
      <c r="B47" s="76" t="s">
        <v>175</v>
      </c>
      <c r="C47" s="152">
        <v>142.57</v>
      </c>
      <c r="D47" s="152">
        <f t="shared" ref="D47:D77" si="17">C47</f>
        <v>142.57</v>
      </c>
      <c r="E47" s="152"/>
      <c r="F47" s="138">
        <v>427.71</v>
      </c>
      <c r="G47" s="138">
        <v>427.71</v>
      </c>
      <c r="H47" s="138">
        <v>427.71</v>
      </c>
      <c r="I47" s="138">
        <v>427.71</v>
      </c>
      <c r="J47" s="138">
        <v>427.71</v>
      </c>
      <c r="K47" s="138">
        <v>427.71</v>
      </c>
      <c r="L47" s="138">
        <v>427.71</v>
      </c>
      <c r="M47" s="138">
        <v>427.71</v>
      </c>
      <c r="N47" s="138">
        <v>427.71</v>
      </c>
      <c r="O47" s="138">
        <v>427.71</v>
      </c>
      <c r="P47" s="138">
        <v>427.71</v>
      </c>
      <c r="Q47" s="138">
        <v>427.71</v>
      </c>
      <c r="R47" s="138">
        <f t="shared" si="14"/>
        <v>5132.5199999999995</v>
      </c>
      <c r="S47" s="152"/>
      <c r="T47" s="153">
        <f t="shared" si="15"/>
        <v>3</v>
      </c>
      <c r="U47" s="153">
        <f t="shared" si="15"/>
        <v>3</v>
      </c>
      <c r="V47" s="153">
        <f t="shared" si="15"/>
        <v>3</v>
      </c>
      <c r="W47" s="153">
        <f t="shared" si="15"/>
        <v>3</v>
      </c>
      <c r="X47" s="153">
        <f t="shared" si="15"/>
        <v>3</v>
      </c>
      <c r="Y47" s="153">
        <f t="shared" si="15"/>
        <v>3</v>
      </c>
      <c r="Z47" s="153">
        <f t="shared" si="15"/>
        <v>3</v>
      </c>
      <c r="AA47" s="153">
        <f t="shared" si="15"/>
        <v>3</v>
      </c>
      <c r="AB47" s="153">
        <f t="shared" si="16"/>
        <v>3</v>
      </c>
      <c r="AC47" s="153">
        <f t="shared" si="16"/>
        <v>3</v>
      </c>
      <c r="AD47" s="153">
        <f t="shared" si="16"/>
        <v>3</v>
      </c>
      <c r="AE47" s="153">
        <f t="shared" si="16"/>
        <v>3</v>
      </c>
      <c r="AF47" s="153">
        <f t="shared" ref="AF47:AF57" si="18">SUM(T47:AE47)/12</f>
        <v>3</v>
      </c>
      <c r="AG47" s="176"/>
      <c r="AI47" s="154"/>
      <c r="AJ47" s="177">
        <v>1.5</v>
      </c>
      <c r="AK47" s="147">
        <v>1</v>
      </c>
      <c r="AL47" s="138">
        <f t="shared" ref="AL47:AL57" si="19">+AF47*AK47</f>
        <v>3</v>
      </c>
    </row>
    <row r="48" spans="1:38" s="147" customFormat="1" ht="12" customHeight="1" x14ac:dyDescent="0.25">
      <c r="A48" s="76" t="s">
        <v>176</v>
      </c>
      <c r="B48" s="76" t="s">
        <v>177</v>
      </c>
      <c r="C48" s="152">
        <v>213.86</v>
      </c>
      <c r="D48" s="152">
        <f t="shared" si="17"/>
        <v>213.86</v>
      </c>
      <c r="E48" s="152"/>
      <c r="F48" s="138">
        <v>213.86</v>
      </c>
      <c r="G48" s="138">
        <v>213.86</v>
      </c>
      <c r="H48" s="138">
        <v>213.86</v>
      </c>
      <c r="I48" s="138">
        <v>213.86</v>
      </c>
      <c r="J48" s="138">
        <v>213.86</v>
      </c>
      <c r="K48" s="138">
        <v>213.86</v>
      </c>
      <c r="L48" s="138">
        <v>213.86</v>
      </c>
      <c r="M48" s="138">
        <v>213.86</v>
      </c>
      <c r="N48" s="138">
        <v>213.86</v>
      </c>
      <c r="O48" s="138">
        <v>213.86</v>
      </c>
      <c r="P48" s="138">
        <v>213.86</v>
      </c>
      <c r="Q48" s="138">
        <v>213.86</v>
      </c>
      <c r="R48" s="138">
        <f t="shared" si="14"/>
        <v>2566.3200000000011</v>
      </c>
      <c r="S48" s="152"/>
      <c r="T48" s="153">
        <f t="shared" si="15"/>
        <v>1</v>
      </c>
      <c r="U48" s="153">
        <f t="shared" si="15"/>
        <v>1</v>
      </c>
      <c r="V48" s="153">
        <f t="shared" si="15"/>
        <v>1</v>
      </c>
      <c r="W48" s="153">
        <f t="shared" si="15"/>
        <v>1</v>
      </c>
      <c r="X48" s="153">
        <f t="shared" si="15"/>
        <v>1</v>
      </c>
      <c r="Y48" s="153">
        <f t="shared" si="15"/>
        <v>1</v>
      </c>
      <c r="Z48" s="153">
        <f t="shared" si="15"/>
        <v>1</v>
      </c>
      <c r="AA48" s="153">
        <f t="shared" si="15"/>
        <v>1</v>
      </c>
      <c r="AB48" s="153">
        <f t="shared" si="16"/>
        <v>1</v>
      </c>
      <c r="AC48" s="153">
        <f t="shared" si="16"/>
        <v>1</v>
      </c>
      <c r="AD48" s="153">
        <f t="shared" si="16"/>
        <v>1</v>
      </c>
      <c r="AE48" s="153">
        <f t="shared" si="16"/>
        <v>1</v>
      </c>
      <c r="AF48" s="153">
        <f t="shared" si="18"/>
        <v>1</v>
      </c>
      <c r="AG48" s="176"/>
      <c r="AI48" s="154"/>
      <c r="AJ48" s="177">
        <v>1.5</v>
      </c>
      <c r="AK48" s="147">
        <v>1</v>
      </c>
      <c r="AL48" s="138">
        <f t="shared" si="19"/>
        <v>1</v>
      </c>
    </row>
    <row r="49" spans="1:38" s="147" customFormat="1" ht="12" customHeight="1" x14ac:dyDescent="0.25">
      <c r="A49" s="76" t="s">
        <v>416</v>
      </c>
      <c r="B49" s="76" t="s">
        <v>417</v>
      </c>
      <c r="C49" s="152">
        <v>80.540000000000006</v>
      </c>
      <c r="D49" s="152">
        <f t="shared" si="17"/>
        <v>80.540000000000006</v>
      </c>
      <c r="E49" s="152"/>
      <c r="F49" s="138">
        <v>16349.64</v>
      </c>
      <c r="G49" s="138">
        <v>16269.08</v>
      </c>
      <c r="H49" s="138">
        <v>16410.72</v>
      </c>
      <c r="I49" s="138">
        <v>16671.78</v>
      </c>
      <c r="J49" s="138">
        <v>16490.57</v>
      </c>
      <c r="K49" s="138">
        <v>16530.84</v>
      </c>
      <c r="L49" s="138">
        <v>16430.169999999998</v>
      </c>
      <c r="M49" s="138">
        <v>16470.439999999999</v>
      </c>
      <c r="N49" s="138">
        <v>16349.62</v>
      </c>
      <c r="O49" s="138">
        <v>16309.35</v>
      </c>
      <c r="P49" s="138">
        <v>16410.03</v>
      </c>
      <c r="Q49" s="138">
        <v>16269.08</v>
      </c>
      <c r="R49" s="138">
        <f t="shared" si="14"/>
        <v>196961.31999999998</v>
      </c>
      <c r="S49" s="152"/>
      <c r="T49" s="153">
        <f t="shared" si="15"/>
        <v>203.00024832381422</v>
      </c>
      <c r="U49" s="153">
        <f t="shared" si="15"/>
        <v>201.99999999999997</v>
      </c>
      <c r="V49" s="153">
        <f t="shared" si="15"/>
        <v>203.75862925254532</v>
      </c>
      <c r="W49" s="153">
        <f t="shared" si="15"/>
        <v>206.99999999999997</v>
      </c>
      <c r="X49" s="153">
        <f t="shared" si="15"/>
        <v>204.75006208095354</v>
      </c>
      <c r="Y49" s="153">
        <f t="shared" si="15"/>
        <v>205.25006208095354</v>
      </c>
      <c r="Z49" s="153">
        <f t="shared" si="15"/>
        <v>204.00012416190708</v>
      </c>
      <c r="AA49" s="153">
        <f t="shared" si="15"/>
        <v>204.50012416190708</v>
      </c>
      <c r="AB49" s="153">
        <f t="shared" si="16"/>
        <v>203</v>
      </c>
      <c r="AC49" s="153">
        <f t="shared" si="16"/>
        <v>202.5</v>
      </c>
      <c r="AD49" s="153">
        <f t="shared" si="16"/>
        <v>203.75006208095354</v>
      </c>
      <c r="AE49" s="153">
        <f t="shared" si="16"/>
        <v>201.99999999999997</v>
      </c>
      <c r="AF49" s="153">
        <f t="shared" si="18"/>
        <v>203.79244267858618</v>
      </c>
      <c r="AG49" s="176"/>
      <c r="AI49" s="154"/>
      <c r="AJ49" s="177">
        <v>2</v>
      </c>
      <c r="AK49" s="147">
        <v>1</v>
      </c>
      <c r="AL49" s="138">
        <f t="shared" si="19"/>
        <v>203.79244267858618</v>
      </c>
    </row>
    <row r="50" spans="1:38" s="147" customFormat="1" ht="12" customHeight="1" x14ac:dyDescent="0.25">
      <c r="A50" s="76" t="s">
        <v>418</v>
      </c>
      <c r="B50" s="76" t="s">
        <v>419</v>
      </c>
      <c r="C50" s="152">
        <v>161.12</v>
      </c>
      <c r="D50" s="152">
        <f t="shared" si="17"/>
        <v>161.12</v>
      </c>
      <c r="E50" s="152"/>
      <c r="F50" s="138">
        <v>1127.8399999999999</v>
      </c>
      <c r="G50" s="138">
        <v>1127.8399999999999</v>
      </c>
      <c r="H50" s="138">
        <v>1127.8399999999999</v>
      </c>
      <c r="I50" s="138">
        <v>1127.8399999999999</v>
      </c>
      <c r="J50" s="138">
        <v>1127.8399999999999</v>
      </c>
      <c r="K50" s="138">
        <v>1127.8399999999999</v>
      </c>
      <c r="L50" s="138">
        <v>1127.8399999999999</v>
      </c>
      <c r="M50" s="138">
        <v>1127.8399999999999</v>
      </c>
      <c r="N50" s="138">
        <v>1450.08</v>
      </c>
      <c r="O50" s="138">
        <v>1450.08</v>
      </c>
      <c r="P50" s="138">
        <v>1450.08</v>
      </c>
      <c r="Q50" s="138">
        <v>1450.08</v>
      </c>
      <c r="R50" s="138">
        <f t="shared" si="14"/>
        <v>14823.039999999999</v>
      </c>
      <c r="S50" s="152"/>
      <c r="T50" s="153">
        <f t="shared" si="15"/>
        <v>6.9999999999999991</v>
      </c>
      <c r="U50" s="153">
        <f t="shared" si="15"/>
        <v>6.9999999999999991</v>
      </c>
      <c r="V50" s="153">
        <f t="shared" si="15"/>
        <v>6.9999999999999991</v>
      </c>
      <c r="W50" s="153">
        <f t="shared" si="15"/>
        <v>6.9999999999999991</v>
      </c>
      <c r="X50" s="153">
        <f t="shared" si="15"/>
        <v>6.9999999999999991</v>
      </c>
      <c r="Y50" s="153">
        <f t="shared" si="15"/>
        <v>6.9999999999999991</v>
      </c>
      <c r="Z50" s="153">
        <f t="shared" si="15"/>
        <v>6.9999999999999991</v>
      </c>
      <c r="AA50" s="153">
        <f t="shared" si="15"/>
        <v>6.9999999999999991</v>
      </c>
      <c r="AB50" s="153">
        <f t="shared" si="16"/>
        <v>9</v>
      </c>
      <c r="AC50" s="153">
        <f t="shared" si="16"/>
        <v>9</v>
      </c>
      <c r="AD50" s="153">
        <f t="shared" si="16"/>
        <v>9</v>
      </c>
      <c r="AE50" s="153">
        <f t="shared" si="16"/>
        <v>9</v>
      </c>
      <c r="AF50" s="153">
        <f t="shared" si="18"/>
        <v>7.666666666666667</v>
      </c>
      <c r="AG50" s="176"/>
      <c r="AI50" s="154"/>
      <c r="AJ50" s="177">
        <v>2</v>
      </c>
      <c r="AK50" s="147">
        <v>1</v>
      </c>
      <c r="AL50" s="138">
        <f t="shared" si="19"/>
        <v>7.666666666666667</v>
      </c>
    </row>
    <row r="51" spans="1:38" s="147" customFormat="1" ht="12" customHeight="1" x14ac:dyDescent="0.25">
      <c r="A51" s="76" t="s">
        <v>420</v>
      </c>
      <c r="B51" s="76" t="s">
        <v>421</v>
      </c>
      <c r="C51" s="152">
        <v>241.66</v>
      </c>
      <c r="D51" s="152">
        <f t="shared" si="17"/>
        <v>241.66</v>
      </c>
      <c r="E51" s="152"/>
      <c r="F51" s="138">
        <v>724.98</v>
      </c>
      <c r="G51" s="138">
        <v>724.98</v>
      </c>
      <c r="H51" s="138">
        <v>724.98</v>
      </c>
      <c r="I51" s="138">
        <v>724.98</v>
      </c>
      <c r="J51" s="138">
        <v>724.98</v>
      </c>
      <c r="K51" s="138">
        <v>724.98</v>
      </c>
      <c r="L51" s="138">
        <v>724.98</v>
      </c>
      <c r="M51" s="138">
        <v>724.98</v>
      </c>
      <c r="N51" s="138">
        <v>724.98</v>
      </c>
      <c r="O51" s="138">
        <v>724.98</v>
      </c>
      <c r="P51" s="138">
        <v>724.98</v>
      </c>
      <c r="Q51" s="138">
        <v>724.98</v>
      </c>
      <c r="R51" s="138">
        <f t="shared" si="14"/>
        <v>8699.7599999999984</v>
      </c>
      <c r="S51" s="152"/>
      <c r="T51" s="153">
        <f t="shared" si="15"/>
        <v>3</v>
      </c>
      <c r="U51" s="153">
        <f t="shared" si="15"/>
        <v>3</v>
      </c>
      <c r="V51" s="153">
        <f t="shared" si="15"/>
        <v>3</v>
      </c>
      <c r="W51" s="153">
        <f t="shared" si="15"/>
        <v>3</v>
      </c>
      <c r="X51" s="153">
        <f t="shared" si="15"/>
        <v>3</v>
      </c>
      <c r="Y51" s="153">
        <f t="shared" si="15"/>
        <v>3</v>
      </c>
      <c r="Z51" s="153">
        <f t="shared" si="15"/>
        <v>3</v>
      </c>
      <c r="AA51" s="153">
        <f t="shared" si="15"/>
        <v>3</v>
      </c>
      <c r="AB51" s="153">
        <f t="shared" si="16"/>
        <v>3</v>
      </c>
      <c r="AC51" s="153">
        <f t="shared" si="16"/>
        <v>3</v>
      </c>
      <c r="AD51" s="153">
        <f t="shared" si="16"/>
        <v>3</v>
      </c>
      <c r="AE51" s="153">
        <f t="shared" si="16"/>
        <v>3</v>
      </c>
      <c r="AF51" s="153">
        <f t="shared" si="18"/>
        <v>3</v>
      </c>
      <c r="AG51" s="176"/>
      <c r="AI51" s="154"/>
      <c r="AJ51" s="177">
        <v>2</v>
      </c>
      <c r="AK51" s="147">
        <v>1</v>
      </c>
      <c r="AL51" s="138">
        <f t="shared" si="19"/>
        <v>3</v>
      </c>
    </row>
    <row r="52" spans="1:38" s="147" customFormat="1" ht="12" customHeight="1" x14ac:dyDescent="0.25">
      <c r="A52" s="76" t="s">
        <v>226</v>
      </c>
      <c r="B52" s="76" t="s">
        <v>227</v>
      </c>
      <c r="C52" s="152">
        <v>21.86</v>
      </c>
      <c r="D52" s="152">
        <f t="shared" si="17"/>
        <v>21.86</v>
      </c>
      <c r="E52" s="152"/>
      <c r="F52" s="138">
        <v>125.77</v>
      </c>
      <c r="G52" s="138">
        <v>43.72</v>
      </c>
      <c r="H52" s="138">
        <v>43.72</v>
      </c>
      <c r="I52" s="138">
        <v>43.72</v>
      </c>
      <c r="J52" s="138">
        <v>43.72</v>
      </c>
      <c r="K52" s="138">
        <v>43.72</v>
      </c>
      <c r="L52" s="138">
        <v>43.72</v>
      </c>
      <c r="M52" s="138">
        <v>43.72</v>
      </c>
      <c r="N52" s="138">
        <v>43.72</v>
      </c>
      <c r="O52" s="138">
        <v>43.72</v>
      </c>
      <c r="P52" s="138">
        <v>43.72</v>
      </c>
      <c r="Q52" s="138">
        <v>43.72</v>
      </c>
      <c r="R52" s="138">
        <f t="shared" si="14"/>
        <v>606.69000000000017</v>
      </c>
      <c r="S52" s="152"/>
      <c r="T52" s="153">
        <f t="shared" si="15"/>
        <v>5.7534309240622141</v>
      </c>
      <c r="U52" s="153">
        <f t="shared" si="15"/>
        <v>2</v>
      </c>
      <c r="V52" s="153">
        <f t="shared" si="15"/>
        <v>2</v>
      </c>
      <c r="W52" s="153">
        <f t="shared" si="15"/>
        <v>2</v>
      </c>
      <c r="X52" s="153">
        <f t="shared" si="15"/>
        <v>2</v>
      </c>
      <c r="Y52" s="153">
        <f t="shared" si="15"/>
        <v>2</v>
      </c>
      <c r="Z52" s="153">
        <f t="shared" si="15"/>
        <v>2</v>
      </c>
      <c r="AA52" s="153">
        <f t="shared" si="15"/>
        <v>2</v>
      </c>
      <c r="AB52" s="153">
        <f t="shared" si="16"/>
        <v>2</v>
      </c>
      <c r="AC52" s="153">
        <f t="shared" si="16"/>
        <v>2</v>
      </c>
      <c r="AD52" s="153">
        <f t="shared" si="16"/>
        <v>2</v>
      </c>
      <c r="AE52" s="153">
        <f t="shared" si="16"/>
        <v>2</v>
      </c>
      <c r="AF52" s="153">
        <f t="shared" si="18"/>
        <v>2.3127859103385178</v>
      </c>
      <c r="AG52" s="176"/>
      <c r="AI52" s="178">
        <v>32</v>
      </c>
      <c r="AJ52" s="177"/>
      <c r="AK52" s="147">
        <v>1</v>
      </c>
      <c r="AL52" s="138">
        <f t="shared" si="19"/>
        <v>2.3127859103385178</v>
      </c>
    </row>
    <row r="53" spans="1:38" s="136" customFormat="1" ht="12" customHeight="1" x14ac:dyDescent="0.25">
      <c r="A53" s="76" t="s">
        <v>228</v>
      </c>
      <c r="B53" s="76" t="s">
        <v>229</v>
      </c>
      <c r="C53" s="152">
        <v>22.11</v>
      </c>
      <c r="D53" s="152">
        <f t="shared" si="17"/>
        <v>22.11</v>
      </c>
      <c r="E53" s="152"/>
      <c r="F53" s="138">
        <v>66.33</v>
      </c>
      <c r="G53" s="138">
        <v>66.33</v>
      </c>
      <c r="H53" s="138">
        <v>66.33</v>
      </c>
      <c r="I53" s="138">
        <v>66.33</v>
      </c>
      <c r="J53" s="138">
        <v>66.33</v>
      </c>
      <c r="K53" s="138">
        <v>66.33</v>
      </c>
      <c r="L53" s="138">
        <v>66.33</v>
      </c>
      <c r="M53" s="138">
        <v>66.33</v>
      </c>
      <c r="N53" s="138">
        <v>66.33</v>
      </c>
      <c r="O53" s="138">
        <v>66.33</v>
      </c>
      <c r="P53" s="138">
        <v>66.33</v>
      </c>
      <c r="Q53" s="138">
        <v>66.33</v>
      </c>
      <c r="R53" s="138">
        <f t="shared" si="14"/>
        <v>795.96000000000015</v>
      </c>
      <c r="S53" s="152"/>
      <c r="T53" s="153">
        <f t="shared" si="15"/>
        <v>3</v>
      </c>
      <c r="U53" s="153">
        <f t="shared" si="15"/>
        <v>3</v>
      </c>
      <c r="V53" s="153">
        <f t="shared" si="15"/>
        <v>3</v>
      </c>
      <c r="W53" s="153">
        <f t="shared" si="15"/>
        <v>3</v>
      </c>
      <c r="X53" s="153">
        <f t="shared" si="15"/>
        <v>3</v>
      </c>
      <c r="Y53" s="153">
        <f t="shared" si="15"/>
        <v>3</v>
      </c>
      <c r="Z53" s="153">
        <f t="shared" si="15"/>
        <v>3</v>
      </c>
      <c r="AA53" s="153">
        <f t="shared" si="15"/>
        <v>3</v>
      </c>
      <c r="AB53" s="153">
        <f t="shared" si="16"/>
        <v>3</v>
      </c>
      <c r="AC53" s="153">
        <f t="shared" si="16"/>
        <v>3</v>
      </c>
      <c r="AD53" s="153">
        <f t="shared" si="16"/>
        <v>3</v>
      </c>
      <c r="AE53" s="153">
        <f t="shared" si="16"/>
        <v>3</v>
      </c>
      <c r="AF53" s="153">
        <f t="shared" si="18"/>
        <v>3</v>
      </c>
      <c r="AG53" s="176"/>
      <c r="AH53" s="147"/>
      <c r="AI53" s="178">
        <v>32</v>
      </c>
      <c r="AJ53" s="177"/>
      <c r="AK53" s="147">
        <v>2</v>
      </c>
      <c r="AL53" s="138">
        <f t="shared" si="19"/>
        <v>6</v>
      </c>
    </row>
    <row r="54" spans="1:38" s="147" customFormat="1" ht="12" customHeight="1" x14ac:dyDescent="0.25">
      <c r="A54" s="76" t="s">
        <v>230</v>
      </c>
      <c r="B54" s="76" t="s">
        <v>231</v>
      </c>
      <c r="C54" s="152">
        <v>24.74</v>
      </c>
      <c r="D54" s="152">
        <f t="shared" si="17"/>
        <v>24.74</v>
      </c>
      <c r="E54" s="152"/>
      <c r="F54" s="138">
        <v>24.74</v>
      </c>
      <c r="G54" s="138">
        <v>24.74</v>
      </c>
      <c r="H54" s="138">
        <v>24.74</v>
      </c>
      <c r="I54" s="138">
        <v>24.74</v>
      </c>
      <c r="J54" s="138">
        <v>24.74</v>
      </c>
      <c r="K54" s="138">
        <v>24.74</v>
      </c>
      <c r="L54" s="138">
        <v>24.74</v>
      </c>
      <c r="M54" s="138">
        <v>24.74</v>
      </c>
      <c r="N54" s="138">
        <v>24.74</v>
      </c>
      <c r="O54" s="138">
        <v>24.74</v>
      </c>
      <c r="P54" s="138">
        <v>24.74</v>
      </c>
      <c r="Q54" s="138">
        <v>24.74</v>
      </c>
      <c r="R54" s="138">
        <f t="shared" si="14"/>
        <v>296.88000000000005</v>
      </c>
      <c r="S54" s="152"/>
      <c r="T54" s="153">
        <f t="shared" si="15"/>
        <v>1</v>
      </c>
      <c r="U54" s="153">
        <f t="shared" si="15"/>
        <v>1</v>
      </c>
      <c r="V54" s="153">
        <f t="shared" si="15"/>
        <v>1</v>
      </c>
      <c r="W54" s="153">
        <f t="shared" si="15"/>
        <v>1</v>
      </c>
      <c r="X54" s="153">
        <f t="shared" si="15"/>
        <v>1</v>
      </c>
      <c r="Y54" s="153">
        <f t="shared" si="15"/>
        <v>1</v>
      </c>
      <c r="Z54" s="153">
        <f t="shared" si="15"/>
        <v>1</v>
      </c>
      <c r="AA54" s="153">
        <f t="shared" si="15"/>
        <v>1</v>
      </c>
      <c r="AB54" s="153">
        <f t="shared" si="16"/>
        <v>1</v>
      </c>
      <c r="AC54" s="153">
        <f t="shared" si="16"/>
        <v>1</v>
      </c>
      <c r="AD54" s="153">
        <f t="shared" si="16"/>
        <v>1</v>
      </c>
      <c r="AE54" s="153">
        <f t="shared" si="16"/>
        <v>1</v>
      </c>
      <c r="AF54" s="153">
        <f t="shared" si="18"/>
        <v>1</v>
      </c>
      <c r="AG54" s="176"/>
      <c r="AI54" s="178">
        <v>32</v>
      </c>
      <c r="AJ54" s="177"/>
      <c r="AK54" s="147">
        <v>3</v>
      </c>
      <c r="AL54" s="138">
        <f t="shared" si="19"/>
        <v>3</v>
      </c>
    </row>
    <row r="55" spans="1:38" s="147" customFormat="1" ht="12" customHeight="1" x14ac:dyDescent="0.25">
      <c r="A55" s="76" t="s">
        <v>232</v>
      </c>
      <c r="B55" s="76" t="s">
        <v>233</v>
      </c>
      <c r="C55" s="152">
        <v>30.32</v>
      </c>
      <c r="D55" s="152">
        <f t="shared" si="17"/>
        <v>30.32</v>
      </c>
      <c r="E55" s="152"/>
      <c r="F55" s="138">
        <v>83.38</v>
      </c>
      <c r="G55" s="138">
        <v>83.38</v>
      </c>
      <c r="H55" s="138">
        <v>60.64</v>
      </c>
      <c r="I55" s="138">
        <v>60.64</v>
      </c>
      <c r="J55" s="138">
        <v>60.64</v>
      </c>
      <c r="K55" s="138">
        <v>60.64</v>
      </c>
      <c r="L55" s="138">
        <v>60.64</v>
      </c>
      <c r="M55" s="138">
        <v>60.64</v>
      </c>
      <c r="N55" s="138">
        <v>60.64</v>
      </c>
      <c r="O55" s="138">
        <v>60.64</v>
      </c>
      <c r="P55" s="138">
        <v>60.64</v>
      </c>
      <c r="Q55" s="138">
        <v>60.64</v>
      </c>
      <c r="R55" s="138">
        <f t="shared" si="14"/>
        <v>773.15999999999985</v>
      </c>
      <c r="S55" s="152"/>
      <c r="T55" s="153">
        <f t="shared" si="15"/>
        <v>2.75</v>
      </c>
      <c r="U55" s="153">
        <f t="shared" si="15"/>
        <v>2.75</v>
      </c>
      <c r="V55" s="153">
        <f t="shared" si="15"/>
        <v>2</v>
      </c>
      <c r="W55" s="153">
        <f t="shared" si="15"/>
        <v>2</v>
      </c>
      <c r="X55" s="153">
        <f t="shared" si="15"/>
        <v>2</v>
      </c>
      <c r="Y55" s="153">
        <f t="shared" si="15"/>
        <v>2</v>
      </c>
      <c r="Z55" s="153">
        <f t="shared" si="15"/>
        <v>2</v>
      </c>
      <c r="AA55" s="153">
        <f t="shared" si="15"/>
        <v>2</v>
      </c>
      <c r="AB55" s="153">
        <f t="shared" si="16"/>
        <v>2</v>
      </c>
      <c r="AC55" s="153">
        <f t="shared" si="16"/>
        <v>2</v>
      </c>
      <c r="AD55" s="153">
        <f t="shared" si="16"/>
        <v>2</v>
      </c>
      <c r="AE55" s="153">
        <f t="shared" si="16"/>
        <v>2</v>
      </c>
      <c r="AF55" s="153">
        <f t="shared" si="18"/>
        <v>2.125</v>
      </c>
      <c r="AG55" s="176"/>
      <c r="AI55" s="178">
        <v>32</v>
      </c>
      <c r="AJ55" s="177"/>
      <c r="AK55" s="147">
        <v>4</v>
      </c>
      <c r="AL55" s="138">
        <f t="shared" si="19"/>
        <v>8.5</v>
      </c>
    </row>
    <row r="56" spans="1:38" s="147" customFormat="1" ht="12" customHeight="1" x14ac:dyDescent="0.25">
      <c r="A56" s="76" t="s">
        <v>238</v>
      </c>
      <c r="B56" s="76" t="s">
        <v>239</v>
      </c>
      <c r="C56" s="152">
        <v>23.56</v>
      </c>
      <c r="D56" s="152">
        <f t="shared" si="17"/>
        <v>23.56</v>
      </c>
      <c r="E56" s="152"/>
      <c r="F56" s="138">
        <v>23.56</v>
      </c>
      <c r="G56" s="138">
        <v>23.56</v>
      </c>
      <c r="H56" s="138">
        <v>23.56</v>
      </c>
      <c r="I56" s="138">
        <v>23.56</v>
      </c>
      <c r="J56" s="138">
        <v>23.56</v>
      </c>
      <c r="K56" s="138">
        <v>23.56</v>
      </c>
      <c r="L56" s="138">
        <v>23.56</v>
      </c>
      <c r="M56" s="138">
        <v>23.56</v>
      </c>
      <c r="N56" s="138">
        <v>23.56</v>
      </c>
      <c r="O56" s="138">
        <v>23.56</v>
      </c>
      <c r="P56" s="138">
        <v>23.56</v>
      </c>
      <c r="Q56" s="138">
        <v>23.56</v>
      </c>
      <c r="R56" s="138">
        <f t="shared" si="14"/>
        <v>282.71999999999997</v>
      </c>
      <c r="S56" s="152"/>
      <c r="T56" s="153">
        <f t="shared" si="15"/>
        <v>1</v>
      </c>
      <c r="U56" s="153">
        <f t="shared" si="15"/>
        <v>1</v>
      </c>
      <c r="V56" s="153">
        <f t="shared" si="15"/>
        <v>1</v>
      </c>
      <c r="W56" s="153">
        <f t="shared" si="15"/>
        <v>1</v>
      </c>
      <c r="X56" s="153">
        <f t="shared" si="15"/>
        <v>1</v>
      </c>
      <c r="Y56" s="153">
        <f t="shared" si="15"/>
        <v>1</v>
      </c>
      <c r="Z56" s="153">
        <f t="shared" si="15"/>
        <v>1</v>
      </c>
      <c r="AA56" s="153">
        <f t="shared" si="15"/>
        <v>1</v>
      </c>
      <c r="AB56" s="153">
        <f t="shared" si="16"/>
        <v>1</v>
      </c>
      <c r="AC56" s="153">
        <f t="shared" si="16"/>
        <v>1</v>
      </c>
      <c r="AD56" s="153">
        <f t="shared" si="16"/>
        <v>1</v>
      </c>
      <c r="AE56" s="153">
        <f t="shared" si="16"/>
        <v>1</v>
      </c>
      <c r="AF56" s="153">
        <f>SUM(T56:AE56)/12</f>
        <v>1</v>
      </c>
      <c r="AG56" s="176"/>
      <c r="AH56" s="178">
        <v>64</v>
      </c>
      <c r="AJ56" s="177"/>
      <c r="AK56" s="147">
        <v>1</v>
      </c>
      <c r="AL56" s="138">
        <f t="shared" si="19"/>
        <v>1</v>
      </c>
    </row>
    <row r="57" spans="1:38" s="147" customFormat="1" ht="12" customHeight="1" x14ac:dyDescent="0.25">
      <c r="A57" s="76" t="s">
        <v>240</v>
      </c>
      <c r="B57" s="76" t="s">
        <v>241</v>
      </c>
      <c r="C57" s="152">
        <v>19.91</v>
      </c>
      <c r="D57" s="152">
        <f t="shared" si="17"/>
        <v>19.91</v>
      </c>
      <c r="E57" s="152"/>
      <c r="F57" s="138">
        <v>19.91</v>
      </c>
      <c r="G57" s="138">
        <v>19.91</v>
      </c>
      <c r="H57" s="138">
        <v>19.91</v>
      </c>
      <c r="I57" s="138">
        <v>19.91</v>
      </c>
      <c r="J57" s="138">
        <v>19.91</v>
      </c>
      <c r="K57" s="138">
        <v>19.91</v>
      </c>
      <c r="L57" s="138">
        <v>19.91</v>
      </c>
      <c r="M57" s="138">
        <v>19.91</v>
      </c>
      <c r="N57" s="138">
        <v>19.91</v>
      </c>
      <c r="O57" s="138">
        <v>19.91</v>
      </c>
      <c r="P57" s="138">
        <v>19.91</v>
      </c>
      <c r="Q57" s="138">
        <v>19.91</v>
      </c>
      <c r="R57" s="138">
        <f t="shared" si="14"/>
        <v>238.92</v>
      </c>
      <c r="S57" s="152"/>
      <c r="T57" s="153">
        <f t="shared" si="15"/>
        <v>1</v>
      </c>
      <c r="U57" s="153">
        <f t="shared" si="15"/>
        <v>1</v>
      </c>
      <c r="V57" s="153">
        <f t="shared" si="15"/>
        <v>1</v>
      </c>
      <c r="W57" s="153">
        <f t="shared" si="15"/>
        <v>1</v>
      </c>
      <c r="X57" s="153">
        <f t="shared" si="15"/>
        <v>1</v>
      </c>
      <c r="Y57" s="153">
        <f t="shared" si="15"/>
        <v>1</v>
      </c>
      <c r="Z57" s="153">
        <f t="shared" si="15"/>
        <v>1</v>
      </c>
      <c r="AA57" s="153">
        <f t="shared" si="15"/>
        <v>1</v>
      </c>
      <c r="AB57" s="153">
        <f t="shared" si="16"/>
        <v>1</v>
      </c>
      <c r="AC57" s="153">
        <f t="shared" si="16"/>
        <v>1</v>
      </c>
      <c r="AD57" s="153">
        <f t="shared" si="16"/>
        <v>1</v>
      </c>
      <c r="AE57" s="153">
        <f t="shared" si="16"/>
        <v>1</v>
      </c>
      <c r="AF57" s="153">
        <f t="shared" si="18"/>
        <v>1</v>
      </c>
      <c r="AG57" s="176"/>
      <c r="AH57" s="178">
        <v>96</v>
      </c>
      <c r="AJ57" s="177"/>
      <c r="AK57" s="147">
        <v>1</v>
      </c>
      <c r="AL57" s="138">
        <f t="shared" si="19"/>
        <v>1</v>
      </c>
    </row>
    <row r="58" spans="1:38" s="147" customFormat="1" ht="12" customHeight="1" x14ac:dyDescent="0.25">
      <c r="A58" s="76" t="s">
        <v>242</v>
      </c>
      <c r="B58" s="76" t="s">
        <v>243</v>
      </c>
      <c r="C58" s="152">
        <v>20.82</v>
      </c>
      <c r="D58" s="152">
        <f t="shared" si="17"/>
        <v>20.82</v>
      </c>
      <c r="E58" s="152"/>
      <c r="F58" s="138">
        <v>62.46</v>
      </c>
      <c r="G58" s="138">
        <v>41.64</v>
      </c>
      <c r="H58" s="138">
        <v>62.46</v>
      </c>
      <c r="I58" s="138">
        <v>104.1</v>
      </c>
      <c r="J58" s="138">
        <v>104.1</v>
      </c>
      <c r="K58" s="138">
        <v>83.28</v>
      </c>
      <c r="L58" s="138">
        <v>104.1</v>
      </c>
      <c r="M58" s="138">
        <v>145.74</v>
      </c>
      <c r="N58" s="138">
        <v>124.92</v>
      </c>
      <c r="O58" s="138">
        <v>249.84</v>
      </c>
      <c r="P58" s="138">
        <v>145.74</v>
      </c>
      <c r="Q58" s="138">
        <v>62.46</v>
      </c>
      <c r="R58" s="138">
        <f t="shared" si="14"/>
        <v>1290.8399999999999</v>
      </c>
      <c r="S58" s="152"/>
      <c r="T58" s="139"/>
      <c r="U58" s="139"/>
      <c r="V58" s="139"/>
      <c r="W58" s="139"/>
      <c r="X58" s="139"/>
      <c r="Y58" s="139"/>
      <c r="Z58" s="139"/>
      <c r="AA58" s="139"/>
      <c r="AB58" s="139"/>
      <c r="AC58" s="139"/>
      <c r="AD58" s="139"/>
      <c r="AE58" s="139"/>
      <c r="AF58" s="139"/>
      <c r="AG58" s="176"/>
      <c r="AI58" s="154"/>
      <c r="AJ58" s="177"/>
    </row>
    <row r="59" spans="1:38" s="147" customFormat="1" ht="12" customHeight="1" x14ac:dyDescent="0.25">
      <c r="A59" s="76" t="s">
        <v>422</v>
      </c>
      <c r="B59" s="76" t="s">
        <v>423</v>
      </c>
      <c r="C59" s="152">
        <v>23.54</v>
      </c>
      <c r="D59" s="152">
        <f t="shared" si="17"/>
        <v>23.54</v>
      </c>
      <c r="E59" s="152"/>
      <c r="F59" s="138">
        <v>47.08</v>
      </c>
      <c r="G59" s="138">
        <v>0</v>
      </c>
      <c r="H59" s="138">
        <v>0</v>
      </c>
      <c r="I59" s="138">
        <v>0</v>
      </c>
      <c r="J59" s="138">
        <v>0</v>
      </c>
      <c r="K59" s="138">
        <v>70.62</v>
      </c>
      <c r="L59" s="138">
        <v>94.16</v>
      </c>
      <c r="M59" s="138">
        <v>23.54</v>
      </c>
      <c r="N59" s="138">
        <v>70.62</v>
      </c>
      <c r="O59" s="138">
        <v>47.08</v>
      </c>
      <c r="P59" s="138">
        <v>0</v>
      </c>
      <c r="Q59" s="138">
        <v>70.62</v>
      </c>
      <c r="R59" s="138">
        <f t="shared" si="14"/>
        <v>423.71999999999997</v>
      </c>
      <c r="S59" s="152"/>
      <c r="T59" s="139"/>
      <c r="U59" s="139"/>
      <c r="V59" s="139"/>
      <c r="W59" s="139"/>
      <c r="X59" s="139"/>
      <c r="Y59" s="139"/>
      <c r="Z59" s="139"/>
      <c r="AA59" s="139"/>
      <c r="AB59" s="139"/>
      <c r="AC59" s="139"/>
      <c r="AD59" s="139"/>
      <c r="AE59" s="139"/>
      <c r="AF59" s="139"/>
      <c r="AG59" s="176"/>
      <c r="AI59" s="154"/>
      <c r="AJ59" s="177"/>
    </row>
    <row r="60" spans="1:38" s="147" customFormat="1" ht="12" customHeight="1" x14ac:dyDescent="0.25">
      <c r="A60" s="76" t="s">
        <v>250</v>
      </c>
      <c r="B60" s="76" t="s">
        <v>251</v>
      </c>
      <c r="C60" s="152">
        <v>6.92</v>
      </c>
      <c r="D60" s="152">
        <f t="shared" si="17"/>
        <v>6.92</v>
      </c>
      <c r="E60" s="152"/>
      <c r="F60" s="138">
        <v>368.17</v>
      </c>
      <c r="G60" s="138">
        <v>347.73</v>
      </c>
      <c r="H60" s="138">
        <v>676.43</v>
      </c>
      <c r="I60" s="138">
        <v>1051.8400000000001</v>
      </c>
      <c r="J60" s="138">
        <v>775.04</v>
      </c>
      <c r="K60" s="138">
        <v>873.99</v>
      </c>
      <c r="L60" s="138">
        <v>1019.3199999999999</v>
      </c>
      <c r="M60" s="138">
        <v>491.67</v>
      </c>
      <c r="N60" s="138">
        <v>896.14</v>
      </c>
      <c r="O60" s="138">
        <v>574.84</v>
      </c>
      <c r="P60" s="138">
        <v>569.17000000000007</v>
      </c>
      <c r="Q60" s="138">
        <v>390.98</v>
      </c>
      <c r="R60" s="138">
        <f t="shared" si="14"/>
        <v>8035.32</v>
      </c>
      <c r="S60" s="152"/>
      <c r="T60" s="139"/>
      <c r="U60" s="139"/>
      <c r="V60" s="139"/>
      <c r="W60" s="139"/>
      <c r="X60" s="139"/>
      <c r="Y60" s="139"/>
      <c r="Z60" s="139"/>
      <c r="AA60" s="139"/>
      <c r="AB60" s="139"/>
      <c r="AC60" s="139"/>
      <c r="AD60" s="139"/>
      <c r="AE60" s="139"/>
      <c r="AF60" s="139"/>
      <c r="AG60" s="176"/>
      <c r="AI60" s="154"/>
      <c r="AJ60" s="177"/>
    </row>
    <row r="61" spans="1:38" s="147" customFormat="1" ht="12" customHeight="1" x14ac:dyDescent="0.25">
      <c r="A61" s="76" t="s">
        <v>424</v>
      </c>
      <c r="B61" s="76" t="s">
        <v>425</v>
      </c>
      <c r="C61" s="152">
        <v>6.92</v>
      </c>
      <c r="D61" s="152">
        <f t="shared" si="17"/>
        <v>6.92</v>
      </c>
      <c r="E61" s="152"/>
      <c r="F61" s="138">
        <v>0</v>
      </c>
      <c r="G61" s="138">
        <v>24.22</v>
      </c>
      <c r="H61" s="138">
        <v>-15.86</v>
      </c>
      <c r="I61" s="138">
        <v>0</v>
      </c>
      <c r="J61" s="138">
        <v>0</v>
      </c>
      <c r="K61" s="138">
        <v>0</v>
      </c>
      <c r="L61" s="138">
        <v>0</v>
      </c>
      <c r="M61" s="138">
        <v>-6.92</v>
      </c>
      <c r="N61" s="138">
        <v>0</v>
      </c>
      <c r="O61" s="138">
        <v>0</v>
      </c>
      <c r="P61" s="138">
        <v>0</v>
      </c>
      <c r="Q61" s="138">
        <v>0</v>
      </c>
      <c r="R61" s="138">
        <f t="shared" si="14"/>
        <v>1.4399999999999995</v>
      </c>
      <c r="S61" s="152"/>
      <c r="T61" s="139"/>
      <c r="U61" s="139"/>
      <c r="V61" s="139"/>
      <c r="W61" s="139"/>
      <c r="X61" s="139"/>
      <c r="Y61" s="139"/>
      <c r="Z61" s="139"/>
      <c r="AA61" s="139"/>
      <c r="AB61" s="139"/>
      <c r="AC61" s="139"/>
      <c r="AD61" s="139"/>
      <c r="AE61" s="139"/>
      <c r="AF61" s="139"/>
      <c r="AG61" s="176"/>
      <c r="AI61" s="154"/>
      <c r="AJ61" s="177"/>
    </row>
    <row r="62" spans="1:38" s="147" customFormat="1" ht="12" customHeight="1" x14ac:dyDescent="0.25">
      <c r="A62" s="76" t="s">
        <v>252</v>
      </c>
      <c r="B62" s="76" t="s">
        <v>253</v>
      </c>
      <c r="C62" s="152">
        <v>6.92</v>
      </c>
      <c r="D62" s="152">
        <f t="shared" si="17"/>
        <v>6.92</v>
      </c>
      <c r="E62" s="152"/>
      <c r="F62" s="138">
        <v>0</v>
      </c>
      <c r="G62" s="138">
        <v>0</v>
      </c>
      <c r="H62" s="138">
        <v>0</v>
      </c>
      <c r="I62" s="138">
        <v>0</v>
      </c>
      <c r="J62" s="138">
        <v>34.6</v>
      </c>
      <c r="K62" s="138">
        <v>0</v>
      </c>
      <c r="L62" s="138">
        <v>34.6</v>
      </c>
      <c r="M62" s="138">
        <v>0</v>
      </c>
      <c r="N62" s="138">
        <v>0</v>
      </c>
      <c r="O62" s="138">
        <v>41.52</v>
      </c>
      <c r="P62" s="138">
        <v>0</v>
      </c>
      <c r="Q62" s="138">
        <v>0</v>
      </c>
      <c r="R62" s="138">
        <f t="shared" si="14"/>
        <v>110.72</v>
      </c>
      <c r="S62" s="152"/>
      <c r="T62" s="139"/>
      <c r="U62" s="139"/>
      <c r="V62" s="139"/>
      <c r="W62" s="139"/>
      <c r="X62" s="139"/>
      <c r="Y62" s="139"/>
      <c r="Z62" s="139"/>
      <c r="AA62" s="139"/>
      <c r="AB62" s="139"/>
      <c r="AC62" s="139"/>
      <c r="AD62" s="139"/>
      <c r="AE62" s="139"/>
      <c r="AF62" s="139"/>
      <c r="AG62" s="176"/>
      <c r="AI62" s="154"/>
      <c r="AJ62" s="177"/>
    </row>
    <row r="63" spans="1:38" s="147" customFormat="1" ht="12" customHeight="1" x14ac:dyDescent="0.25">
      <c r="A63" s="76" t="s">
        <v>254</v>
      </c>
      <c r="B63" s="76" t="s">
        <v>255</v>
      </c>
      <c r="C63" s="152">
        <v>2.59</v>
      </c>
      <c r="D63" s="152">
        <f t="shared" si="17"/>
        <v>2.59</v>
      </c>
      <c r="E63" s="152"/>
      <c r="F63" s="138">
        <v>2413.6499999999996</v>
      </c>
      <c r="G63" s="138">
        <v>1877.75</v>
      </c>
      <c r="H63" s="138">
        <v>2314.1600000000003</v>
      </c>
      <c r="I63" s="138">
        <v>2460.3199999999997</v>
      </c>
      <c r="J63" s="138">
        <v>2261.0700000000002</v>
      </c>
      <c r="K63" s="138">
        <v>2475.1999999999998</v>
      </c>
      <c r="L63" s="138">
        <v>3468.01</v>
      </c>
      <c r="M63" s="138">
        <v>2634.0299999999997</v>
      </c>
      <c r="N63" s="138">
        <v>3589.74</v>
      </c>
      <c r="O63" s="138">
        <v>2756.31</v>
      </c>
      <c r="P63" s="138">
        <v>2150.56</v>
      </c>
      <c r="Q63" s="138">
        <v>3515.4500000000003</v>
      </c>
      <c r="R63" s="138">
        <f t="shared" si="14"/>
        <v>31916.249999999996</v>
      </c>
      <c r="S63" s="152"/>
      <c r="T63" s="139"/>
      <c r="U63" s="139"/>
      <c r="V63" s="139"/>
      <c r="W63" s="139"/>
      <c r="X63" s="139"/>
      <c r="Y63" s="139"/>
      <c r="Z63" s="139"/>
      <c r="AA63" s="139"/>
      <c r="AB63" s="139"/>
      <c r="AC63" s="139"/>
      <c r="AD63" s="139"/>
      <c r="AE63" s="139"/>
      <c r="AF63" s="139"/>
      <c r="AG63" s="176"/>
      <c r="AI63" s="154"/>
      <c r="AJ63" s="177"/>
    </row>
    <row r="64" spans="1:38" s="147" customFormat="1" ht="12" customHeight="1" x14ac:dyDescent="0.25">
      <c r="A64" s="76" t="s">
        <v>330</v>
      </c>
      <c r="B64" s="76" t="s">
        <v>331</v>
      </c>
      <c r="C64" s="152">
        <v>0</v>
      </c>
      <c r="D64" s="152">
        <v>0</v>
      </c>
      <c r="E64" s="152"/>
      <c r="F64" s="138">
        <v>0</v>
      </c>
      <c r="G64" s="138">
        <v>0</v>
      </c>
      <c r="H64" s="138">
        <v>0</v>
      </c>
      <c r="I64" s="138">
        <v>0</v>
      </c>
      <c r="J64" s="138">
        <v>0</v>
      </c>
      <c r="K64" s="138">
        <v>0</v>
      </c>
      <c r="L64" s="138">
        <v>0</v>
      </c>
      <c r="M64" s="138">
        <v>150</v>
      </c>
      <c r="N64" s="138">
        <v>0</v>
      </c>
      <c r="O64" s="138">
        <v>0</v>
      </c>
      <c r="P64" s="138">
        <v>0</v>
      </c>
      <c r="Q64" s="138">
        <v>0</v>
      </c>
      <c r="R64" s="138">
        <f t="shared" si="14"/>
        <v>150</v>
      </c>
      <c r="S64" s="152"/>
      <c r="T64" s="139"/>
      <c r="U64" s="139"/>
      <c r="V64" s="139"/>
      <c r="W64" s="139"/>
      <c r="X64" s="139"/>
      <c r="Y64" s="139"/>
      <c r="Z64" s="139"/>
      <c r="AA64" s="139"/>
      <c r="AB64" s="139"/>
      <c r="AC64" s="139"/>
      <c r="AD64" s="139"/>
      <c r="AE64" s="139"/>
      <c r="AF64" s="139"/>
      <c r="AG64" s="176"/>
      <c r="AI64" s="154"/>
      <c r="AJ64" s="177"/>
    </row>
    <row r="65" spans="1:45" s="147" customFormat="1" ht="12" customHeight="1" x14ac:dyDescent="0.25">
      <c r="A65" s="76" t="s">
        <v>256</v>
      </c>
      <c r="B65" s="76" t="s">
        <v>257</v>
      </c>
      <c r="C65" s="152">
        <v>1.57</v>
      </c>
      <c r="D65" s="152">
        <f t="shared" si="17"/>
        <v>1.57</v>
      </c>
      <c r="E65" s="152"/>
      <c r="F65" s="138">
        <v>0</v>
      </c>
      <c r="G65" s="138">
        <v>1.55</v>
      </c>
      <c r="H65" s="138">
        <v>1.57</v>
      </c>
      <c r="I65" s="138">
        <v>0</v>
      </c>
      <c r="J65" s="138">
        <v>0</v>
      </c>
      <c r="K65" s="138">
        <v>0</v>
      </c>
      <c r="L65" s="138">
        <v>0</v>
      </c>
      <c r="M65" s="138">
        <v>0</v>
      </c>
      <c r="N65" s="138">
        <v>0</v>
      </c>
      <c r="O65" s="138">
        <v>0</v>
      </c>
      <c r="P65" s="138">
        <v>0</v>
      </c>
      <c r="Q65" s="138">
        <v>0</v>
      </c>
      <c r="R65" s="138">
        <f t="shared" si="14"/>
        <v>3.12</v>
      </c>
      <c r="S65" s="152"/>
      <c r="T65" s="139"/>
      <c r="U65" s="139"/>
      <c r="V65" s="139"/>
      <c r="W65" s="139"/>
      <c r="X65" s="139"/>
      <c r="Y65" s="139"/>
      <c r="Z65" s="139"/>
      <c r="AA65" s="139"/>
      <c r="AB65" s="139"/>
      <c r="AC65" s="139"/>
      <c r="AD65" s="139"/>
      <c r="AE65" s="139"/>
      <c r="AF65" s="139"/>
      <c r="AG65" s="176"/>
      <c r="AI65" s="154"/>
      <c r="AJ65" s="177"/>
    </row>
    <row r="66" spans="1:45" s="147" customFormat="1" ht="12" customHeight="1" x14ac:dyDescent="0.25">
      <c r="A66" s="76" t="s">
        <v>260</v>
      </c>
      <c r="B66" s="76" t="s">
        <v>261</v>
      </c>
      <c r="C66" s="152">
        <v>10.84</v>
      </c>
      <c r="D66" s="152">
        <f t="shared" si="17"/>
        <v>10.84</v>
      </c>
      <c r="E66" s="152"/>
      <c r="F66" s="138">
        <v>5349.54</v>
      </c>
      <c r="G66" s="138">
        <v>5298.05</v>
      </c>
      <c r="H66" s="138">
        <v>5352.16</v>
      </c>
      <c r="I66" s="138">
        <v>5438.97</v>
      </c>
      <c r="J66" s="138">
        <v>5596.15</v>
      </c>
      <c r="K66" s="138">
        <v>5544.66</v>
      </c>
      <c r="L66" s="138">
        <v>5756.1900000000005</v>
      </c>
      <c r="M66" s="138">
        <v>5718.1</v>
      </c>
      <c r="N66" s="138">
        <v>5807.53</v>
      </c>
      <c r="O66" s="138">
        <v>5699.13</v>
      </c>
      <c r="P66" s="138">
        <v>5766.88</v>
      </c>
      <c r="Q66" s="138">
        <v>5762.31</v>
      </c>
      <c r="R66" s="138">
        <f t="shared" si="14"/>
        <v>67089.67</v>
      </c>
      <c r="S66" s="152"/>
      <c r="T66" s="139"/>
      <c r="U66" s="139"/>
      <c r="V66" s="139"/>
      <c r="W66" s="139"/>
      <c r="X66" s="139"/>
      <c r="Y66" s="139"/>
      <c r="Z66" s="139"/>
      <c r="AA66" s="139"/>
      <c r="AB66" s="139"/>
      <c r="AC66" s="139"/>
      <c r="AD66" s="139"/>
      <c r="AE66" s="139"/>
      <c r="AF66" s="139"/>
      <c r="AG66" s="176"/>
      <c r="AI66" s="154"/>
      <c r="AJ66" s="177"/>
    </row>
    <row r="67" spans="1:45" s="147" customFormat="1" ht="12" customHeight="1" x14ac:dyDescent="0.25">
      <c r="A67" s="76" t="s">
        <v>426</v>
      </c>
      <c r="B67" s="76" t="s">
        <v>427</v>
      </c>
      <c r="C67" s="152">
        <v>11.38</v>
      </c>
      <c r="D67" s="152">
        <f t="shared" si="17"/>
        <v>11.38</v>
      </c>
      <c r="E67" s="152"/>
      <c r="F67" s="138">
        <v>2401.1999999999998</v>
      </c>
      <c r="G67" s="138">
        <v>2389.8000000000002</v>
      </c>
      <c r="H67" s="138">
        <v>2409.8200000000002</v>
      </c>
      <c r="I67" s="138">
        <v>2446.6999999999998</v>
      </c>
      <c r="J67" s="138">
        <v>2421.1</v>
      </c>
      <c r="K67" s="138">
        <v>2426.79</v>
      </c>
      <c r="L67" s="138">
        <v>2412.5700000000002</v>
      </c>
      <c r="M67" s="138">
        <v>2423.94</v>
      </c>
      <c r="N67" s="138">
        <v>2435.3200000000002</v>
      </c>
      <c r="O67" s="138">
        <v>2429.63</v>
      </c>
      <c r="P67" s="138">
        <v>2443.86</v>
      </c>
      <c r="Q67" s="138">
        <v>2421.1</v>
      </c>
      <c r="R67" s="138">
        <f t="shared" si="14"/>
        <v>29061.829999999998</v>
      </c>
      <c r="S67" s="152"/>
      <c r="T67" s="139"/>
      <c r="U67" s="139"/>
      <c r="V67" s="139"/>
      <c r="W67" s="139"/>
      <c r="X67" s="139"/>
      <c r="Y67" s="139"/>
      <c r="Z67" s="139"/>
      <c r="AA67" s="139"/>
      <c r="AB67" s="139"/>
      <c r="AC67" s="139"/>
      <c r="AD67" s="139"/>
      <c r="AE67" s="139"/>
      <c r="AF67" s="139"/>
      <c r="AG67" s="176"/>
      <c r="AI67" s="154"/>
      <c r="AJ67" s="177"/>
      <c r="AR67" s="75"/>
      <c r="AS67" s="156"/>
    </row>
    <row r="68" spans="1:45" s="147" customFormat="1" ht="12" customHeight="1" x14ac:dyDescent="0.25">
      <c r="A68" s="76" t="s">
        <v>308</v>
      </c>
      <c r="B68" s="76" t="s">
        <v>309</v>
      </c>
      <c r="C68" s="152">
        <v>5.7</v>
      </c>
      <c r="D68" s="152">
        <f t="shared" si="17"/>
        <v>5.7</v>
      </c>
      <c r="E68" s="152"/>
      <c r="F68" s="138">
        <v>22.8</v>
      </c>
      <c r="G68" s="138">
        <v>45.6</v>
      </c>
      <c r="H68" s="138">
        <v>28.5</v>
      </c>
      <c r="I68" s="138">
        <v>17.100000000000001</v>
      </c>
      <c r="J68" s="138">
        <v>11.4</v>
      </c>
      <c r="K68" s="138">
        <v>68.400000000000006</v>
      </c>
      <c r="L68" s="138">
        <v>28.5</v>
      </c>
      <c r="M68" s="138">
        <v>39.9</v>
      </c>
      <c r="N68" s="138">
        <v>29.67</v>
      </c>
      <c r="O68" s="138">
        <v>51.3</v>
      </c>
      <c r="P68" s="138">
        <v>62.7</v>
      </c>
      <c r="Q68" s="138">
        <v>28.5</v>
      </c>
      <c r="R68" s="138">
        <f t="shared" si="14"/>
        <v>434.37</v>
      </c>
      <c r="S68" s="152"/>
      <c r="T68" s="139"/>
      <c r="U68" s="139"/>
      <c r="V68" s="139"/>
      <c r="W68" s="139"/>
      <c r="X68" s="139"/>
      <c r="Y68" s="139"/>
      <c r="Z68" s="139"/>
      <c r="AA68" s="139"/>
      <c r="AB68" s="139"/>
      <c r="AC68" s="139"/>
      <c r="AD68" s="139"/>
      <c r="AE68" s="139"/>
      <c r="AF68" s="139"/>
      <c r="AG68" s="176"/>
      <c r="AI68" s="154"/>
    </row>
    <row r="69" spans="1:45" s="147" customFormat="1" ht="12" customHeight="1" x14ac:dyDescent="0.25">
      <c r="A69" s="76" t="s">
        <v>312</v>
      </c>
      <c r="B69" s="76" t="s">
        <v>313</v>
      </c>
      <c r="C69" s="152">
        <v>1.04</v>
      </c>
      <c r="D69" s="152">
        <f t="shared" si="17"/>
        <v>1.04</v>
      </c>
      <c r="E69" s="152"/>
      <c r="F69" s="138">
        <v>42.42</v>
      </c>
      <c r="G69" s="138">
        <v>22.5</v>
      </c>
      <c r="H69" s="138">
        <v>43.81</v>
      </c>
      <c r="I69" s="138">
        <v>22.5</v>
      </c>
      <c r="J69" s="138">
        <v>47.089999999999996</v>
      </c>
      <c r="K69" s="138">
        <v>27</v>
      </c>
      <c r="L69" s="138">
        <v>46.92</v>
      </c>
      <c r="M69" s="138">
        <v>27</v>
      </c>
      <c r="N69" s="138">
        <v>46.92</v>
      </c>
      <c r="O69" s="138">
        <v>27</v>
      </c>
      <c r="P69" s="138">
        <v>46.92</v>
      </c>
      <c r="Q69" s="138">
        <v>27</v>
      </c>
      <c r="R69" s="138">
        <f t="shared" si="14"/>
        <v>427.08000000000004</v>
      </c>
      <c r="S69" s="152"/>
      <c r="T69" s="139"/>
      <c r="U69" s="139"/>
      <c r="V69" s="139"/>
      <c r="W69" s="139"/>
      <c r="X69" s="139"/>
      <c r="Y69" s="139"/>
      <c r="Z69" s="139"/>
      <c r="AA69" s="139"/>
      <c r="AB69" s="139"/>
      <c r="AC69" s="139"/>
      <c r="AD69" s="139"/>
      <c r="AE69" s="139"/>
      <c r="AF69" s="139"/>
      <c r="AG69" s="176"/>
      <c r="AI69" s="154"/>
    </row>
    <row r="70" spans="1:45" s="147" customFormat="1" ht="12" customHeight="1" x14ac:dyDescent="0.25">
      <c r="A70" s="76" t="s">
        <v>316</v>
      </c>
      <c r="B70" s="76" t="s">
        <v>317</v>
      </c>
      <c r="C70" s="152">
        <v>1.3</v>
      </c>
      <c r="D70" s="152">
        <f t="shared" si="17"/>
        <v>1.3</v>
      </c>
      <c r="E70" s="152"/>
      <c r="F70" s="138">
        <v>101.34</v>
      </c>
      <c r="G70" s="138">
        <v>112.64</v>
      </c>
      <c r="H70" s="138">
        <v>106.97</v>
      </c>
      <c r="I70" s="138">
        <v>108.27</v>
      </c>
      <c r="J70" s="138">
        <v>106.97</v>
      </c>
      <c r="K70" s="138">
        <v>106.97</v>
      </c>
      <c r="L70" s="138">
        <v>104.15</v>
      </c>
      <c r="M70" s="138">
        <v>101.34</v>
      </c>
      <c r="N70" s="138">
        <v>97.14</v>
      </c>
      <c r="O70" s="138">
        <v>109.78</v>
      </c>
      <c r="P70" s="138">
        <v>112.60000000000001</v>
      </c>
      <c r="Q70" s="138">
        <v>112.61</v>
      </c>
      <c r="R70" s="138">
        <f t="shared" si="14"/>
        <v>1280.78</v>
      </c>
      <c r="S70" s="152"/>
      <c r="T70" s="139"/>
      <c r="U70" s="139"/>
      <c r="V70" s="139"/>
      <c r="W70" s="139"/>
      <c r="X70" s="139"/>
      <c r="Y70" s="139"/>
      <c r="Z70" s="139"/>
      <c r="AA70" s="139"/>
      <c r="AB70" s="139"/>
      <c r="AC70" s="139"/>
      <c r="AD70" s="139"/>
      <c r="AE70" s="139"/>
      <c r="AF70" s="139"/>
      <c r="AG70" s="176"/>
      <c r="AI70" s="154"/>
    </row>
    <row r="71" spans="1:45" s="147" customFormat="1" ht="12" customHeight="1" x14ac:dyDescent="0.25">
      <c r="A71" s="76" t="s">
        <v>308</v>
      </c>
      <c r="B71" s="76" t="s">
        <v>309</v>
      </c>
      <c r="C71" s="152">
        <v>5.7</v>
      </c>
      <c r="D71" s="152">
        <f t="shared" si="17"/>
        <v>5.7</v>
      </c>
      <c r="E71" s="152"/>
      <c r="F71" s="138">
        <v>22.8</v>
      </c>
      <c r="G71" s="138">
        <v>45.6</v>
      </c>
      <c r="H71" s="138">
        <v>28.5</v>
      </c>
      <c r="I71" s="138">
        <v>17.100000000000001</v>
      </c>
      <c r="J71" s="138">
        <v>11.4</v>
      </c>
      <c r="K71" s="138">
        <v>68.400000000000006</v>
      </c>
      <c r="L71" s="138">
        <v>28.5</v>
      </c>
      <c r="M71" s="138">
        <v>39.9</v>
      </c>
      <c r="N71" s="138">
        <v>29.67</v>
      </c>
      <c r="O71" s="138">
        <v>51.3</v>
      </c>
      <c r="P71" s="138">
        <v>62.7</v>
      </c>
      <c r="Q71" s="138">
        <v>28.5</v>
      </c>
      <c r="R71" s="138">
        <f t="shared" si="14"/>
        <v>434.37</v>
      </c>
      <c r="S71" s="152"/>
      <c r="T71" s="139"/>
      <c r="U71" s="139"/>
      <c r="V71" s="139"/>
      <c r="W71" s="139"/>
      <c r="X71" s="139"/>
      <c r="Y71" s="139"/>
      <c r="Z71" s="139"/>
      <c r="AA71" s="139"/>
      <c r="AB71" s="139"/>
      <c r="AC71" s="139"/>
      <c r="AD71" s="139"/>
      <c r="AE71" s="139"/>
      <c r="AF71" s="139"/>
      <c r="AG71" s="176"/>
      <c r="AI71" s="154"/>
    </row>
    <row r="72" spans="1:45" s="147" customFormat="1" ht="12" customHeight="1" x14ac:dyDescent="0.25">
      <c r="A72" s="76" t="s">
        <v>324</v>
      </c>
      <c r="B72" s="76" t="s">
        <v>325</v>
      </c>
      <c r="C72" s="152">
        <v>17.95</v>
      </c>
      <c r="D72" s="152">
        <f t="shared" si="17"/>
        <v>17.95</v>
      </c>
      <c r="E72" s="152"/>
      <c r="F72" s="138">
        <v>0</v>
      </c>
      <c r="G72" s="138">
        <v>0</v>
      </c>
      <c r="H72" s="138">
        <v>0</v>
      </c>
      <c r="I72" s="138">
        <v>0</v>
      </c>
      <c r="J72" s="138">
        <v>17.95</v>
      </c>
      <c r="K72" s="138">
        <v>0</v>
      </c>
      <c r="L72" s="138">
        <v>35.9</v>
      </c>
      <c r="M72" s="138">
        <v>0</v>
      </c>
      <c r="N72" s="138">
        <v>0</v>
      </c>
      <c r="O72" s="138">
        <v>0</v>
      </c>
      <c r="P72" s="138">
        <v>0</v>
      </c>
      <c r="Q72" s="138">
        <v>0</v>
      </c>
      <c r="R72" s="138">
        <f t="shared" si="14"/>
        <v>53.849999999999994</v>
      </c>
      <c r="S72" s="152"/>
      <c r="T72" s="139"/>
      <c r="U72" s="139"/>
      <c r="V72" s="139"/>
      <c r="W72" s="139"/>
      <c r="X72" s="139"/>
      <c r="Y72" s="139"/>
      <c r="Z72" s="139"/>
      <c r="AA72" s="139"/>
      <c r="AB72" s="139"/>
      <c r="AC72" s="139"/>
      <c r="AD72" s="139"/>
      <c r="AE72" s="139"/>
      <c r="AF72" s="139"/>
      <c r="AG72" s="176"/>
      <c r="AI72" s="154"/>
    </row>
    <row r="73" spans="1:45" s="147" customFormat="1" ht="12" customHeight="1" x14ac:dyDescent="0.2">
      <c r="A73" s="76" t="s">
        <v>318</v>
      </c>
      <c r="B73" s="76" t="s">
        <v>319</v>
      </c>
      <c r="C73" s="152">
        <v>17.95</v>
      </c>
      <c r="D73" s="152">
        <f t="shared" si="17"/>
        <v>17.95</v>
      </c>
      <c r="E73" s="152"/>
      <c r="F73" s="138">
        <v>0</v>
      </c>
      <c r="G73" s="138">
        <v>35.9</v>
      </c>
      <c r="H73" s="138">
        <v>35.9</v>
      </c>
      <c r="I73" s="138">
        <v>35.9</v>
      </c>
      <c r="J73" s="138">
        <v>0</v>
      </c>
      <c r="K73" s="138">
        <v>17.95</v>
      </c>
      <c r="L73" s="138">
        <v>0</v>
      </c>
      <c r="M73" s="138">
        <v>0</v>
      </c>
      <c r="N73" s="138">
        <v>35.9</v>
      </c>
      <c r="O73" s="138">
        <v>0</v>
      </c>
      <c r="P73" s="138">
        <v>0</v>
      </c>
      <c r="Q73" s="138">
        <v>0</v>
      </c>
      <c r="R73" s="138">
        <f t="shared" si="14"/>
        <v>161.54999999999998</v>
      </c>
      <c r="S73" s="152"/>
      <c r="T73" s="139"/>
      <c r="U73" s="139"/>
      <c r="V73" s="139"/>
      <c r="W73" s="139"/>
      <c r="X73" s="139"/>
      <c r="Y73" s="139"/>
      <c r="Z73" s="139"/>
      <c r="AA73" s="139"/>
      <c r="AB73" s="139"/>
      <c r="AC73" s="139"/>
      <c r="AD73" s="139"/>
      <c r="AE73" s="139"/>
      <c r="AF73" s="139"/>
    </row>
    <row r="74" spans="1:45" s="147" customFormat="1" ht="12" customHeight="1" x14ac:dyDescent="0.25">
      <c r="A74" s="76" t="s">
        <v>326</v>
      </c>
      <c r="B74" s="76" t="s">
        <v>327</v>
      </c>
      <c r="C74" s="152">
        <v>45</v>
      </c>
      <c r="D74" s="152">
        <f t="shared" si="17"/>
        <v>45</v>
      </c>
      <c r="E74" s="152"/>
      <c r="F74" s="138">
        <v>45</v>
      </c>
      <c r="G74" s="138">
        <v>0</v>
      </c>
      <c r="H74" s="138">
        <v>0</v>
      </c>
      <c r="I74" s="138">
        <v>-45</v>
      </c>
      <c r="J74" s="138">
        <v>45</v>
      </c>
      <c r="K74" s="138">
        <v>45</v>
      </c>
      <c r="L74" s="138">
        <v>90</v>
      </c>
      <c r="M74" s="138">
        <v>45</v>
      </c>
      <c r="N74" s="138">
        <v>0</v>
      </c>
      <c r="O74" s="138">
        <v>0</v>
      </c>
      <c r="P74" s="138">
        <v>45.12</v>
      </c>
      <c r="Q74" s="138">
        <v>45.12</v>
      </c>
      <c r="R74" s="138">
        <f t="shared" si="14"/>
        <v>315.24</v>
      </c>
      <c r="S74" s="152"/>
      <c r="T74" s="139"/>
      <c r="U74" s="139"/>
      <c r="V74" s="139"/>
      <c r="W74" s="139"/>
      <c r="X74" s="139"/>
      <c r="Y74" s="139"/>
      <c r="Z74" s="139"/>
      <c r="AA74" s="139"/>
      <c r="AB74" s="139"/>
      <c r="AC74" s="139"/>
      <c r="AD74" s="139"/>
      <c r="AE74" s="139"/>
      <c r="AF74" s="139"/>
      <c r="AG74" s="138"/>
      <c r="AI74" s="178"/>
      <c r="AJ74" s="177"/>
      <c r="AK74" s="156"/>
    </row>
    <row r="75" spans="1:45" s="147" customFormat="1" ht="12" customHeight="1" x14ac:dyDescent="0.25">
      <c r="A75" s="76" t="s">
        <v>292</v>
      </c>
      <c r="B75" s="76" t="s">
        <v>428</v>
      </c>
      <c r="C75" s="152">
        <v>8.57</v>
      </c>
      <c r="D75" s="152">
        <f t="shared" si="17"/>
        <v>8.57</v>
      </c>
      <c r="E75" s="152"/>
      <c r="F75" s="138">
        <v>0</v>
      </c>
      <c r="G75" s="138">
        <v>17.14</v>
      </c>
      <c r="H75" s="138">
        <v>0</v>
      </c>
      <c r="I75" s="138">
        <v>0</v>
      </c>
      <c r="J75" s="138">
        <v>0</v>
      </c>
      <c r="K75" s="138">
        <v>0</v>
      </c>
      <c r="L75" s="138">
        <v>0</v>
      </c>
      <c r="M75" s="138">
        <v>0</v>
      </c>
      <c r="N75" s="138">
        <v>0</v>
      </c>
      <c r="O75" s="138">
        <v>0</v>
      </c>
      <c r="P75" s="138">
        <v>0</v>
      </c>
      <c r="Q75" s="138">
        <v>0</v>
      </c>
      <c r="R75" s="138">
        <f t="shared" si="14"/>
        <v>17.14</v>
      </c>
      <c r="S75" s="152"/>
      <c r="T75" s="139"/>
      <c r="U75" s="139"/>
      <c r="V75" s="139"/>
      <c r="W75" s="139"/>
      <c r="X75" s="139"/>
      <c r="Y75" s="139"/>
      <c r="Z75" s="139"/>
      <c r="AA75" s="139"/>
      <c r="AB75" s="139"/>
      <c r="AC75" s="139"/>
      <c r="AD75" s="139"/>
      <c r="AE75" s="139"/>
      <c r="AF75" s="139"/>
      <c r="AG75" s="138"/>
      <c r="AI75" s="178"/>
      <c r="AJ75" s="177"/>
      <c r="AK75" s="156"/>
    </row>
    <row r="76" spans="1:45" s="147" customFormat="1" ht="12" customHeight="1" x14ac:dyDescent="0.2">
      <c r="A76" s="76" t="s">
        <v>429</v>
      </c>
      <c r="B76" s="76" t="s">
        <v>430</v>
      </c>
      <c r="C76" s="152">
        <v>4.37</v>
      </c>
      <c r="D76" s="152">
        <f t="shared" si="17"/>
        <v>4.37</v>
      </c>
      <c r="E76" s="152"/>
      <c r="F76" s="138">
        <v>4.37</v>
      </c>
      <c r="G76" s="138">
        <v>0</v>
      </c>
      <c r="H76" s="138">
        <v>0</v>
      </c>
      <c r="I76" s="138">
        <v>0</v>
      </c>
      <c r="J76" s="138">
        <v>0</v>
      </c>
      <c r="K76" s="138">
        <v>0</v>
      </c>
      <c r="L76" s="138">
        <v>0</v>
      </c>
      <c r="M76" s="138">
        <v>0</v>
      </c>
      <c r="N76" s="138">
        <v>0</v>
      </c>
      <c r="O76" s="138">
        <v>0</v>
      </c>
      <c r="P76" s="138">
        <v>0</v>
      </c>
      <c r="Q76" s="138">
        <v>0</v>
      </c>
      <c r="R76" s="138">
        <f t="shared" si="14"/>
        <v>4.37</v>
      </c>
      <c r="S76" s="152"/>
      <c r="T76" s="139"/>
      <c r="U76" s="139"/>
      <c r="V76" s="139"/>
      <c r="W76" s="139"/>
      <c r="X76" s="139"/>
      <c r="Y76" s="139"/>
      <c r="Z76" s="139"/>
      <c r="AA76" s="139"/>
      <c r="AB76" s="139"/>
      <c r="AC76" s="139"/>
      <c r="AD76" s="139"/>
      <c r="AE76" s="139"/>
      <c r="AF76" s="139"/>
      <c r="AG76" s="138"/>
      <c r="AI76" s="178"/>
      <c r="AM76" s="160" t="s">
        <v>28</v>
      </c>
      <c r="AN76" s="161">
        <f>+SUM(AL46:AL51)</f>
        <v>756.43461191654785</v>
      </c>
    </row>
    <row r="77" spans="1:45" s="147" customFormat="1" ht="12" customHeight="1" x14ac:dyDescent="0.2">
      <c r="A77" s="76" t="s">
        <v>310</v>
      </c>
      <c r="B77" s="76" t="s">
        <v>311</v>
      </c>
      <c r="C77" s="152">
        <v>1.51</v>
      </c>
      <c r="D77" s="152">
        <f t="shared" si="17"/>
        <v>1.51</v>
      </c>
      <c r="E77" s="152"/>
      <c r="F77" s="138">
        <v>15.1</v>
      </c>
      <c r="G77" s="138">
        <v>0</v>
      </c>
      <c r="H77" s="138">
        <v>0</v>
      </c>
      <c r="I77" s="138">
        <v>22.65</v>
      </c>
      <c r="J77" s="138">
        <v>22.65</v>
      </c>
      <c r="K77" s="138">
        <v>0</v>
      </c>
      <c r="L77" s="138">
        <v>22.65</v>
      </c>
      <c r="M77" s="138">
        <v>22.65</v>
      </c>
      <c r="N77" s="138">
        <v>0</v>
      </c>
      <c r="O77" s="138">
        <v>45.6</v>
      </c>
      <c r="P77" s="138">
        <v>0</v>
      </c>
      <c r="Q77" s="138">
        <v>0</v>
      </c>
      <c r="R77" s="138">
        <f t="shared" si="14"/>
        <v>151.29999999999998</v>
      </c>
      <c r="S77" s="152"/>
      <c r="T77" s="139"/>
      <c r="U77" s="139"/>
      <c r="V77" s="139"/>
      <c r="W77" s="139"/>
      <c r="X77" s="139"/>
      <c r="Y77" s="139"/>
      <c r="Z77" s="139"/>
      <c r="AA77" s="139"/>
      <c r="AB77" s="139"/>
      <c r="AC77" s="139"/>
      <c r="AD77" s="139"/>
      <c r="AE77" s="139"/>
      <c r="AF77" s="139"/>
      <c r="AG77" s="138"/>
      <c r="AI77" s="178"/>
      <c r="AM77" s="160" t="s">
        <v>149</v>
      </c>
      <c r="AN77" s="161">
        <f>+SUM(AL56:AL57)</f>
        <v>2</v>
      </c>
    </row>
    <row r="78" spans="1:45" s="147" customFormat="1" ht="12" customHeight="1" thickBot="1" x14ac:dyDescent="0.25">
      <c r="A78" s="179"/>
      <c r="B78" s="179"/>
      <c r="C78" s="152"/>
      <c r="D78" s="152"/>
      <c r="E78" s="152"/>
      <c r="F78" s="138"/>
      <c r="G78" s="138"/>
      <c r="H78" s="138"/>
      <c r="I78" s="138"/>
      <c r="J78" s="138"/>
      <c r="K78" s="138"/>
      <c r="L78" s="138"/>
      <c r="M78" s="138"/>
      <c r="N78" s="138"/>
      <c r="O78" s="138"/>
      <c r="P78" s="138"/>
      <c r="Q78" s="138"/>
      <c r="R78" s="138"/>
      <c r="S78" s="152"/>
      <c r="T78" s="139"/>
      <c r="U78" s="139"/>
      <c r="V78" s="139"/>
      <c r="W78" s="139"/>
      <c r="X78" s="139"/>
      <c r="Y78" s="139"/>
      <c r="Z78" s="139"/>
      <c r="AA78" s="139"/>
      <c r="AB78" s="139"/>
      <c r="AC78" s="139"/>
      <c r="AD78" s="139"/>
      <c r="AE78" s="139"/>
      <c r="AF78" s="139"/>
      <c r="AG78" s="138"/>
      <c r="AI78" s="178"/>
      <c r="AM78" s="160" t="s">
        <v>150</v>
      </c>
      <c r="AN78" s="161">
        <f>+SUM(AL52:AL55)</f>
        <v>19.812785910338519</v>
      </c>
    </row>
    <row r="79" spans="1:45" s="147" customFormat="1" ht="12" customHeight="1" thickBot="1" x14ac:dyDescent="0.25">
      <c r="A79" s="179"/>
      <c r="B79" s="180" t="s">
        <v>332</v>
      </c>
      <c r="C79" s="152"/>
      <c r="D79" s="152"/>
      <c r="E79" s="152"/>
      <c r="F79" s="164">
        <f t="shared" ref="F79:R79" si="20">SUM(F46:F78)</f>
        <v>66696.239999999991</v>
      </c>
      <c r="G79" s="164">
        <f t="shared" si="20"/>
        <v>65630.44</v>
      </c>
      <c r="H79" s="164">
        <f t="shared" si="20"/>
        <v>66889.52</v>
      </c>
      <c r="I79" s="164">
        <f t="shared" si="20"/>
        <v>68357.649999999994</v>
      </c>
      <c r="J79" s="164">
        <f t="shared" si="20"/>
        <v>68984.329999999973</v>
      </c>
      <c r="K79" s="164">
        <f t="shared" si="20"/>
        <v>69253.599999999991</v>
      </c>
      <c r="L79" s="164">
        <f t="shared" si="20"/>
        <v>72052.899999999994</v>
      </c>
      <c r="M79" s="164">
        <f t="shared" si="20"/>
        <v>70381.589999999982</v>
      </c>
      <c r="N79" s="164">
        <f t="shared" si="20"/>
        <v>72443.259999999995</v>
      </c>
      <c r="O79" s="164">
        <f t="shared" si="20"/>
        <v>70445.330000000016</v>
      </c>
      <c r="P79" s="164">
        <f t="shared" si="20"/>
        <v>70407.749999999985</v>
      </c>
      <c r="Q79" s="164">
        <f t="shared" si="20"/>
        <v>71289.48000000001</v>
      </c>
      <c r="R79" s="164">
        <f t="shared" si="20"/>
        <v>832832.08999999985</v>
      </c>
      <c r="S79" s="152"/>
      <c r="T79" s="165"/>
      <c r="U79" s="165"/>
      <c r="V79" s="165"/>
      <c r="W79" s="165"/>
      <c r="X79" s="165"/>
      <c r="Y79" s="165"/>
      <c r="Z79" s="165"/>
      <c r="AA79" s="165"/>
      <c r="AB79" s="165"/>
      <c r="AC79" s="165"/>
      <c r="AD79" s="165"/>
      <c r="AE79" s="165"/>
      <c r="AF79" s="166">
        <f>SUM(AF46:AF78)</f>
        <v>766.87239782688641</v>
      </c>
      <c r="AG79" s="138"/>
      <c r="AI79" s="178"/>
      <c r="AK79" s="164">
        <f t="shared" ref="AK79:AL79" si="21">SUM(AK46:AK78)</f>
        <v>18</v>
      </c>
      <c r="AL79" s="164">
        <f t="shared" si="21"/>
        <v>778.24739782688641</v>
      </c>
    </row>
    <row r="80" spans="1:45" ht="12" customHeight="1" x14ac:dyDescent="0.25">
      <c r="A80" s="181"/>
      <c r="B80" s="181"/>
      <c r="F80" s="168">
        <v>4.5600000000122236</v>
      </c>
      <c r="G80" s="168">
        <v>-45.600000000005821</v>
      </c>
      <c r="H80" s="168">
        <v>-28.5</v>
      </c>
      <c r="I80" s="168">
        <v>-17.099999999991269</v>
      </c>
      <c r="J80" s="168">
        <v>-11.399999999979627</v>
      </c>
      <c r="K80" s="168">
        <v>-68.399999999979627</v>
      </c>
      <c r="L80" s="168">
        <v>-28.500000000014552</v>
      </c>
      <c r="M80" s="168">
        <v>-39.899999999994179</v>
      </c>
      <c r="N80" s="138"/>
      <c r="O80" s="138"/>
      <c r="P80" s="138"/>
      <c r="Q80" s="138"/>
      <c r="R80" s="138"/>
      <c r="AG80" s="138"/>
      <c r="AH80" s="147"/>
      <c r="AI80" s="178"/>
    </row>
    <row r="81" spans="1:40" ht="12" customHeight="1" x14ac:dyDescent="0.25">
      <c r="A81" s="174" t="s">
        <v>333</v>
      </c>
      <c r="B81" s="174" t="s">
        <v>333</v>
      </c>
      <c r="F81" s="138"/>
      <c r="G81" s="138"/>
      <c r="H81" s="138"/>
      <c r="I81" s="138"/>
      <c r="J81" s="138"/>
      <c r="K81" s="138"/>
      <c r="L81" s="138"/>
      <c r="M81" s="138"/>
      <c r="N81" s="138"/>
      <c r="O81" s="138"/>
      <c r="P81" s="138"/>
      <c r="Q81" s="138"/>
      <c r="R81" s="138"/>
      <c r="AG81" s="138"/>
      <c r="AH81" s="147"/>
      <c r="AI81" s="178"/>
    </row>
    <row r="82" spans="1:40" ht="12" customHeight="1" x14ac:dyDescent="0.25">
      <c r="A82" s="183"/>
      <c r="B82" s="183"/>
      <c r="F82" s="138"/>
      <c r="G82" s="138"/>
      <c r="H82" s="138"/>
      <c r="I82" s="138"/>
      <c r="J82" s="138"/>
      <c r="K82" s="138"/>
      <c r="L82" s="138"/>
      <c r="M82" s="138"/>
      <c r="N82" s="138"/>
      <c r="O82" s="138"/>
      <c r="P82" s="138"/>
      <c r="Q82" s="138"/>
      <c r="R82" s="138"/>
      <c r="AG82" s="138"/>
      <c r="AH82" s="147"/>
      <c r="AI82" s="178"/>
    </row>
    <row r="83" spans="1:40" ht="12" customHeight="1" x14ac:dyDescent="0.25">
      <c r="A83" s="184" t="s">
        <v>334</v>
      </c>
      <c r="B83" s="184" t="s">
        <v>334</v>
      </c>
      <c r="F83" s="138"/>
      <c r="G83" s="138"/>
      <c r="H83" s="138"/>
      <c r="I83" s="138"/>
      <c r="J83" s="138"/>
      <c r="K83" s="138"/>
      <c r="L83" s="138"/>
      <c r="M83" s="138"/>
      <c r="N83" s="138"/>
      <c r="O83" s="138"/>
      <c r="P83" s="138"/>
      <c r="Q83" s="138"/>
      <c r="R83" s="138"/>
      <c r="AG83" s="138"/>
      <c r="AH83" s="147"/>
      <c r="AI83" s="178"/>
    </row>
    <row r="84" spans="1:40" ht="12" customHeight="1" x14ac:dyDescent="0.25">
      <c r="A84" s="76" t="s">
        <v>335</v>
      </c>
      <c r="B84" s="76" t="s">
        <v>336</v>
      </c>
      <c r="C84" s="152">
        <v>120.11</v>
      </c>
      <c r="D84" s="152">
        <f>C84</f>
        <v>120.11</v>
      </c>
      <c r="F84" s="138">
        <v>2040.49</v>
      </c>
      <c r="G84" s="138">
        <v>1801.65</v>
      </c>
      <c r="H84" s="138">
        <v>2522.31</v>
      </c>
      <c r="I84" s="138">
        <v>2522.31</v>
      </c>
      <c r="J84" s="138">
        <v>2402.1999999999998</v>
      </c>
      <c r="K84" s="138">
        <v>3963.63</v>
      </c>
      <c r="L84" s="138">
        <v>2642.42</v>
      </c>
      <c r="M84" s="138">
        <v>3363.08</v>
      </c>
      <c r="N84" s="138">
        <v>4083.74</v>
      </c>
      <c r="O84" s="138">
        <v>3122.86</v>
      </c>
      <c r="P84" s="138">
        <v>4323.96</v>
      </c>
      <c r="Q84" s="138">
        <v>3122.86</v>
      </c>
      <c r="R84" s="138">
        <f t="shared" ref="R84:R94" si="22">SUM(F84:Q84)</f>
        <v>35911.51</v>
      </c>
      <c r="T84" s="153">
        <f t="shared" ref="T84:AA86" si="23">F84/$C84</f>
        <v>16.988510532012324</v>
      </c>
      <c r="U84" s="153">
        <f t="shared" si="23"/>
        <v>15</v>
      </c>
      <c r="V84" s="153">
        <f t="shared" si="23"/>
        <v>21</v>
      </c>
      <c r="W84" s="153">
        <f t="shared" si="23"/>
        <v>21</v>
      </c>
      <c r="X84" s="153">
        <f t="shared" si="23"/>
        <v>20</v>
      </c>
      <c r="Y84" s="153">
        <f t="shared" si="23"/>
        <v>33</v>
      </c>
      <c r="Z84" s="153">
        <f t="shared" si="23"/>
        <v>22</v>
      </c>
      <c r="AA84" s="153">
        <f t="shared" si="23"/>
        <v>28</v>
      </c>
      <c r="AB84" s="153">
        <f t="shared" ref="AB84:AE86" si="24">N84/$D84</f>
        <v>34</v>
      </c>
      <c r="AC84" s="153">
        <f t="shared" si="24"/>
        <v>26</v>
      </c>
      <c r="AD84" s="153">
        <f t="shared" si="24"/>
        <v>36</v>
      </c>
      <c r="AE84" s="153">
        <f t="shared" si="24"/>
        <v>26</v>
      </c>
      <c r="AF84" s="175">
        <f>SUM(T84:AE84)/12</f>
        <v>24.91570921100103</v>
      </c>
      <c r="AG84" s="138"/>
      <c r="AH84" s="147"/>
      <c r="AI84" s="75"/>
      <c r="AJ84" s="185"/>
    </row>
    <row r="85" spans="1:40" ht="12" customHeight="1" x14ac:dyDescent="0.25">
      <c r="A85" s="76" t="s">
        <v>337</v>
      </c>
      <c r="B85" s="76" t="s">
        <v>338</v>
      </c>
      <c r="C85" s="152">
        <v>120.11</v>
      </c>
      <c r="D85" s="152">
        <f t="shared" ref="D85:D93" si="25">C85</f>
        <v>120.11</v>
      </c>
      <c r="F85" s="138">
        <v>30975.96</v>
      </c>
      <c r="G85" s="138">
        <v>31709.040000000001</v>
      </c>
      <c r="H85" s="138">
        <v>33991.129999999997</v>
      </c>
      <c r="I85" s="138">
        <v>26183.98</v>
      </c>
      <c r="J85" s="138">
        <v>24382.33</v>
      </c>
      <c r="K85" s="138">
        <v>33030.25</v>
      </c>
      <c r="L85" s="138">
        <v>32790.03</v>
      </c>
      <c r="M85" s="138">
        <v>30868.27</v>
      </c>
      <c r="N85" s="138">
        <v>37354.21</v>
      </c>
      <c r="O85" s="138">
        <v>36393.33</v>
      </c>
      <c r="P85" s="138">
        <v>36162.370000000003</v>
      </c>
      <c r="Q85" s="138">
        <v>31348.71</v>
      </c>
      <c r="R85" s="138">
        <f t="shared" si="22"/>
        <v>385189.61000000004</v>
      </c>
      <c r="T85" s="153">
        <f t="shared" si="23"/>
        <v>257.89659478811092</v>
      </c>
      <c r="U85" s="153">
        <f t="shared" si="23"/>
        <v>264</v>
      </c>
      <c r="V85" s="153">
        <f t="shared" si="23"/>
        <v>283</v>
      </c>
      <c r="W85" s="153">
        <f t="shared" si="23"/>
        <v>218</v>
      </c>
      <c r="X85" s="153">
        <f t="shared" si="23"/>
        <v>203.00000000000003</v>
      </c>
      <c r="Y85" s="153">
        <f t="shared" si="23"/>
        <v>275</v>
      </c>
      <c r="Z85" s="153">
        <f t="shared" si="23"/>
        <v>273</v>
      </c>
      <c r="AA85" s="153">
        <f t="shared" si="23"/>
        <v>257</v>
      </c>
      <c r="AB85" s="153">
        <f t="shared" si="24"/>
        <v>311</v>
      </c>
      <c r="AC85" s="153">
        <f t="shared" si="24"/>
        <v>303</v>
      </c>
      <c r="AD85" s="153">
        <f t="shared" si="24"/>
        <v>301.07709599533763</v>
      </c>
      <c r="AE85" s="153">
        <f t="shared" si="24"/>
        <v>261</v>
      </c>
      <c r="AF85" s="175">
        <f>SUM(T85:AE85)/12</f>
        <v>267.24780756528736</v>
      </c>
      <c r="AG85" s="138"/>
      <c r="AH85" s="147"/>
      <c r="AI85" s="75"/>
      <c r="AJ85" s="185"/>
    </row>
    <row r="86" spans="1:40" ht="12" customHeight="1" x14ac:dyDescent="0.25">
      <c r="A86" s="76" t="s">
        <v>349</v>
      </c>
      <c r="B86" s="76" t="s">
        <v>350</v>
      </c>
      <c r="C86" s="152">
        <v>140.47</v>
      </c>
      <c r="D86" s="152">
        <f t="shared" si="25"/>
        <v>140.47</v>
      </c>
      <c r="F86" s="138">
        <v>0</v>
      </c>
      <c r="G86" s="138">
        <v>0</v>
      </c>
      <c r="H86" s="138">
        <v>140.47</v>
      </c>
      <c r="I86" s="138">
        <v>0</v>
      </c>
      <c r="J86" s="138">
        <v>0</v>
      </c>
      <c r="K86" s="138">
        <v>0</v>
      </c>
      <c r="L86" s="138">
        <v>280.94</v>
      </c>
      <c r="M86" s="138">
        <v>140.47</v>
      </c>
      <c r="N86" s="138">
        <v>0</v>
      </c>
      <c r="O86" s="138">
        <v>280.94</v>
      </c>
      <c r="P86" s="138">
        <v>0</v>
      </c>
      <c r="Q86" s="138">
        <v>140.47</v>
      </c>
      <c r="R86" s="138">
        <f t="shared" si="22"/>
        <v>983.29</v>
      </c>
      <c r="T86" s="153">
        <f t="shared" si="23"/>
        <v>0</v>
      </c>
      <c r="U86" s="153">
        <f t="shared" si="23"/>
        <v>0</v>
      </c>
      <c r="V86" s="153">
        <f t="shared" si="23"/>
        <v>1</v>
      </c>
      <c r="W86" s="153">
        <f t="shared" si="23"/>
        <v>0</v>
      </c>
      <c r="X86" s="153">
        <f t="shared" si="23"/>
        <v>0</v>
      </c>
      <c r="Y86" s="153">
        <f t="shared" si="23"/>
        <v>0</v>
      </c>
      <c r="Z86" s="153">
        <f t="shared" si="23"/>
        <v>2</v>
      </c>
      <c r="AA86" s="153">
        <f t="shared" si="23"/>
        <v>1</v>
      </c>
      <c r="AB86" s="153">
        <f t="shared" si="24"/>
        <v>0</v>
      </c>
      <c r="AC86" s="153">
        <f t="shared" si="24"/>
        <v>2</v>
      </c>
      <c r="AD86" s="153">
        <f t="shared" si="24"/>
        <v>0</v>
      </c>
      <c r="AE86" s="153">
        <f t="shared" si="24"/>
        <v>1</v>
      </c>
      <c r="AF86" s="153">
        <f t="shared" ref="AF86" si="26">SUM(T86:AE86)/12</f>
        <v>0.58333333333333337</v>
      </c>
      <c r="AG86" s="138"/>
      <c r="AH86" s="147"/>
      <c r="AI86" s="75"/>
      <c r="AJ86" s="185"/>
    </row>
    <row r="87" spans="1:40" ht="12" customHeight="1" x14ac:dyDescent="0.25">
      <c r="A87" s="76" t="s">
        <v>361</v>
      </c>
      <c r="B87" s="76" t="s">
        <v>362</v>
      </c>
      <c r="C87" s="152">
        <v>39.61</v>
      </c>
      <c r="D87" s="152">
        <f t="shared" si="25"/>
        <v>39.61</v>
      </c>
      <c r="F87" s="138">
        <v>355.14</v>
      </c>
      <c r="G87" s="138">
        <v>594.15</v>
      </c>
      <c r="H87" s="138">
        <v>792.2</v>
      </c>
      <c r="I87" s="138">
        <v>990.25</v>
      </c>
      <c r="J87" s="138">
        <v>871.42</v>
      </c>
      <c r="K87" s="138">
        <v>1069.47</v>
      </c>
      <c r="L87" s="138">
        <v>1188.3</v>
      </c>
      <c r="M87" s="138">
        <v>1267.52</v>
      </c>
      <c r="N87" s="138">
        <v>594.15</v>
      </c>
      <c r="O87" s="138">
        <v>871.42</v>
      </c>
      <c r="P87" s="138">
        <v>1227.9100000000001</v>
      </c>
      <c r="Q87" s="138">
        <v>316.88</v>
      </c>
      <c r="R87" s="138">
        <f t="shared" si="22"/>
        <v>10138.81</v>
      </c>
      <c r="AG87" s="138"/>
      <c r="AH87" s="147"/>
      <c r="AI87" s="75"/>
      <c r="AJ87" s="185"/>
    </row>
    <row r="88" spans="1:40" ht="12" customHeight="1" x14ac:dyDescent="0.25">
      <c r="A88" s="76" t="s">
        <v>363</v>
      </c>
      <c r="B88" s="76" t="s">
        <v>364</v>
      </c>
      <c r="C88" s="152">
        <v>57.02</v>
      </c>
      <c r="D88" s="152">
        <f t="shared" si="25"/>
        <v>57.02</v>
      </c>
      <c r="F88" s="138">
        <v>399.14</v>
      </c>
      <c r="G88" s="138">
        <v>399.14</v>
      </c>
      <c r="H88" s="138">
        <v>399.14</v>
      </c>
      <c r="I88" s="138">
        <v>399.14</v>
      </c>
      <c r="J88" s="138">
        <v>399.14</v>
      </c>
      <c r="K88" s="138">
        <v>399.14</v>
      </c>
      <c r="L88" s="138">
        <v>399.14</v>
      </c>
      <c r="M88" s="138">
        <v>399.14</v>
      </c>
      <c r="N88" s="138">
        <v>399.14</v>
      </c>
      <c r="O88" s="138">
        <v>399.14</v>
      </c>
      <c r="P88" s="138">
        <v>399.14</v>
      </c>
      <c r="Q88" s="138">
        <v>399.14</v>
      </c>
      <c r="R88" s="138">
        <f t="shared" si="22"/>
        <v>4789.6799999999994</v>
      </c>
      <c r="T88" s="153">
        <f t="shared" ref="T88:AA91" si="27">F88/$C88</f>
        <v>6.9999999999999991</v>
      </c>
      <c r="U88" s="153">
        <f t="shared" si="27"/>
        <v>6.9999999999999991</v>
      </c>
      <c r="V88" s="153">
        <f t="shared" si="27"/>
        <v>6.9999999999999991</v>
      </c>
      <c r="W88" s="153">
        <f t="shared" si="27"/>
        <v>6.9999999999999991</v>
      </c>
      <c r="X88" s="153">
        <f t="shared" si="27"/>
        <v>6.9999999999999991</v>
      </c>
      <c r="Y88" s="153">
        <f t="shared" si="27"/>
        <v>6.9999999999999991</v>
      </c>
      <c r="Z88" s="153">
        <f t="shared" si="27"/>
        <v>6.9999999999999991</v>
      </c>
      <c r="AA88" s="153">
        <f t="shared" si="27"/>
        <v>6.9999999999999991</v>
      </c>
      <c r="AB88" s="153">
        <f t="shared" ref="AB88:AE91" si="28">N88/$D88</f>
        <v>6.9999999999999991</v>
      </c>
      <c r="AC88" s="153">
        <f t="shared" si="28"/>
        <v>6.9999999999999991</v>
      </c>
      <c r="AD88" s="153">
        <f t="shared" si="28"/>
        <v>6.9999999999999991</v>
      </c>
      <c r="AE88" s="153">
        <f t="shared" si="28"/>
        <v>6.9999999999999991</v>
      </c>
      <c r="AF88" s="153">
        <f t="shared" ref="AF88:AF89" si="29">SUM(T88:AE88)/12</f>
        <v>6.9999999999999991</v>
      </c>
      <c r="AG88" s="138"/>
      <c r="AH88" s="147"/>
      <c r="AI88" s="75"/>
      <c r="AJ88" s="185">
        <v>20</v>
      </c>
      <c r="AK88">
        <v>1</v>
      </c>
      <c r="AL88">
        <f>+AF88*AK88</f>
        <v>6.9999999999999991</v>
      </c>
    </row>
    <row r="89" spans="1:40" ht="12" customHeight="1" x14ac:dyDescent="0.25">
      <c r="A89" s="76" t="s">
        <v>365</v>
      </c>
      <c r="B89" s="76" t="s">
        <v>366</v>
      </c>
      <c r="C89" s="152">
        <v>71.27</v>
      </c>
      <c r="D89" s="152">
        <f t="shared" si="25"/>
        <v>71.27</v>
      </c>
      <c r="F89" s="138">
        <v>3064.61</v>
      </c>
      <c r="G89" s="138">
        <v>3064.61</v>
      </c>
      <c r="H89" s="138">
        <v>3033.8</v>
      </c>
      <c r="I89" s="138">
        <v>2993.34</v>
      </c>
      <c r="J89" s="138">
        <v>2993.34</v>
      </c>
      <c r="K89" s="138">
        <v>2993.34</v>
      </c>
      <c r="L89" s="138">
        <v>2990.51</v>
      </c>
      <c r="M89" s="138">
        <v>2922.07</v>
      </c>
      <c r="N89" s="138">
        <v>2803.3300000000004</v>
      </c>
      <c r="O89" s="138">
        <v>2848.55</v>
      </c>
      <c r="P89" s="138">
        <v>2779.53</v>
      </c>
      <c r="Q89" s="138">
        <v>2779.53</v>
      </c>
      <c r="R89" s="138">
        <f t="shared" si="22"/>
        <v>35266.560000000005</v>
      </c>
      <c r="T89" s="153">
        <f t="shared" si="27"/>
        <v>43.000000000000007</v>
      </c>
      <c r="U89" s="153">
        <f t="shared" si="27"/>
        <v>43.000000000000007</v>
      </c>
      <c r="V89" s="153">
        <f t="shared" si="27"/>
        <v>42.567700294654138</v>
      </c>
      <c r="W89" s="153">
        <f t="shared" si="27"/>
        <v>42.000000000000007</v>
      </c>
      <c r="X89" s="153">
        <f t="shared" si="27"/>
        <v>42.000000000000007</v>
      </c>
      <c r="Y89" s="153">
        <f t="shared" si="27"/>
        <v>42.000000000000007</v>
      </c>
      <c r="Z89" s="153">
        <f t="shared" si="27"/>
        <v>41.960291847902347</v>
      </c>
      <c r="AA89" s="153">
        <f t="shared" si="27"/>
        <v>41.000000000000007</v>
      </c>
      <c r="AB89" s="153">
        <f t="shared" si="28"/>
        <v>39.333941349796554</v>
      </c>
      <c r="AC89" s="153">
        <f t="shared" si="28"/>
        <v>39.968429914409995</v>
      </c>
      <c r="AD89" s="153">
        <f t="shared" si="28"/>
        <v>39.000000000000007</v>
      </c>
      <c r="AE89" s="153">
        <f t="shared" si="28"/>
        <v>39.000000000000007</v>
      </c>
      <c r="AF89" s="153">
        <f t="shared" si="29"/>
        <v>41.235863617230251</v>
      </c>
      <c r="AG89" s="138"/>
      <c r="AH89" s="147"/>
      <c r="AI89" s="75"/>
      <c r="AJ89" s="185">
        <v>30</v>
      </c>
      <c r="AK89">
        <v>1</v>
      </c>
      <c r="AL89" s="3">
        <f t="shared" ref="AL89:AL91" si="30">+AF89*AK89</f>
        <v>41.235863617230251</v>
      </c>
    </row>
    <row r="90" spans="1:40" ht="12" customHeight="1" x14ac:dyDescent="0.25">
      <c r="A90" s="76" t="s">
        <v>369</v>
      </c>
      <c r="B90" s="76" t="s">
        <v>370</v>
      </c>
      <c r="C90" s="152">
        <v>4.33</v>
      </c>
      <c r="D90" s="152">
        <f t="shared" si="25"/>
        <v>4.33</v>
      </c>
      <c r="F90" s="138">
        <v>428.67</v>
      </c>
      <c r="G90" s="138">
        <v>653.83000000000004</v>
      </c>
      <c r="H90" s="138">
        <v>489.29</v>
      </c>
      <c r="I90" s="138">
        <v>562.9</v>
      </c>
      <c r="J90" s="138">
        <v>822.69999999999993</v>
      </c>
      <c r="K90" s="138">
        <v>601.87</v>
      </c>
      <c r="L90" s="138">
        <v>649.5</v>
      </c>
      <c r="M90" s="138">
        <v>883.31999999999994</v>
      </c>
      <c r="N90" s="138">
        <v>770.74</v>
      </c>
      <c r="O90" s="138">
        <v>835.69</v>
      </c>
      <c r="P90" s="138">
        <v>1190.75</v>
      </c>
      <c r="Q90" s="138">
        <v>861.67</v>
      </c>
      <c r="R90" s="138">
        <f t="shared" si="22"/>
        <v>8750.93</v>
      </c>
      <c r="T90" s="153">
        <f t="shared" si="27"/>
        <v>99</v>
      </c>
      <c r="U90" s="153">
        <f t="shared" si="27"/>
        <v>151</v>
      </c>
      <c r="V90" s="153">
        <f t="shared" si="27"/>
        <v>113</v>
      </c>
      <c r="W90" s="153">
        <f t="shared" si="27"/>
        <v>130</v>
      </c>
      <c r="X90" s="153">
        <f t="shared" si="27"/>
        <v>189.99999999999997</v>
      </c>
      <c r="Y90" s="153">
        <f t="shared" si="27"/>
        <v>139</v>
      </c>
      <c r="Z90" s="153">
        <f t="shared" si="27"/>
        <v>150</v>
      </c>
      <c r="AA90" s="153">
        <f t="shared" si="27"/>
        <v>203.99999999999997</v>
      </c>
      <c r="AB90" s="153">
        <f t="shared" si="28"/>
        <v>178</v>
      </c>
      <c r="AC90" s="153">
        <f t="shared" si="28"/>
        <v>193</v>
      </c>
      <c r="AD90" s="153">
        <f t="shared" si="28"/>
        <v>275</v>
      </c>
      <c r="AE90" s="153">
        <f t="shared" si="28"/>
        <v>199</v>
      </c>
      <c r="AF90" s="175">
        <f>SUM(T90:AE90)/12/30</f>
        <v>5.6138888888888889</v>
      </c>
      <c r="AG90" s="186" t="s">
        <v>431</v>
      </c>
      <c r="AH90" s="147"/>
      <c r="AI90" s="75"/>
      <c r="AJ90" s="185">
        <v>20</v>
      </c>
      <c r="AK90">
        <v>1</v>
      </c>
      <c r="AL90" s="3">
        <f t="shared" si="30"/>
        <v>5.6138888888888889</v>
      </c>
    </row>
    <row r="91" spans="1:40" ht="12" customHeight="1" x14ac:dyDescent="0.25">
      <c r="A91" s="76" t="s">
        <v>371</v>
      </c>
      <c r="B91" s="76" t="s">
        <v>372</v>
      </c>
      <c r="C91" s="152">
        <v>4.33</v>
      </c>
      <c r="D91" s="152">
        <f t="shared" si="25"/>
        <v>4.33</v>
      </c>
      <c r="F91" s="138">
        <v>6174.58</v>
      </c>
      <c r="G91" s="138">
        <v>6590.2599999999993</v>
      </c>
      <c r="H91" s="138">
        <v>6715.83</v>
      </c>
      <c r="I91" s="138">
        <v>7495.78</v>
      </c>
      <c r="J91" s="138">
        <v>7088.21</v>
      </c>
      <c r="K91" s="138">
        <v>8534.43</v>
      </c>
      <c r="L91" s="138">
        <v>8400.2000000000007</v>
      </c>
      <c r="M91" s="138">
        <v>8989.25</v>
      </c>
      <c r="N91" s="138">
        <v>8984.75</v>
      </c>
      <c r="O91" s="138">
        <v>8932.7900000000009</v>
      </c>
      <c r="P91" s="138">
        <v>9443.73</v>
      </c>
      <c r="Q91" s="138">
        <v>8157.7199999999993</v>
      </c>
      <c r="R91" s="138">
        <f t="shared" si="22"/>
        <v>95507.529999999984</v>
      </c>
      <c r="T91" s="153">
        <f t="shared" si="27"/>
        <v>1426</v>
      </c>
      <c r="U91" s="153">
        <f t="shared" si="27"/>
        <v>1521.9999999999998</v>
      </c>
      <c r="V91" s="153">
        <f t="shared" si="27"/>
        <v>1551</v>
      </c>
      <c r="W91" s="153">
        <f t="shared" si="27"/>
        <v>1731.1270207852192</v>
      </c>
      <c r="X91" s="153">
        <f t="shared" si="27"/>
        <v>1637</v>
      </c>
      <c r="Y91" s="153">
        <f t="shared" si="27"/>
        <v>1971</v>
      </c>
      <c r="Z91" s="153">
        <f t="shared" si="27"/>
        <v>1940.0000000000002</v>
      </c>
      <c r="AA91" s="153">
        <f t="shared" si="27"/>
        <v>2076.039260969977</v>
      </c>
      <c r="AB91" s="153">
        <f t="shared" si="28"/>
        <v>2075</v>
      </c>
      <c r="AC91" s="153">
        <f t="shared" si="28"/>
        <v>2063</v>
      </c>
      <c r="AD91" s="153">
        <f t="shared" si="28"/>
        <v>2181</v>
      </c>
      <c r="AE91" s="153">
        <f t="shared" si="28"/>
        <v>1883.9999999999998</v>
      </c>
      <c r="AF91" s="175">
        <f>SUM(T91:AE91)/12/30</f>
        <v>61.269906338208884</v>
      </c>
      <c r="AG91" s="186" t="s">
        <v>431</v>
      </c>
      <c r="AH91" s="147"/>
      <c r="AI91" s="75"/>
      <c r="AJ91" s="185">
        <v>30</v>
      </c>
      <c r="AK91">
        <v>1</v>
      </c>
      <c r="AL91" s="3">
        <f t="shared" si="30"/>
        <v>61.269906338208884</v>
      </c>
    </row>
    <row r="92" spans="1:40" ht="12" customHeight="1" x14ac:dyDescent="0.25">
      <c r="A92" s="76" t="s">
        <v>380</v>
      </c>
      <c r="B92" s="76" t="s">
        <v>381</v>
      </c>
      <c r="C92" s="152">
        <v>3.21</v>
      </c>
      <c r="D92" s="152">
        <f t="shared" si="25"/>
        <v>3.21</v>
      </c>
      <c r="F92" s="138">
        <v>3834.52</v>
      </c>
      <c r="G92" s="138">
        <v>4481.16</v>
      </c>
      <c r="H92" s="138">
        <v>5899.98</v>
      </c>
      <c r="I92" s="138">
        <v>5084.6400000000003</v>
      </c>
      <c r="J92" s="138">
        <v>4433.01</v>
      </c>
      <c r="K92" s="138">
        <v>5861.46</v>
      </c>
      <c r="L92" s="138">
        <v>5954.55</v>
      </c>
      <c r="M92" s="138">
        <v>5999.49</v>
      </c>
      <c r="N92" s="138">
        <v>6346.17</v>
      </c>
      <c r="O92" s="138">
        <v>6365.43</v>
      </c>
      <c r="P92" s="138">
        <v>6138.3</v>
      </c>
      <c r="Q92" s="138">
        <v>5465.37</v>
      </c>
      <c r="R92" s="138">
        <f t="shared" si="22"/>
        <v>65864.08</v>
      </c>
      <c r="AG92" s="138"/>
      <c r="AH92" s="147"/>
      <c r="AI92" s="75"/>
      <c r="AJ92" s="185"/>
    </row>
    <row r="93" spans="1:40" ht="12" customHeight="1" x14ac:dyDescent="0.25">
      <c r="A93" s="76" t="s">
        <v>382</v>
      </c>
      <c r="B93" s="76" t="s">
        <v>383</v>
      </c>
      <c r="C93" s="152">
        <v>91.8</v>
      </c>
      <c r="D93" s="152">
        <f t="shared" si="25"/>
        <v>91.8</v>
      </c>
      <c r="F93" s="138">
        <v>0</v>
      </c>
      <c r="G93" s="138">
        <v>0</v>
      </c>
      <c r="H93" s="138">
        <v>45.41</v>
      </c>
      <c r="I93" s="138">
        <v>30.2</v>
      </c>
      <c r="J93" s="138">
        <v>45.42</v>
      </c>
      <c r="K93" s="138">
        <v>22.71</v>
      </c>
      <c r="L93" s="138">
        <v>158.94</v>
      </c>
      <c r="M93" s="138">
        <v>0</v>
      </c>
      <c r="N93" s="138">
        <v>45.54</v>
      </c>
      <c r="O93" s="138">
        <v>0</v>
      </c>
      <c r="P93" s="138">
        <v>159.38999999999999</v>
      </c>
      <c r="Q93" s="138">
        <v>501.12</v>
      </c>
      <c r="R93" s="138">
        <f t="shared" si="22"/>
        <v>1008.73</v>
      </c>
      <c r="AG93" s="138"/>
      <c r="AH93" s="147"/>
      <c r="AI93" s="75"/>
      <c r="AJ93" s="185"/>
    </row>
    <row r="94" spans="1:40" ht="12" customHeight="1" x14ac:dyDescent="0.25">
      <c r="A94" s="76" t="s">
        <v>432</v>
      </c>
      <c r="B94" s="76" t="s">
        <v>433</v>
      </c>
      <c r="C94" s="152">
        <v>0</v>
      </c>
      <c r="D94" s="152">
        <v>0</v>
      </c>
      <c r="F94" s="138">
        <v>0</v>
      </c>
      <c r="G94" s="138">
        <v>0</v>
      </c>
      <c r="H94" s="138">
        <v>0</v>
      </c>
      <c r="I94" s="138">
        <v>0</v>
      </c>
      <c r="J94" s="138">
        <v>0</v>
      </c>
      <c r="K94" s="138">
        <v>0</v>
      </c>
      <c r="L94" s="138">
        <v>0</v>
      </c>
      <c r="M94" s="138">
        <v>0</v>
      </c>
      <c r="N94" s="138">
        <v>0</v>
      </c>
      <c r="O94" s="138">
        <v>0</v>
      </c>
      <c r="P94" s="138">
        <v>0</v>
      </c>
      <c r="Q94" s="138">
        <v>0</v>
      </c>
      <c r="R94" s="138">
        <f t="shared" si="22"/>
        <v>0</v>
      </c>
      <c r="AG94" s="138"/>
      <c r="AH94" s="147"/>
      <c r="AI94" s="75"/>
      <c r="AJ94" s="185"/>
    </row>
    <row r="95" spans="1:40" ht="12" customHeight="1" thickBot="1" x14ac:dyDescent="0.3">
      <c r="A95" s="162"/>
      <c r="B95" s="162"/>
      <c r="AG95" s="138"/>
      <c r="AH95" s="147"/>
      <c r="AI95" s="75"/>
      <c r="AJ95" s="185"/>
      <c r="AM95" s="187" t="s">
        <v>16</v>
      </c>
      <c r="AN95" s="188">
        <f>+SUM(AL88:AL91)</f>
        <v>115.11965884432803</v>
      </c>
    </row>
    <row r="96" spans="1:40" ht="12" customHeight="1" thickBot="1" x14ac:dyDescent="0.3">
      <c r="A96" s="162"/>
      <c r="B96" s="189" t="s">
        <v>384</v>
      </c>
      <c r="F96" s="164">
        <f t="shared" ref="F96:R96" si="31">SUM(F84:F95)</f>
        <v>47273.109999999993</v>
      </c>
      <c r="G96" s="164">
        <f t="shared" si="31"/>
        <v>49293.840000000011</v>
      </c>
      <c r="H96" s="164">
        <f t="shared" si="31"/>
        <v>54029.56</v>
      </c>
      <c r="I96" s="164">
        <f t="shared" si="31"/>
        <v>46262.54</v>
      </c>
      <c r="J96" s="164">
        <f t="shared" si="31"/>
        <v>43437.770000000004</v>
      </c>
      <c r="K96" s="164">
        <f t="shared" si="31"/>
        <v>56476.3</v>
      </c>
      <c r="L96" s="164">
        <f t="shared" si="31"/>
        <v>55454.530000000013</v>
      </c>
      <c r="M96" s="164">
        <f t="shared" si="31"/>
        <v>54832.609999999993</v>
      </c>
      <c r="N96" s="164">
        <f t="shared" si="31"/>
        <v>61381.77</v>
      </c>
      <c r="O96" s="164">
        <f t="shared" si="31"/>
        <v>60050.150000000009</v>
      </c>
      <c r="P96" s="164">
        <f t="shared" si="31"/>
        <v>61825.08</v>
      </c>
      <c r="Q96" s="164">
        <f t="shared" si="31"/>
        <v>53093.47</v>
      </c>
      <c r="R96" s="164">
        <f t="shared" si="31"/>
        <v>643410.73</v>
      </c>
      <c r="T96" s="190"/>
      <c r="U96" s="190"/>
      <c r="V96" s="190"/>
      <c r="W96" s="190"/>
      <c r="X96" s="190"/>
      <c r="Y96" s="190"/>
      <c r="Z96" s="190"/>
      <c r="AA96" s="190"/>
      <c r="AB96" s="190"/>
      <c r="AC96" s="190"/>
      <c r="AD96" s="190"/>
      <c r="AE96" s="190"/>
      <c r="AF96" s="191">
        <f>+SUM(AF88:AF91)</f>
        <v>115.11965884432803</v>
      </c>
      <c r="AG96" s="138"/>
      <c r="AH96" s="147"/>
      <c r="AI96" s="75"/>
      <c r="AJ96" s="185"/>
      <c r="AK96" s="164">
        <f t="shared" ref="AK96:AL96" si="32">SUM(AK84:AK95)</f>
        <v>4</v>
      </c>
      <c r="AL96" s="164">
        <f t="shared" si="32"/>
        <v>115.11965884432803</v>
      </c>
    </row>
    <row r="97" spans="1:36" ht="12" customHeight="1" x14ac:dyDescent="0.25">
      <c r="A97" s="162"/>
      <c r="B97" s="162"/>
      <c r="AG97" s="138"/>
      <c r="AH97" s="147"/>
      <c r="AI97" s="75"/>
      <c r="AJ97" s="185"/>
    </row>
    <row r="98" spans="1:36" ht="12" customHeight="1" x14ac:dyDescent="0.25">
      <c r="A98" s="184" t="s">
        <v>385</v>
      </c>
      <c r="B98" s="184" t="s">
        <v>385</v>
      </c>
      <c r="D98" s="152"/>
      <c r="AG98" s="138"/>
      <c r="AH98" s="147"/>
      <c r="AI98" s="178"/>
    </row>
    <row r="99" spans="1:36" ht="12" customHeight="1" x14ac:dyDescent="0.25">
      <c r="A99" s="76" t="s">
        <v>386</v>
      </c>
      <c r="B99" s="76" t="s">
        <v>387</v>
      </c>
      <c r="C99" s="152">
        <v>34.75</v>
      </c>
      <c r="D99" s="152">
        <v>34.75</v>
      </c>
      <c r="F99" s="138">
        <v>21712.71</v>
      </c>
      <c r="G99" s="138">
        <v>22212.04</v>
      </c>
      <c r="H99" s="138">
        <v>25891.599999999999</v>
      </c>
      <c r="I99" s="138">
        <v>21334.38</v>
      </c>
      <c r="J99" s="138">
        <v>16514.419999999998</v>
      </c>
      <c r="K99" s="138">
        <v>26812.54</v>
      </c>
      <c r="L99" s="138">
        <v>23840.42</v>
      </c>
      <c r="M99" s="138">
        <v>24266.71</v>
      </c>
      <c r="N99" s="138">
        <v>26847.51</v>
      </c>
      <c r="O99" s="138">
        <v>27008.7</v>
      </c>
      <c r="P99" s="138">
        <v>33160.15</v>
      </c>
      <c r="Q99" s="138">
        <v>22721.64</v>
      </c>
      <c r="R99" s="138">
        <f t="shared" ref="R99" si="33">SUM(F99:Q99)</f>
        <v>292322.82</v>
      </c>
      <c r="AG99" s="138"/>
      <c r="AH99" s="147"/>
      <c r="AI99" s="178"/>
    </row>
    <row r="100" spans="1:36" ht="12" customHeight="1" x14ac:dyDescent="0.25">
      <c r="A100" s="192"/>
      <c r="B100" s="192"/>
      <c r="AG100" s="138"/>
      <c r="AH100" s="147"/>
      <c r="AI100" s="178"/>
    </row>
    <row r="101" spans="1:36" ht="12" customHeight="1" x14ac:dyDescent="0.25">
      <c r="A101" s="162"/>
      <c r="B101" s="189" t="s">
        <v>388</v>
      </c>
      <c r="F101" s="164">
        <f t="shared" ref="F101:R101" si="34">SUM(F99:F100)</f>
        <v>21712.71</v>
      </c>
      <c r="G101" s="164">
        <f t="shared" si="34"/>
        <v>22212.04</v>
      </c>
      <c r="H101" s="164">
        <f t="shared" si="34"/>
        <v>25891.599999999999</v>
      </c>
      <c r="I101" s="164">
        <f t="shared" si="34"/>
        <v>21334.38</v>
      </c>
      <c r="J101" s="164">
        <f t="shared" si="34"/>
        <v>16514.419999999998</v>
      </c>
      <c r="K101" s="164">
        <f t="shared" si="34"/>
        <v>26812.54</v>
      </c>
      <c r="L101" s="164">
        <f t="shared" si="34"/>
        <v>23840.42</v>
      </c>
      <c r="M101" s="164">
        <f t="shared" si="34"/>
        <v>24266.71</v>
      </c>
      <c r="N101" s="164">
        <f t="shared" si="34"/>
        <v>26847.51</v>
      </c>
      <c r="O101" s="164">
        <f t="shared" si="34"/>
        <v>27008.7</v>
      </c>
      <c r="P101" s="164">
        <f t="shared" si="34"/>
        <v>33160.15</v>
      </c>
      <c r="Q101" s="164">
        <f t="shared" si="34"/>
        <v>22721.64</v>
      </c>
      <c r="R101" s="164">
        <f t="shared" si="34"/>
        <v>292322.82</v>
      </c>
      <c r="AG101" s="138"/>
      <c r="AH101" s="147"/>
      <c r="AI101" s="178"/>
    </row>
    <row r="102" spans="1:36" ht="12" customHeight="1" x14ac:dyDescent="0.25">
      <c r="A102" s="162"/>
      <c r="B102" s="189"/>
      <c r="F102" s="193"/>
      <c r="G102" s="193"/>
      <c r="H102" s="193"/>
      <c r="I102" s="193"/>
      <c r="J102" s="193"/>
      <c r="K102" s="193"/>
      <c r="L102" s="193"/>
      <c r="M102" s="193"/>
      <c r="N102" s="193"/>
      <c r="O102" s="193"/>
      <c r="P102" s="193"/>
      <c r="Q102" s="193"/>
      <c r="R102" s="193"/>
      <c r="AG102" s="138"/>
      <c r="AH102" s="147"/>
      <c r="AI102" s="178"/>
    </row>
    <row r="103" spans="1:36" s="147" customFormat="1" ht="12" customHeight="1" x14ac:dyDescent="0.2">
      <c r="A103" s="167" t="s">
        <v>56</v>
      </c>
      <c r="B103" s="167" t="s">
        <v>56</v>
      </c>
      <c r="C103" s="152"/>
      <c r="D103" s="152"/>
      <c r="E103" s="152"/>
      <c r="F103" s="138"/>
      <c r="G103" s="138"/>
      <c r="H103" s="138"/>
      <c r="I103" s="138"/>
      <c r="J103" s="138"/>
      <c r="K103" s="138"/>
      <c r="L103" s="138"/>
      <c r="M103" s="138"/>
      <c r="N103" s="138"/>
      <c r="O103" s="138"/>
      <c r="P103" s="138"/>
      <c r="Q103" s="138"/>
      <c r="R103" s="138"/>
      <c r="S103" s="152"/>
      <c r="T103" s="139"/>
      <c r="U103" s="139"/>
      <c r="V103" s="139"/>
      <c r="W103" s="139"/>
      <c r="X103" s="139"/>
      <c r="Y103" s="139"/>
      <c r="Z103" s="139"/>
      <c r="AA103" s="139"/>
      <c r="AB103" s="139"/>
      <c r="AC103" s="139"/>
      <c r="AD103" s="139"/>
      <c r="AE103" s="139"/>
      <c r="AF103" s="139"/>
    </row>
    <row r="104" spans="1:36" s="147" customFormat="1" ht="12" customHeight="1" x14ac:dyDescent="0.2">
      <c r="A104" s="76" t="s">
        <v>389</v>
      </c>
      <c r="B104" s="76" t="s">
        <v>390</v>
      </c>
      <c r="C104" s="152"/>
      <c r="D104" s="152"/>
      <c r="E104" s="152"/>
      <c r="F104" s="138">
        <v>-81.59</v>
      </c>
      <c r="G104" s="138">
        <v>-6.75</v>
      </c>
      <c r="H104" s="138">
        <v>0</v>
      </c>
      <c r="I104" s="138">
        <v>-2.25</v>
      </c>
      <c r="J104" s="138">
        <v>-1</v>
      </c>
      <c r="K104" s="138">
        <v>0</v>
      </c>
      <c r="L104" s="138">
        <v>-22.19</v>
      </c>
      <c r="M104" s="138">
        <v>-1</v>
      </c>
      <c r="N104" s="138">
        <v>-7.57</v>
      </c>
      <c r="O104" s="138">
        <v>-5.99</v>
      </c>
      <c r="P104" s="138">
        <v>14.71</v>
      </c>
      <c r="Q104" s="138">
        <v>-23.96</v>
      </c>
      <c r="R104" s="138">
        <f t="shared" ref="R104:R108" si="35">SUM(F104:Q104)</f>
        <v>-137.59</v>
      </c>
      <c r="S104" s="152"/>
      <c r="T104" s="139"/>
      <c r="U104" s="139"/>
      <c r="V104" s="139"/>
      <c r="W104" s="139"/>
      <c r="X104" s="139"/>
      <c r="Y104" s="139"/>
      <c r="Z104" s="139"/>
      <c r="AA104" s="139"/>
      <c r="AB104" s="139"/>
      <c r="AC104" s="139"/>
      <c r="AD104" s="139"/>
      <c r="AE104" s="139"/>
      <c r="AF104" s="139"/>
    </row>
    <row r="105" spans="1:36" s="147" customFormat="1" ht="12" customHeight="1" x14ac:dyDescent="0.2">
      <c r="A105" s="76" t="s">
        <v>391</v>
      </c>
      <c r="B105" s="76" t="s">
        <v>392</v>
      </c>
      <c r="C105" s="152"/>
      <c r="D105" s="152"/>
      <c r="E105" s="152"/>
      <c r="F105" s="138">
        <v>0</v>
      </c>
      <c r="G105" s="138">
        <v>0</v>
      </c>
      <c r="H105" s="138">
        <v>-601.15</v>
      </c>
      <c r="I105" s="138">
        <v>-857.08999999999992</v>
      </c>
      <c r="J105" s="138">
        <v>-594.68000000000006</v>
      </c>
      <c r="K105" s="138">
        <v>0</v>
      </c>
      <c r="L105" s="138">
        <v>0</v>
      </c>
      <c r="M105" s="138">
        <v>0</v>
      </c>
      <c r="N105" s="138">
        <v>0</v>
      </c>
      <c r="O105" s="138">
        <v>0</v>
      </c>
      <c r="P105" s="138">
        <v>0</v>
      </c>
      <c r="Q105" s="138">
        <v>0</v>
      </c>
      <c r="R105" s="138">
        <f t="shared" si="35"/>
        <v>-2052.92</v>
      </c>
      <c r="S105" s="152"/>
      <c r="T105" s="139"/>
      <c r="U105" s="139"/>
      <c r="V105" s="139"/>
      <c r="W105" s="139"/>
      <c r="X105" s="139"/>
      <c r="Y105" s="139"/>
      <c r="Z105" s="139"/>
      <c r="AA105" s="139"/>
      <c r="AB105" s="139"/>
      <c r="AC105" s="139"/>
      <c r="AD105" s="139"/>
      <c r="AE105" s="139"/>
      <c r="AF105" s="139"/>
    </row>
    <row r="106" spans="1:36" s="147" customFormat="1" ht="12" customHeight="1" x14ac:dyDescent="0.2">
      <c r="A106" s="76" t="s">
        <v>393</v>
      </c>
      <c r="B106" s="76" t="s">
        <v>394</v>
      </c>
      <c r="C106" s="152"/>
      <c r="D106" s="152"/>
      <c r="E106" s="152"/>
      <c r="F106" s="138">
        <v>450.8</v>
      </c>
      <c r="G106" s="138">
        <v>643.14</v>
      </c>
      <c r="H106" s="138">
        <v>601.15</v>
      </c>
      <c r="I106" s="138">
        <v>857.08999999999992</v>
      </c>
      <c r="J106" s="138">
        <v>594.68000000000006</v>
      </c>
      <c r="K106" s="138">
        <v>401.44</v>
      </c>
      <c r="L106" s="138">
        <v>476.24</v>
      </c>
      <c r="M106" s="138">
        <v>609.29</v>
      </c>
      <c r="N106" s="138">
        <v>582.54999999999995</v>
      </c>
      <c r="O106" s="138">
        <v>589.82999999999993</v>
      </c>
      <c r="P106" s="138">
        <v>649.96</v>
      </c>
      <c r="Q106" s="138">
        <v>682.49</v>
      </c>
      <c r="R106" s="138">
        <f t="shared" si="35"/>
        <v>7138.6600000000008</v>
      </c>
      <c r="S106" s="152"/>
      <c r="T106" s="139"/>
      <c r="U106" s="139"/>
      <c r="V106" s="139"/>
      <c r="W106" s="139"/>
      <c r="X106" s="139"/>
      <c r="Y106" s="139"/>
      <c r="Z106" s="139"/>
      <c r="AA106" s="139"/>
      <c r="AB106" s="139"/>
      <c r="AC106" s="139"/>
      <c r="AD106" s="139"/>
      <c r="AE106" s="139"/>
      <c r="AF106" s="139"/>
    </row>
    <row r="107" spans="1:36" s="147" customFormat="1" ht="12" customHeight="1" x14ac:dyDescent="0.2">
      <c r="A107" s="76" t="s">
        <v>395</v>
      </c>
      <c r="B107" s="76" t="s">
        <v>396</v>
      </c>
      <c r="C107" s="152"/>
      <c r="D107" s="152"/>
      <c r="E107" s="152"/>
      <c r="F107" s="138">
        <v>304.54000000000002</v>
      </c>
      <c r="G107" s="138">
        <v>85.57</v>
      </c>
      <c r="H107" s="138">
        <v>0</v>
      </c>
      <c r="I107" s="138">
        <v>0</v>
      </c>
      <c r="J107" s="138">
        <v>0</v>
      </c>
      <c r="K107" s="138">
        <v>85.57</v>
      </c>
      <c r="L107" s="138">
        <v>0</v>
      </c>
      <c r="M107" s="138">
        <v>392.90000000000003</v>
      </c>
      <c r="N107" s="138">
        <v>0</v>
      </c>
      <c r="O107" s="138">
        <v>-12.17</v>
      </c>
      <c r="P107" s="138">
        <v>0</v>
      </c>
      <c r="Q107" s="138">
        <v>0</v>
      </c>
      <c r="R107" s="138">
        <f t="shared" si="35"/>
        <v>856.41000000000008</v>
      </c>
      <c r="S107" s="152"/>
      <c r="T107" s="139"/>
      <c r="U107" s="139"/>
      <c r="V107" s="139"/>
      <c r="W107" s="139"/>
      <c r="X107" s="139"/>
      <c r="Y107" s="139"/>
      <c r="Z107" s="139"/>
      <c r="AA107" s="139"/>
      <c r="AB107" s="139"/>
      <c r="AC107" s="139"/>
      <c r="AD107" s="139"/>
      <c r="AE107" s="139"/>
      <c r="AF107" s="139"/>
    </row>
    <row r="108" spans="1:36" s="147" customFormat="1" ht="12" customHeight="1" x14ac:dyDescent="0.2">
      <c r="A108" s="76" t="s">
        <v>397</v>
      </c>
      <c r="B108" s="76" t="s">
        <v>398</v>
      </c>
      <c r="C108" s="152"/>
      <c r="D108" s="152"/>
      <c r="E108" s="152"/>
      <c r="F108" s="138">
        <v>0</v>
      </c>
      <c r="G108" s="138">
        <v>12.17</v>
      </c>
      <c r="H108" s="138">
        <v>0</v>
      </c>
      <c r="I108" s="138">
        <v>0</v>
      </c>
      <c r="J108" s="138">
        <v>0</v>
      </c>
      <c r="K108" s="138">
        <v>0</v>
      </c>
      <c r="L108" s="138">
        <v>0</v>
      </c>
      <c r="M108" s="138">
        <v>24.34</v>
      </c>
      <c r="N108" s="138">
        <v>0</v>
      </c>
      <c r="O108" s="138">
        <v>0</v>
      </c>
      <c r="P108" s="138">
        <v>0</v>
      </c>
      <c r="Q108" s="138">
        <v>0</v>
      </c>
      <c r="R108" s="138">
        <f t="shared" si="35"/>
        <v>36.51</v>
      </c>
      <c r="S108" s="152"/>
      <c r="T108" s="139"/>
      <c r="U108" s="139"/>
      <c r="V108" s="139"/>
      <c r="W108" s="139"/>
      <c r="X108" s="139"/>
      <c r="Y108" s="139"/>
      <c r="Z108" s="139"/>
      <c r="AA108" s="139"/>
      <c r="AB108" s="139"/>
      <c r="AC108" s="139"/>
      <c r="AD108" s="139"/>
      <c r="AE108" s="139"/>
      <c r="AF108" s="139"/>
    </row>
    <row r="109" spans="1:36" s="147" customFormat="1" ht="12" customHeight="1" x14ac:dyDescent="0.25">
      <c r="A109" s="159"/>
      <c r="B109" s="159"/>
      <c r="C109" s="152"/>
      <c r="D109" s="152"/>
      <c r="E109" s="152"/>
      <c r="F109" s="138"/>
      <c r="G109" s="138"/>
      <c r="H109" s="138"/>
      <c r="I109" s="138"/>
      <c r="J109" s="138"/>
      <c r="K109" s="138"/>
      <c r="L109" s="138"/>
      <c r="M109" s="138"/>
      <c r="N109" s="138"/>
      <c r="O109" s="138"/>
      <c r="P109" s="138"/>
      <c r="Q109" s="138"/>
      <c r="R109" s="138"/>
      <c r="S109" s="152"/>
      <c r="T109" s="139"/>
      <c r="U109" s="139"/>
      <c r="V109" s="139"/>
      <c r="W109" s="139"/>
      <c r="X109" s="139"/>
      <c r="Y109" s="139"/>
      <c r="Z109" s="139"/>
      <c r="AA109" s="139"/>
      <c r="AB109" s="139"/>
      <c r="AC109" s="139"/>
      <c r="AD109" s="139"/>
      <c r="AE109" s="139"/>
      <c r="AF109" s="139"/>
    </row>
    <row r="110" spans="1:36" s="147" customFormat="1" ht="12" customHeight="1" x14ac:dyDescent="0.2">
      <c r="A110" s="170"/>
      <c r="B110" s="163" t="s">
        <v>399</v>
      </c>
      <c r="C110" s="152"/>
      <c r="D110" s="152"/>
      <c r="E110" s="152"/>
      <c r="F110" s="164">
        <f t="shared" ref="F110:R110" si="36">SUM(F104:F109)</f>
        <v>673.75</v>
      </c>
      <c r="G110" s="164">
        <f t="shared" si="36"/>
        <v>734.13</v>
      </c>
      <c r="H110" s="164">
        <f t="shared" si="36"/>
        <v>0</v>
      </c>
      <c r="I110" s="164">
        <f t="shared" si="36"/>
        <v>-2.25</v>
      </c>
      <c r="J110" s="164">
        <f t="shared" si="36"/>
        <v>-1</v>
      </c>
      <c r="K110" s="164">
        <f t="shared" si="36"/>
        <v>487.01</v>
      </c>
      <c r="L110" s="164">
        <f t="shared" si="36"/>
        <v>454.05</v>
      </c>
      <c r="M110" s="164">
        <f t="shared" si="36"/>
        <v>1025.53</v>
      </c>
      <c r="N110" s="164">
        <f t="shared" si="36"/>
        <v>574.9799999999999</v>
      </c>
      <c r="O110" s="164">
        <f t="shared" si="36"/>
        <v>571.66999999999996</v>
      </c>
      <c r="P110" s="164">
        <f t="shared" si="36"/>
        <v>664.67000000000007</v>
      </c>
      <c r="Q110" s="164">
        <f t="shared" si="36"/>
        <v>658.53</v>
      </c>
      <c r="R110" s="164">
        <f t="shared" si="36"/>
        <v>5841.0700000000006</v>
      </c>
      <c r="S110" s="152"/>
      <c r="T110" s="139"/>
      <c r="U110" s="139"/>
      <c r="V110" s="139"/>
      <c r="W110" s="139"/>
      <c r="X110" s="139"/>
      <c r="Y110" s="139"/>
      <c r="Z110" s="139"/>
      <c r="AA110" s="139"/>
      <c r="AB110" s="139"/>
      <c r="AC110" s="139"/>
      <c r="AD110" s="139"/>
      <c r="AE110" s="139"/>
      <c r="AF110" s="139"/>
    </row>
    <row r="111" spans="1:36" ht="12" customHeight="1" x14ac:dyDescent="0.25">
      <c r="A111" s="162"/>
      <c r="B111" s="189"/>
    </row>
    <row r="112" spans="1:36" ht="12" customHeight="1" x14ac:dyDescent="0.25">
      <c r="A112" s="194"/>
      <c r="B112" s="195" t="s">
        <v>400</v>
      </c>
      <c r="F112" s="164">
        <f t="shared" ref="F112:R112" si="37">SUM(F33,F36,F41,F79,F96,F101,F110)</f>
        <v>187924.68999999997</v>
      </c>
      <c r="G112" s="164">
        <f t="shared" si="37"/>
        <v>189354.44500000004</v>
      </c>
      <c r="H112" s="164">
        <f t="shared" si="37"/>
        <v>200650.94</v>
      </c>
      <c r="I112" s="164">
        <f t="shared" si="37"/>
        <v>193043.48499999999</v>
      </c>
      <c r="J112" s="164">
        <f t="shared" si="37"/>
        <v>183102.94499999995</v>
      </c>
      <c r="K112" s="164">
        <f t="shared" si="37"/>
        <v>208370.81000000003</v>
      </c>
      <c r="L112" s="164">
        <f t="shared" si="37"/>
        <v>206539.82999999996</v>
      </c>
      <c r="M112" s="164">
        <f t="shared" si="37"/>
        <v>204492.19499999998</v>
      </c>
      <c r="N112" s="164">
        <f t="shared" si="37"/>
        <v>215385.08000000002</v>
      </c>
      <c r="O112" s="164">
        <f t="shared" si="37"/>
        <v>212744.37000000002</v>
      </c>
      <c r="P112" s="164">
        <f t="shared" si="37"/>
        <v>220965.08500000002</v>
      </c>
      <c r="Q112" s="164">
        <f t="shared" si="37"/>
        <v>203576.77499999999</v>
      </c>
      <c r="R112" s="164">
        <f t="shared" si="37"/>
        <v>2426150.6499999994</v>
      </c>
    </row>
    <row r="113" spans="1:36" x14ac:dyDescent="0.25">
      <c r="A113" s="194"/>
      <c r="B113" s="194"/>
      <c r="F113" s="3">
        <v>187929.24999999997</v>
      </c>
      <c r="G113" s="3">
        <v>189308.845</v>
      </c>
      <c r="H113" s="3">
        <v>200622.44</v>
      </c>
      <c r="I113" s="3">
        <v>193026.38500000001</v>
      </c>
      <c r="J113" s="3">
        <v>183091.54500000001</v>
      </c>
      <c r="K113" s="3">
        <v>208302.40999999997</v>
      </c>
      <c r="L113" s="3">
        <v>206511.33000000002</v>
      </c>
      <c r="M113" s="3">
        <v>204452.29499999995</v>
      </c>
      <c r="N113" s="3">
        <v>215355.41</v>
      </c>
      <c r="O113" s="3">
        <v>212693.07000000004</v>
      </c>
      <c r="P113" s="3">
        <v>220902.38500000004</v>
      </c>
      <c r="Q113" s="3">
        <v>203548.27499999999</v>
      </c>
      <c r="R113" s="3">
        <f>SUM(F113:Q113)</f>
        <v>2425743.64</v>
      </c>
      <c r="T113" s="196"/>
      <c r="U113" s="196"/>
      <c r="V113" s="196"/>
      <c r="W113" s="196"/>
      <c r="X113" s="196"/>
      <c r="Y113" s="196"/>
      <c r="Z113" s="196"/>
      <c r="AA113" s="196"/>
      <c r="AB113" s="196"/>
      <c r="AC113" s="196"/>
      <c r="AD113" s="196"/>
      <c r="AE113" s="196"/>
      <c r="AF113" s="196"/>
    </row>
    <row r="114" spans="1:36" s="44" customFormat="1" x14ac:dyDescent="0.25">
      <c r="A114" s="197"/>
      <c r="B114" s="197"/>
      <c r="F114" s="44">
        <f>F113-F112</f>
        <v>4.5599999999976717</v>
      </c>
      <c r="G114" s="44">
        <f>G113-G112</f>
        <v>-45.600000000034925</v>
      </c>
      <c r="H114" s="44">
        <f>H113-H112</f>
        <v>-28.5</v>
      </c>
      <c r="I114" s="44">
        <f t="shared" ref="I114:R114" si="38">I113-I112</f>
        <v>-17.099999999976717</v>
      </c>
      <c r="J114" s="44">
        <f>J113-J112</f>
        <v>-11.399999999935972</v>
      </c>
      <c r="K114" s="44">
        <f t="shared" si="38"/>
        <v>-68.400000000052387</v>
      </c>
      <c r="L114" s="44">
        <f t="shared" si="38"/>
        <v>-28.499999999941792</v>
      </c>
      <c r="M114" s="44">
        <f t="shared" si="38"/>
        <v>-39.900000000023283</v>
      </c>
      <c r="N114" s="44">
        <f t="shared" si="38"/>
        <v>-29.670000000012806</v>
      </c>
      <c r="O114" s="44">
        <f t="shared" si="38"/>
        <v>-51.299999999988358</v>
      </c>
      <c r="P114" s="44">
        <f t="shared" si="38"/>
        <v>-62.699999999982538</v>
      </c>
      <c r="Q114" s="44">
        <f t="shared" si="38"/>
        <v>-28.5</v>
      </c>
      <c r="R114" s="44">
        <f t="shared" si="38"/>
        <v>-407.00999999931082</v>
      </c>
      <c r="T114" s="198"/>
      <c r="U114" s="198"/>
      <c r="V114" s="198"/>
      <c r="W114" s="198"/>
      <c r="X114" s="198"/>
      <c r="Y114" s="198"/>
      <c r="Z114" s="198"/>
      <c r="AA114" s="198"/>
      <c r="AB114" s="198"/>
      <c r="AC114" s="198"/>
      <c r="AD114" s="198"/>
      <c r="AE114" s="198"/>
      <c r="AF114" s="198"/>
      <c r="AJ114" s="199"/>
    </row>
    <row r="115" spans="1:36" x14ac:dyDescent="0.25">
      <c r="R115" s="8">
        <f>R114/R113</f>
        <v>-1.677877222010611E-4</v>
      </c>
    </row>
  </sheetData>
  <mergeCells count="1">
    <mergeCell ref="AH4:AL4"/>
  </mergeCells>
  <pageMargins left="0.7" right="0.7" top="0.75" bottom="0.75" header="0.3" footer="0.3"/>
  <pageSetup scale="83" pageOrder="overThenDown" orientation="portrait" r:id="rId1"/>
  <colBreaks count="1" manualBreakCount="1">
    <brk id="32" max="1048575"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89"/>
  <sheetViews>
    <sheetView showGridLines="0" view="pageBreakPreview" zoomScale="60" zoomScaleNormal="100" workbookViewId="0">
      <pane xSplit="2" ySplit="6" topLeftCell="C67" activePane="bottomRight" state="frozen"/>
      <selection activeCell="N5" sqref="N5"/>
      <selection pane="topRight" activeCell="N5" sqref="N5"/>
      <selection pane="bottomLeft" activeCell="N5" sqref="N5"/>
      <selection pane="bottomRight" activeCell="N5" sqref="N5"/>
    </sheetView>
  </sheetViews>
  <sheetFormatPr defaultRowHeight="12.75" outlineLevelCol="1" x14ac:dyDescent="0.2"/>
  <cols>
    <col min="1" max="1" width="22.7109375" style="64" customWidth="1"/>
    <col min="2" max="2" width="29.140625" style="64" bestFit="1" customWidth="1"/>
    <col min="3" max="4" width="12.140625" style="50" bestFit="1" customWidth="1"/>
    <col min="5" max="5" width="2" style="50" customWidth="1"/>
    <col min="6" max="17" width="8.5703125" style="65" hidden="1" customWidth="1" outlineLevel="1"/>
    <col min="18" max="18" width="12.7109375" style="65" bestFit="1" customWidth="1" collapsed="1"/>
    <col min="19" max="19" width="2" style="50" customWidth="1"/>
    <col min="20" max="31" width="0" style="50" hidden="1" customWidth="1" outlineLevel="1"/>
    <col min="32" max="32" width="13.42578125" style="50" bestFit="1" customWidth="1" collapsed="1"/>
    <col min="33" max="35" width="9.140625" style="50"/>
    <col min="36" max="36" width="11" style="50" bestFit="1" customWidth="1"/>
    <col min="37" max="16384" width="9.140625" style="50"/>
  </cols>
  <sheetData>
    <row r="1" spans="1:39" ht="12" customHeight="1" x14ac:dyDescent="0.2">
      <c r="A1" s="45" t="s">
        <v>34</v>
      </c>
      <c r="B1" s="46"/>
      <c r="C1" s="47"/>
      <c r="D1" s="47"/>
      <c r="E1" s="46"/>
      <c r="F1" s="200" t="s">
        <v>434</v>
      </c>
      <c r="G1" s="200"/>
      <c r="H1" s="103"/>
      <c r="I1" s="103"/>
      <c r="J1" s="103"/>
      <c r="K1" s="103"/>
      <c r="L1" s="103"/>
      <c r="M1" s="103"/>
      <c r="N1" s="103"/>
      <c r="O1" s="103"/>
      <c r="P1" s="103"/>
      <c r="Q1" s="103"/>
      <c r="R1" s="103"/>
      <c r="S1" s="46"/>
    </row>
    <row r="2" spans="1:39" ht="12" customHeight="1" x14ac:dyDescent="0.2">
      <c r="A2" s="45" t="s">
        <v>435</v>
      </c>
      <c r="B2" s="46"/>
      <c r="C2" s="47"/>
      <c r="D2" s="47"/>
      <c r="E2" s="46"/>
      <c r="F2" s="49"/>
      <c r="G2" s="49"/>
      <c r="H2" s="49"/>
      <c r="I2" s="49"/>
      <c r="J2" s="49"/>
      <c r="K2" s="49"/>
      <c r="L2" s="49"/>
      <c r="M2" s="49"/>
      <c r="N2" s="49"/>
      <c r="O2" s="49"/>
      <c r="P2" s="49"/>
      <c r="Q2" s="49"/>
      <c r="R2" s="49"/>
      <c r="S2" s="46"/>
    </row>
    <row r="3" spans="1:39" ht="12" customHeight="1" x14ac:dyDescent="0.2">
      <c r="A3" s="51" t="s">
        <v>436</v>
      </c>
      <c r="B3" s="46"/>
      <c r="C3" s="47"/>
      <c r="D3" s="47"/>
      <c r="E3" s="46"/>
      <c r="F3" s="49"/>
      <c r="G3" s="49"/>
      <c r="H3" s="49"/>
      <c r="I3" s="49"/>
      <c r="J3" s="49"/>
      <c r="K3" s="49"/>
      <c r="L3" s="49"/>
      <c r="M3" s="49"/>
      <c r="N3" s="49"/>
      <c r="O3" s="49"/>
      <c r="P3" s="49"/>
      <c r="Q3" s="49"/>
      <c r="R3" s="49"/>
      <c r="S3" s="46"/>
    </row>
    <row r="4" spans="1:39" ht="27.75" customHeight="1" x14ac:dyDescent="0.2">
      <c r="A4" s="46"/>
      <c r="B4" s="53"/>
      <c r="C4" s="142" t="s">
        <v>403</v>
      </c>
      <c r="D4" s="142" t="s">
        <v>72</v>
      </c>
      <c r="E4" s="136"/>
      <c r="F4" s="55" t="str">
        <f>'Yakima Regulated Price Out'!E4</f>
        <v>Jan</v>
      </c>
      <c r="G4" s="55" t="str">
        <f>'Yakima Regulated Price Out'!F4</f>
        <v>Feb</v>
      </c>
      <c r="H4" s="55" t="str">
        <f>'Yakima Regulated Price Out'!G4</f>
        <v>Mar</v>
      </c>
      <c r="I4" s="55" t="str">
        <f>'Yakima Regulated Price Out'!H4</f>
        <v>Apr</v>
      </c>
      <c r="J4" s="55" t="str">
        <f>'Yakima Regulated Price Out'!I4</f>
        <v>May</v>
      </c>
      <c r="K4" s="55" t="str">
        <f>'Yakima Regulated Price Out'!J4</f>
        <v>Jun</v>
      </c>
      <c r="L4" s="55" t="str">
        <f>'Yakima Regulated Price Out'!K4</f>
        <v>Jul</v>
      </c>
      <c r="M4" s="55" t="str">
        <f>'Yakima Regulated Price Out'!L4</f>
        <v>Aug</v>
      </c>
      <c r="N4" s="55" t="str">
        <f>'Yakima Regulated Price Out'!M4</f>
        <v>Sep</v>
      </c>
      <c r="O4" s="55" t="str">
        <f>'Yakima Regulated Price Out'!N4</f>
        <v>Oct</v>
      </c>
      <c r="P4" s="55" t="str">
        <f>'Yakima Regulated Price Out'!O4</f>
        <v>Nov</v>
      </c>
      <c r="Q4" s="55" t="str">
        <f>'Yakima Regulated Price Out'!P4</f>
        <v>Dec</v>
      </c>
      <c r="R4" s="55" t="str">
        <f>'Yakima Regulated Price Out'!Q4</f>
        <v>Total</v>
      </c>
      <c r="S4" s="136"/>
      <c r="T4" s="143" t="str">
        <f>F4</f>
        <v>Jan</v>
      </c>
      <c r="U4" s="143" t="str">
        <f t="shared" ref="U4:AE4" si="0">G4</f>
        <v>Feb</v>
      </c>
      <c r="V4" s="143" t="str">
        <f t="shared" si="0"/>
        <v>Mar</v>
      </c>
      <c r="W4" s="143" t="str">
        <f t="shared" si="0"/>
        <v>Apr</v>
      </c>
      <c r="X4" s="143" t="str">
        <f t="shared" si="0"/>
        <v>May</v>
      </c>
      <c r="Y4" s="143" t="str">
        <f t="shared" si="0"/>
        <v>Jun</v>
      </c>
      <c r="Z4" s="143" t="str">
        <f t="shared" si="0"/>
        <v>Jul</v>
      </c>
      <c r="AA4" s="143" t="str">
        <f t="shared" si="0"/>
        <v>Aug</v>
      </c>
      <c r="AB4" s="143" t="str">
        <f t="shared" si="0"/>
        <v>Sep</v>
      </c>
      <c r="AC4" s="143" t="str">
        <f t="shared" si="0"/>
        <v>Oct</v>
      </c>
      <c r="AD4" s="143" t="str">
        <f t="shared" si="0"/>
        <v>Nov</v>
      </c>
      <c r="AE4" s="143" t="str">
        <f t="shared" si="0"/>
        <v>Dec</v>
      </c>
      <c r="AF4" s="144" t="s">
        <v>404</v>
      </c>
      <c r="AH4" s="268" t="s">
        <v>76</v>
      </c>
      <c r="AI4" s="268"/>
      <c r="AJ4" s="268"/>
      <c r="AK4" s="268"/>
      <c r="AL4" s="268"/>
    </row>
    <row r="5" spans="1:39" ht="12" customHeight="1" x14ac:dyDescent="0.2">
      <c r="A5" s="59" t="s">
        <v>77</v>
      </c>
      <c r="B5" s="53" t="s">
        <v>78</v>
      </c>
      <c r="C5" s="146" t="s">
        <v>405</v>
      </c>
      <c r="D5" s="146" t="s">
        <v>406</v>
      </c>
      <c r="E5" s="141"/>
      <c r="F5" s="55" t="s">
        <v>407</v>
      </c>
      <c r="G5" s="55" t="s">
        <v>407</v>
      </c>
      <c r="H5" s="55" t="s">
        <v>407</v>
      </c>
      <c r="I5" s="55" t="s">
        <v>407</v>
      </c>
      <c r="J5" s="55" t="s">
        <v>407</v>
      </c>
      <c r="K5" s="55" t="s">
        <v>407</v>
      </c>
      <c r="L5" s="55" t="s">
        <v>407</v>
      </c>
      <c r="M5" s="55" t="s">
        <v>407</v>
      </c>
      <c r="N5" s="55" t="s">
        <v>407</v>
      </c>
      <c r="O5" s="55" t="s">
        <v>407</v>
      </c>
      <c r="P5" s="55" t="s">
        <v>407</v>
      </c>
      <c r="Q5" s="55" t="s">
        <v>407</v>
      </c>
      <c r="R5" s="55" t="s">
        <v>407</v>
      </c>
      <c r="S5" s="141"/>
      <c r="T5" s="61" t="s">
        <v>408</v>
      </c>
      <c r="U5" s="61" t="s">
        <v>408</v>
      </c>
      <c r="V5" s="61" t="s">
        <v>408</v>
      </c>
      <c r="W5" s="61" t="s">
        <v>408</v>
      </c>
      <c r="X5" s="61" t="s">
        <v>408</v>
      </c>
      <c r="Y5" s="61" t="s">
        <v>408</v>
      </c>
      <c r="Z5" s="61" t="s">
        <v>408</v>
      </c>
      <c r="AA5" s="61" t="s">
        <v>408</v>
      </c>
      <c r="AB5" s="61" t="s">
        <v>408</v>
      </c>
      <c r="AC5" s="61" t="s">
        <v>408</v>
      </c>
      <c r="AD5" s="61" t="s">
        <v>408</v>
      </c>
      <c r="AE5" s="61" t="s">
        <v>408</v>
      </c>
      <c r="AF5" s="61" t="s">
        <v>408</v>
      </c>
      <c r="AH5" s="63" t="s">
        <v>82</v>
      </c>
      <c r="AI5" s="63" t="s">
        <v>83</v>
      </c>
      <c r="AJ5" s="63" t="s">
        <v>84</v>
      </c>
      <c r="AK5" s="63" t="s">
        <v>85</v>
      </c>
      <c r="AL5" s="63" t="s">
        <v>86</v>
      </c>
    </row>
    <row r="6" spans="1:39" ht="12" customHeight="1" x14ac:dyDescent="0.2"/>
    <row r="7" spans="1:39" s="66" customFormat="1" ht="12" customHeight="1" x14ac:dyDescent="0.2">
      <c r="B7" s="46"/>
      <c r="C7" s="47"/>
      <c r="D7" s="47"/>
      <c r="E7" s="46"/>
      <c r="F7" s="49"/>
      <c r="G7" s="49"/>
      <c r="H7" s="49"/>
      <c r="I7" s="49"/>
      <c r="J7" s="49"/>
      <c r="K7" s="49"/>
      <c r="L7" s="49"/>
      <c r="M7" s="49"/>
      <c r="N7" s="49"/>
      <c r="O7" s="49"/>
      <c r="P7" s="49"/>
      <c r="Q7" s="49"/>
      <c r="R7" s="49"/>
      <c r="S7" s="46"/>
      <c r="T7" s="50"/>
      <c r="U7" s="50"/>
      <c r="V7" s="50"/>
      <c r="W7" s="50"/>
      <c r="X7" s="50"/>
      <c r="Y7" s="50"/>
      <c r="Z7" s="50"/>
      <c r="AA7" s="50"/>
      <c r="AB7" s="50"/>
      <c r="AC7" s="50"/>
      <c r="AD7" s="50"/>
      <c r="AE7" s="50"/>
      <c r="AF7" s="50"/>
    </row>
    <row r="8" spans="1:39" s="66" customFormat="1" ht="12" customHeight="1" x14ac:dyDescent="0.2">
      <c r="C8" s="47"/>
      <c r="D8" s="47"/>
      <c r="E8" s="69"/>
      <c r="F8" s="49"/>
      <c r="G8" s="49"/>
      <c r="H8" s="49"/>
      <c r="I8" s="49"/>
      <c r="J8" s="49"/>
      <c r="K8" s="49"/>
      <c r="L8" s="49"/>
      <c r="M8" s="49"/>
      <c r="N8" s="49"/>
      <c r="O8" s="49"/>
      <c r="P8" s="49"/>
      <c r="Q8" s="49"/>
      <c r="R8" s="49"/>
      <c r="S8" s="69"/>
      <c r="T8" s="50"/>
      <c r="U8" s="50"/>
      <c r="V8" s="50"/>
      <c r="W8" s="50"/>
      <c r="X8" s="50"/>
      <c r="Y8" s="50"/>
      <c r="Z8" s="50"/>
      <c r="AA8" s="50"/>
      <c r="AB8" s="50"/>
      <c r="AC8" s="50"/>
      <c r="AD8" s="50"/>
      <c r="AE8" s="50"/>
      <c r="AF8" s="50"/>
    </row>
    <row r="9" spans="1:39" s="66" customFormat="1" ht="12" customHeight="1" x14ac:dyDescent="0.2">
      <c r="A9" s="70" t="s">
        <v>87</v>
      </c>
      <c r="B9" s="70" t="s">
        <v>87</v>
      </c>
      <c r="C9" s="47"/>
      <c r="D9" s="47"/>
      <c r="E9" s="69"/>
      <c r="F9" s="49"/>
      <c r="G9" s="49"/>
      <c r="H9" s="49"/>
      <c r="I9" s="49"/>
      <c r="J9" s="49"/>
      <c r="K9" s="49"/>
      <c r="L9" s="49"/>
      <c r="M9" s="49"/>
      <c r="N9" s="49"/>
      <c r="O9" s="49"/>
      <c r="P9" s="49"/>
      <c r="Q9" s="49"/>
      <c r="R9" s="49"/>
      <c r="S9" s="69"/>
      <c r="T9" s="50"/>
      <c r="U9" s="50"/>
      <c r="V9" s="50"/>
      <c r="W9" s="50"/>
      <c r="X9" s="50"/>
      <c r="Y9" s="50"/>
      <c r="Z9" s="50"/>
      <c r="AA9" s="50"/>
      <c r="AB9" s="50"/>
      <c r="AC9" s="50"/>
      <c r="AD9" s="50"/>
      <c r="AE9" s="50"/>
      <c r="AF9" s="50"/>
    </row>
    <row r="10" spans="1:39" s="66" customFormat="1" ht="12" customHeight="1" x14ac:dyDescent="0.2">
      <c r="A10" s="70"/>
      <c r="B10" s="70"/>
      <c r="C10" s="201"/>
      <c r="D10" s="201"/>
      <c r="E10" s="69"/>
      <c r="F10" s="49"/>
      <c r="G10" s="49"/>
      <c r="H10" s="49"/>
      <c r="I10" s="49"/>
      <c r="J10" s="49"/>
      <c r="K10" s="49"/>
      <c r="L10" s="49"/>
      <c r="M10" s="49"/>
      <c r="N10" s="49"/>
      <c r="O10" s="49"/>
      <c r="P10" s="49"/>
      <c r="Q10" s="49"/>
      <c r="R10" s="49"/>
      <c r="S10" s="69"/>
      <c r="T10" s="50"/>
      <c r="U10" s="50"/>
      <c r="V10" s="50"/>
      <c r="W10" s="50"/>
      <c r="X10" s="50"/>
      <c r="Y10" s="50"/>
      <c r="Z10" s="50"/>
      <c r="AA10" s="50"/>
      <c r="AB10" s="50"/>
      <c r="AC10" s="50"/>
      <c r="AD10" s="50"/>
      <c r="AE10" s="50"/>
      <c r="AF10" s="50"/>
    </row>
    <row r="11" spans="1:39" s="66" customFormat="1" ht="12" customHeight="1" x14ac:dyDescent="0.2">
      <c r="A11" s="72" t="s">
        <v>88</v>
      </c>
      <c r="B11" s="72" t="s">
        <v>88</v>
      </c>
      <c r="C11" s="73"/>
      <c r="D11" s="73"/>
      <c r="E11" s="73"/>
      <c r="F11" s="49"/>
      <c r="G11" s="49"/>
      <c r="H11" s="49"/>
      <c r="I11" s="49"/>
      <c r="J11" s="49"/>
      <c r="K11" s="49"/>
      <c r="L11" s="49"/>
      <c r="M11" s="49"/>
      <c r="N11" s="49"/>
      <c r="O11" s="49"/>
      <c r="P11" s="49"/>
      <c r="Q11" s="49"/>
      <c r="R11" s="49"/>
      <c r="S11" s="73"/>
      <c r="T11" s="139"/>
      <c r="U11" s="139"/>
      <c r="V11" s="139"/>
      <c r="W11" s="139"/>
      <c r="X11" s="139"/>
      <c r="Y11" s="139"/>
      <c r="Z11" s="139"/>
      <c r="AA11" s="139"/>
      <c r="AB11" s="139"/>
      <c r="AC11" s="139"/>
      <c r="AD11" s="139"/>
      <c r="AE11" s="139"/>
      <c r="AF11" s="139"/>
    </row>
    <row r="12" spans="1:39" s="66" customFormat="1" ht="12" customHeight="1" x14ac:dyDescent="0.25">
      <c r="A12" s="76" t="s">
        <v>107</v>
      </c>
      <c r="B12" s="76" t="s">
        <v>108</v>
      </c>
      <c r="C12" s="73">
        <v>10.114502927977336</v>
      </c>
      <c r="D12" s="73">
        <f>C12</f>
        <v>10.114502927977336</v>
      </c>
      <c r="E12" s="73"/>
      <c r="F12" s="49">
        <v>7046.67</v>
      </c>
      <c r="G12" s="49">
        <v>6955.68</v>
      </c>
      <c r="H12" s="49">
        <v>6895.02</v>
      </c>
      <c r="I12" s="49">
        <v>6804.03</v>
      </c>
      <c r="J12" s="49">
        <v>6702.93</v>
      </c>
      <c r="K12" s="49">
        <v>6632.16</v>
      </c>
      <c r="L12" s="49">
        <v>6611.94</v>
      </c>
      <c r="M12" s="49">
        <v>6591.72</v>
      </c>
      <c r="N12" s="49">
        <v>6510.84</v>
      </c>
      <c r="O12" s="49">
        <v>6419.85</v>
      </c>
      <c r="P12" s="49">
        <v>6409.74</v>
      </c>
      <c r="Q12" s="49">
        <v>6349.08</v>
      </c>
      <c r="R12" s="49">
        <f>SUM(F12:Q12)</f>
        <v>79929.660000000018</v>
      </c>
      <c r="S12" s="73"/>
      <c r="T12" s="153">
        <f>F12/$C12</f>
        <v>696.68969895776866</v>
      </c>
      <c r="U12" s="153">
        <f t="shared" ref="U12:AA15" si="1">G12/$C12</f>
        <v>687.69370571441164</v>
      </c>
      <c r="V12" s="153">
        <f t="shared" si="1"/>
        <v>681.69637688550688</v>
      </c>
      <c r="W12" s="153">
        <f t="shared" si="1"/>
        <v>672.70038364214963</v>
      </c>
      <c r="X12" s="153">
        <f t="shared" si="1"/>
        <v>662.70483559397508</v>
      </c>
      <c r="Y12" s="153">
        <f t="shared" si="1"/>
        <v>655.7079519602529</v>
      </c>
      <c r="Z12" s="153">
        <f t="shared" si="1"/>
        <v>653.70884235061794</v>
      </c>
      <c r="AA12" s="153">
        <f t="shared" si="1"/>
        <v>651.7097327409831</v>
      </c>
      <c r="AB12" s="153">
        <f>N12/$D12</f>
        <v>643.71329430244339</v>
      </c>
      <c r="AC12" s="153">
        <f t="shared" ref="AC12:AE15" si="2">O12/$D12</f>
        <v>634.71730105908625</v>
      </c>
      <c r="AD12" s="153">
        <f t="shared" si="2"/>
        <v>633.71774625426872</v>
      </c>
      <c r="AE12" s="153">
        <f t="shared" si="2"/>
        <v>627.72041742536408</v>
      </c>
      <c r="AF12" s="202">
        <f>SUM(T12:AE12)/12</f>
        <v>658.54002390723565</v>
      </c>
      <c r="AH12" s="66">
        <v>64</v>
      </c>
      <c r="AI12" s="75"/>
      <c r="AJ12" s="156"/>
      <c r="AK12" s="66">
        <v>1</v>
      </c>
      <c r="AL12" s="49">
        <f>+AF12*AK12</f>
        <v>658.54002390723565</v>
      </c>
    </row>
    <row r="13" spans="1:39" s="66" customFormat="1" ht="12" customHeight="1" x14ac:dyDescent="0.25">
      <c r="A13" s="76" t="s">
        <v>437</v>
      </c>
      <c r="B13" s="76" t="s">
        <v>438</v>
      </c>
      <c r="C13" s="73">
        <v>14.857576445305384</v>
      </c>
      <c r="D13" s="73">
        <f t="shared" ref="D13:D17" si="3">C13</f>
        <v>14.857576445305384</v>
      </c>
      <c r="E13" s="73"/>
      <c r="F13" s="49">
        <v>594.4</v>
      </c>
      <c r="G13" s="49">
        <v>609.26</v>
      </c>
      <c r="H13" s="49">
        <v>609.26</v>
      </c>
      <c r="I13" s="49">
        <v>609.26</v>
      </c>
      <c r="J13" s="49">
        <v>624.12</v>
      </c>
      <c r="K13" s="49">
        <v>609.26</v>
      </c>
      <c r="L13" s="49">
        <v>594.4</v>
      </c>
      <c r="M13" s="49">
        <v>594.4</v>
      </c>
      <c r="N13" s="49">
        <v>594.4</v>
      </c>
      <c r="O13" s="49">
        <v>594.4</v>
      </c>
      <c r="P13" s="49">
        <v>594.4</v>
      </c>
      <c r="Q13" s="49">
        <v>579.54</v>
      </c>
      <c r="R13" s="49">
        <f t="shared" ref="R13:R19" si="4">SUM(F13:Q13)</f>
        <v>7207.0999999999976</v>
      </c>
      <c r="S13" s="73"/>
      <c r="T13" s="153">
        <f t="shared" ref="T13:T15" si="5">F13/$C13</f>
        <v>40.006524764529495</v>
      </c>
      <c r="U13" s="153">
        <f t="shared" si="1"/>
        <v>41.006687883642734</v>
      </c>
      <c r="V13" s="153">
        <f t="shared" si="1"/>
        <v>41.006687883642734</v>
      </c>
      <c r="W13" s="153">
        <f t="shared" si="1"/>
        <v>41.006687883642734</v>
      </c>
      <c r="X13" s="153">
        <f t="shared" si="1"/>
        <v>42.006851002755973</v>
      </c>
      <c r="Y13" s="153">
        <f t="shared" si="1"/>
        <v>41.006687883642734</v>
      </c>
      <c r="Z13" s="153">
        <f t="shared" si="1"/>
        <v>40.006524764529495</v>
      </c>
      <c r="AA13" s="153">
        <f t="shared" si="1"/>
        <v>40.006524764529495</v>
      </c>
      <c r="AB13" s="153">
        <f t="shared" ref="AB13:AB15" si="6">N13/$D13</f>
        <v>40.006524764529495</v>
      </c>
      <c r="AC13" s="153">
        <f t="shared" si="2"/>
        <v>40.006524764529495</v>
      </c>
      <c r="AD13" s="153">
        <f t="shared" si="2"/>
        <v>40.006524764529495</v>
      </c>
      <c r="AE13" s="153">
        <f t="shared" si="2"/>
        <v>39.006361645416263</v>
      </c>
      <c r="AF13" s="202">
        <f t="shared" ref="AF13:AF15" si="7">SUM(T13:AE13)/12</f>
        <v>40.423259397493347</v>
      </c>
      <c r="AH13" s="66">
        <v>64</v>
      </c>
      <c r="AI13" s="75"/>
      <c r="AJ13" s="156"/>
      <c r="AK13" s="66">
        <v>2</v>
      </c>
      <c r="AL13" s="49">
        <f>+AF13*AK13</f>
        <v>80.846518794986693</v>
      </c>
    </row>
    <row r="14" spans="1:39" s="66" customFormat="1" ht="12" customHeight="1" x14ac:dyDescent="0.25">
      <c r="A14" s="203" t="s">
        <v>439</v>
      </c>
      <c r="B14" s="203" t="s">
        <v>440</v>
      </c>
      <c r="C14" s="73">
        <v>17.148035024186022</v>
      </c>
      <c r="D14" s="73">
        <f t="shared" si="3"/>
        <v>17.148035024186022</v>
      </c>
      <c r="E14" s="73"/>
      <c r="F14" s="49">
        <v>137.19999999999999</v>
      </c>
      <c r="G14" s="49">
        <v>154.35</v>
      </c>
      <c r="H14" s="49">
        <v>154.35</v>
      </c>
      <c r="I14" s="49">
        <v>154.35</v>
      </c>
      <c r="J14" s="49">
        <v>154.35</v>
      </c>
      <c r="K14" s="49">
        <v>171.5</v>
      </c>
      <c r="L14" s="49">
        <v>171.5</v>
      </c>
      <c r="M14" s="49">
        <v>171.5</v>
      </c>
      <c r="N14" s="49">
        <v>171.5</v>
      </c>
      <c r="O14" s="49">
        <v>171.5</v>
      </c>
      <c r="P14" s="49">
        <v>171.5</v>
      </c>
      <c r="Q14" s="49">
        <v>171.5</v>
      </c>
      <c r="R14" s="49">
        <f t="shared" si="4"/>
        <v>1955.1</v>
      </c>
      <c r="S14" s="73"/>
      <c r="T14" s="153">
        <f t="shared" si="5"/>
        <v>8.0009167118267275</v>
      </c>
      <c r="U14" s="153">
        <f t="shared" si="1"/>
        <v>9.0010313008050691</v>
      </c>
      <c r="V14" s="153">
        <f t="shared" si="1"/>
        <v>9.0010313008050691</v>
      </c>
      <c r="W14" s="153">
        <f t="shared" si="1"/>
        <v>9.0010313008050691</v>
      </c>
      <c r="X14" s="153">
        <f t="shared" si="1"/>
        <v>9.0010313008050691</v>
      </c>
      <c r="Y14" s="153">
        <f t="shared" si="1"/>
        <v>10.001145889783411</v>
      </c>
      <c r="Z14" s="153">
        <f t="shared" si="1"/>
        <v>10.001145889783411</v>
      </c>
      <c r="AA14" s="153">
        <f t="shared" si="1"/>
        <v>10.001145889783411</v>
      </c>
      <c r="AB14" s="153">
        <f t="shared" si="6"/>
        <v>10.001145889783411</v>
      </c>
      <c r="AC14" s="153">
        <f t="shared" si="2"/>
        <v>10.001145889783411</v>
      </c>
      <c r="AD14" s="153">
        <f t="shared" si="2"/>
        <v>10.001145889783411</v>
      </c>
      <c r="AE14" s="153">
        <f t="shared" si="2"/>
        <v>10.001145889783411</v>
      </c>
      <c r="AF14" s="202">
        <f t="shared" si="7"/>
        <v>9.5010885952942417</v>
      </c>
      <c r="AH14" s="66" t="s">
        <v>441</v>
      </c>
      <c r="AI14" s="75"/>
      <c r="AJ14" s="156"/>
      <c r="AK14" s="66">
        <v>1</v>
      </c>
      <c r="AL14" s="49">
        <f>+AF14*AK14*2</f>
        <v>19.002177190588483</v>
      </c>
      <c r="AM14" s="66" t="s">
        <v>442</v>
      </c>
    </row>
    <row r="15" spans="1:39" s="66" customFormat="1" ht="12" customHeight="1" x14ac:dyDescent="0.2">
      <c r="A15" s="76" t="s">
        <v>109</v>
      </c>
      <c r="B15" s="76" t="s">
        <v>110</v>
      </c>
      <c r="C15" s="73">
        <v>12.029974925359816</v>
      </c>
      <c r="D15" s="73">
        <f t="shared" si="3"/>
        <v>12.029974925359816</v>
      </c>
      <c r="E15" s="73"/>
      <c r="F15" s="49">
        <v>2790.96</v>
      </c>
      <c r="G15" s="49">
        <v>2839.08</v>
      </c>
      <c r="H15" s="49">
        <v>2863.14</v>
      </c>
      <c r="I15" s="49">
        <v>2983.44</v>
      </c>
      <c r="J15" s="49">
        <v>3055.62</v>
      </c>
      <c r="K15" s="49">
        <v>3139.83</v>
      </c>
      <c r="L15" s="49">
        <v>3175.92</v>
      </c>
      <c r="M15" s="49">
        <v>3163.89</v>
      </c>
      <c r="N15" s="49">
        <v>3284.19</v>
      </c>
      <c r="O15" s="49">
        <v>3308.25</v>
      </c>
      <c r="P15" s="49">
        <v>3356.37</v>
      </c>
      <c r="Q15" s="49">
        <v>3416.52</v>
      </c>
      <c r="R15" s="49">
        <f t="shared" si="4"/>
        <v>37377.209999999992</v>
      </c>
      <c r="S15" s="73"/>
      <c r="T15" s="153">
        <f t="shared" si="5"/>
        <v>232.00048356846617</v>
      </c>
      <c r="U15" s="153">
        <f t="shared" si="1"/>
        <v>236.00049190585349</v>
      </c>
      <c r="V15" s="153">
        <f t="shared" si="1"/>
        <v>238.00049607454716</v>
      </c>
      <c r="W15" s="153">
        <f t="shared" si="1"/>
        <v>248.00051691801556</v>
      </c>
      <c r="X15" s="153">
        <f t="shared" si="1"/>
        <v>254.00052942409656</v>
      </c>
      <c r="Y15" s="153">
        <f t="shared" si="1"/>
        <v>261.00054401452439</v>
      </c>
      <c r="Z15" s="153">
        <f t="shared" si="1"/>
        <v>264.00055026756496</v>
      </c>
      <c r="AA15" s="153">
        <f t="shared" si="1"/>
        <v>263.00054818321809</v>
      </c>
      <c r="AB15" s="153">
        <f t="shared" si="6"/>
        <v>273.00056902668649</v>
      </c>
      <c r="AC15" s="153">
        <f t="shared" si="2"/>
        <v>275.00057319538013</v>
      </c>
      <c r="AD15" s="153">
        <f t="shared" si="2"/>
        <v>279.00058153276746</v>
      </c>
      <c r="AE15" s="153">
        <f t="shared" si="2"/>
        <v>284.00059195450166</v>
      </c>
      <c r="AF15" s="202">
        <f t="shared" si="7"/>
        <v>258.9172063388018</v>
      </c>
      <c r="AH15" s="66">
        <v>96</v>
      </c>
      <c r="AK15" s="66">
        <v>1</v>
      </c>
      <c r="AL15" s="49">
        <f>+AF15*AK15</f>
        <v>258.9172063388018</v>
      </c>
    </row>
    <row r="16" spans="1:39" s="66" customFormat="1" ht="12" customHeight="1" x14ac:dyDescent="0.2">
      <c r="A16" s="76" t="s">
        <v>113</v>
      </c>
      <c r="B16" s="76" t="s">
        <v>114</v>
      </c>
      <c r="C16" s="73">
        <v>2.1587065367326375</v>
      </c>
      <c r="D16" s="73">
        <f t="shared" si="3"/>
        <v>2.1587065367326375</v>
      </c>
      <c r="E16" s="73"/>
      <c r="F16" s="49">
        <v>669.6</v>
      </c>
      <c r="G16" s="49">
        <v>916.34</v>
      </c>
      <c r="H16" s="49">
        <v>937.44</v>
      </c>
      <c r="I16" s="49">
        <v>1019.52</v>
      </c>
      <c r="J16" s="49">
        <v>667.44</v>
      </c>
      <c r="K16" s="49">
        <v>505.44</v>
      </c>
      <c r="L16" s="49">
        <v>488.16</v>
      </c>
      <c r="M16" s="49">
        <v>315.36</v>
      </c>
      <c r="N16" s="49">
        <v>492.48</v>
      </c>
      <c r="O16" s="49">
        <v>341.28</v>
      </c>
      <c r="P16" s="49">
        <v>585.36</v>
      </c>
      <c r="Q16" s="49">
        <v>583.20000000000005</v>
      </c>
      <c r="R16" s="49">
        <f t="shared" si="4"/>
        <v>7521.6199999999981</v>
      </c>
      <c r="S16" s="73"/>
      <c r="T16" s="153"/>
      <c r="U16" s="153"/>
      <c r="V16" s="153"/>
      <c r="W16" s="153"/>
      <c r="X16" s="153"/>
      <c r="Y16" s="153"/>
      <c r="Z16" s="153"/>
      <c r="AA16" s="153"/>
      <c r="AB16" s="153"/>
      <c r="AC16" s="153"/>
      <c r="AD16" s="153"/>
      <c r="AE16" s="153"/>
      <c r="AF16" s="153"/>
    </row>
    <row r="17" spans="1:40" s="66" customFormat="1" ht="12" customHeight="1" x14ac:dyDescent="0.2">
      <c r="A17" s="76" t="s">
        <v>143</v>
      </c>
      <c r="B17" s="76" t="s">
        <v>144</v>
      </c>
      <c r="C17" s="73">
        <v>4.5199999999999996</v>
      </c>
      <c r="D17" s="73">
        <f t="shared" si="3"/>
        <v>4.5199999999999996</v>
      </c>
      <c r="E17" s="73"/>
      <c r="F17" s="49">
        <v>0</v>
      </c>
      <c r="G17" s="49">
        <v>0</v>
      </c>
      <c r="H17" s="49">
        <v>4.3899999999999997</v>
      </c>
      <c r="I17" s="49">
        <v>0</v>
      </c>
      <c r="J17" s="49">
        <v>0</v>
      </c>
      <c r="K17" s="49">
        <v>21.95</v>
      </c>
      <c r="L17" s="49">
        <v>4.3899999999999997</v>
      </c>
      <c r="M17" s="49">
        <v>4.3899999999999997</v>
      </c>
      <c r="N17" s="49">
        <v>4.3899999999999997</v>
      </c>
      <c r="O17" s="49">
        <v>0</v>
      </c>
      <c r="P17" s="49">
        <v>0</v>
      </c>
      <c r="Q17" s="49">
        <v>0</v>
      </c>
      <c r="R17" s="49">
        <f t="shared" si="4"/>
        <v>39.51</v>
      </c>
      <c r="S17" s="73"/>
      <c r="T17" s="139"/>
      <c r="U17" s="139"/>
      <c r="V17" s="139"/>
      <c r="W17" s="139"/>
      <c r="X17" s="139"/>
      <c r="Y17" s="139"/>
      <c r="Z17" s="139"/>
      <c r="AA17" s="139"/>
      <c r="AB17" s="139"/>
      <c r="AC17" s="139"/>
      <c r="AD17" s="139"/>
      <c r="AE17" s="139"/>
      <c r="AF17" s="139"/>
    </row>
    <row r="18" spans="1:40" s="66" customFormat="1" ht="12" customHeight="1" x14ac:dyDescent="0.2">
      <c r="A18" s="203" t="s">
        <v>131</v>
      </c>
      <c r="B18" s="203" t="s">
        <v>132</v>
      </c>
      <c r="C18" s="73">
        <v>3.6</v>
      </c>
      <c r="D18" s="73">
        <v>3.65</v>
      </c>
      <c r="E18" s="73"/>
      <c r="F18" s="49">
        <v>7.3</v>
      </c>
      <c r="G18" s="49">
        <v>7.3</v>
      </c>
      <c r="H18" s="49">
        <v>7.3</v>
      </c>
      <c r="I18" s="49">
        <v>7.3</v>
      </c>
      <c r="J18" s="49">
        <v>10.95</v>
      </c>
      <c r="K18" s="49">
        <v>10.95</v>
      </c>
      <c r="L18" s="49">
        <v>10.95</v>
      </c>
      <c r="M18" s="49">
        <v>10.95</v>
      </c>
      <c r="N18" s="49">
        <v>10.95</v>
      </c>
      <c r="O18" s="49">
        <v>7.3</v>
      </c>
      <c r="P18" s="49">
        <v>7.3</v>
      </c>
      <c r="Q18" s="49">
        <v>7.3</v>
      </c>
      <c r="R18" s="49">
        <f t="shared" si="4"/>
        <v>105.85</v>
      </c>
      <c r="S18" s="73"/>
      <c r="T18" s="139"/>
      <c r="U18" s="139"/>
      <c r="V18" s="139"/>
      <c r="W18" s="139"/>
      <c r="X18" s="139"/>
      <c r="Y18" s="139"/>
      <c r="Z18" s="139"/>
      <c r="AA18" s="139"/>
      <c r="AB18" s="139"/>
      <c r="AC18" s="139"/>
      <c r="AD18" s="139"/>
      <c r="AE18" s="139"/>
      <c r="AF18" s="139"/>
    </row>
    <row r="19" spans="1:40" s="66" customFormat="1" ht="12" customHeight="1" x14ac:dyDescent="0.2">
      <c r="A19" s="76" t="s">
        <v>147</v>
      </c>
      <c r="B19" s="76" t="s">
        <v>148</v>
      </c>
      <c r="C19" s="73">
        <v>0</v>
      </c>
      <c r="D19" s="73">
        <v>0</v>
      </c>
      <c r="E19" s="73"/>
      <c r="F19" s="49">
        <v>322.14999999999998</v>
      </c>
      <c r="G19" s="49">
        <v>333.27</v>
      </c>
      <c r="H19" s="49">
        <v>401.24</v>
      </c>
      <c r="I19" s="49">
        <v>498.03</v>
      </c>
      <c r="J19" s="49">
        <v>558.16999999999996</v>
      </c>
      <c r="K19" s="49">
        <v>526.05999999999995</v>
      </c>
      <c r="L19" s="49">
        <v>556.13</v>
      </c>
      <c r="M19" s="49">
        <v>530.6</v>
      </c>
      <c r="N19" s="49">
        <v>571.79</v>
      </c>
      <c r="O19" s="49">
        <v>568.5</v>
      </c>
      <c r="P19" s="49">
        <v>587.45000000000005</v>
      </c>
      <c r="Q19" s="49">
        <v>655.42</v>
      </c>
      <c r="R19" s="49">
        <f t="shared" si="4"/>
        <v>6108.8099999999995</v>
      </c>
      <c r="S19" s="73"/>
      <c r="T19" s="139"/>
      <c r="U19" s="139"/>
      <c r="V19" s="139"/>
      <c r="W19" s="139"/>
      <c r="X19" s="139"/>
      <c r="Y19" s="139"/>
      <c r="Z19" s="139"/>
      <c r="AA19" s="139"/>
      <c r="AB19" s="139"/>
      <c r="AC19" s="139"/>
      <c r="AD19" s="139"/>
      <c r="AE19" s="139"/>
      <c r="AF19" s="139"/>
      <c r="AM19" s="82" t="s">
        <v>149</v>
      </c>
      <c r="AN19" s="83">
        <f>+SUM(AL12:AL15)</f>
        <v>1017.3059262316126</v>
      </c>
    </row>
    <row r="20" spans="1:40" s="66" customFormat="1" ht="12" customHeight="1" thickBot="1" x14ac:dyDescent="0.25">
      <c r="A20" s="84"/>
      <c r="B20" s="84"/>
      <c r="C20" s="73"/>
      <c r="D20" s="73"/>
      <c r="E20" s="73"/>
      <c r="F20" s="49"/>
      <c r="G20" s="49"/>
      <c r="H20" s="49"/>
      <c r="I20" s="49"/>
      <c r="J20" s="49"/>
      <c r="K20" s="49"/>
      <c r="L20" s="49"/>
      <c r="M20" s="49"/>
      <c r="N20" s="49"/>
      <c r="O20" s="49"/>
      <c r="P20" s="49"/>
      <c r="Q20" s="49"/>
      <c r="R20" s="49"/>
      <c r="S20" s="73"/>
      <c r="T20" s="204"/>
      <c r="U20" s="204"/>
      <c r="V20" s="204"/>
      <c r="W20" s="204"/>
      <c r="X20" s="204"/>
      <c r="Y20" s="204"/>
      <c r="Z20" s="204"/>
      <c r="AA20" s="204"/>
      <c r="AB20" s="204"/>
      <c r="AC20" s="204"/>
      <c r="AD20" s="204"/>
      <c r="AE20" s="204"/>
      <c r="AF20" s="139"/>
      <c r="AM20" s="82" t="s">
        <v>150</v>
      </c>
      <c r="AN20" s="82">
        <v>0</v>
      </c>
    </row>
    <row r="21" spans="1:40" s="46" customFormat="1" ht="12" customHeight="1" thickBot="1" x14ac:dyDescent="0.25">
      <c r="A21" s="86"/>
      <c r="B21" s="87" t="s">
        <v>151</v>
      </c>
      <c r="C21" s="73"/>
      <c r="D21" s="73"/>
      <c r="E21" s="73"/>
      <c r="F21" s="88">
        <f>SUM(F12:F20)</f>
        <v>11568.279999999999</v>
      </c>
      <c r="G21" s="88">
        <f t="shared" ref="G21:R21" si="8">SUM(G12:G20)</f>
        <v>11815.28</v>
      </c>
      <c r="H21" s="88">
        <f t="shared" si="8"/>
        <v>11872.14</v>
      </c>
      <c r="I21" s="88">
        <f t="shared" si="8"/>
        <v>12075.93</v>
      </c>
      <c r="J21" s="88">
        <f t="shared" si="8"/>
        <v>11773.580000000002</v>
      </c>
      <c r="K21" s="88">
        <f t="shared" si="8"/>
        <v>11617.150000000001</v>
      </c>
      <c r="L21" s="88">
        <f t="shared" si="8"/>
        <v>11613.389999999998</v>
      </c>
      <c r="M21" s="88">
        <f t="shared" si="8"/>
        <v>11382.810000000001</v>
      </c>
      <c r="N21" s="88">
        <f t="shared" si="8"/>
        <v>11640.54</v>
      </c>
      <c r="O21" s="88">
        <f t="shared" si="8"/>
        <v>11411.08</v>
      </c>
      <c r="P21" s="88">
        <f t="shared" si="8"/>
        <v>11712.119999999999</v>
      </c>
      <c r="Q21" s="88">
        <f t="shared" si="8"/>
        <v>11762.56</v>
      </c>
      <c r="R21" s="88">
        <f t="shared" si="8"/>
        <v>140244.86000000002</v>
      </c>
      <c r="S21" s="73"/>
      <c r="T21" s="205"/>
      <c r="U21" s="205"/>
      <c r="V21" s="205"/>
      <c r="W21" s="205"/>
      <c r="X21" s="205"/>
      <c r="Y21" s="205"/>
      <c r="Z21" s="205"/>
      <c r="AA21" s="205"/>
      <c r="AB21" s="205"/>
      <c r="AC21" s="205"/>
      <c r="AD21" s="205"/>
      <c r="AE21" s="205"/>
      <c r="AF21" s="206">
        <f>SUM(AF12:AF20)</f>
        <v>967.38157823882511</v>
      </c>
      <c r="AK21" s="88">
        <f t="shared" ref="AK21:AL21" si="9">SUM(AK12:AK20)</f>
        <v>5</v>
      </c>
      <c r="AL21" s="88">
        <f t="shared" si="9"/>
        <v>1017.3059262316126</v>
      </c>
    </row>
    <row r="22" spans="1:40" s="66" customFormat="1" ht="12" customHeight="1" x14ac:dyDescent="0.2">
      <c r="A22" s="70"/>
      <c r="B22" s="91"/>
      <c r="C22" s="73"/>
      <c r="D22" s="73"/>
      <c r="E22" s="73"/>
      <c r="F22" s="49"/>
      <c r="G22" s="49"/>
      <c r="H22" s="49"/>
      <c r="I22" s="49"/>
      <c r="J22" s="49"/>
      <c r="K22" s="49"/>
      <c r="L22" s="49"/>
      <c r="M22" s="49"/>
      <c r="N22" s="49"/>
      <c r="O22" s="49"/>
      <c r="P22" s="49"/>
      <c r="Q22" s="49"/>
      <c r="R22" s="49"/>
      <c r="S22" s="73"/>
      <c r="T22" s="204"/>
      <c r="U22" s="204"/>
      <c r="V22" s="204"/>
      <c r="W22" s="204"/>
      <c r="X22" s="204"/>
      <c r="Y22" s="204"/>
      <c r="Z22" s="204"/>
      <c r="AA22" s="204"/>
      <c r="AB22" s="204"/>
      <c r="AC22" s="204"/>
      <c r="AD22" s="204"/>
      <c r="AE22" s="204"/>
      <c r="AF22" s="139"/>
    </row>
    <row r="23" spans="1:40" s="66" customFormat="1" ht="12" customHeight="1" x14ac:dyDescent="0.2">
      <c r="A23" s="72" t="s">
        <v>152</v>
      </c>
      <c r="B23" s="72" t="s">
        <v>152</v>
      </c>
      <c r="C23" s="73"/>
      <c r="D23" s="73"/>
      <c r="E23" s="73"/>
      <c r="F23" s="49"/>
      <c r="G23" s="49"/>
      <c r="H23" s="49"/>
      <c r="I23" s="49"/>
      <c r="J23" s="49"/>
      <c r="K23" s="49"/>
      <c r="L23" s="49"/>
      <c r="M23" s="49"/>
      <c r="N23" s="49"/>
      <c r="O23" s="49"/>
      <c r="P23" s="49"/>
      <c r="Q23" s="49"/>
      <c r="R23" s="49"/>
      <c r="S23" s="73"/>
      <c r="T23" s="204"/>
      <c r="U23" s="204"/>
      <c r="V23" s="204"/>
      <c r="W23" s="204"/>
      <c r="X23" s="204"/>
      <c r="Y23" s="204"/>
      <c r="Z23" s="204"/>
      <c r="AA23" s="204"/>
      <c r="AB23" s="204"/>
      <c r="AC23" s="204"/>
      <c r="AD23" s="204"/>
      <c r="AE23" s="204"/>
      <c r="AF23" s="139"/>
    </row>
    <row r="24" spans="1:40" s="66" customFormat="1" ht="12" customHeight="1" x14ac:dyDescent="0.2">
      <c r="A24" s="92"/>
      <c r="B24" s="50"/>
      <c r="C24" s="73"/>
      <c r="D24" s="73"/>
      <c r="E24" s="73"/>
      <c r="F24" s="49"/>
      <c r="G24" s="49"/>
      <c r="H24" s="49"/>
      <c r="I24" s="49"/>
      <c r="J24" s="49"/>
      <c r="K24" s="49"/>
      <c r="L24" s="49"/>
      <c r="M24" s="49"/>
      <c r="N24" s="49"/>
      <c r="O24" s="49"/>
      <c r="P24" s="49"/>
      <c r="Q24" s="49"/>
      <c r="R24" s="49"/>
      <c r="S24" s="73"/>
      <c r="T24" s="204"/>
      <c r="U24" s="204"/>
      <c r="V24" s="204"/>
      <c r="W24" s="204"/>
      <c r="X24" s="204"/>
      <c r="Y24" s="204"/>
      <c r="Z24" s="204"/>
      <c r="AA24" s="204"/>
      <c r="AB24" s="204"/>
      <c r="AC24" s="204"/>
      <c r="AD24" s="204"/>
      <c r="AE24" s="204"/>
      <c r="AF24" s="139"/>
    </row>
    <row r="25" spans="1:40" s="46" customFormat="1" ht="12" customHeight="1" x14ac:dyDescent="0.2">
      <c r="A25" s="86"/>
      <c r="B25" s="87" t="s">
        <v>155</v>
      </c>
      <c r="C25" s="73"/>
      <c r="D25" s="73"/>
      <c r="E25" s="73"/>
      <c r="F25" s="88">
        <f t="shared" ref="F25:R25" si="10">SUM(F24:F24)</f>
        <v>0</v>
      </c>
      <c r="G25" s="88">
        <f t="shared" si="10"/>
        <v>0</v>
      </c>
      <c r="H25" s="88">
        <f t="shared" si="10"/>
        <v>0</v>
      </c>
      <c r="I25" s="88">
        <f t="shared" si="10"/>
        <v>0</v>
      </c>
      <c r="J25" s="88">
        <f t="shared" si="10"/>
        <v>0</v>
      </c>
      <c r="K25" s="88">
        <f t="shared" si="10"/>
        <v>0</v>
      </c>
      <c r="L25" s="88">
        <f t="shared" si="10"/>
        <v>0</v>
      </c>
      <c r="M25" s="88">
        <f t="shared" si="10"/>
        <v>0</v>
      </c>
      <c r="N25" s="88">
        <f t="shared" si="10"/>
        <v>0</v>
      </c>
      <c r="O25" s="88">
        <f t="shared" si="10"/>
        <v>0</v>
      </c>
      <c r="P25" s="88">
        <f t="shared" si="10"/>
        <v>0</v>
      </c>
      <c r="Q25" s="88">
        <f t="shared" si="10"/>
        <v>0</v>
      </c>
      <c r="R25" s="88">
        <f t="shared" si="10"/>
        <v>0</v>
      </c>
      <c r="S25" s="73"/>
      <c r="T25" s="162"/>
      <c r="U25" s="162"/>
      <c r="V25" s="162"/>
      <c r="W25" s="162"/>
      <c r="X25" s="162"/>
      <c r="Y25" s="162"/>
      <c r="Z25" s="162"/>
      <c r="AA25" s="162"/>
      <c r="AB25" s="162"/>
      <c r="AC25" s="162"/>
      <c r="AD25" s="162"/>
      <c r="AE25" s="162"/>
      <c r="AF25" s="181"/>
    </row>
    <row r="26" spans="1:40" s="66" customFormat="1" ht="12" customHeight="1" x14ac:dyDescent="0.2">
      <c r="A26" s="94"/>
      <c r="B26" s="87"/>
      <c r="C26" s="73"/>
      <c r="D26" s="73"/>
      <c r="E26" s="73"/>
      <c r="F26" s="49"/>
      <c r="G26" s="49"/>
      <c r="H26" s="49"/>
      <c r="I26" s="49"/>
      <c r="J26" s="49"/>
      <c r="K26" s="49"/>
      <c r="L26" s="49"/>
      <c r="M26" s="49"/>
      <c r="N26" s="49"/>
      <c r="O26" s="49"/>
      <c r="P26" s="49"/>
      <c r="Q26" s="49"/>
      <c r="R26" s="49"/>
      <c r="S26" s="73"/>
      <c r="T26" s="204"/>
      <c r="U26" s="204"/>
      <c r="V26" s="204"/>
      <c r="W26" s="204"/>
      <c r="X26" s="204"/>
      <c r="Y26" s="204"/>
      <c r="Z26" s="204"/>
      <c r="AA26" s="204"/>
      <c r="AB26" s="204"/>
      <c r="AC26" s="204"/>
      <c r="AD26" s="204"/>
      <c r="AE26" s="204"/>
      <c r="AF26" s="139"/>
    </row>
    <row r="27" spans="1:40" s="46" customFormat="1" ht="12" customHeight="1" thickBot="1" x14ac:dyDescent="0.25">
      <c r="A27" s="95" t="s">
        <v>156</v>
      </c>
      <c r="B27" s="95" t="s">
        <v>156</v>
      </c>
      <c r="C27" s="73"/>
      <c r="D27" s="73"/>
      <c r="E27" s="73"/>
      <c r="F27" s="49"/>
      <c r="G27" s="49"/>
      <c r="H27" s="49"/>
      <c r="I27" s="49"/>
      <c r="J27" s="49"/>
      <c r="K27" s="49"/>
      <c r="L27" s="49"/>
      <c r="M27" s="49"/>
      <c r="N27" s="49"/>
      <c r="O27" s="49"/>
      <c r="P27" s="49"/>
      <c r="Q27" s="49"/>
      <c r="R27" s="49"/>
      <c r="S27" s="73"/>
      <c r="T27" s="162"/>
      <c r="U27" s="162"/>
      <c r="V27" s="162"/>
      <c r="W27" s="162"/>
      <c r="X27" s="162"/>
      <c r="Y27" s="162"/>
      <c r="Z27" s="162"/>
      <c r="AA27" s="162"/>
      <c r="AB27" s="162"/>
      <c r="AC27" s="162"/>
      <c r="AD27" s="162"/>
      <c r="AE27" s="162"/>
      <c r="AF27" s="181"/>
    </row>
    <row r="28" spans="1:40" s="66" customFormat="1" ht="12" customHeight="1" thickBot="1" x14ac:dyDescent="0.25">
      <c r="A28" s="76" t="s">
        <v>157</v>
      </c>
      <c r="B28" s="76" t="s">
        <v>158</v>
      </c>
      <c r="C28" s="73">
        <v>8.2801091103782394</v>
      </c>
      <c r="D28" s="73">
        <f>C28</f>
        <v>8.2801091103782394</v>
      </c>
      <c r="E28" s="73"/>
      <c r="F28" s="49">
        <v>2475.7199999999998</v>
      </c>
      <c r="G28" s="49">
        <v>2459.16</v>
      </c>
      <c r="H28" s="49">
        <v>2475.7199999999998</v>
      </c>
      <c r="I28" s="49">
        <v>2525.4</v>
      </c>
      <c r="J28" s="49">
        <v>2641.32</v>
      </c>
      <c r="K28" s="49">
        <v>2682.72</v>
      </c>
      <c r="L28" s="49">
        <v>2707.56</v>
      </c>
      <c r="M28" s="49">
        <v>2707.56</v>
      </c>
      <c r="N28" s="49">
        <v>2724.12</v>
      </c>
      <c r="O28" s="49">
        <v>2666.16</v>
      </c>
      <c r="P28" s="49">
        <v>2666.16</v>
      </c>
      <c r="Q28" s="49">
        <v>2657.88</v>
      </c>
      <c r="R28" s="49">
        <f t="shared" ref="R28" si="11">SUM(F28:Q28)</f>
        <v>31389.48</v>
      </c>
      <c r="S28" s="73"/>
      <c r="T28" s="205">
        <f t="shared" ref="T28:AA28" si="12">F28/$C28</f>
        <v>298.99605995492828</v>
      </c>
      <c r="U28" s="205">
        <f t="shared" si="12"/>
        <v>296.99608630974478</v>
      </c>
      <c r="V28" s="205">
        <f t="shared" si="12"/>
        <v>298.99605995492828</v>
      </c>
      <c r="W28" s="205">
        <f t="shared" si="12"/>
        <v>304.99598089047868</v>
      </c>
      <c r="X28" s="205">
        <f t="shared" si="12"/>
        <v>318.99579640676296</v>
      </c>
      <c r="Y28" s="205">
        <f t="shared" si="12"/>
        <v>323.99573051972158</v>
      </c>
      <c r="Z28" s="205">
        <f t="shared" si="12"/>
        <v>326.9956909874968</v>
      </c>
      <c r="AA28" s="205">
        <f t="shared" si="12"/>
        <v>326.9956909874968</v>
      </c>
      <c r="AB28" s="205">
        <f t="shared" ref="AB28:AE28" si="13">N28/$D28</f>
        <v>328.9956646326803</v>
      </c>
      <c r="AC28" s="205">
        <f t="shared" si="13"/>
        <v>321.99575687453813</v>
      </c>
      <c r="AD28" s="205">
        <f t="shared" si="13"/>
        <v>321.99575687453813</v>
      </c>
      <c r="AE28" s="205">
        <f t="shared" si="13"/>
        <v>320.99577005194647</v>
      </c>
      <c r="AF28" s="207">
        <f>SUM(T28:AE28)/12</f>
        <v>315.91250370377179</v>
      </c>
      <c r="AH28" s="66">
        <v>96</v>
      </c>
      <c r="AK28" s="66">
        <v>1</v>
      </c>
      <c r="AL28" s="68">
        <f>+AK28*AF28</f>
        <v>315.91250370377179</v>
      </c>
    </row>
    <row r="29" spans="1:40" s="66" customFormat="1" ht="12" customHeight="1" x14ac:dyDescent="0.2">
      <c r="A29" s="50"/>
      <c r="B29" s="50"/>
      <c r="C29" s="73"/>
      <c r="D29" s="73"/>
      <c r="E29" s="208"/>
      <c r="F29" s="49"/>
      <c r="G29" s="49"/>
      <c r="H29" s="49"/>
      <c r="I29" s="49"/>
      <c r="J29" s="49"/>
      <c r="K29" s="49"/>
      <c r="L29" s="49"/>
      <c r="M29" s="49"/>
      <c r="N29" s="49"/>
      <c r="O29" s="49"/>
      <c r="P29" s="49"/>
      <c r="Q29" s="49"/>
      <c r="R29" s="49"/>
      <c r="S29" s="208"/>
      <c r="T29" s="204"/>
      <c r="U29" s="204"/>
      <c r="V29" s="204"/>
      <c r="W29" s="204"/>
      <c r="X29" s="204"/>
      <c r="Y29" s="204"/>
      <c r="Z29" s="204"/>
      <c r="AA29" s="204"/>
      <c r="AB29" s="204"/>
      <c r="AC29" s="204"/>
      <c r="AD29" s="204"/>
      <c r="AE29" s="204"/>
      <c r="AF29" s="139"/>
      <c r="AM29" s="82" t="s">
        <v>149</v>
      </c>
      <c r="AN29" s="83">
        <f>+AL30</f>
        <v>315.91250370377179</v>
      </c>
    </row>
    <row r="30" spans="1:40" s="66" customFormat="1" ht="12" customHeight="1" x14ac:dyDescent="0.2">
      <c r="A30" s="94"/>
      <c r="B30" s="87" t="s">
        <v>159</v>
      </c>
      <c r="C30" s="73"/>
      <c r="D30" s="73"/>
      <c r="E30" s="209"/>
      <c r="F30" s="88">
        <f t="shared" ref="F30:R30" si="14">SUM(F28:F29)</f>
        <v>2475.7199999999998</v>
      </c>
      <c r="G30" s="88">
        <f t="shared" si="14"/>
        <v>2459.16</v>
      </c>
      <c r="H30" s="88">
        <f t="shared" si="14"/>
        <v>2475.7199999999998</v>
      </c>
      <c r="I30" s="88">
        <f t="shared" si="14"/>
        <v>2525.4</v>
      </c>
      <c r="J30" s="88">
        <f t="shared" si="14"/>
        <v>2641.32</v>
      </c>
      <c r="K30" s="88">
        <f t="shared" si="14"/>
        <v>2682.72</v>
      </c>
      <c r="L30" s="88">
        <f t="shared" si="14"/>
        <v>2707.56</v>
      </c>
      <c r="M30" s="88">
        <f t="shared" si="14"/>
        <v>2707.56</v>
      </c>
      <c r="N30" s="88">
        <f t="shared" si="14"/>
        <v>2724.12</v>
      </c>
      <c r="O30" s="88">
        <f t="shared" si="14"/>
        <v>2666.16</v>
      </c>
      <c r="P30" s="88">
        <f t="shared" si="14"/>
        <v>2666.16</v>
      </c>
      <c r="Q30" s="88">
        <f t="shared" si="14"/>
        <v>2657.88</v>
      </c>
      <c r="R30" s="88">
        <f t="shared" si="14"/>
        <v>31389.48</v>
      </c>
      <c r="S30" s="209"/>
      <c r="T30" s="204"/>
      <c r="U30" s="204"/>
      <c r="V30" s="204"/>
      <c r="W30" s="204"/>
      <c r="X30" s="204"/>
      <c r="Y30" s="204"/>
      <c r="Z30" s="204"/>
      <c r="AA30" s="204"/>
      <c r="AB30" s="204"/>
      <c r="AC30" s="204"/>
      <c r="AD30" s="204"/>
      <c r="AE30" s="204"/>
      <c r="AF30" s="139"/>
      <c r="AK30" s="88">
        <f t="shared" ref="AK30:AL30" si="15">SUM(AK28:AK29)</f>
        <v>1</v>
      </c>
      <c r="AL30" s="88">
        <f t="shared" si="15"/>
        <v>315.91250370377179</v>
      </c>
    </row>
    <row r="31" spans="1:40" s="66" customFormat="1" ht="12" customHeight="1" x14ac:dyDescent="0.2">
      <c r="C31" s="73"/>
      <c r="D31" s="73"/>
      <c r="E31" s="73"/>
      <c r="F31" s="49"/>
      <c r="G31" s="49"/>
      <c r="H31" s="49"/>
      <c r="I31" s="49"/>
      <c r="J31" s="49"/>
      <c r="K31" s="49"/>
      <c r="L31" s="49"/>
      <c r="M31" s="49"/>
      <c r="N31" s="49"/>
      <c r="O31" s="49"/>
      <c r="P31" s="49"/>
      <c r="Q31" s="49"/>
      <c r="R31" s="49"/>
      <c r="S31" s="73"/>
      <c r="T31" s="139"/>
      <c r="U31" s="139"/>
      <c r="V31" s="139"/>
      <c r="W31" s="139"/>
      <c r="X31" s="139"/>
      <c r="Y31" s="139"/>
      <c r="Z31" s="139"/>
      <c r="AA31" s="139"/>
      <c r="AB31" s="139"/>
      <c r="AC31" s="139"/>
      <c r="AD31" s="139"/>
      <c r="AE31" s="139"/>
      <c r="AF31" s="139"/>
    </row>
    <row r="32" spans="1:40" ht="12" customHeight="1" x14ac:dyDescent="0.2">
      <c r="A32" s="100" t="s">
        <v>160</v>
      </c>
      <c r="B32" s="100" t="s">
        <v>160</v>
      </c>
      <c r="T32" s="139"/>
      <c r="U32" s="139"/>
      <c r="V32" s="139"/>
      <c r="W32" s="139"/>
      <c r="X32" s="139"/>
      <c r="Y32" s="139"/>
      <c r="Z32" s="139"/>
      <c r="AA32" s="139"/>
      <c r="AB32" s="139"/>
      <c r="AC32" s="139"/>
      <c r="AD32" s="139"/>
      <c r="AE32" s="139"/>
      <c r="AF32" s="139"/>
    </row>
    <row r="33" spans="1:38" ht="12" customHeight="1" x14ac:dyDescent="0.2">
      <c r="A33" s="100"/>
      <c r="B33" s="100"/>
      <c r="T33" s="139"/>
      <c r="U33" s="139"/>
      <c r="V33" s="139"/>
      <c r="W33" s="139"/>
      <c r="X33" s="139"/>
      <c r="Y33" s="139"/>
      <c r="Z33" s="139"/>
      <c r="AA33" s="139"/>
      <c r="AB33" s="139"/>
      <c r="AC33" s="139"/>
      <c r="AD33" s="139"/>
      <c r="AE33" s="139"/>
      <c r="AF33" s="139"/>
    </row>
    <row r="34" spans="1:38" s="66" customFormat="1" ht="12" customHeight="1" x14ac:dyDescent="0.2">
      <c r="A34" s="72" t="s">
        <v>161</v>
      </c>
      <c r="B34" s="72" t="s">
        <v>161</v>
      </c>
      <c r="C34" s="73"/>
      <c r="D34" s="73"/>
      <c r="E34" s="73"/>
      <c r="F34" s="49"/>
      <c r="G34" s="49"/>
      <c r="H34" s="49"/>
      <c r="I34" s="49"/>
      <c r="J34" s="49"/>
      <c r="K34" s="49"/>
      <c r="L34" s="49"/>
      <c r="M34" s="49"/>
      <c r="N34" s="49"/>
      <c r="O34" s="49"/>
      <c r="P34" s="49"/>
      <c r="Q34" s="49"/>
      <c r="R34" s="49"/>
      <c r="S34" s="73"/>
      <c r="T34" s="139"/>
      <c r="U34" s="139"/>
      <c r="V34" s="139"/>
      <c r="W34" s="139"/>
      <c r="X34" s="139"/>
      <c r="Y34" s="139"/>
      <c r="Z34" s="139"/>
      <c r="AA34" s="139"/>
      <c r="AB34" s="139"/>
      <c r="AC34" s="139"/>
      <c r="AD34" s="139"/>
      <c r="AE34" s="139"/>
      <c r="AF34" s="139"/>
    </row>
    <row r="35" spans="1:38" s="66" customFormat="1" ht="12" customHeight="1" x14ac:dyDescent="0.25">
      <c r="A35" s="76" t="s">
        <v>170</v>
      </c>
      <c r="B35" s="76" t="s">
        <v>171</v>
      </c>
      <c r="C35" s="73">
        <v>56.744591075896892</v>
      </c>
      <c r="D35" s="73">
        <f>C35</f>
        <v>56.744591075896892</v>
      </c>
      <c r="E35" s="73"/>
      <c r="F35" s="49">
        <v>2383.08</v>
      </c>
      <c r="G35" s="49">
        <v>2383.08</v>
      </c>
      <c r="H35" s="49">
        <v>2383.08</v>
      </c>
      <c r="I35" s="49">
        <v>2383.08</v>
      </c>
      <c r="J35" s="49">
        <v>2383.08</v>
      </c>
      <c r="K35" s="49">
        <v>2326.34</v>
      </c>
      <c r="L35" s="49">
        <v>2326.34</v>
      </c>
      <c r="M35" s="49">
        <v>2326.34</v>
      </c>
      <c r="N35" s="49">
        <v>2326.34</v>
      </c>
      <c r="O35" s="49">
        <v>2326.34</v>
      </c>
      <c r="P35" s="49">
        <v>2326.34</v>
      </c>
      <c r="Q35" s="49">
        <v>2326.34</v>
      </c>
      <c r="R35" s="49">
        <f t="shared" ref="R35:R53" si="16">SUM(F35:Q35)</f>
        <v>28199.780000000002</v>
      </c>
      <c r="S35" s="73"/>
      <c r="T35" s="153">
        <f t="shared" ref="T35:AA41" si="17">F35/$C35</f>
        <v>41.996601875456086</v>
      </c>
      <c r="U35" s="153">
        <f t="shared" si="17"/>
        <v>41.996601875456086</v>
      </c>
      <c r="V35" s="153">
        <f t="shared" si="17"/>
        <v>41.996601875456086</v>
      </c>
      <c r="W35" s="153">
        <f t="shared" si="17"/>
        <v>41.996601875456086</v>
      </c>
      <c r="X35" s="153">
        <f t="shared" si="17"/>
        <v>41.996601875456086</v>
      </c>
      <c r="Y35" s="153">
        <f t="shared" si="17"/>
        <v>40.996682783183324</v>
      </c>
      <c r="Z35" s="153">
        <f t="shared" si="17"/>
        <v>40.996682783183324</v>
      </c>
      <c r="AA35" s="153">
        <f t="shared" si="17"/>
        <v>40.996682783183324</v>
      </c>
      <c r="AB35" s="153">
        <f t="shared" ref="AB35:AE41" si="18">N35/$D35</f>
        <v>40.996682783183324</v>
      </c>
      <c r="AC35" s="153">
        <f t="shared" si="18"/>
        <v>40.996682783183324</v>
      </c>
      <c r="AD35" s="153">
        <f t="shared" si="18"/>
        <v>40.996682783183324</v>
      </c>
      <c r="AE35" s="153">
        <f t="shared" si="18"/>
        <v>40.996682783183324</v>
      </c>
      <c r="AF35" s="153">
        <f t="shared" ref="AF35:AF41" si="19">SUM(T35:AE35)/12</f>
        <v>41.413315738296966</v>
      </c>
      <c r="AH35" s="75"/>
      <c r="AI35" s="156"/>
      <c r="AJ35" s="66">
        <v>1.5</v>
      </c>
      <c r="AK35" s="66">
        <v>1</v>
      </c>
      <c r="AL35" s="68">
        <f>+AK35*AF35</f>
        <v>41.413315738296966</v>
      </c>
    </row>
    <row r="36" spans="1:38" s="66" customFormat="1" ht="12" customHeight="1" x14ac:dyDescent="0.25">
      <c r="A36" s="76" t="s">
        <v>174</v>
      </c>
      <c r="B36" s="76" t="s">
        <v>175</v>
      </c>
      <c r="C36" s="73">
        <v>99.36130932453888</v>
      </c>
      <c r="D36" s="73">
        <f t="shared" ref="D36:D52" si="20">C36</f>
        <v>99.36130932453888</v>
      </c>
      <c r="E36" s="73"/>
      <c r="F36" s="49">
        <v>1192.32</v>
      </c>
      <c r="G36" s="49">
        <v>1192.32</v>
      </c>
      <c r="H36" s="49">
        <v>1192.32</v>
      </c>
      <c r="I36" s="49">
        <v>1092.96</v>
      </c>
      <c r="J36" s="49">
        <v>1092.96</v>
      </c>
      <c r="K36" s="49">
        <v>1092.96</v>
      </c>
      <c r="L36" s="49">
        <v>1092.96</v>
      </c>
      <c r="M36" s="49">
        <v>1092.96</v>
      </c>
      <c r="N36" s="49">
        <v>1092.96</v>
      </c>
      <c r="O36" s="49">
        <v>1092.96</v>
      </c>
      <c r="P36" s="49">
        <v>1092.96</v>
      </c>
      <c r="Q36" s="49">
        <v>1092.96</v>
      </c>
      <c r="R36" s="49">
        <f t="shared" si="16"/>
        <v>13413.599999999999</v>
      </c>
      <c r="S36" s="73"/>
      <c r="T36" s="153">
        <f t="shared" si="17"/>
        <v>11.999841871100799</v>
      </c>
      <c r="U36" s="153">
        <f t="shared" si="17"/>
        <v>11.999841871100799</v>
      </c>
      <c r="V36" s="153">
        <f t="shared" si="17"/>
        <v>11.999841871100799</v>
      </c>
      <c r="W36" s="153">
        <f t="shared" si="17"/>
        <v>10.999855048509067</v>
      </c>
      <c r="X36" s="153">
        <f t="shared" si="17"/>
        <v>10.999855048509067</v>
      </c>
      <c r="Y36" s="153">
        <f t="shared" si="17"/>
        <v>10.999855048509067</v>
      </c>
      <c r="Z36" s="153">
        <f t="shared" si="17"/>
        <v>10.999855048509067</v>
      </c>
      <c r="AA36" s="153">
        <f t="shared" si="17"/>
        <v>10.999855048509067</v>
      </c>
      <c r="AB36" s="153">
        <f t="shared" si="18"/>
        <v>10.999855048509067</v>
      </c>
      <c r="AC36" s="153">
        <f t="shared" si="18"/>
        <v>10.999855048509067</v>
      </c>
      <c r="AD36" s="153">
        <f t="shared" si="18"/>
        <v>10.999855048509067</v>
      </c>
      <c r="AE36" s="153">
        <f t="shared" si="18"/>
        <v>10.999855048509067</v>
      </c>
      <c r="AF36" s="153">
        <f t="shared" si="19"/>
        <v>11.249851754156998</v>
      </c>
      <c r="AH36" s="75"/>
      <c r="AI36" s="156"/>
      <c r="AJ36" s="66">
        <v>1.5</v>
      </c>
      <c r="AK36" s="66">
        <v>1</v>
      </c>
      <c r="AL36" s="68">
        <f t="shared" ref="AL36:AL42" si="21">+AK36*AF36</f>
        <v>11.249851754156998</v>
      </c>
    </row>
    <row r="37" spans="1:38" s="66" customFormat="1" ht="12" customHeight="1" x14ac:dyDescent="0.25">
      <c r="A37" s="76" t="s">
        <v>182</v>
      </c>
      <c r="B37" s="76" t="s">
        <v>183</v>
      </c>
      <c r="C37" s="73">
        <v>98.560662299177935</v>
      </c>
      <c r="D37" s="73">
        <f t="shared" si="20"/>
        <v>98.560662299177935</v>
      </c>
      <c r="E37" s="73"/>
      <c r="F37" s="49">
        <v>1281.28</v>
      </c>
      <c r="G37" s="49">
        <v>1281.28</v>
      </c>
      <c r="H37" s="49">
        <v>1281.28</v>
      </c>
      <c r="I37" s="49">
        <v>1281.28</v>
      </c>
      <c r="J37" s="49">
        <v>1281.28</v>
      </c>
      <c r="K37" s="49">
        <v>1281.28</v>
      </c>
      <c r="L37" s="49">
        <v>1281.28</v>
      </c>
      <c r="M37" s="49">
        <v>1281.28</v>
      </c>
      <c r="N37" s="49">
        <v>1281.28</v>
      </c>
      <c r="O37" s="49">
        <v>1281.28</v>
      </c>
      <c r="P37" s="49">
        <v>1281.28</v>
      </c>
      <c r="Q37" s="49">
        <v>1281.28</v>
      </c>
      <c r="R37" s="49">
        <f t="shared" si="16"/>
        <v>15375.360000000002</v>
      </c>
      <c r="S37" s="73"/>
      <c r="T37" s="153">
        <f t="shared" si="17"/>
        <v>12.999912643755508</v>
      </c>
      <c r="U37" s="153">
        <f t="shared" si="17"/>
        <v>12.999912643755508</v>
      </c>
      <c r="V37" s="153">
        <f t="shared" si="17"/>
        <v>12.999912643755508</v>
      </c>
      <c r="W37" s="153">
        <f t="shared" si="17"/>
        <v>12.999912643755508</v>
      </c>
      <c r="X37" s="153">
        <f t="shared" si="17"/>
        <v>12.999912643755508</v>
      </c>
      <c r="Y37" s="153">
        <f t="shared" si="17"/>
        <v>12.999912643755508</v>
      </c>
      <c r="Z37" s="153">
        <f t="shared" si="17"/>
        <v>12.999912643755508</v>
      </c>
      <c r="AA37" s="153">
        <f t="shared" si="17"/>
        <v>12.999912643755508</v>
      </c>
      <c r="AB37" s="153">
        <f t="shared" si="18"/>
        <v>12.999912643755508</v>
      </c>
      <c r="AC37" s="153">
        <f t="shared" si="18"/>
        <v>12.999912643755508</v>
      </c>
      <c r="AD37" s="153">
        <f t="shared" si="18"/>
        <v>12.999912643755508</v>
      </c>
      <c r="AE37" s="153">
        <f t="shared" si="18"/>
        <v>12.999912643755508</v>
      </c>
      <c r="AF37" s="153">
        <f t="shared" si="19"/>
        <v>12.999912643755508</v>
      </c>
      <c r="AH37" s="75"/>
      <c r="AI37" s="156"/>
      <c r="AJ37" s="66">
        <v>3</v>
      </c>
      <c r="AK37" s="66">
        <v>1</v>
      </c>
      <c r="AL37" s="68">
        <f t="shared" si="21"/>
        <v>12.999912643755508</v>
      </c>
    </row>
    <row r="38" spans="1:38" s="66" customFormat="1" ht="12" customHeight="1" x14ac:dyDescent="0.25">
      <c r="A38" s="76" t="s">
        <v>190</v>
      </c>
      <c r="B38" s="76" t="s">
        <v>191</v>
      </c>
      <c r="C38" s="73">
        <v>129.43117925170196</v>
      </c>
      <c r="D38" s="73">
        <f t="shared" si="20"/>
        <v>129.43117925170196</v>
      </c>
      <c r="E38" s="73"/>
      <c r="F38" s="49">
        <v>517.72</v>
      </c>
      <c r="G38" s="49">
        <v>517.72</v>
      </c>
      <c r="H38" s="49">
        <v>517.72</v>
      </c>
      <c r="I38" s="49">
        <v>517.72</v>
      </c>
      <c r="J38" s="49">
        <v>517.72</v>
      </c>
      <c r="K38" s="49">
        <v>517.72</v>
      </c>
      <c r="L38" s="49">
        <v>517.72</v>
      </c>
      <c r="M38" s="49">
        <v>517.72</v>
      </c>
      <c r="N38" s="49">
        <v>517.72</v>
      </c>
      <c r="O38" s="49">
        <v>517.72</v>
      </c>
      <c r="P38" s="49">
        <v>517.72</v>
      </c>
      <c r="Q38" s="49">
        <v>517.72</v>
      </c>
      <c r="R38" s="49">
        <f t="shared" si="16"/>
        <v>6212.6400000000021</v>
      </c>
      <c r="S38" s="73"/>
      <c r="T38" s="153">
        <f t="shared" si="17"/>
        <v>3.9999635558693423</v>
      </c>
      <c r="U38" s="153">
        <f t="shared" si="17"/>
        <v>3.9999635558693423</v>
      </c>
      <c r="V38" s="153">
        <f t="shared" si="17"/>
        <v>3.9999635558693423</v>
      </c>
      <c r="W38" s="153">
        <f t="shared" si="17"/>
        <v>3.9999635558693423</v>
      </c>
      <c r="X38" s="153">
        <f t="shared" si="17"/>
        <v>3.9999635558693423</v>
      </c>
      <c r="Y38" s="153">
        <f t="shared" si="17"/>
        <v>3.9999635558693423</v>
      </c>
      <c r="Z38" s="153">
        <f t="shared" si="17"/>
        <v>3.9999635558693423</v>
      </c>
      <c r="AA38" s="153">
        <f t="shared" si="17"/>
        <v>3.9999635558693423</v>
      </c>
      <c r="AB38" s="153">
        <f t="shared" si="18"/>
        <v>3.9999635558693423</v>
      </c>
      <c r="AC38" s="153">
        <f t="shared" si="18"/>
        <v>3.9999635558693423</v>
      </c>
      <c r="AD38" s="153">
        <f t="shared" si="18"/>
        <v>3.9999635558693423</v>
      </c>
      <c r="AE38" s="153">
        <f t="shared" si="18"/>
        <v>3.9999635558693423</v>
      </c>
      <c r="AF38" s="153">
        <f t="shared" si="19"/>
        <v>3.9999635558693423</v>
      </c>
      <c r="AH38" s="75"/>
      <c r="AI38" s="156"/>
      <c r="AJ38" s="66">
        <v>4</v>
      </c>
      <c r="AK38" s="66">
        <v>1</v>
      </c>
      <c r="AL38" s="68">
        <f t="shared" si="21"/>
        <v>3.9999635558693423</v>
      </c>
    </row>
    <row r="39" spans="1:38" s="66" customFormat="1" ht="12" customHeight="1" x14ac:dyDescent="0.25">
      <c r="A39" s="76" t="s">
        <v>198</v>
      </c>
      <c r="B39" s="76" t="s">
        <v>199</v>
      </c>
      <c r="C39" s="73">
        <v>172.16951477001899</v>
      </c>
      <c r="D39" s="73">
        <f t="shared" si="20"/>
        <v>172.16951477001899</v>
      </c>
      <c r="E39" s="73"/>
      <c r="F39" s="49">
        <v>2582.5500000000002</v>
      </c>
      <c r="G39" s="49">
        <v>2582.5500000000002</v>
      </c>
      <c r="H39" s="49">
        <v>2754.72</v>
      </c>
      <c r="I39" s="49">
        <v>2754.72</v>
      </c>
      <c r="J39" s="49">
        <v>2754.72</v>
      </c>
      <c r="K39" s="49">
        <v>2754.72</v>
      </c>
      <c r="L39" s="49">
        <v>2754.72</v>
      </c>
      <c r="M39" s="49">
        <v>2754.72</v>
      </c>
      <c r="N39" s="49">
        <v>2754.72</v>
      </c>
      <c r="O39" s="49">
        <v>2754.72</v>
      </c>
      <c r="P39" s="49">
        <v>2754.72</v>
      </c>
      <c r="Q39" s="49">
        <v>2754.72</v>
      </c>
      <c r="R39" s="49">
        <f t="shared" si="16"/>
        <v>32712.300000000003</v>
      </c>
      <c r="S39" s="73"/>
      <c r="T39" s="153">
        <f t="shared" si="17"/>
        <v>15.00004227490404</v>
      </c>
      <c r="U39" s="153">
        <f t="shared" si="17"/>
        <v>15.00004227490404</v>
      </c>
      <c r="V39" s="153">
        <f t="shared" si="17"/>
        <v>16.000045093230973</v>
      </c>
      <c r="W39" s="153">
        <f t="shared" si="17"/>
        <v>16.000045093230973</v>
      </c>
      <c r="X39" s="153">
        <f t="shared" si="17"/>
        <v>16.000045093230973</v>
      </c>
      <c r="Y39" s="153">
        <f t="shared" si="17"/>
        <v>16.000045093230973</v>
      </c>
      <c r="Z39" s="153">
        <f t="shared" si="17"/>
        <v>16.000045093230973</v>
      </c>
      <c r="AA39" s="153">
        <f t="shared" si="17"/>
        <v>16.000045093230973</v>
      </c>
      <c r="AB39" s="153">
        <f t="shared" si="18"/>
        <v>16.000045093230973</v>
      </c>
      <c r="AC39" s="153">
        <f t="shared" si="18"/>
        <v>16.000045093230973</v>
      </c>
      <c r="AD39" s="153">
        <f t="shared" si="18"/>
        <v>16.000045093230973</v>
      </c>
      <c r="AE39" s="153">
        <f t="shared" si="18"/>
        <v>16.000045093230973</v>
      </c>
      <c r="AF39" s="153">
        <f t="shared" si="19"/>
        <v>15.833377956843146</v>
      </c>
      <c r="AH39" s="75"/>
      <c r="AI39" s="156"/>
      <c r="AJ39" s="66">
        <v>6</v>
      </c>
      <c r="AK39" s="66">
        <v>1</v>
      </c>
      <c r="AL39" s="68">
        <f t="shared" si="21"/>
        <v>15.833377956843146</v>
      </c>
    </row>
    <row r="40" spans="1:38" s="66" customFormat="1" ht="12" customHeight="1" x14ac:dyDescent="0.25">
      <c r="A40" s="76" t="s">
        <v>238</v>
      </c>
      <c r="B40" s="76" t="s">
        <v>239</v>
      </c>
      <c r="C40" s="73">
        <v>10.114502927977336</v>
      </c>
      <c r="D40" s="73">
        <f t="shared" si="20"/>
        <v>10.114502927977336</v>
      </c>
      <c r="E40" s="73"/>
      <c r="F40" s="49">
        <v>141.54</v>
      </c>
      <c r="G40" s="49">
        <v>161.76</v>
      </c>
      <c r="H40" s="49">
        <v>151.65</v>
      </c>
      <c r="I40" s="49">
        <v>151.65</v>
      </c>
      <c r="J40" s="49">
        <v>151.65</v>
      </c>
      <c r="K40" s="49">
        <v>161.76</v>
      </c>
      <c r="L40" s="49">
        <v>161.76</v>
      </c>
      <c r="M40" s="49">
        <v>171.87</v>
      </c>
      <c r="N40" s="49">
        <v>171.87</v>
      </c>
      <c r="O40" s="49">
        <v>171.87</v>
      </c>
      <c r="P40" s="49">
        <v>171.87</v>
      </c>
      <c r="Q40" s="49">
        <v>171.87</v>
      </c>
      <c r="R40" s="49">
        <f t="shared" si="16"/>
        <v>1941.1199999999994</v>
      </c>
      <c r="S40" s="73"/>
      <c r="T40" s="153">
        <f t="shared" si="17"/>
        <v>13.99376726744442</v>
      </c>
      <c r="U40" s="153">
        <f t="shared" si="17"/>
        <v>15.992876877079338</v>
      </c>
      <c r="V40" s="153">
        <f t="shared" si="17"/>
        <v>14.993322072261881</v>
      </c>
      <c r="W40" s="153">
        <f t="shared" si="17"/>
        <v>14.993322072261881</v>
      </c>
      <c r="X40" s="153">
        <f t="shared" si="17"/>
        <v>14.993322072261881</v>
      </c>
      <c r="Y40" s="153">
        <f t="shared" si="17"/>
        <v>15.992876877079338</v>
      </c>
      <c r="Z40" s="153">
        <f t="shared" si="17"/>
        <v>15.992876877079338</v>
      </c>
      <c r="AA40" s="153">
        <f t="shared" si="17"/>
        <v>16.992431681896797</v>
      </c>
      <c r="AB40" s="153">
        <f t="shared" si="18"/>
        <v>16.992431681896797</v>
      </c>
      <c r="AC40" s="153">
        <f t="shared" si="18"/>
        <v>16.992431681896797</v>
      </c>
      <c r="AD40" s="153">
        <f t="shared" si="18"/>
        <v>16.992431681896797</v>
      </c>
      <c r="AE40" s="153">
        <f t="shared" si="18"/>
        <v>16.992431681896797</v>
      </c>
      <c r="AF40" s="153">
        <f t="shared" si="19"/>
        <v>15.992876877079338</v>
      </c>
      <c r="AH40" s="177">
        <v>64</v>
      </c>
      <c r="AI40" s="156"/>
      <c r="AK40" s="66">
        <v>1</v>
      </c>
      <c r="AL40" s="68">
        <f t="shared" si="21"/>
        <v>15.992876877079338</v>
      </c>
    </row>
    <row r="41" spans="1:38" s="66" customFormat="1" ht="12" customHeight="1" x14ac:dyDescent="0.25">
      <c r="A41" s="76" t="s">
        <v>240</v>
      </c>
      <c r="B41" s="76" t="s">
        <v>241</v>
      </c>
      <c r="C41" s="73">
        <v>12.029974925359816</v>
      </c>
      <c r="D41" s="73">
        <f t="shared" si="20"/>
        <v>12.029974925359816</v>
      </c>
      <c r="E41" s="73"/>
      <c r="F41" s="49">
        <v>84.21</v>
      </c>
      <c r="G41" s="49">
        <v>84.21</v>
      </c>
      <c r="H41" s="49">
        <v>84.21</v>
      </c>
      <c r="I41" s="49">
        <v>84.21</v>
      </c>
      <c r="J41" s="49">
        <v>84.21</v>
      </c>
      <c r="K41" s="49">
        <v>84.21</v>
      </c>
      <c r="L41" s="49">
        <v>84.21</v>
      </c>
      <c r="M41" s="49">
        <v>84.21</v>
      </c>
      <c r="N41" s="49">
        <v>84.21</v>
      </c>
      <c r="O41" s="49">
        <v>84.21</v>
      </c>
      <c r="P41" s="49">
        <v>84.21</v>
      </c>
      <c r="Q41" s="49">
        <v>84.21</v>
      </c>
      <c r="R41" s="49">
        <f t="shared" si="16"/>
        <v>1010.5200000000001</v>
      </c>
      <c r="S41" s="73"/>
      <c r="T41" s="153">
        <f t="shared" si="17"/>
        <v>7.0000145904278579</v>
      </c>
      <c r="U41" s="153">
        <f t="shared" si="17"/>
        <v>7.0000145904278579</v>
      </c>
      <c r="V41" s="153">
        <f t="shared" si="17"/>
        <v>7.0000145904278579</v>
      </c>
      <c r="W41" s="153">
        <f t="shared" si="17"/>
        <v>7.0000145904278579</v>
      </c>
      <c r="X41" s="153">
        <f t="shared" si="17"/>
        <v>7.0000145904278579</v>
      </c>
      <c r="Y41" s="153">
        <f t="shared" si="17"/>
        <v>7.0000145904278579</v>
      </c>
      <c r="Z41" s="153">
        <f t="shared" si="17"/>
        <v>7.0000145904278579</v>
      </c>
      <c r="AA41" s="153">
        <f t="shared" si="17"/>
        <v>7.0000145904278579</v>
      </c>
      <c r="AB41" s="153">
        <f t="shared" si="18"/>
        <v>7.0000145904278579</v>
      </c>
      <c r="AC41" s="153">
        <f t="shared" si="18"/>
        <v>7.0000145904278579</v>
      </c>
      <c r="AD41" s="153">
        <f t="shared" si="18"/>
        <v>7.0000145904278579</v>
      </c>
      <c r="AE41" s="153">
        <f t="shared" si="18"/>
        <v>7.0000145904278579</v>
      </c>
      <c r="AF41" s="153">
        <f t="shared" si="19"/>
        <v>7.000014590427857</v>
      </c>
      <c r="AH41" s="177">
        <v>96</v>
      </c>
      <c r="AI41" s="156"/>
      <c r="AK41" s="66">
        <v>1</v>
      </c>
      <c r="AL41" s="68">
        <f t="shared" si="21"/>
        <v>7.000014590427857</v>
      </c>
    </row>
    <row r="42" spans="1:38" s="66" customFormat="1" ht="12" customHeight="1" x14ac:dyDescent="0.25">
      <c r="A42" s="203" t="s">
        <v>220</v>
      </c>
      <c r="B42" s="203" t="s">
        <v>221</v>
      </c>
      <c r="C42" s="73">
        <v>19.7</v>
      </c>
      <c r="D42" s="73">
        <f t="shared" si="20"/>
        <v>19.7</v>
      </c>
      <c r="E42" s="73"/>
      <c r="F42" s="49">
        <v>0</v>
      </c>
      <c r="G42" s="49">
        <v>0</v>
      </c>
      <c r="H42" s="49">
        <v>39.4</v>
      </c>
      <c r="I42" s="49">
        <v>39.4</v>
      </c>
      <c r="J42" s="49">
        <v>0</v>
      </c>
      <c r="K42" s="49">
        <v>0</v>
      </c>
      <c r="L42" s="49">
        <v>0</v>
      </c>
      <c r="M42" s="49">
        <v>0</v>
      </c>
      <c r="N42" s="49">
        <v>0</v>
      </c>
      <c r="O42" s="49">
        <v>0</v>
      </c>
      <c r="P42" s="49">
        <v>0</v>
      </c>
      <c r="Q42" s="49">
        <v>0</v>
      </c>
      <c r="R42" s="49">
        <f t="shared" si="16"/>
        <v>78.8</v>
      </c>
      <c r="S42" s="73"/>
      <c r="T42" s="153"/>
      <c r="U42" s="153"/>
      <c r="V42" s="153"/>
      <c r="W42" s="153"/>
      <c r="X42" s="153"/>
      <c r="Y42" s="153"/>
      <c r="Z42" s="153"/>
      <c r="AA42" s="153"/>
      <c r="AB42" s="153"/>
      <c r="AC42" s="153"/>
      <c r="AD42" s="153"/>
      <c r="AE42" s="153"/>
      <c r="AF42" s="153"/>
      <c r="AH42" s="75"/>
      <c r="AI42" s="156"/>
      <c r="AJ42" s="66">
        <v>3</v>
      </c>
      <c r="AK42" s="66">
        <v>1</v>
      </c>
      <c r="AL42" s="68">
        <f t="shared" si="21"/>
        <v>0</v>
      </c>
    </row>
    <row r="43" spans="1:38" s="66" customFormat="1" ht="12" customHeight="1" x14ac:dyDescent="0.25">
      <c r="A43" s="76" t="s">
        <v>242</v>
      </c>
      <c r="B43" s="76" t="s">
        <v>243</v>
      </c>
      <c r="C43" s="73">
        <v>11.249597444944733</v>
      </c>
      <c r="D43" s="73">
        <f t="shared" si="20"/>
        <v>11.249597444944733</v>
      </c>
      <c r="E43" s="73"/>
      <c r="F43" s="49">
        <v>0</v>
      </c>
      <c r="G43" s="49">
        <v>0</v>
      </c>
      <c r="H43" s="49">
        <v>0</v>
      </c>
      <c r="I43" s="49">
        <v>0</v>
      </c>
      <c r="J43" s="49">
        <v>0</v>
      </c>
      <c r="K43" s="49">
        <v>0</v>
      </c>
      <c r="L43" s="49">
        <v>0</v>
      </c>
      <c r="M43" s="49">
        <v>11.25</v>
      </c>
      <c r="N43" s="49">
        <v>0</v>
      </c>
      <c r="O43" s="49">
        <v>0</v>
      </c>
      <c r="P43" s="49">
        <v>0</v>
      </c>
      <c r="Q43" s="49">
        <v>0</v>
      </c>
      <c r="R43" s="49">
        <f t="shared" si="16"/>
        <v>11.25</v>
      </c>
      <c r="S43" s="73"/>
      <c r="T43" s="139"/>
      <c r="U43" s="139"/>
      <c r="V43" s="139"/>
      <c r="W43" s="139"/>
      <c r="X43" s="139"/>
      <c r="Y43" s="139"/>
      <c r="Z43" s="139"/>
      <c r="AA43" s="139"/>
      <c r="AB43" s="139"/>
      <c r="AC43" s="139"/>
      <c r="AD43" s="139"/>
      <c r="AE43" s="139"/>
      <c r="AF43" s="139"/>
      <c r="AH43" s="75"/>
      <c r="AI43" s="156"/>
    </row>
    <row r="44" spans="1:38" s="66" customFormat="1" ht="12" customHeight="1" x14ac:dyDescent="0.25">
      <c r="A44" s="76" t="s">
        <v>244</v>
      </c>
      <c r="B44" s="76" t="s">
        <v>245</v>
      </c>
      <c r="C44" s="73">
        <v>18.313533858572189</v>
      </c>
      <c r="D44" s="73">
        <f t="shared" si="20"/>
        <v>18.313533858572189</v>
      </c>
      <c r="E44" s="73"/>
      <c r="F44" s="49">
        <v>0</v>
      </c>
      <c r="G44" s="49">
        <v>0</v>
      </c>
      <c r="H44" s="49">
        <v>18.309999999999999</v>
      </c>
      <c r="I44" s="49">
        <v>0</v>
      </c>
      <c r="J44" s="49">
        <v>0</v>
      </c>
      <c r="K44" s="49">
        <v>18.309999999999999</v>
      </c>
      <c r="L44" s="49">
        <v>0</v>
      </c>
      <c r="M44" s="49">
        <v>0</v>
      </c>
      <c r="N44" s="49">
        <v>0</v>
      </c>
      <c r="O44" s="49">
        <v>0</v>
      </c>
      <c r="P44" s="49">
        <v>0</v>
      </c>
      <c r="Q44" s="49">
        <v>0</v>
      </c>
      <c r="R44" s="49">
        <f t="shared" si="16"/>
        <v>36.619999999999997</v>
      </c>
      <c r="S44" s="73"/>
      <c r="T44" s="139"/>
      <c r="U44" s="139"/>
      <c r="V44" s="139"/>
      <c r="W44" s="139"/>
      <c r="X44" s="139"/>
      <c r="Y44" s="139"/>
      <c r="Z44" s="139"/>
      <c r="AA44" s="139"/>
      <c r="AB44" s="139"/>
      <c r="AC44" s="139"/>
      <c r="AD44" s="139"/>
      <c r="AE44" s="139"/>
      <c r="AF44" s="139"/>
      <c r="AH44" s="75"/>
      <c r="AI44" s="156"/>
    </row>
    <row r="45" spans="1:38" s="66" customFormat="1" ht="12" customHeight="1" x14ac:dyDescent="0.25">
      <c r="A45" s="76" t="s">
        <v>250</v>
      </c>
      <c r="B45" s="76" t="s">
        <v>251</v>
      </c>
      <c r="C45" s="73">
        <v>0</v>
      </c>
      <c r="D45" s="73">
        <f t="shared" si="20"/>
        <v>0</v>
      </c>
      <c r="E45" s="73"/>
      <c r="F45" s="49">
        <v>0</v>
      </c>
      <c r="G45" s="49">
        <v>0</v>
      </c>
      <c r="H45" s="49">
        <v>0</v>
      </c>
      <c r="I45" s="49">
        <v>0</v>
      </c>
      <c r="J45" s="49">
        <v>0</v>
      </c>
      <c r="K45" s="49">
        <v>0</v>
      </c>
      <c r="L45" s="49">
        <v>0</v>
      </c>
      <c r="M45" s="49">
        <v>0</v>
      </c>
      <c r="N45" s="49">
        <v>0</v>
      </c>
      <c r="O45" s="49">
        <v>0</v>
      </c>
      <c r="P45" s="49">
        <v>-3.13</v>
      </c>
      <c r="Q45" s="49">
        <v>0</v>
      </c>
      <c r="R45" s="49">
        <f t="shared" si="16"/>
        <v>-3.13</v>
      </c>
      <c r="S45" s="73"/>
      <c r="T45" s="139"/>
      <c r="U45" s="139"/>
      <c r="V45" s="139"/>
      <c r="W45" s="139"/>
      <c r="X45" s="139"/>
      <c r="Y45" s="139"/>
      <c r="Z45" s="139"/>
      <c r="AA45" s="139"/>
      <c r="AB45" s="139"/>
      <c r="AC45" s="139"/>
      <c r="AD45" s="139"/>
      <c r="AE45" s="139"/>
      <c r="AF45" s="139"/>
      <c r="AH45" s="75"/>
      <c r="AI45" s="156"/>
    </row>
    <row r="46" spans="1:38" s="66" customFormat="1" ht="12" customHeight="1" x14ac:dyDescent="0.25">
      <c r="A46" s="76" t="s">
        <v>292</v>
      </c>
      <c r="B46" s="76" t="s">
        <v>428</v>
      </c>
      <c r="C46" s="73">
        <v>56.89</v>
      </c>
      <c r="D46" s="73">
        <f t="shared" si="20"/>
        <v>56.89</v>
      </c>
      <c r="E46" s="73"/>
      <c r="F46" s="49">
        <v>0</v>
      </c>
      <c r="G46" s="49">
        <v>0</v>
      </c>
      <c r="H46" s="49">
        <v>0</v>
      </c>
      <c r="I46" s="49">
        <v>0</v>
      </c>
      <c r="J46" s="49">
        <v>0</v>
      </c>
      <c r="K46" s="49">
        <v>0</v>
      </c>
      <c r="L46" s="49">
        <v>0</v>
      </c>
      <c r="M46" s="49">
        <v>56.89</v>
      </c>
      <c r="N46" s="49">
        <v>0</v>
      </c>
      <c r="O46" s="49">
        <v>0</v>
      </c>
      <c r="P46" s="49">
        <v>0</v>
      </c>
      <c r="Q46" s="49">
        <v>0</v>
      </c>
      <c r="R46" s="49">
        <f t="shared" si="16"/>
        <v>56.89</v>
      </c>
      <c r="S46" s="73"/>
      <c r="T46" s="139"/>
      <c r="U46" s="139"/>
      <c r="V46" s="139"/>
      <c r="W46" s="139"/>
      <c r="X46" s="139"/>
      <c r="Y46" s="139"/>
      <c r="Z46" s="139"/>
      <c r="AA46" s="139"/>
      <c r="AB46" s="139"/>
      <c r="AC46" s="139"/>
      <c r="AD46" s="139"/>
      <c r="AE46" s="139"/>
      <c r="AF46" s="139"/>
      <c r="AH46" s="75"/>
      <c r="AI46" s="156"/>
    </row>
    <row r="47" spans="1:38" s="66" customFormat="1" ht="12" customHeight="1" x14ac:dyDescent="0.25">
      <c r="A47" s="76" t="s">
        <v>326</v>
      </c>
      <c r="B47" s="76" t="s">
        <v>327</v>
      </c>
      <c r="C47" s="73">
        <v>45</v>
      </c>
      <c r="D47" s="73">
        <f t="shared" si="20"/>
        <v>45</v>
      </c>
      <c r="E47" s="73"/>
      <c r="F47" s="49">
        <v>0</v>
      </c>
      <c r="G47" s="49">
        <v>45</v>
      </c>
      <c r="H47" s="49">
        <v>45</v>
      </c>
      <c r="I47" s="49">
        <v>0</v>
      </c>
      <c r="J47" s="49">
        <v>0</v>
      </c>
      <c r="K47" s="49">
        <v>0</v>
      </c>
      <c r="L47" s="49">
        <v>0</v>
      </c>
      <c r="M47" s="49">
        <v>0</v>
      </c>
      <c r="N47" s="49">
        <v>0</v>
      </c>
      <c r="O47" s="49">
        <v>0</v>
      </c>
      <c r="P47" s="49">
        <v>45</v>
      </c>
      <c r="Q47" s="49">
        <v>0</v>
      </c>
      <c r="R47" s="49">
        <f t="shared" si="16"/>
        <v>135</v>
      </c>
      <c r="S47" s="73"/>
      <c r="T47" s="139"/>
      <c r="U47" s="139"/>
      <c r="V47" s="139"/>
      <c r="W47" s="139"/>
      <c r="X47" s="139"/>
      <c r="Y47" s="139"/>
      <c r="Z47" s="139"/>
      <c r="AA47" s="139"/>
      <c r="AB47" s="139"/>
      <c r="AC47" s="139"/>
      <c r="AD47" s="139"/>
      <c r="AE47" s="139"/>
      <c r="AF47" s="139"/>
      <c r="AH47" s="75"/>
      <c r="AI47" s="156"/>
    </row>
    <row r="48" spans="1:38" s="66" customFormat="1" ht="12" customHeight="1" x14ac:dyDescent="0.25">
      <c r="A48" s="76" t="s">
        <v>218</v>
      </c>
      <c r="B48" s="76" t="s">
        <v>219</v>
      </c>
      <c r="C48" s="73">
        <v>10.692184958933955</v>
      </c>
      <c r="D48" s="73">
        <f t="shared" si="20"/>
        <v>10.692184958933955</v>
      </c>
      <c r="E48" s="73"/>
      <c r="F48" s="49">
        <v>0</v>
      </c>
      <c r="G48" s="49">
        <v>0</v>
      </c>
      <c r="H48" s="49">
        <v>0</v>
      </c>
      <c r="I48" s="49">
        <v>10.69</v>
      </c>
      <c r="J48" s="49">
        <v>0</v>
      </c>
      <c r="K48" s="49">
        <v>0</v>
      </c>
      <c r="L48" s="49">
        <v>0</v>
      </c>
      <c r="M48" s="49">
        <v>0</v>
      </c>
      <c r="N48" s="49">
        <v>0</v>
      </c>
      <c r="O48" s="49">
        <v>0</v>
      </c>
      <c r="P48" s="49">
        <v>0</v>
      </c>
      <c r="Q48" s="49">
        <v>0</v>
      </c>
      <c r="R48" s="49">
        <f t="shared" si="16"/>
        <v>10.69</v>
      </c>
      <c r="S48" s="73"/>
      <c r="T48" s="139"/>
      <c r="U48" s="139"/>
      <c r="V48" s="139"/>
      <c r="W48" s="139"/>
      <c r="X48" s="139"/>
      <c r="Y48" s="139"/>
      <c r="Z48" s="139"/>
      <c r="AA48" s="139"/>
      <c r="AB48" s="139"/>
      <c r="AC48" s="139"/>
      <c r="AD48" s="139"/>
      <c r="AE48" s="139"/>
      <c r="AF48" s="139"/>
      <c r="AH48" s="75"/>
      <c r="AI48" s="156"/>
    </row>
    <row r="49" spans="1:40" s="66" customFormat="1" ht="12" customHeight="1" x14ac:dyDescent="0.25">
      <c r="A49" s="76" t="s">
        <v>270</v>
      </c>
      <c r="B49" s="76" t="s">
        <v>271</v>
      </c>
      <c r="C49" s="73">
        <v>1.459407236100938</v>
      </c>
      <c r="D49" s="73">
        <f t="shared" si="20"/>
        <v>1.459407236100938</v>
      </c>
      <c r="E49" s="73"/>
      <c r="F49" s="49">
        <v>2.92</v>
      </c>
      <c r="G49" s="49">
        <v>43.8</v>
      </c>
      <c r="H49" s="49">
        <v>43.8</v>
      </c>
      <c r="I49" s="49">
        <v>8.76</v>
      </c>
      <c r="J49" s="49">
        <v>0</v>
      </c>
      <c r="K49" s="49">
        <v>0</v>
      </c>
      <c r="L49" s="49">
        <v>0</v>
      </c>
      <c r="M49" s="49">
        <v>0</v>
      </c>
      <c r="N49" s="49">
        <v>0</v>
      </c>
      <c r="O49" s="49">
        <v>0</v>
      </c>
      <c r="P49" s="49">
        <v>0</v>
      </c>
      <c r="Q49" s="49">
        <v>0</v>
      </c>
      <c r="R49" s="49">
        <f t="shared" si="16"/>
        <v>99.28</v>
      </c>
      <c r="S49" s="73"/>
      <c r="T49" s="153"/>
      <c r="U49" s="153"/>
      <c r="V49" s="153"/>
      <c r="W49" s="153"/>
      <c r="X49" s="153"/>
      <c r="Y49" s="153"/>
      <c r="Z49" s="153"/>
      <c r="AA49" s="153"/>
      <c r="AB49" s="153"/>
      <c r="AC49" s="153"/>
      <c r="AD49" s="153"/>
      <c r="AE49" s="153"/>
      <c r="AF49" s="153"/>
      <c r="AH49" s="75"/>
      <c r="AI49" s="156"/>
    </row>
    <row r="50" spans="1:40" s="66" customFormat="1" ht="12" customHeight="1" x14ac:dyDescent="0.25">
      <c r="A50" s="203" t="s">
        <v>272</v>
      </c>
      <c r="B50" s="203" t="s">
        <v>273</v>
      </c>
      <c r="C50" s="73">
        <v>1.6519679130864786</v>
      </c>
      <c r="D50" s="73">
        <f t="shared" si="20"/>
        <v>1.6519679130864786</v>
      </c>
      <c r="E50" s="73"/>
      <c r="F50" s="49">
        <v>0</v>
      </c>
      <c r="G50" s="49">
        <v>4.95</v>
      </c>
      <c r="H50" s="49">
        <v>49.5</v>
      </c>
      <c r="I50" s="49">
        <v>44.55</v>
      </c>
      <c r="J50" s="49">
        <v>0</v>
      </c>
      <c r="K50" s="49">
        <v>0</v>
      </c>
      <c r="L50" s="49">
        <v>0</v>
      </c>
      <c r="M50" s="49">
        <v>0</v>
      </c>
      <c r="N50" s="49">
        <v>0</v>
      </c>
      <c r="O50" s="49">
        <v>0</v>
      </c>
      <c r="P50" s="49">
        <v>0</v>
      </c>
      <c r="Q50" s="49">
        <v>0</v>
      </c>
      <c r="R50" s="49">
        <f t="shared" si="16"/>
        <v>99</v>
      </c>
      <c r="S50" s="73"/>
      <c r="T50" s="153"/>
      <c r="U50" s="153"/>
      <c r="V50" s="153"/>
      <c r="W50" s="153"/>
      <c r="X50" s="153"/>
      <c r="Y50" s="153"/>
      <c r="Z50" s="153"/>
      <c r="AA50" s="153"/>
      <c r="AB50" s="153"/>
      <c r="AC50" s="153"/>
      <c r="AD50" s="153"/>
      <c r="AE50" s="153"/>
      <c r="AF50" s="153"/>
      <c r="AH50" s="75"/>
      <c r="AI50" s="156"/>
    </row>
    <row r="51" spans="1:40" s="66" customFormat="1" ht="12" customHeight="1" x14ac:dyDescent="0.25">
      <c r="A51" s="76" t="s">
        <v>300</v>
      </c>
      <c r="B51" s="76" t="s">
        <v>301</v>
      </c>
      <c r="C51" s="73">
        <v>18.779733392326655</v>
      </c>
      <c r="D51" s="73">
        <f t="shared" si="20"/>
        <v>18.779733392326655</v>
      </c>
      <c r="E51" s="73"/>
      <c r="F51" s="49">
        <v>18.78</v>
      </c>
      <c r="G51" s="49">
        <v>0</v>
      </c>
      <c r="H51" s="49">
        <v>0</v>
      </c>
      <c r="I51" s="49">
        <v>0</v>
      </c>
      <c r="J51" s="49">
        <v>0</v>
      </c>
      <c r="K51" s="49">
        <v>0</v>
      </c>
      <c r="L51" s="49">
        <v>0</v>
      </c>
      <c r="M51" s="49">
        <v>0</v>
      </c>
      <c r="N51" s="49">
        <v>0</v>
      </c>
      <c r="O51" s="49">
        <v>0</v>
      </c>
      <c r="P51" s="49">
        <v>0</v>
      </c>
      <c r="Q51" s="49">
        <v>0</v>
      </c>
      <c r="R51" s="49">
        <f t="shared" si="16"/>
        <v>18.78</v>
      </c>
      <c r="S51" s="73"/>
      <c r="T51" s="153"/>
      <c r="U51" s="153"/>
      <c r="V51" s="153"/>
      <c r="W51" s="153"/>
      <c r="X51" s="153"/>
      <c r="Y51" s="153"/>
      <c r="Z51" s="153"/>
      <c r="AA51" s="153"/>
      <c r="AB51" s="153"/>
      <c r="AC51" s="153"/>
      <c r="AD51" s="153"/>
      <c r="AE51" s="153"/>
      <c r="AF51" s="153"/>
      <c r="AH51" s="75"/>
      <c r="AI51" s="156"/>
    </row>
    <row r="52" spans="1:40" s="66" customFormat="1" ht="12" customHeight="1" x14ac:dyDescent="0.25">
      <c r="A52" s="203" t="s">
        <v>302</v>
      </c>
      <c r="B52" s="203" t="s">
        <v>303</v>
      </c>
      <c r="C52" s="73">
        <v>23.147820328156545</v>
      </c>
      <c r="D52" s="73">
        <f t="shared" si="20"/>
        <v>23.147820328156545</v>
      </c>
      <c r="E52" s="73"/>
      <c r="F52" s="49">
        <v>0</v>
      </c>
      <c r="G52" s="49">
        <v>23.15</v>
      </c>
      <c r="H52" s="49">
        <v>0</v>
      </c>
      <c r="I52" s="49">
        <v>0</v>
      </c>
      <c r="J52" s="49">
        <v>0</v>
      </c>
      <c r="K52" s="49">
        <v>0</v>
      </c>
      <c r="L52" s="49">
        <v>0</v>
      </c>
      <c r="M52" s="49">
        <v>0</v>
      </c>
      <c r="N52" s="49">
        <v>0</v>
      </c>
      <c r="O52" s="49">
        <v>0</v>
      </c>
      <c r="P52" s="49">
        <v>0</v>
      </c>
      <c r="Q52" s="49">
        <v>0</v>
      </c>
      <c r="R52" s="49">
        <f t="shared" si="16"/>
        <v>23.15</v>
      </c>
      <c r="S52" s="73"/>
      <c r="T52" s="153"/>
      <c r="U52" s="153"/>
      <c r="V52" s="153"/>
      <c r="W52" s="153"/>
      <c r="X52" s="153"/>
      <c r="Y52" s="153"/>
      <c r="Z52" s="153"/>
      <c r="AA52" s="153"/>
      <c r="AB52" s="153"/>
      <c r="AC52" s="153"/>
      <c r="AD52" s="153"/>
      <c r="AE52" s="153"/>
      <c r="AF52" s="153"/>
      <c r="AH52" s="75"/>
      <c r="AI52" s="156"/>
    </row>
    <row r="53" spans="1:40" s="66" customFormat="1" ht="12" customHeight="1" x14ac:dyDescent="0.25">
      <c r="A53" s="76" t="s">
        <v>330</v>
      </c>
      <c r="B53" s="76" t="s">
        <v>443</v>
      </c>
      <c r="C53" s="73"/>
      <c r="D53" s="73"/>
      <c r="E53" s="73"/>
      <c r="F53" s="49">
        <v>105.52</v>
      </c>
      <c r="G53" s="49">
        <v>105.52</v>
      </c>
      <c r="H53" s="49">
        <v>105.52</v>
      </c>
      <c r="I53" s="49">
        <v>105.52</v>
      </c>
      <c r="J53" s="49">
        <v>105.52</v>
      </c>
      <c r="K53" s="49">
        <v>105.52</v>
      </c>
      <c r="L53" s="49">
        <v>105.52</v>
      </c>
      <c r="M53" s="49">
        <v>86.57</v>
      </c>
      <c r="N53" s="49">
        <v>86.57</v>
      </c>
      <c r="O53" s="49">
        <v>86.57</v>
      </c>
      <c r="P53" s="49">
        <v>86.57</v>
      </c>
      <c r="Q53" s="49">
        <v>86.57</v>
      </c>
      <c r="R53" s="49">
        <f t="shared" si="16"/>
        <v>1171.4899999999998</v>
      </c>
      <c r="S53" s="73"/>
      <c r="T53" s="139"/>
      <c r="U53" s="139"/>
      <c r="V53" s="139"/>
      <c r="W53" s="139"/>
      <c r="X53" s="139"/>
      <c r="Y53" s="139"/>
      <c r="Z53" s="139"/>
      <c r="AA53" s="139"/>
      <c r="AB53" s="139"/>
      <c r="AC53" s="139"/>
      <c r="AD53" s="139"/>
      <c r="AE53" s="139"/>
      <c r="AF53" s="139"/>
      <c r="AH53" s="75"/>
      <c r="AI53" s="156"/>
      <c r="AM53" s="82" t="s">
        <v>28</v>
      </c>
      <c r="AN53" s="83">
        <f>+SUM(AL35:AL39,AL42)</f>
        <v>85.496421648921967</v>
      </c>
    </row>
    <row r="54" spans="1:40" s="66" customFormat="1" ht="12" customHeight="1" thickBot="1" x14ac:dyDescent="0.3">
      <c r="A54" s="113"/>
      <c r="B54" s="113"/>
      <c r="C54" s="73"/>
      <c r="D54" s="73"/>
      <c r="E54" s="73"/>
      <c r="F54" s="49"/>
      <c r="G54" s="49"/>
      <c r="H54" s="49"/>
      <c r="I54" s="49"/>
      <c r="J54" s="49"/>
      <c r="K54" s="49"/>
      <c r="L54" s="49"/>
      <c r="M54" s="49"/>
      <c r="N54" s="49"/>
      <c r="O54" s="49"/>
      <c r="P54" s="49"/>
      <c r="Q54" s="49"/>
      <c r="R54" s="49"/>
      <c r="S54" s="73"/>
      <c r="T54" s="204"/>
      <c r="U54" s="204"/>
      <c r="V54" s="204"/>
      <c r="W54" s="204"/>
      <c r="X54" s="204"/>
      <c r="Y54" s="204"/>
      <c r="Z54" s="204"/>
      <c r="AA54" s="204"/>
      <c r="AB54" s="204"/>
      <c r="AC54" s="204"/>
      <c r="AD54" s="204"/>
      <c r="AE54" s="204"/>
      <c r="AF54" s="139"/>
      <c r="AH54" s="75"/>
      <c r="AI54" s="156"/>
      <c r="AM54" s="82" t="s">
        <v>149</v>
      </c>
      <c r="AN54" s="83">
        <f>+SUM(AL40:AL41)</f>
        <v>22.992891467507196</v>
      </c>
    </row>
    <row r="55" spans="1:40" s="66" customFormat="1" ht="12" customHeight="1" thickBot="1" x14ac:dyDescent="0.3">
      <c r="A55" s="113"/>
      <c r="B55" s="114" t="s">
        <v>332</v>
      </c>
      <c r="C55" s="73"/>
      <c r="D55" s="73"/>
      <c r="E55" s="73"/>
      <c r="F55" s="88">
        <f t="shared" ref="F55:R55" si="22">SUM(F35:F54)</f>
        <v>8309.92</v>
      </c>
      <c r="G55" s="88">
        <f t="shared" si="22"/>
        <v>8425.34</v>
      </c>
      <c r="H55" s="88">
        <f t="shared" si="22"/>
        <v>8666.5099999999966</v>
      </c>
      <c r="I55" s="88">
        <f t="shared" si="22"/>
        <v>8474.5399999999991</v>
      </c>
      <c r="J55" s="88">
        <f t="shared" si="22"/>
        <v>8371.14</v>
      </c>
      <c r="K55" s="88">
        <f t="shared" si="22"/>
        <v>8342.82</v>
      </c>
      <c r="L55" s="88">
        <f t="shared" si="22"/>
        <v>8324.51</v>
      </c>
      <c r="M55" s="88">
        <f t="shared" si="22"/>
        <v>8383.81</v>
      </c>
      <c r="N55" s="88">
        <f t="shared" si="22"/>
        <v>8315.67</v>
      </c>
      <c r="O55" s="88">
        <f t="shared" si="22"/>
        <v>8315.67</v>
      </c>
      <c r="P55" s="88">
        <f t="shared" si="22"/>
        <v>8357.5400000000009</v>
      </c>
      <c r="Q55" s="88">
        <f t="shared" si="22"/>
        <v>8315.67</v>
      </c>
      <c r="R55" s="88">
        <f t="shared" si="22"/>
        <v>100603.14</v>
      </c>
      <c r="S55" s="73"/>
      <c r="T55" s="190"/>
      <c r="U55" s="190"/>
      <c r="V55" s="190"/>
      <c r="W55" s="190"/>
      <c r="X55" s="190"/>
      <c r="Y55" s="190"/>
      <c r="Z55" s="190"/>
      <c r="AA55" s="190"/>
      <c r="AB55" s="190"/>
      <c r="AC55" s="190"/>
      <c r="AD55" s="190"/>
      <c r="AE55" s="190"/>
      <c r="AF55" s="191">
        <f>SUM(AF35:AF41)</f>
        <v>108.48931311642916</v>
      </c>
      <c r="AH55" s="75"/>
      <c r="AI55" s="156"/>
      <c r="AK55" s="88">
        <f t="shared" ref="AK55:AL55" si="23">SUM(AK35:AK54)</f>
        <v>8</v>
      </c>
      <c r="AL55" s="88">
        <f t="shared" si="23"/>
        <v>108.48931311642916</v>
      </c>
    </row>
    <row r="56" spans="1:40" s="66" customFormat="1" ht="12" customHeight="1" x14ac:dyDescent="0.25">
      <c r="A56" s="113"/>
      <c r="B56" s="113"/>
      <c r="C56" s="73"/>
      <c r="D56" s="73"/>
      <c r="E56" s="73"/>
      <c r="F56" s="49"/>
      <c r="G56" s="49"/>
      <c r="H56" s="49"/>
      <c r="I56" s="49"/>
      <c r="J56" s="49"/>
      <c r="K56" s="49"/>
      <c r="L56" s="49"/>
      <c r="M56" s="49"/>
      <c r="N56" s="49"/>
      <c r="O56" s="49"/>
      <c r="P56" s="49"/>
      <c r="Q56" s="49"/>
      <c r="R56" s="49"/>
      <c r="S56" s="73"/>
      <c r="T56" s="204"/>
      <c r="U56" s="204"/>
      <c r="V56" s="204"/>
      <c r="W56" s="204"/>
      <c r="X56" s="204"/>
      <c r="Y56" s="204"/>
      <c r="Z56" s="204"/>
      <c r="AA56" s="204"/>
      <c r="AB56" s="204"/>
      <c r="AC56" s="204"/>
      <c r="AD56" s="204"/>
      <c r="AE56" s="204"/>
      <c r="AF56" s="139"/>
      <c r="AH56" s="75"/>
      <c r="AI56" s="156"/>
    </row>
    <row r="57" spans="1:40" ht="12" customHeight="1" x14ac:dyDescent="0.25">
      <c r="A57" s="210" t="s">
        <v>444</v>
      </c>
      <c r="B57" s="210" t="s">
        <v>444</v>
      </c>
      <c r="T57" s="204"/>
      <c r="U57" s="204"/>
      <c r="V57" s="204"/>
      <c r="W57" s="204"/>
      <c r="X57" s="204"/>
      <c r="Y57" s="204"/>
      <c r="Z57" s="204"/>
      <c r="AA57" s="204"/>
      <c r="AB57" s="204"/>
      <c r="AC57" s="204"/>
      <c r="AD57" s="204"/>
      <c r="AE57" s="204"/>
      <c r="AF57" s="139"/>
      <c r="AH57" s="75"/>
      <c r="AI57" s="156"/>
      <c r="AJ57" s="66"/>
    </row>
    <row r="58" spans="1:40" ht="12" customHeight="1" x14ac:dyDescent="0.2">
      <c r="A58" s="86"/>
      <c r="B58" s="86"/>
      <c r="T58" s="139"/>
      <c r="U58" s="139"/>
      <c r="V58" s="139"/>
      <c r="W58" s="139"/>
      <c r="X58" s="139"/>
      <c r="Y58" s="139"/>
      <c r="Z58" s="139"/>
      <c r="AA58" s="139"/>
      <c r="AB58" s="139"/>
      <c r="AC58" s="139"/>
      <c r="AD58" s="139"/>
      <c r="AE58" s="139"/>
      <c r="AF58" s="139"/>
    </row>
    <row r="59" spans="1:40" ht="12" customHeight="1" x14ac:dyDescent="0.2">
      <c r="A59" s="86"/>
      <c r="B59" s="129" t="s">
        <v>445</v>
      </c>
      <c r="F59" s="88">
        <f t="shared" ref="F59:R59" si="24">SUM(F58:F58)</f>
        <v>0</v>
      </c>
      <c r="G59" s="88">
        <f t="shared" si="24"/>
        <v>0</v>
      </c>
      <c r="H59" s="88">
        <f t="shared" si="24"/>
        <v>0</v>
      </c>
      <c r="I59" s="88">
        <f t="shared" si="24"/>
        <v>0</v>
      </c>
      <c r="J59" s="88">
        <f t="shared" si="24"/>
        <v>0</v>
      </c>
      <c r="K59" s="88">
        <f t="shared" si="24"/>
        <v>0</v>
      </c>
      <c r="L59" s="88">
        <f t="shared" si="24"/>
        <v>0</v>
      </c>
      <c r="M59" s="88">
        <f t="shared" si="24"/>
        <v>0</v>
      </c>
      <c r="N59" s="88">
        <f t="shared" si="24"/>
        <v>0</v>
      </c>
      <c r="O59" s="88">
        <f t="shared" si="24"/>
        <v>0</v>
      </c>
      <c r="P59" s="88">
        <f t="shared" si="24"/>
        <v>0</v>
      </c>
      <c r="Q59" s="88">
        <f t="shared" si="24"/>
        <v>0</v>
      </c>
      <c r="R59" s="88">
        <f t="shared" si="24"/>
        <v>0</v>
      </c>
      <c r="T59" s="139"/>
      <c r="U59" s="139"/>
      <c r="V59" s="139"/>
      <c r="W59" s="139"/>
      <c r="X59" s="139"/>
      <c r="Y59" s="139"/>
      <c r="Z59" s="139"/>
      <c r="AA59" s="139"/>
      <c r="AB59" s="139"/>
      <c r="AC59" s="139"/>
      <c r="AD59" s="139"/>
      <c r="AE59" s="139"/>
      <c r="AF59" s="139"/>
    </row>
    <row r="60" spans="1:40" ht="12" customHeight="1" x14ac:dyDescent="0.2">
      <c r="A60" s="46"/>
      <c r="B60" s="46"/>
      <c r="T60" s="139"/>
      <c r="U60" s="139"/>
      <c r="V60" s="139"/>
      <c r="W60" s="139"/>
      <c r="X60" s="139"/>
      <c r="Y60" s="139"/>
      <c r="Z60" s="139"/>
      <c r="AA60" s="139"/>
      <c r="AB60" s="139"/>
      <c r="AC60" s="139"/>
      <c r="AD60" s="139"/>
      <c r="AE60" s="139"/>
      <c r="AF60" s="139"/>
    </row>
    <row r="61" spans="1:40" ht="12" customHeight="1" x14ac:dyDescent="0.2">
      <c r="A61" s="100" t="s">
        <v>333</v>
      </c>
      <c r="B61" s="100" t="s">
        <v>333</v>
      </c>
      <c r="T61" s="139"/>
      <c r="U61" s="139"/>
      <c r="V61" s="139"/>
      <c r="W61" s="139"/>
      <c r="X61" s="139"/>
      <c r="Y61" s="139"/>
      <c r="Z61" s="139"/>
      <c r="AA61" s="139"/>
      <c r="AB61" s="139"/>
      <c r="AC61" s="139"/>
      <c r="AD61" s="139"/>
      <c r="AE61" s="139"/>
      <c r="AF61" s="139"/>
    </row>
    <row r="62" spans="1:40" ht="12" customHeight="1" x14ac:dyDescent="0.2">
      <c r="A62" s="115"/>
      <c r="B62" s="115"/>
      <c r="T62" s="139"/>
      <c r="U62" s="139"/>
      <c r="V62" s="139"/>
      <c r="W62" s="139"/>
      <c r="X62" s="139"/>
      <c r="Y62" s="139"/>
      <c r="Z62" s="139"/>
      <c r="AA62" s="139"/>
      <c r="AB62" s="139"/>
      <c r="AC62" s="139"/>
      <c r="AD62" s="139"/>
      <c r="AE62" s="139"/>
      <c r="AF62" s="139"/>
    </row>
    <row r="63" spans="1:40" ht="12" customHeight="1" x14ac:dyDescent="0.2">
      <c r="A63" s="116" t="s">
        <v>334</v>
      </c>
      <c r="B63" s="116" t="s">
        <v>334</v>
      </c>
      <c r="T63" s="139"/>
      <c r="U63" s="139"/>
      <c r="V63" s="139"/>
      <c r="W63" s="139"/>
      <c r="X63" s="139"/>
      <c r="Y63" s="139"/>
      <c r="Z63" s="139"/>
      <c r="AA63" s="139"/>
      <c r="AB63" s="139"/>
      <c r="AC63" s="139"/>
      <c r="AD63" s="139"/>
      <c r="AE63" s="139"/>
      <c r="AF63" s="139"/>
    </row>
    <row r="64" spans="1:40" ht="12" customHeight="1" x14ac:dyDescent="0.2">
      <c r="A64" s="76" t="s">
        <v>335</v>
      </c>
      <c r="B64" s="76" t="s">
        <v>336</v>
      </c>
      <c r="C64" s="73">
        <v>68.571870551798241</v>
      </c>
      <c r="D64" s="77">
        <f>C64</f>
        <v>68.571870551798241</v>
      </c>
      <c r="E64" s="73"/>
      <c r="F64" s="49">
        <v>68.569999999999993</v>
      </c>
      <c r="G64" s="49">
        <v>0</v>
      </c>
      <c r="H64" s="49">
        <v>0</v>
      </c>
      <c r="I64" s="49">
        <v>0</v>
      </c>
      <c r="J64" s="49">
        <v>0</v>
      </c>
      <c r="K64" s="49">
        <v>342.85</v>
      </c>
      <c r="L64" s="49">
        <v>479.99</v>
      </c>
      <c r="M64" s="49">
        <v>137.13999999999999</v>
      </c>
      <c r="N64" s="49">
        <v>342.85</v>
      </c>
      <c r="O64" s="49">
        <v>205.71</v>
      </c>
      <c r="P64" s="49">
        <v>0</v>
      </c>
      <c r="Q64" s="49">
        <v>68.569999999999993</v>
      </c>
      <c r="R64" s="49">
        <f t="shared" ref="R64:R71" si="25">SUM(F64:Q64)</f>
        <v>1645.68</v>
      </c>
      <c r="S64" s="73"/>
      <c r="T64" s="153">
        <f t="shared" ref="T64:AA71" si="26">F64/$C64</f>
        <v>0.99997272129543502</v>
      </c>
      <c r="U64" s="153">
        <f t="shared" si="26"/>
        <v>0</v>
      </c>
      <c r="V64" s="153">
        <f t="shared" si="26"/>
        <v>0</v>
      </c>
      <c r="W64" s="153">
        <f t="shared" si="26"/>
        <v>0</v>
      </c>
      <c r="X64" s="153">
        <f t="shared" si="26"/>
        <v>0</v>
      </c>
      <c r="Y64" s="153">
        <f t="shared" si="26"/>
        <v>4.9998636064771764</v>
      </c>
      <c r="Z64" s="153">
        <f t="shared" si="26"/>
        <v>6.9998090490680465</v>
      </c>
      <c r="AA64" s="153">
        <f t="shared" si="26"/>
        <v>1.99994544259087</v>
      </c>
      <c r="AB64" s="153">
        <f t="shared" ref="AB64:AE71" si="27">N64/$D64</f>
        <v>4.9998636064771764</v>
      </c>
      <c r="AC64" s="153">
        <f t="shared" si="27"/>
        <v>2.9999181638863055</v>
      </c>
      <c r="AD64" s="153">
        <f t="shared" si="27"/>
        <v>0</v>
      </c>
      <c r="AE64" s="153">
        <f t="shared" si="27"/>
        <v>0.99997272129543502</v>
      </c>
      <c r="AF64" s="153">
        <f t="shared" ref="AF64:AF68" si="28">SUM(T64:AE64)/12</f>
        <v>1.9999454425908707</v>
      </c>
    </row>
    <row r="65" spans="1:40" ht="12" customHeight="1" x14ac:dyDescent="0.2">
      <c r="A65" s="76" t="s">
        <v>337</v>
      </c>
      <c r="B65" s="76" t="s">
        <v>338</v>
      </c>
      <c r="C65" s="73">
        <v>76.639149440245106</v>
      </c>
      <c r="D65" s="77">
        <f t="shared" ref="D65:D71" si="29">C65</f>
        <v>76.639149440245106</v>
      </c>
      <c r="E65" s="73"/>
      <c r="F65" s="49">
        <v>996.32</v>
      </c>
      <c r="G65" s="49">
        <v>996.32</v>
      </c>
      <c r="H65" s="49">
        <v>1379.52</v>
      </c>
      <c r="I65" s="49">
        <v>1149.5999999999999</v>
      </c>
      <c r="J65" s="49">
        <v>1302.8800000000001</v>
      </c>
      <c r="K65" s="49">
        <v>1686.08</v>
      </c>
      <c r="L65" s="49">
        <v>3142.24</v>
      </c>
      <c r="M65" s="49">
        <v>1226.24</v>
      </c>
      <c r="N65" s="49">
        <v>1379.52</v>
      </c>
      <c r="O65" s="49">
        <v>1456.16</v>
      </c>
      <c r="P65" s="49">
        <v>996.32</v>
      </c>
      <c r="Q65" s="49">
        <v>843.04</v>
      </c>
      <c r="R65" s="49">
        <f t="shared" si="25"/>
        <v>16554.239999999998</v>
      </c>
      <c r="S65" s="73"/>
      <c r="T65" s="153">
        <f t="shared" si="26"/>
        <v>13.000144277133742</v>
      </c>
      <c r="U65" s="153">
        <f t="shared" si="26"/>
        <v>13.000144277133742</v>
      </c>
      <c r="V65" s="153">
        <f t="shared" si="26"/>
        <v>18.000199768339026</v>
      </c>
      <c r="W65" s="153">
        <f t="shared" si="26"/>
        <v>15.000166473615854</v>
      </c>
      <c r="X65" s="153">
        <f t="shared" si="26"/>
        <v>17.00018867009797</v>
      </c>
      <c r="Y65" s="153">
        <f t="shared" si="26"/>
        <v>22.000244161303254</v>
      </c>
      <c r="Z65" s="153">
        <f t="shared" si="26"/>
        <v>41.000455027883334</v>
      </c>
      <c r="AA65" s="153">
        <f t="shared" si="26"/>
        <v>16.000177571856913</v>
      </c>
      <c r="AB65" s="153">
        <f t="shared" si="27"/>
        <v>18.000199768339026</v>
      </c>
      <c r="AC65" s="153">
        <f t="shared" si="27"/>
        <v>19.000210866580083</v>
      </c>
      <c r="AD65" s="153">
        <f t="shared" si="27"/>
        <v>13.000144277133742</v>
      </c>
      <c r="AE65" s="153">
        <f t="shared" si="27"/>
        <v>11.000122080651627</v>
      </c>
      <c r="AF65" s="153">
        <f t="shared" si="28"/>
        <v>18.000199768339026</v>
      </c>
    </row>
    <row r="66" spans="1:40" ht="12" customHeight="1" x14ac:dyDescent="0.2">
      <c r="A66" s="76" t="s">
        <v>339</v>
      </c>
      <c r="B66" s="76" t="s">
        <v>340</v>
      </c>
      <c r="C66" s="73">
        <v>148.92034671713321</v>
      </c>
      <c r="D66" s="77">
        <f t="shared" si="29"/>
        <v>148.92034671713321</v>
      </c>
      <c r="E66" s="73"/>
      <c r="F66" s="49">
        <v>153.28</v>
      </c>
      <c r="G66" s="49">
        <v>153.28</v>
      </c>
      <c r="H66" s="49">
        <v>153.28</v>
      </c>
      <c r="I66" s="49">
        <v>76.64</v>
      </c>
      <c r="J66" s="49">
        <v>153.28</v>
      </c>
      <c r="K66" s="49">
        <v>153.28</v>
      </c>
      <c r="L66" s="49">
        <v>153.28</v>
      </c>
      <c r="M66" s="49">
        <v>306.56</v>
      </c>
      <c r="N66" s="49">
        <v>229.92</v>
      </c>
      <c r="O66" s="49">
        <v>153.28</v>
      </c>
      <c r="P66" s="49">
        <v>229.92</v>
      </c>
      <c r="Q66" s="49">
        <v>229.92</v>
      </c>
      <c r="R66" s="49">
        <f t="shared" si="25"/>
        <v>2145.92</v>
      </c>
      <c r="S66" s="73"/>
      <c r="T66" s="153">
        <f t="shared" si="26"/>
        <v>1.0292750680412244</v>
      </c>
      <c r="U66" s="153">
        <f t="shared" si="26"/>
        <v>1.0292750680412244</v>
      </c>
      <c r="V66" s="153">
        <f t="shared" si="26"/>
        <v>1.0292750680412244</v>
      </c>
      <c r="W66" s="153">
        <f t="shared" si="26"/>
        <v>0.51463753402061219</v>
      </c>
      <c r="X66" s="153">
        <f t="shared" si="26"/>
        <v>1.0292750680412244</v>
      </c>
      <c r="Y66" s="153">
        <f t="shared" si="26"/>
        <v>1.0292750680412244</v>
      </c>
      <c r="Z66" s="153">
        <f t="shared" si="26"/>
        <v>1.0292750680412244</v>
      </c>
      <c r="AA66" s="153">
        <f t="shared" si="26"/>
        <v>2.0585501360824487</v>
      </c>
      <c r="AB66" s="153">
        <f t="shared" si="27"/>
        <v>1.5439126020618363</v>
      </c>
      <c r="AC66" s="153">
        <f t="shared" si="27"/>
        <v>1.0292750680412244</v>
      </c>
      <c r="AD66" s="153">
        <f t="shared" si="27"/>
        <v>1.5439126020618363</v>
      </c>
      <c r="AE66" s="153">
        <f t="shared" si="27"/>
        <v>1.5439126020618363</v>
      </c>
      <c r="AF66" s="153">
        <f t="shared" si="28"/>
        <v>1.2008209127147615</v>
      </c>
    </row>
    <row r="67" spans="1:40" ht="12" customHeight="1" x14ac:dyDescent="0.2">
      <c r="A67" s="76" t="s">
        <v>345</v>
      </c>
      <c r="B67" s="76" t="s">
        <v>346</v>
      </c>
      <c r="C67" s="73">
        <v>146.5589447309421</v>
      </c>
      <c r="D67" s="77">
        <f t="shared" si="29"/>
        <v>146.5589447309421</v>
      </c>
      <c r="E67" s="73"/>
      <c r="F67" s="49">
        <v>0</v>
      </c>
      <c r="G67" s="49">
        <v>146.56</v>
      </c>
      <c r="H67" s="49">
        <v>0</v>
      </c>
      <c r="I67" s="49">
        <v>146.56</v>
      </c>
      <c r="J67" s="49">
        <v>146.56</v>
      </c>
      <c r="K67" s="49">
        <v>0</v>
      </c>
      <c r="L67" s="49">
        <v>146.56</v>
      </c>
      <c r="M67" s="49">
        <v>0</v>
      </c>
      <c r="N67" s="49">
        <v>146.56</v>
      </c>
      <c r="O67" s="49">
        <v>146.56</v>
      </c>
      <c r="P67" s="49">
        <v>146.56</v>
      </c>
      <c r="Q67" s="49">
        <v>146.56</v>
      </c>
      <c r="R67" s="49">
        <f t="shared" si="25"/>
        <v>1172.4799999999998</v>
      </c>
      <c r="S67" s="73"/>
      <c r="T67" s="153">
        <f t="shared" si="26"/>
        <v>0</v>
      </c>
      <c r="U67" s="153">
        <f t="shared" si="26"/>
        <v>1.0000072003046954</v>
      </c>
      <c r="V67" s="153">
        <f t="shared" si="26"/>
        <v>0</v>
      </c>
      <c r="W67" s="153">
        <f t="shared" si="26"/>
        <v>1.0000072003046954</v>
      </c>
      <c r="X67" s="153">
        <f t="shared" si="26"/>
        <v>1.0000072003046954</v>
      </c>
      <c r="Y67" s="153">
        <f t="shared" si="26"/>
        <v>0</v>
      </c>
      <c r="Z67" s="153">
        <f t="shared" si="26"/>
        <v>1.0000072003046954</v>
      </c>
      <c r="AA67" s="153">
        <f t="shared" si="26"/>
        <v>0</v>
      </c>
      <c r="AB67" s="153">
        <f t="shared" si="27"/>
        <v>1.0000072003046954</v>
      </c>
      <c r="AC67" s="153">
        <f t="shared" si="27"/>
        <v>1.0000072003046954</v>
      </c>
      <c r="AD67" s="153">
        <f t="shared" si="27"/>
        <v>1.0000072003046954</v>
      </c>
      <c r="AE67" s="153">
        <f t="shared" si="27"/>
        <v>1.0000072003046954</v>
      </c>
      <c r="AF67" s="153">
        <f t="shared" si="28"/>
        <v>0.66667146686979695</v>
      </c>
    </row>
    <row r="68" spans="1:40" ht="12" customHeight="1" x14ac:dyDescent="0.2">
      <c r="A68" s="76" t="s">
        <v>355</v>
      </c>
      <c r="B68" s="76" t="s">
        <v>356</v>
      </c>
      <c r="C68" s="73">
        <v>68.569999999999993</v>
      </c>
      <c r="D68" s="77">
        <f t="shared" si="29"/>
        <v>68.569999999999993</v>
      </c>
      <c r="E68" s="73"/>
      <c r="F68" s="49">
        <v>0</v>
      </c>
      <c r="G68" s="49">
        <v>0</v>
      </c>
      <c r="H68" s="49">
        <v>0</v>
      </c>
      <c r="I68" s="49">
        <v>0</v>
      </c>
      <c r="J68" s="49">
        <v>137.13999999999999</v>
      </c>
      <c r="K68" s="49">
        <v>0</v>
      </c>
      <c r="L68" s="49">
        <v>0</v>
      </c>
      <c r="M68" s="49">
        <v>0</v>
      </c>
      <c r="N68" s="49">
        <v>0</v>
      </c>
      <c r="O68" s="49">
        <v>0</v>
      </c>
      <c r="P68" s="49">
        <v>0</v>
      </c>
      <c r="Q68" s="49">
        <v>0</v>
      </c>
      <c r="R68" s="49">
        <f t="shared" si="25"/>
        <v>137.13999999999999</v>
      </c>
      <c r="S68" s="73"/>
      <c r="T68" s="153">
        <f t="shared" si="26"/>
        <v>0</v>
      </c>
      <c r="U68" s="153">
        <f t="shared" si="26"/>
        <v>0</v>
      </c>
      <c r="V68" s="153">
        <f t="shared" si="26"/>
        <v>0</v>
      </c>
      <c r="W68" s="153">
        <f t="shared" si="26"/>
        <v>0</v>
      </c>
      <c r="X68" s="153">
        <f t="shared" si="26"/>
        <v>2</v>
      </c>
      <c r="Y68" s="153">
        <f t="shared" si="26"/>
        <v>0</v>
      </c>
      <c r="Z68" s="153">
        <f t="shared" si="26"/>
        <v>0</v>
      </c>
      <c r="AA68" s="153">
        <f t="shared" si="26"/>
        <v>0</v>
      </c>
      <c r="AB68" s="153">
        <f t="shared" si="27"/>
        <v>0</v>
      </c>
      <c r="AC68" s="153">
        <f t="shared" si="27"/>
        <v>0</v>
      </c>
      <c r="AD68" s="153">
        <f t="shared" si="27"/>
        <v>0</v>
      </c>
      <c r="AE68" s="153">
        <f t="shared" si="27"/>
        <v>0</v>
      </c>
      <c r="AF68" s="153">
        <f t="shared" si="28"/>
        <v>0.16666666666666666</v>
      </c>
    </row>
    <row r="69" spans="1:40" ht="12" customHeight="1" x14ac:dyDescent="0.2">
      <c r="A69" s="76" t="s">
        <v>363</v>
      </c>
      <c r="B69" s="76" t="s">
        <v>364</v>
      </c>
      <c r="C69" s="73">
        <v>40.346529214707189</v>
      </c>
      <c r="D69" s="77">
        <f t="shared" si="29"/>
        <v>40.346529214707189</v>
      </c>
      <c r="E69" s="73"/>
      <c r="F69" s="49">
        <v>40.35</v>
      </c>
      <c r="G69" s="49">
        <v>40.35</v>
      </c>
      <c r="H69" s="49">
        <v>40.35</v>
      </c>
      <c r="I69" s="49">
        <v>40.35</v>
      </c>
      <c r="J69" s="49">
        <v>80.7</v>
      </c>
      <c r="K69" s="49">
        <v>161.4</v>
      </c>
      <c r="L69" s="49">
        <v>242.1</v>
      </c>
      <c r="M69" s="49">
        <v>80.7</v>
      </c>
      <c r="N69" s="49">
        <v>161.4</v>
      </c>
      <c r="O69" s="49">
        <v>121.05</v>
      </c>
      <c r="P69" s="49">
        <v>0</v>
      </c>
      <c r="Q69" s="49">
        <v>40.35</v>
      </c>
      <c r="R69" s="49">
        <f t="shared" si="25"/>
        <v>1049.0999999999999</v>
      </c>
      <c r="S69" s="73"/>
      <c r="T69" s="153">
        <f t="shared" si="26"/>
        <v>1.0000860243832708</v>
      </c>
      <c r="U69" s="153">
        <f t="shared" si="26"/>
        <v>1.0000860243832708</v>
      </c>
      <c r="V69" s="153">
        <f t="shared" si="26"/>
        <v>1.0000860243832708</v>
      </c>
      <c r="W69" s="153">
        <f t="shared" si="26"/>
        <v>1.0000860243832708</v>
      </c>
      <c r="X69" s="153">
        <f t="shared" si="26"/>
        <v>2.0001720487665415</v>
      </c>
      <c r="Y69" s="153">
        <f t="shared" si="26"/>
        <v>4.0003440975330831</v>
      </c>
      <c r="Z69" s="153">
        <f t="shared" si="26"/>
        <v>6.0005161462996242</v>
      </c>
      <c r="AA69" s="153">
        <f t="shared" si="26"/>
        <v>2.0001720487665415</v>
      </c>
      <c r="AB69" s="153">
        <f t="shared" si="27"/>
        <v>4.0003440975330831</v>
      </c>
      <c r="AC69" s="153">
        <f t="shared" si="27"/>
        <v>3.0002580731498121</v>
      </c>
      <c r="AD69" s="153">
        <f t="shared" si="27"/>
        <v>0</v>
      </c>
      <c r="AE69" s="153">
        <f t="shared" si="27"/>
        <v>1.0000860243832708</v>
      </c>
      <c r="AF69" s="153">
        <f t="shared" ref="AF69:AF71" si="30">SUM(T69:AE69)/12</f>
        <v>2.1668530528304202</v>
      </c>
      <c r="AJ69" s="50">
        <v>20</v>
      </c>
      <c r="AK69" s="50">
        <v>1</v>
      </c>
      <c r="AL69" s="211">
        <f>+AF69*AK69</f>
        <v>2.1668530528304202</v>
      </c>
    </row>
    <row r="70" spans="1:40" ht="12" customHeight="1" x14ac:dyDescent="0.2">
      <c r="A70" s="76" t="s">
        <v>365</v>
      </c>
      <c r="B70" s="76" t="s">
        <v>366</v>
      </c>
      <c r="C70" s="73">
        <v>47.065883364255249</v>
      </c>
      <c r="D70" s="77">
        <f t="shared" si="29"/>
        <v>47.065883364255249</v>
      </c>
      <c r="E70" s="73"/>
      <c r="F70" s="49">
        <v>188.28</v>
      </c>
      <c r="G70" s="49">
        <v>188.28</v>
      </c>
      <c r="H70" s="49">
        <v>188.28</v>
      </c>
      <c r="I70" s="49">
        <v>188.28</v>
      </c>
      <c r="J70" s="49">
        <v>188.28</v>
      </c>
      <c r="K70" s="49">
        <v>329.49</v>
      </c>
      <c r="L70" s="49">
        <v>329.49</v>
      </c>
      <c r="M70" s="49">
        <v>282.42</v>
      </c>
      <c r="N70" s="49">
        <v>329.49</v>
      </c>
      <c r="O70" s="49">
        <v>235.35</v>
      </c>
      <c r="P70" s="49">
        <v>235.35</v>
      </c>
      <c r="Q70" s="49">
        <v>235.35</v>
      </c>
      <c r="R70" s="49">
        <f t="shared" si="25"/>
        <v>2918.3399999999997</v>
      </c>
      <c r="S70" s="73"/>
      <c r="T70" s="153">
        <f t="shared" si="26"/>
        <v>4.0003498615515527</v>
      </c>
      <c r="U70" s="153">
        <f t="shared" si="26"/>
        <v>4.0003498615515527</v>
      </c>
      <c r="V70" s="153">
        <f t="shared" si="26"/>
        <v>4.0003498615515527</v>
      </c>
      <c r="W70" s="153">
        <f t="shared" si="26"/>
        <v>4.0003498615515527</v>
      </c>
      <c r="X70" s="153">
        <f t="shared" si="26"/>
        <v>4.0003498615515527</v>
      </c>
      <c r="Y70" s="153">
        <f t="shared" si="26"/>
        <v>7.0006122577152166</v>
      </c>
      <c r="Z70" s="153">
        <f t="shared" si="26"/>
        <v>7.0006122577152166</v>
      </c>
      <c r="AA70" s="153">
        <f t="shared" si="26"/>
        <v>6.0005247923273286</v>
      </c>
      <c r="AB70" s="153">
        <f t="shared" si="27"/>
        <v>7.0006122577152166</v>
      </c>
      <c r="AC70" s="153">
        <f t="shared" si="27"/>
        <v>5.0004373269394407</v>
      </c>
      <c r="AD70" s="153">
        <f t="shared" si="27"/>
        <v>5.0004373269394407</v>
      </c>
      <c r="AE70" s="153">
        <f t="shared" si="27"/>
        <v>5.0004373269394407</v>
      </c>
      <c r="AF70" s="153">
        <f t="shared" si="30"/>
        <v>5.1671185711707555</v>
      </c>
      <c r="AJ70" s="50">
        <v>30</v>
      </c>
      <c r="AK70" s="50">
        <v>1</v>
      </c>
      <c r="AL70" s="211">
        <f>+AF70*AK70</f>
        <v>5.1671185711707555</v>
      </c>
    </row>
    <row r="71" spans="1:40" ht="12" customHeight="1" x14ac:dyDescent="0.2">
      <c r="A71" s="76" t="s">
        <v>367</v>
      </c>
      <c r="B71" s="76" t="s">
        <v>368</v>
      </c>
      <c r="C71" s="73">
        <v>45.72809339782939</v>
      </c>
      <c r="D71" s="77">
        <f t="shared" si="29"/>
        <v>45.72809339782939</v>
      </c>
      <c r="E71" s="73"/>
      <c r="F71" s="49">
        <v>45.73</v>
      </c>
      <c r="G71" s="49">
        <v>45.73</v>
      </c>
      <c r="H71" s="49">
        <v>45.73</v>
      </c>
      <c r="I71" s="49">
        <v>45.73</v>
      </c>
      <c r="J71" s="49">
        <v>45.73</v>
      </c>
      <c r="K71" s="49">
        <v>45.73</v>
      </c>
      <c r="L71" s="49">
        <v>45.73</v>
      </c>
      <c r="M71" s="49">
        <v>91.46</v>
      </c>
      <c r="N71" s="49">
        <v>45.73</v>
      </c>
      <c r="O71" s="49">
        <v>137.19</v>
      </c>
      <c r="P71" s="49">
        <v>137.19</v>
      </c>
      <c r="Q71" s="49">
        <v>45.73</v>
      </c>
      <c r="R71" s="49">
        <f t="shared" si="25"/>
        <v>777.41000000000008</v>
      </c>
      <c r="S71" s="73"/>
      <c r="T71" s="153">
        <f t="shared" si="26"/>
        <v>1.0000416943289985</v>
      </c>
      <c r="U71" s="153">
        <f t="shared" si="26"/>
        <v>1.0000416943289985</v>
      </c>
      <c r="V71" s="153">
        <f t="shared" si="26"/>
        <v>1.0000416943289985</v>
      </c>
      <c r="W71" s="153">
        <f t="shared" si="26"/>
        <v>1.0000416943289985</v>
      </c>
      <c r="X71" s="153">
        <f t="shared" si="26"/>
        <v>1.0000416943289985</v>
      </c>
      <c r="Y71" s="153">
        <f t="shared" si="26"/>
        <v>1.0000416943289985</v>
      </c>
      <c r="Z71" s="153">
        <f t="shared" si="26"/>
        <v>1.0000416943289985</v>
      </c>
      <c r="AA71" s="153">
        <f t="shared" si="26"/>
        <v>2.000083388657997</v>
      </c>
      <c r="AB71" s="153">
        <f t="shared" si="27"/>
        <v>1.0000416943289985</v>
      </c>
      <c r="AC71" s="153">
        <f t="shared" si="27"/>
        <v>3.0001250829869961</v>
      </c>
      <c r="AD71" s="153">
        <f t="shared" si="27"/>
        <v>3.0001250829869961</v>
      </c>
      <c r="AE71" s="153">
        <f t="shared" si="27"/>
        <v>1.0000416943289985</v>
      </c>
      <c r="AF71" s="153">
        <f t="shared" si="30"/>
        <v>1.4167257336327479</v>
      </c>
      <c r="AJ71" s="50">
        <v>40</v>
      </c>
      <c r="AK71" s="50">
        <v>1</v>
      </c>
      <c r="AL71" s="211">
        <f>+AF71*AK71</f>
        <v>1.4167257336327479</v>
      </c>
    </row>
    <row r="72" spans="1:40" ht="12" customHeight="1" thickBot="1" x14ac:dyDescent="0.25">
      <c r="A72" s="86"/>
      <c r="B72" s="86"/>
      <c r="T72" s="204"/>
      <c r="U72" s="204"/>
      <c r="V72" s="204"/>
      <c r="W72" s="204"/>
      <c r="X72" s="204"/>
      <c r="Y72" s="204"/>
      <c r="Z72" s="204"/>
      <c r="AA72" s="204"/>
      <c r="AB72" s="204"/>
      <c r="AC72" s="204"/>
      <c r="AD72" s="204"/>
      <c r="AE72" s="204"/>
      <c r="AF72" s="139"/>
      <c r="AM72" s="127" t="s">
        <v>16</v>
      </c>
      <c r="AN72" s="212">
        <f>+SUM(AL69:AL71)</f>
        <v>8.7506973576339249</v>
      </c>
    </row>
    <row r="73" spans="1:40" ht="12" customHeight="1" thickBot="1" x14ac:dyDescent="0.25">
      <c r="A73" s="86"/>
      <c r="B73" s="129" t="s">
        <v>384</v>
      </c>
      <c r="F73" s="88">
        <f>SUM(F64:F72)</f>
        <v>1492.53</v>
      </c>
      <c r="G73" s="88">
        <f t="shared" ref="G73:Q73" si="31">SUM(G64:G72)</f>
        <v>1570.52</v>
      </c>
      <c r="H73" s="88">
        <f t="shared" si="31"/>
        <v>1807.1599999999999</v>
      </c>
      <c r="I73" s="88">
        <f t="shared" si="31"/>
        <v>1647.1599999999999</v>
      </c>
      <c r="J73" s="88">
        <f t="shared" si="31"/>
        <v>2054.5700000000002</v>
      </c>
      <c r="K73" s="88">
        <f t="shared" si="31"/>
        <v>2718.8300000000004</v>
      </c>
      <c r="L73" s="88">
        <f t="shared" si="31"/>
        <v>4539.3899999999994</v>
      </c>
      <c r="M73" s="88">
        <f t="shared" si="31"/>
        <v>2124.52</v>
      </c>
      <c r="N73" s="88">
        <f t="shared" si="31"/>
        <v>2635.47</v>
      </c>
      <c r="O73" s="88">
        <f t="shared" si="31"/>
        <v>2455.3000000000002</v>
      </c>
      <c r="P73" s="88">
        <f t="shared" si="31"/>
        <v>1745.34</v>
      </c>
      <c r="Q73" s="88">
        <f t="shared" si="31"/>
        <v>1609.5199999999998</v>
      </c>
      <c r="R73" s="88">
        <f>SUM(R64:R72)</f>
        <v>26400.309999999994</v>
      </c>
      <c r="T73" s="190"/>
      <c r="U73" s="190"/>
      <c r="V73" s="190"/>
      <c r="W73" s="190"/>
      <c r="X73" s="190"/>
      <c r="Y73" s="190"/>
      <c r="Z73" s="190"/>
      <c r="AA73" s="190"/>
      <c r="AB73" s="190"/>
      <c r="AC73" s="190"/>
      <c r="AD73" s="190"/>
      <c r="AE73" s="190"/>
      <c r="AF73" s="191">
        <f>+SUM(AF69:AF71)</f>
        <v>8.7506973576339249</v>
      </c>
      <c r="AK73" s="88">
        <f>SUM(AK64:AK72)</f>
        <v>3</v>
      </c>
      <c r="AL73" s="88">
        <f>SUM(AL64:AL72)</f>
        <v>8.7506973576339249</v>
      </c>
    </row>
    <row r="74" spans="1:40" ht="12" customHeight="1" x14ac:dyDescent="0.2">
      <c r="A74" s="86"/>
      <c r="B74" s="86"/>
      <c r="T74" s="204"/>
      <c r="U74" s="204"/>
      <c r="V74" s="204"/>
      <c r="W74" s="204"/>
      <c r="X74" s="204"/>
      <c r="Y74" s="204"/>
      <c r="Z74" s="204"/>
      <c r="AA74" s="204"/>
      <c r="AB74" s="204"/>
      <c r="AC74" s="204"/>
      <c r="AD74" s="204"/>
      <c r="AE74" s="204"/>
      <c r="AF74" s="139"/>
    </row>
    <row r="75" spans="1:40" ht="12" customHeight="1" x14ac:dyDescent="0.2">
      <c r="A75" s="116" t="s">
        <v>385</v>
      </c>
      <c r="B75" s="116" t="s">
        <v>385</v>
      </c>
      <c r="T75" s="139"/>
      <c r="U75" s="139"/>
      <c r="V75" s="139"/>
      <c r="W75" s="139"/>
      <c r="X75" s="139"/>
      <c r="Y75" s="139"/>
      <c r="Z75" s="139"/>
      <c r="AA75" s="139"/>
      <c r="AB75" s="139"/>
      <c r="AC75" s="139"/>
      <c r="AD75" s="139"/>
      <c r="AE75" s="139"/>
      <c r="AF75" s="139"/>
    </row>
    <row r="76" spans="1:40" ht="12" customHeight="1" x14ac:dyDescent="0.2">
      <c r="A76" s="76" t="s">
        <v>386</v>
      </c>
      <c r="B76" s="76" t="s">
        <v>387</v>
      </c>
      <c r="C76" s="73">
        <v>34.75</v>
      </c>
      <c r="D76" s="73">
        <v>34.75</v>
      </c>
      <c r="E76" s="73"/>
      <c r="F76" s="49">
        <v>2278.56</v>
      </c>
      <c r="G76" s="49">
        <v>2436.67</v>
      </c>
      <c r="H76" s="49">
        <v>2212.19</v>
      </c>
      <c r="I76" s="49">
        <v>2409.5700000000002</v>
      </c>
      <c r="J76" s="49">
        <v>2187.86</v>
      </c>
      <c r="K76" s="49">
        <v>7276.65</v>
      </c>
      <c r="L76" s="49">
        <v>7686.01</v>
      </c>
      <c r="M76" s="49">
        <v>3632.07</v>
      </c>
      <c r="N76" s="49">
        <v>3322.1</v>
      </c>
      <c r="O76" s="49">
        <v>2784.17</v>
      </c>
      <c r="P76" s="49">
        <v>2125.66</v>
      </c>
      <c r="Q76" s="49">
        <v>2193.42</v>
      </c>
      <c r="R76" s="49">
        <f t="shared" ref="R76" si="32">SUM(F76:Q76)</f>
        <v>40544.929999999993</v>
      </c>
      <c r="S76" s="73"/>
      <c r="T76" s="139"/>
      <c r="U76" s="139"/>
      <c r="V76" s="139"/>
      <c r="W76" s="139"/>
      <c r="X76" s="139"/>
      <c r="Y76" s="139"/>
      <c r="Z76" s="139"/>
      <c r="AA76" s="139"/>
      <c r="AB76" s="139"/>
      <c r="AC76" s="139"/>
      <c r="AD76" s="139"/>
      <c r="AE76" s="139"/>
      <c r="AF76" s="139"/>
    </row>
    <row r="77" spans="1:40" ht="12" customHeight="1" x14ac:dyDescent="0.2">
      <c r="T77" s="139"/>
      <c r="U77" s="139"/>
      <c r="V77" s="139"/>
      <c r="W77" s="139"/>
      <c r="X77" s="139"/>
      <c r="Y77" s="139"/>
      <c r="Z77" s="139"/>
      <c r="AA77" s="139"/>
      <c r="AB77" s="139"/>
      <c r="AC77" s="139"/>
      <c r="AD77" s="139"/>
      <c r="AE77" s="139"/>
      <c r="AF77" s="139"/>
    </row>
    <row r="78" spans="1:40" ht="12" customHeight="1" x14ac:dyDescent="0.2">
      <c r="A78" s="86"/>
      <c r="B78" s="129" t="s">
        <v>388</v>
      </c>
      <c r="F78" s="88">
        <f t="shared" ref="F78:R78" si="33">SUM(F76:F77)</f>
        <v>2278.56</v>
      </c>
      <c r="G78" s="88">
        <f t="shared" si="33"/>
        <v>2436.67</v>
      </c>
      <c r="H78" s="88">
        <f t="shared" si="33"/>
        <v>2212.19</v>
      </c>
      <c r="I78" s="88">
        <f t="shared" si="33"/>
        <v>2409.5700000000002</v>
      </c>
      <c r="J78" s="88">
        <f t="shared" si="33"/>
        <v>2187.86</v>
      </c>
      <c r="K78" s="88">
        <f t="shared" si="33"/>
        <v>7276.65</v>
      </c>
      <c r="L78" s="88">
        <f t="shared" si="33"/>
        <v>7686.01</v>
      </c>
      <c r="M78" s="88">
        <f t="shared" si="33"/>
        <v>3632.07</v>
      </c>
      <c r="N78" s="88">
        <f t="shared" si="33"/>
        <v>3322.1</v>
      </c>
      <c r="O78" s="88">
        <f t="shared" si="33"/>
        <v>2784.17</v>
      </c>
      <c r="P78" s="88">
        <f t="shared" si="33"/>
        <v>2125.66</v>
      </c>
      <c r="Q78" s="88">
        <f t="shared" si="33"/>
        <v>2193.42</v>
      </c>
      <c r="R78" s="88">
        <f t="shared" si="33"/>
        <v>40544.929999999993</v>
      </c>
      <c r="T78" s="139"/>
      <c r="U78" s="139"/>
      <c r="V78" s="139"/>
      <c r="W78" s="139"/>
      <c r="X78" s="139"/>
      <c r="Y78" s="139"/>
      <c r="Z78" s="139"/>
      <c r="AA78" s="139"/>
      <c r="AB78" s="139"/>
      <c r="AC78" s="139"/>
      <c r="AD78" s="139"/>
      <c r="AE78" s="139"/>
      <c r="AF78" s="139"/>
    </row>
    <row r="79" spans="1:40" ht="12" customHeight="1" x14ac:dyDescent="0.2">
      <c r="A79" s="86"/>
      <c r="B79" s="129"/>
      <c r="F79" s="132"/>
      <c r="G79" s="132"/>
      <c r="H79" s="132"/>
      <c r="I79" s="132"/>
      <c r="J79" s="132"/>
      <c r="K79" s="132"/>
      <c r="L79" s="132"/>
      <c r="M79" s="132"/>
      <c r="N79" s="132"/>
      <c r="O79" s="132"/>
      <c r="P79" s="132"/>
      <c r="Q79" s="132"/>
      <c r="R79" s="132"/>
      <c r="T79" s="139"/>
      <c r="U79" s="139"/>
      <c r="V79" s="139"/>
      <c r="W79" s="139"/>
      <c r="X79" s="139"/>
      <c r="Y79" s="139"/>
      <c r="Z79" s="139"/>
      <c r="AA79" s="139"/>
      <c r="AB79" s="139"/>
      <c r="AC79" s="139"/>
      <c r="AD79" s="139"/>
      <c r="AE79" s="139"/>
      <c r="AF79" s="139"/>
    </row>
    <row r="80" spans="1:40" s="66" customFormat="1" ht="12" customHeight="1" x14ac:dyDescent="0.2">
      <c r="A80" s="91" t="s">
        <v>56</v>
      </c>
      <c r="B80" s="91" t="s">
        <v>56</v>
      </c>
      <c r="C80" s="73"/>
      <c r="D80" s="73"/>
      <c r="E80" s="73"/>
      <c r="F80" s="49"/>
      <c r="G80" s="49"/>
      <c r="H80" s="49"/>
      <c r="I80" s="49"/>
      <c r="J80" s="49"/>
      <c r="K80" s="49"/>
      <c r="L80" s="49"/>
      <c r="M80" s="49"/>
      <c r="N80" s="49"/>
      <c r="O80" s="49"/>
      <c r="P80" s="49"/>
      <c r="Q80" s="49"/>
      <c r="R80" s="49"/>
      <c r="S80" s="73"/>
      <c r="T80" s="139"/>
      <c r="U80" s="139"/>
      <c r="V80" s="139"/>
      <c r="W80" s="139"/>
      <c r="X80" s="139"/>
      <c r="Y80" s="139"/>
      <c r="Z80" s="139"/>
      <c r="AA80" s="139"/>
      <c r="AB80" s="139"/>
      <c r="AC80" s="139"/>
      <c r="AD80" s="139"/>
      <c r="AE80" s="139"/>
      <c r="AF80" s="139"/>
    </row>
    <row r="81" spans="1:32" s="66" customFormat="1" ht="12" customHeight="1" x14ac:dyDescent="0.2">
      <c r="A81" s="76" t="s">
        <v>389</v>
      </c>
      <c r="B81" s="76" t="s">
        <v>390</v>
      </c>
      <c r="C81" s="73"/>
      <c r="D81" s="73"/>
      <c r="E81" s="73"/>
      <c r="F81" s="49">
        <v>0</v>
      </c>
      <c r="G81" s="49">
        <v>0</v>
      </c>
      <c r="H81" s="49">
        <v>0</v>
      </c>
      <c r="I81" s="49">
        <v>0</v>
      </c>
      <c r="J81" s="49">
        <v>0</v>
      </c>
      <c r="K81" s="49">
        <v>0</v>
      </c>
      <c r="L81" s="49">
        <v>0</v>
      </c>
      <c r="M81" s="49">
        <v>0</v>
      </c>
      <c r="N81" s="49">
        <v>0</v>
      </c>
      <c r="O81" s="49">
        <v>0</v>
      </c>
      <c r="P81" s="49">
        <v>0</v>
      </c>
      <c r="Q81" s="49">
        <v>0</v>
      </c>
      <c r="R81" s="49">
        <f t="shared" ref="R81:R82" si="34">SUM(F81:Q81)</f>
        <v>0</v>
      </c>
      <c r="S81" s="73"/>
      <c r="T81" s="50"/>
      <c r="U81" s="50"/>
      <c r="V81" s="50"/>
      <c r="W81" s="50"/>
      <c r="X81" s="50"/>
      <c r="Y81" s="50"/>
      <c r="Z81" s="50"/>
      <c r="AA81" s="50"/>
      <c r="AB81" s="50"/>
      <c r="AC81" s="50"/>
      <c r="AD81" s="50"/>
      <c r="AE81" s="50"/>
      <c r="AF81" s="50"/>
    </row>
    <row r="82" spans="1:32" s="66" customFormat="1" ht="12" customHeight="1" x14ac:dyDescent="0.2">
      <c r="A82" s="76" t="s">
        <v>393</v>
      </c>
      <c r="B82" s="76" t="s">
        <v>394</v>
      </c>
      <c r="C82" s="73"/>
      <c r="D82" s="73"/>
      <c r="E82" s="73"/>
      <c r="F82" s="49">
        <v>0</v>
      </c>
      <c r="G82" s="49">
        <v>0</v>
      </c>
      <c r="H82" s="49">
        <v>0</v>
      </c>
      <c r="I82" s="49">
        <v>0</v>
      </c>
      <c r="J82" s="49">
        <v>0</v>
      </c>
      <c r="K82" s="49">
        <v>0</v>
      </c>
      <c r="L82" s="49">
        <v>0</v>
      </c>
      <c r="M82" s="49">
        <v>0</v>
      </c>
      <c r="N82" s="49">
        <v>0</v>
      </c>
      <c r="O82" s="49">
        <v>0</v>
      </c>
      <c r="P82" s="49">
        <v>0</v>
      </c>
      <c r="Q82" s="49">
        <v>0</v>
      </c>
      <c r="R82" s="49">
        <f t="shared" si="34"/>
        <v>0</v>
      </c>
      <c r="S82" s="73"/>
      <c r="T82" s="50"/>
      <c r="U82" s="50"/>
      <c r="V82" s="50"/>
      <c r="W82" s="50"/>
      <c r="X82" s="50"/>
      <c r="Y82" s="50"/>
      <c r="Z82" s="50"/>
      <c r="AA82" s="50"/>
      <c r="AB82" s="50"/>
      <c r="AC82" s="50"/>
      <c r="AD82" s="50"/>
      <c r="AE82" s="50"/>
      <c r="AF82" s="50"/>
    </row>
    <row r="83" spans="1:32" s="66" customFormat="1" ht="12" customHeight="1" x14ac:dyDescent="0.2">
      <c r="A83" s="84"/>
      <c r="B83" s="84"/>
      <c r="C83" s="73"/>
      <c r="D83" s="73"/>
      <c r="E83" s="73"/>
      <c r="F83" s="49"/>
      <c r="G83" s="49"/>
      <c r="H83" s="49"/>
      <c r="I83" s="49"/>
      <c r="J83" s="49"/>
      <c r="K83" s="49"/>
      <c r="L83" s="49"/>
      <c r="M83" s="49"/>
      <c r="N83" s="49"/>
      <c r="O83" s="49"/>
      <c r="P83" s="49"/>
      <c r="Q83" s="49"/>
      <c r="R83" s="49"/>
      <c r="S83" s="73"/>
      <c r="T83" s="50"/>
      <c r="U83" s="50"/>
      <c r="V83" s="50"/>
      <c r="W83" s="50"/>
      <c r="X83" s="50"/>
      <c r="Y83" s="50"/>
      <c r="Z83" s="50"/>
      <c r="AA83" s="50"/>
      <c r="AB83" s="50"/>
      <c r="AC83" s="50"/>
      <c r="AD83" s="50"/>
      <c r="AE83" s="50"/>
      <c r="AF83" s="50"/>
    </row>
    <row r="84" spans="1:32" s="66" customFormat="1" ht="12" customHeight="1" x14ac:dyDescent="0.2">
      <c r="A84" s="94"/>
      <c r="B84" s="87" t="s">
        <v>399</v>
      </c>
      <c r="C84" s="73"/>
      <c r="D84" s="73"/>
      <c r="E84" s="73"/>
      <c r="F84" s="88">
        <f t="shared" ref="F84:R84" si="35">SUM(F81:F83)</f>
        <v>0</v>
      </c>
      <c r="G84" s="88">
        <f t="shared" si="35"/>
        <v>0</v>
      </c>
      <c r="H84" s="88">
        <f t="shared" si="35"/>
        <v>0</v>
      </c>
      <c r="I84" s="88">
        <f t="shared" si="35"/>
        <v>0</v>
      </c>
      <c r="J84" s="88">
        <f t="shared" si="35"/>
        <v>0</v>
      </c>
      <c r="K84" s="88">
        <f t="shared" si="35"/>
        <v>0</v>
      </c>
      <c r="L84" s="88">
        <f t="shared" si="35"/>
        <v>0</v>
      </c>
      <c r="M84" s="88">
        <f t="shared" si="35"/>
        <v>0</v>
      </c>
      <c r="N84" s="88">
        <f t="shared" si="35"/>
        <v>0</v>
      </c>
      <c r="O84" s="88">
        <f t="shared" si="35"/>
        <v>0</v>
      </c>
      <c r="P84" s="88">
        <f t="shared" si="35"/>
        <v>0</v>
      </c>
      <c r="Q84" s="88">
        <f t="shared" si="35"/>
        <v>0</v>
      </c>
      <c r="R84" s="88">
        <f t="shared" si="35"/>
        <v>0</v>
      </c>
      <c r="S84" s="73"/>
      <c r="T84" s="50"/>
      <c r="U84" s="50"/>
      <c r="V84" s="50"/>
      <c r="W84" s="50"/>
      <c r="X84" s="50"/>
      <c r="Y84" s="50"/>
      <c r="Z84" s="50"/>
      <c r="AA84" s="50"/>
      <c r="AB84" s="50"/>
      <c r="AC84" s="50"/>
      <c r="AD84" s="50"/>
      <c r="AE84" s="50"/>
      <c r="AF84" s="50"/>
    </row>
    <row r="85" spans="1:32" ht="12" customHeight="1" x14ac:dyDescent="0.2">
      <c r="A85" s="86"/>
      <c r="B85" s="129"/>
    </row>
    <row r="86" spans="1:32" ht="12" customHeight="1" x14ac:dyDescent="0.2">
      <c r="A86" s="51"/>
      <c r="B86" s="114" t="s">
        <v>400</v>
      </c>
      <c r="F86" s="88">
        <f t="shared" ref="F86:R86" si="36">SUM(F21,F25,F30,F55,F59,F73,F78,F84)</f>
        <v>26125.01</v>
      </c>
      <c r="G86" s="88">
        <f t="shared" si="36"/>
        <v>26706.97</v>
      </c>
      <c r="H86" s="88">
        <f t="shared" si="36"/>
        <v>27033.719999999994</v>
      </c>
      <c r="I86" s="88">
        <f t="shared" si="36"/>
        <v>27132.6</v>
      </c>
      <c r="J86" s="88">
        <f t="shared" si="36"/>
        <v>27028.47</v>
      </c>
      <c r="K86" s="88">
        <f t="shared" si="36"/>
        <v>32638.170000000006</v>
      </c>
      <c r="L86" s="88">
        <f t="shared" si="36"/>
        <v>34870.86</v>
      </c>
      <c r="M86" s="88">
        <f t="shared" si="36"/>
        <v>28230.77</v>
      </c>
      <c r="N86" s="88">
        <f t="shared" si="36"/>
        <v>28637.9</v>
      </c>
      <c r="O86" s="88">
        <f t="shared" si="36"/>
        <v>27632.379999999997</v>
      </c>
      <c r="P86" s="88">
        <f t="shared" si="36"/>
        <v>26606.82</v>
      </c>
      <c r="Q86" s="88">
        <f t="shared" si="36"/>
        <v>26539.050000000003</v>
      </c>
      <c r="R86" s="88">
        <f t="shared" si="36"/>
        <v>339182.72000000003</v>
      </c>
    </row>
    <row r="87" spans="1:32" x14ac:dyDescent="0.2">
      <c r="A87" s="51"/>
      <c r="B87" s="51"/>
      <c r="F87" s="65">
        <v>26125.01</v>
      </c>
      <c r="G87" s="65">
        <v>26706.969999999994</v>
      </c>
      <c r="H87" s="65">
        <v>27033.719999999994</v>
      </c>
      <c r="I87" s="65">
        <v>27132.599999999995</v>
      </c>
      <c r="J87" s="65">
        <v>27028.47</v>
      </c>
      <c r="K87" s="65">
        <v>32638.170000000006</v>
      </c>
      <c r="L87" s="65">
        <v>34870.86</v>
      </c>
      <c r="M87" s="65">
        <v>28230.77</v>
      </c>
      <c r="N87" s="65">
        <v>28637.899999999998</v>
      </c>
      <c r="O87" s="65">
        <v>27632.379999999997</v>
      </c>
      <c r="P87" s="65">
        <v>26606.819999999992</v>
      </c>
      <c r="Q87" s="65">
        <v>26539.050000000003</v>
      </c>
      <c r="R87" s="65">
        <f>SUM(F87:Q87)</f>
        <v>339182.72</v>
      </c>
    </row>
    <row r="88" spans="1:32" x14ac:dyDescent="0.2">
      <c r="F88" s="65">
        <f>F87-F86</f>
        <v>0</v>
      </c>
      <c r="G88" s="65">
        <f t="shared" ref="G88:Q88" si="37">G87-G86</f>
        <v>0</v>
      </c>
      <c r="H88" s="65">
        <f t="shared" si="37"/>
        <v>0</v>
      </c>
      <c r="I88" s="65">
        <f t="shared" si="37"/>
        <v>0</v>
      </c>
      <c r="J88" s="65">
        <f t="shared" si="37"/>
        <v>0</v>
      </c>
      <c r="K88" s="65">
        <f t="shared" si="37"/>
        <v>0</v>
      </c>
      <c r="L88" s="65">
        <f t="shared" si="37"/>
        <v>0</v>
      </c>
      <c r="M88" s="65">
        <f t="shared" si="37"/>
        <v>0</v>
      </c>
      <c r="N88" s="65">
        <f t="shared" si="37"/>
        <v>0</v>
      </c>
      <c r="O88" s="65">
        <f t="shared" si="37"/>
        <v>0</v>
      </c>
      <c r="P88" s="65">
        <f t="shared" si="37"/>
        <v>0</v>
      </c>
      <c r="Q88" s="65">
        <f t="shared" si="37"/>
        <v>0</v>
      </c>
      <c r="R88" s="65">
        <f>R87-R86</f>
        <v>0</v>
      </c>
    </row>
    <row r="89" spans="1:32" x14ac:dyDescent="0.2">
      <c r="R89" s="135"/>
    </row>
  </sheetData>
  <mergeCells count="1">
    <mergeCell ref="AH4:AL4"/>
  </mergeCells>
  <pageMargins left="0.7" right="0.7" top="0.75" bottom="0.75" header="0.3" footer="0.3"/>
  <pageSetup scale="66" pageOrder="overThenDown" orientation="portrait" r:id="rId1"/>
  <colBreaks count="1" manualBreakCount="1">
    <brk id="32" max="1048575" man="1"/>
  </col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59"/>
  <sheetViews>
    <sheetView showGridLines="0" view="pageBreakPreview" zoomScale="60" zoomScaleNormal="100" workbookViewId="0">
      <pane xSplit="2" ySplit="6" topLeftCell="C7" activePane="bottomRight" state="frozen"/>
      <selection activeCell="N5" sqref="N5"/>
      <selection pane="topRight" activeCell="N5" sqref="N5"/>
      <selection pane="bottomLeft" activeCell="N5" sqref="N5"/>
      <selection pane="bottomRight" activeCell="N5" sqref="N5"/>
    </sheetView>
  </sheetViews>
  <sheetFormatPr defaultRowHeight="12.75" outlineLevelCol="1" x14ac:dyDescent="0.2"/>
  <cols>
    <col min="1" max="1" width="22.7109375" style="64" customWidth="1"/>
    <col min="2" max="2" width="29.140625" style="64" bestFit="1" customWidth="1"/>
    <col min="3" max="4" width="12.140625" style="50" bestFit="1" customWidth="1"/>
    <col min="5" max="5" width="2" style="50" customWidth="1"/>
    <col min="6" max="17" width="11.140625" style="50" hidden="1" customWidth="1" outlineLevel="1"/>
    <col min="18" max="18" width="11.140625" style="50" bestFit="1" customWidth="1" collapsed="1"/>
    <col min="19" max="19" width="2" style="50" customWidth="1"/>
    <col min="20" max="31" width="9.140625" style="50" hidden="1" customWidth="1" outlineLevel="1"/>
    <col min="32" max="32" width="9.140625" style="50" collapsed="1"/>
    <col min="33" max="35" width="9.140625" style="50"/>
    <col min="36" max="36" width="11" style="50" bestFit="1" customWidth="1"/>
    <col min="37" max="16384" width="9.140625" style="50"/>
  </cols>
  <sheetData>
    <row r="1" spans="1:40" ht="12" customHeight="1" x14ac:dyDescent="0.2">
      <c r="A1" s="45" t="s">
        <v>34</v>
      </c>
      <c r="B1" s="213"/>
      <c r="C1" s="214"/>
      <c r="D1" s="214"/>
      <c r="E1" s="213"/>
      <c r="F1" s="215"/>
      <c r="G1" s="215"/>
      <c r="H1" s="215"/>
      <c r="I1" s="215"/>
      <c r="J1" s="215"/>
      <c r="K1" s="215"/>
      <c r="L1" s="215"/>
      <c r="M1" s="215"/>
      <c r="N1" s="215"/>
      <c r="O1" s="215"/>
      <c r="P1" s="215"/>
      <c r="Q1" s="215"/>
      <c r="R1" s="215"/>
      <c r="S1" s="213"/>
    </row>
    <row r="2" spans="1:40" ht="12" customHeight="1" x14ac:dyDescent="0.2">
      <c r="A2" s="45" t="s">
        <v>446</v>
      </c>
      <c r="B2" s="213"/>
      <c r="C2" s="214"/>
      <c r="D2" s="214"/>
      <c r="E2" s="213"/>
      <c r="F2" s="215"/>
      <c r="G2" s="215"/>
      <c r="H2" s="215"/>
      <c r="I2" s="215"/>
      <c r="J2" s="215"/>
      <c r="K2" s="215"/>
      <c r="L2" s="215"/>
      <c r="M2" s="215"/>
      <c r="N2" s="215"/>
      <c r="O2" s="215"/>
      <c r="P2" s="215"/>
      <c r="Q2" s="215"/>
      <c r="R2" s="215"/>
      <c r="S2" s="213"/>
    </row>
    <row r="3" spans="1:40" ht="12" customHeight="1" x14ac:dyDescent="0.2">
      <c r="A3" s="216" t="str">
        <f>'Yakima Regulated Price Out'!A3</f>
        <v>1/1/2020-12/31/2020</v>
      </c>
      <c r="B3" s="213"/>
      <c r="C3" s="214"/>
      <c r="D3" s="214"/>
      <c r="E3" s="213"/>
      <c r="F3" s="215"/>
      <c r="G3" s="215"/>
      <c r="H3" s="215"/>
      <c r="I3" s="215"/>
      <c r="J3" s="215"/>
      <c r="K3" s="215"/>
      <c r="L3" s="215"/>
      <c r="M3" s="215"/>
      <c r="N3" s="215"/>
      <c r="O3" s="215"/>
      <c r="P3" s="215"/>
      <c r="Q3" s="215"/>
      <c r="R3" s="215"/>
      <c r="S3" s="213"/>
    </row>
    <row r="4" spans="1:40" ht="25.5" customHeight="1" x14ac:dyDescent="0.2">
      <c r="A4" s="213"/>
      <c r="B4" s="217"/>
      <c r="C4" s="142" t="s">
        <v>403</v>
      </c>
      <c r="D4" s="142" t="s">
        <v>72</v>
      </c>
      <c r="E4" s="136"/>
      <c r="F4" s="55" t="str">
        <f>'Yakima Regulated Price Out'!E4</f>
        <v>Jan</v>
      </c>
      <c r="G4" s="55" t="str">
        <f>'Yakima Regulated Price Out'!F4</f>
        <v>Feb</v>
      </c>
      <c r="H4" s="55" t="str">
        <f>'Yakima Regulated Price Out'!G4</f>
        <v>Mar</v>
      </c>
      <c r="I4" s="55" t="str">
        <f>'Yakima Regulated Price Out'!H4</f>
        <v>Apr</v>
      </c>
      <c r="J4" s="55" t="str">
        <f>'Yakima Regulated Price Out'!I4</f>
        <v>May</v>
      </c>
      <c r="K4" s="55" t="str">
        <f>'Yakima Regulated Price Out'!J4</f>
        <v>Jun</v>
      </c>
      <c r="L4" s="55" t="str">
        <f>'Yakima Regulated Price Out'!K4</f>
        <v>Jul</v>
      </c>
      <c r="M4" s="55" t="str">
        <f>'Yakima Regulated Price Out'!L4</f>
        <v>Aug</v>
      </c>
      <c r="N4" s="55" t="str">
        <f>'Yakima Regulated Price Out'!M4</f>
        <v>Sep</v>
      </c>
      <c r="O4" s="55" t="str">
        <f>'Yakima Regulated Price Out'!N4</f>
        <v>Oct</v>
      </c>
      <c r="P4" s="55" t="str">
        <f>'Yakima Regulated Price Out'!O4</f>
        <v>Nov</v>
      </c>
      <c r="Q4" s="55" t="str">
        <f>'Yakima Regulated Price Out'!P4</f>
        <v>Dec</v>
      </c>
      <c r="R4" s="55" t="s">
        <v>10</v>
      </c>
      <c r="S4" s="136"/>
      <c r="T4" s="143" t="str">
        <f>F4</f>
        <v>Jan</v>
      </c>
      <c r="U4" s="143" t="str">
        <f t="shared" ref="U4:AE4" si="0">G4</f>
        <v>Feb</v>
      </c>
      <c r="V4" s="143" t="str">
        <f t="shared" si="0"/>
        <v>Mar</v>
      </c>
      <c r="W4" s="143" t="str">
        <f t="shared" si="0"/>
        <v>Apr</v>
      </c>
      <c r="X4" s="143" t="str">
        <f t="shared" si="0"/>
        <v>May</v>
      </c>
      <c r="Y4" s="143" t="str">
        <f t="shared" si="0"/>
        <v>Jun</v>
      </c>
      <c r="Z4" s="143" t="str">
        <f t="shared" si="0"/>
        <v>Jul</v>
      </c>
      <c r="AA4" s="143" t="str">
        <f t="shared" si="0"/>
        <v>Aug</v>
      </c>
      <c r="AB4" s="143" t="str">
        <f t="shared" si="0"/>
        <v>Sep</v>
      </c>
      <c r="AC4" s="143" t="str">
        <f t="shared" si="0"/>
        <v>Oct</v>
      </c>
      <c r="AD4" s="143" t="str">
        <f t="shared" si="0"/>
        <v>Nov</v>
      </c>
      <c r="AE4" s="143" t="str">
        <f t="shared" si="0"/>
        <v>Dec</v>
      </c>
      <c r="AF4" s="144" t="s">
        <v>404</v>
      </c>
      <c r="AH4" s="268" t="s">
        <v>76</v>
      </c>
      <c r="AI4" s="268"/>
      <c r="AJ4" s="268"/>
      <c r="AK4" s="268"/>
      <c r="AL4" s="268"/>
    </row>
    <row r="5" spans="1:40" ht="12" customHeight="1" x14ac:dyDescent="0.2">
      <c r="A5" s="218" t="s">
        <v>77</v>
      </c>
      <c r="B5" s="217" t="s">
        <v>78</v>
      </c>
      <c r="C5" s="146" t="s">
        <v>405</v>
      </c>
      <c r="D5" s="146" t="s">
        <v>406</v>
      </c>
      <c r="E5" s="141"/>
      <c r="F5" s="55" t="s">
        <v>407</v>
      </c>
      <c r="G5" s="55" t="s">
        <v>407</v>
      </c>
      <c r="H5" s="55" t="s">
        <v>407</v>
      </c>
      <c r="I5" s="55" t="s">
        <v>407</v>
      </c>
      <c r="J5" s="55" t="s">
        <v>407</v>
      </c>
      <c r="K5" s="55" t="s">
        <v>407</v>
      </c>
      <c r="L5" s="55" t="s">
        <v>407</v>
      </c>
      <c r="M5" s="55" t="s">
        <v>407</v>
      </c>
      <c r="N5" s="55" t="s">
        <v>407</v>
      </c>
      <c r="O5" s="55" t="s">
        <v>407</v>
      </c>
      <c r="P5" s="55" t="s">
        <v>407</v>
      </c>
      <c r="Q5" s="55" t="s">
        <v>407</v>
      </c>
      <c r="R5" s="55" t="s">
        <v>407</v>
      </c>
      <c r="S5" s="141"/>
      <c r="T5" s="61" t="s">
        <v>408</v>
      </c>
      <c r="U5" s="61" t="s">
        <v>408</v>
      </c>
      <c r="V5" s="61" t="s">
        <v>408</v>
      </c>
      <c r="W5" s="61" t="s">
        <v>408</v>
      </c>
      <c r="X5" s="61" t="s">
        <v>408</v>
      </c>
      <c r="Y5" s="61" t="s">
        <v>408</v>
      </c>
      <c r="Z5" s="61" t="s">
        <v>408</v>
      </c>
      <c r="AA5" s="61" t="s">
        <v>408</v>
      </c>
      <c r="AB5" s="61" t="s">
        <v>408</v>
      </c>
      <c r="AC5" s="61" t="s">
        <v>408</v>
      </c>
      <c r="AD5" s="61" t="s">
        <v>408</v>
      </c>
      <c r="AE5" s="61" t="s">
        <v>408</v>
      </c>
      <c r="AF5" s="61" t="s">
        <v>408</v>
      </c>
      <c r="AH5" s="63" t="s">
        <v>82</v>
      </c>
      <c r="AI5" s="63" t="s">
        <v>83</v>
      </c>
      <c r="AJ5" s="63" t="s">
        <v>84</v>
      </c>
      <c r="AK5" s="63" t="s">
        <v>85</v>
      </c>
      <c r="AL5" s="63" t="s">
        <v>86</v>
      </c>
    </row>
    <row r="6" spans="1:40" ht="12" customHeight="1" x14ac:dyDescent="0.2"/>
    <row r="7" spans="1:40" s="215" customFormat="1" ht="12" customHeight="1" x14ac:dyDescent="0.2">
      <c r="B7" s="213"/>
      <c r="C7" s="214"/>
      <c r="D7" s="214"/>
      <c r="E7" s="213"/>
      <c r="S7" s="213"/>
      <c r="T7" s="50"/>
      <c r="U7" s="50"/>
      <c r="V7" s="50"/>
      <c r="W7" s="50"/>
      <c r="X7" s="50"/>
      <c r="Y7" s="50"/>
      <c r="Z7" s="50"/>
      <c r="AA7" s="50"/>
      <c r="AB7" s="50"/>
      <c r="AC7" s="50"/>
      <c r="AD7" s="50"/>
      <c r="AE7" s="50"/>
      <c r="AF7" s="50"/>
    </row>
    <row r="8" spans="1:40" s="215" customFormat="1" ht="12" customHeight="1" x14ac:dyDescent="0.2">
      <c r="A8" s="66"/>
      <c r="B8" s="66"/>
      <c r="C8" s="214"/>
      <c r="D8" s="214"/>
      <c r="E8" s="219"/>
      <c r="S8" s="219"/>
      <c r="T8" s="50"/>
      <c r="U8" s="50"/>
      <c r="V8" s="50"/>
      <c r="W8" s="50"/>
      <c r="X8" s="50"/>
      <c r="Y8" s="50"/>
      <c r="Z8" s="50"/>
      <c r="AA8" s="50"/>
      <c r="AB8" s="50"/>
      <c r="AC8" s="50"/>
      <c r="AD8" s="50"/>
      <c r="AE8" s="50"/>
      <c r="AF8" s="50"/>
    </row>
    <row r="9" spans="1:40" s="215" customFormat="1" ht="12" customHeight="1" x14ac:dyDescent="0.2">
      <c r="A9" s="70" t="s">
        <v>87</v>
      </c>
      <c r="B9" s="70" t="s">
        <v>87</v>
      </c>
      <c r="C9" s="214"/>
      <c r="D9" s="214"/>
      <c r="E9" s="219"/>
      <c r="S9" s="219"/>
      <c r="T9" s="139"/>
      <c r="U9" s="139"/>
      <c r="V9" s="139"/>
      <c r="W9" s="139"/>
      <c r="X9" s="139"/>
      <c r="Y9" s="139"/>
      <c r="Z9" s="139"/>
      <c r="AA9" s="139"/>
      <c r="AB9" s="139"/>
      <c r="AC9" s="139"/>
      <c r="AD9" s="139"/>
      <c r="AE9" s="139"/>
      <c r="AF9" s="139"/>
    </row>
    <row r="10" spans="1:40" s="215" customFormat="1" ht="12" customHeight="1" x14ac:dyDescent="0.2">
      <c r="A10" s="70"/>
      <c r="B10" s="70"/>
      <c r="C10" s="214"/>
      <c r="D10" s="214"/>
      <c r="E10" s="219"/>
      <c r="S10" s="219"/>
      <c r="T10" s="139"/>
      <c r="U10" s="139"/>
      <c r="V10" s="139"/>
      <c r="W10" s="139"/>
      <c r="X10" s="139"/>
      <c r="Y10" s="139"/>
      <c r="Z10" s="139"/>
      <c r="AA10" s="139"/>
      <c r="AB10" s="139"/>
      <c r="AC10" s="139"/>
      <c r="AD10" s="139"/>
      <c r="AE10" s="139"/>
      <c r="AF10" s="139"/>
    </row>
    <row r="11" spans="1:40" s="215" customFormat="1" ht="12" customHeight="1" x14ac:dyDescent="0.2">
      <c r="A11" s="72" t="s">
        <v>88</v>
      </c>
      <c r="B11" s="72" t="s">
        <v>88</v>
      </c>
      <c r="C11" s="220"/>
      <c r="D11" s="220"/>
      <c r="E11" s="220"/>
      <c r="F11" s="221"/>
      <c r="G11" s="221"/>
      <c r="H11" s="221"/>
      <c r="I11" s="221"/>
      <c r="J11" s="221"/>
      <c r="K11" s="221"/>
      <c r="L11" s="221"/>
      <c r="M11" s="221"/>
      <c r="N11" s="221"/>
      <c r="O11" s="221"/>
      <c r="P11" s="221"/>
      <c r="Q11" s="221"/>
      <c r="R11" s="221"/>
      <c r="S11" s="220"/>
      <c r="T11" s="139"/>
      <c r="U11" s="139"/>
      <c r="V11" s="139"/>
      <c r="W11" s="139"/>
      <c r="X11" s="139"/>
      <c r="Y11" s="139"/>
      <c r="Z11" s="139"/>
      <c r="AA11" s="139"/>
      <c r="AB11" s="139"/>
      <c r="AC11" s="139"/>
      <c r="AD11" s="139"/>
      <c r="AE11" s="139"/>
      <c r="AF11" s="139"/>
    </row>
    <row r="12" spans="1:40" s="215" customFormat="1" ht="12" customHeight="1" x14ac:dyDescent="0.2">
      <c r="A12" s="222" t="s">
        <v>105</v>
      </c>
      <c r="B12" s="222" t="s">
        <v>106</v>
      </c>
      <c r="C12" s="220">
        <v>9.1922386329413257</v>
      </c>
      <c r="D12" s="220">
        <f>C12</f>
        <v>9.1922386329413257</v>
      </c>
      <c r="E12" s="220"/>
      <c r="F12" s="223">
        <v>45.95</v>
      </c>
      <c r="G12" s="223">
        <v>45.95</v>
      </c>
      <c r="H12" s="223">
        <v>45.95</v>
      </c>
      <c r="I12" s="223">
        <v>45.95</v>
      </c>
      <c r="J12" s="223">
        <v>45.95</v>
      </c>
      <c r="K12" s="223">
        <v>45.95</v>
      </c>
      <c r="L12" s="223">
        <v>45.95</v>
      </c>
      <c r="M12" s="223">
        <v>45.95</v>
      </c>
      <c r="N12" s="223">
        <v>45.95</v>
      </c>
      <c r="O12" s="223">
        <v>45.95</v>
      </c>
      <c r="P12" s="223">
        <v>45.95</v>
      </c>
      <c r="Q12" s="223">
        <v>45.95</v>
      </c>
      <c r="R12" s="223">
        <f>SUM(F12:Q12)</f>
        <v>551.4</v>
      </c>
      <c r="S12" s="220"/>
      <c r="T12" s="153">
        <f>+(F12/$C12)</f>
        <v>4.9987823243984861</v>
      </c>
      <c r="U12" s="153">
        <f t="shared" ref="U12:AA14" si="1">+(G12/$C12)</f>
        <v>4.9987823243984861</v>
      </c>
      <c r="V12" s="153">
        <f t="shared" si="1"/>
        <v>4.9987823243984861</v>
      </c>
      <c r="W12" s="153">
        <f t="shared" si="1"/>
        <v>4.9987823243984861</v>
      </c>
      <c r="X12" s="153">
        <f t="shared" si="1"/>
        <v>4.9987823243984861</v>
      </c>
      <c r="Y12" s="153">
        <f t="shared" si="1"/>
        <v>4.9987823243984861</v>
      </c>
      <c r="Z12" s="153">
        <f t="shared" si="1"/>
        <v>4.9987823243984861</v>
      </c>
      <c r="AA12" s="153">
        <f t="shared" si="1"/>
        <v>4.9987823243984861</v>
      </c>
      <c r="AB12" s="153">
        <f>+(N12/$D12)</f>
        <v>4.9987823243984861</v>
      </c>
      <c r="AC12" s="153">
        <f t="shared" ref="AC12:AE14" si="2">+(O12/$D12)</f>
        <v>4.9987823243984861</v>
      </c>
      <c r="AD12" s="153">
        <f t="shared" si="2"/>
        <v>4.9987823243984861</v>
      </c>
      <c r="AE12" s="153">
        <f t="shared" si="2"/>
        <v>4.9987823243984861</v>
      </c>
      <c r="AF12" s="153">
        <f>SUM(T12:AE12)/12</f>
        <v>4.9987823243984852</v>
      </c>
      <c r="AH12" s="215">
        <v>48</v>
      </c>
      <c r="AK12" s="215">
        <v>1</v>
      </c>
      <c r="AL12" s="224">
        <f>+AK12*AF12</f>
        <v>4.9987823243984852</v>
      </c>
    </row>
    <row r="13" spans="1:40" s="215" customFormat="1" ht="12" customHeight="1" x14ac:dyDescent="0.2">
      <c r="A13" s="222" t="s">
        <v>107</v>
      </c>
      <c r="B13" s="222" t="s">
        <v>108</v>
      </c>
      <c r="C13" s="220">
        <v>9.6787077116416391</v>
      </c>
      <c r="D13" s="220">
        <f t="shared" ref="D13:D15" si="3">C13</f>
        <v>9.6787077116416391</v>
      </c>
      <c r="E13" s="220"/>
      <c r="F13" s="223">
        <v>9.68</v>
      </c>
      <c r="G13" s="223">
        <v>9.68</v>
      </c>
      <c r="H13" s="223">
        <v>9.68</v>
      </c>
      <c r="I13" s="223">
        <v>9.68</v>
      </c>
      <c r="J13" s="223">
        <v>9.68</v>
      </c>
      <c r="K13" s="223">
        <v>9.68</v>
      </c>
      <c r="L13" s="223">
        <v>9.68</v>
      </c>
      <c r="M13" s="223">
        <v>9.68</v>
      </c>
      <c r="N13" s="223">
        <v>0</v>
      </c>
      <c r="O13" s="223">
        <v>0</v>
      </c>
      <c r="P13" s="223">
        <v>0</v>
      </c>
      <c r="Q13" s="223">
        <v>9.68</v>
      </c>
      <c r="R13" s="223">
        <f>SUM(F13:Q13)</f>
        <v>87.12</v>
      </c>
      <c r="S13" s="220"/>
      <c r="T13" s="153">
        <f t="shared" ref="T13:T14" si="4">+(F13/$C13)</f>
        <v>1.0001335186883271</v>
      </c>
      <c r="U13" s="153">
        <f t="shared" si="1"/>
        <v>1.0001335186883271</v>
      </c>
      <c r="V13" s="153">
        <f t="shared" si="1"/>
        <v>1.0001335186883271</v>
      </c>
      <c r="W13" s="153">
        <f t="shared" si="1"/>
        <v>1.0001335186883271</v>
      </c>
      <c r="X13" s="153">
        <f t="shared" si="1"/>
        <v>1.0001335186883271</v>
      </c>
      <c r="Y13" s="153">
        <f t="shared" si="1"/>
        <v>1.0001335186883271</v>
      </c>
      <c r="Z13" s="153">
        <f t="shared" si="1"/>
        <v>1.0001335186883271</v>
      </c>
      <c r="AA13" s="153">
        <f t="shared" si="1"/>
        <v>1.0001335186883271</v>
      </c>
      <c r="AB13" s="153">
        <f t="shared" ref="AB13:AB14" si="5">+(N13/$D13)</f>
        <v>0</v>
      </c>
      <c r="AC13" s="153">
        <f t="shared" si="2"/>
        <v>0</v>
      </c>
      <c r="AD13" s="153">
        <f t="shared" si="2"/>
        <v>0</v>
      </c>
      <c r="AE13" s="153">
        <f t="shared" si="2"/>
        <v>1.0001335186883271</v>
      </c>
      <c r="AF13" s="153">
        <f>SUM(T13:AE13)/12</f>
        <v>0.75010013901624539</v>
      </c>
      <c r="AH13" s="215">
        <v>64</v>
      </c>
      <c r="AK13" s="215">
        <v>1</v>
      </c>
      <c r="AL13" s="224">
        <f>+AK13*AF13</f>
        <v>0.75010013901624539</v>
      </c>
    </row>
    <row r="14" spans="1:40" s="215" customFormat="1" ht="12" customHeight="1" x14ac:dyDescent="0.2">
      <c r="A14" s="76" t="s">
        <v>109</v>
      </c>
      <c r="B14" s="76" t="s">
        <v>110</v>
      </c>
      <c r="C14" s="220">
        <v>11.857683793320122</v>
      </c>
      <c r="D14" s="220">
        <f t="shared" si="3"/>
        <v>11.857683793320122</v>
      </c>
      <c r="E14" s="220"/>
      <c r="F14" s="223">
        <v>4684.7</v>
      </c>
      <c r="G14" s="223">
        <v>4672.84</v>
      </c>
      <c r="H14" s="223">
        <v>4696.9399999999996</v>
      </c>
      <c r="I14" s="223">
        <v>4720.28</v>
      </c>
      <c r="J14" s="223">
        <v>4755.8599999999997</v>
      </c>
      <c r="K14" s="223">
        <v>4755.8599999999997</v>
      </c>
      <c r="L14" s="223">
        <v>4803.3</v>
      </c>
      <c r="M14" s="223">
        <v>4827.0200000000004</v>
      </c>
      <c r="N14" s="223">
        <v>4803.3</v>
      </c>
      <c r="O14" s="223">
        <v>4838.88</v>
      </c>
      <c r="P14" s="223">
        <v>4850.74</v>
      </c>
      <c r="Q14" s="223">
        <v>4898.18</v>
      </c>
      <c r="R14" s="223">
        <f t="shared" ref="R14:R16" si="6">SUM(F14:Q14)</f>
        <v>57307.9</v>
      </c>
      <c r="S14" s="220"/>
      <c r="T14" s="153">
        <f t="shared" si="4"/>
        <v>395.07715685917236</v>
      </c>
      <c r="U14" s="153">
        <f t="shared" si="1"/>
        <v>394.07696152535169</v>
      </c>
      <c r="V14" s="153">
        <f t="shared" si="1"/>
        <v>396.10939892375626</v>
      </c>
      <c r="W14" s="153">
        <f t="shared" si="1"/>
        <v>398.07774286063443</v>
      </c>
      <c r="X14" s="153">
        <f t="shared" si="1"/>
        <v>401.0783288620965</v>
      </c>
      <c r="Y14" s="153">
        <f t="shared" si="1"/>
        <v>401.0783288620965</v>
      </c>
      <c r="Z14" s="153">
        <f t="shared" si="1"/>
        <v>405.07911019737929</v>
      </c>
      <c r="AA14" s="153">
        <f t="shared" si="1"/>
        <v>407.07950086502069</v>
      </c>
      <c r="AB14" s="153">
        <f t="shared" si="5"/>
        <v>405.07911019737929</v>
      </c>
      <c r="AC14" s="153">
        <f t="shared" si="2"/>
        <v>408.07969619884136</v>
      </c>
      <c r="AD14" s="153">
        <f t="shared" si="2"/>
        <v>409.07989153266203</v>
      </c>
      <c r="AE14" s="153">
        <f t="shared" si="2"/>
        <v>413.08067286794483</v>
      </c>
      <c r="AF14" s="153">
        <f>SUM(T14:AE14)/12</f>
        <v>402.74799164602786</v>
      </c>
      <c r="AH14" s="215">
        <v>96</v>
      </c>
      <c r="AK14" s="215">
        <v>1</v>
      </c>
      <c r="AL14" s="224">
        <f>+AK14*AF14</f>
        <v>402.74799164602786</v>
      </c>
    </row>
    <row r="15" spans="1:40" s="215" customFormat="1" ht="12" customHeight="1" x14ac:dyDescent="0.2">
      <c r="A15" s="101" t="s">
        <v>113</v>
      </c>
      <c r="B15" s="101" t="s">
        <v>114</v>
      </c>
      <c r="C15" s="220">
        <v>1.6519679130864784</v>
      </c>
      <c r="D15" s="220">
        <f t="shared" si="3"/>
        <v>1.6519679130864784</v>
      </c>
      <c r="E15" s="220"/>
      <c r="F15" s="223">
        <v>37.950000000000003</v>
      </c>
      <c r="G15" s="223">
        <v>11.55</v>
      </c>
      <c r="H15" s="223">
        <v>74.25</v>
      </c>
      <c r="I15" s="223">
        <v>250.8</v>
      </c>
      <c r="J15" s="223">
        <v>280.5</v>
      </c>
      <c r="K15" s="223">
        <v>191.4</v>
      </c>
      <c r="L15" s="223">
        <v>36.299999999999997</v>
      </c>
      <c r="M15" s="223">
        <v>207.9</v>
      </c>
      <c r="N15" s="223">
        <v>160.05000000000001</v>
      </c>
      <c r="O15" s="223">
        <v>103.95</v>
      </c>
      <c r="P15" s="223">
        <v>189.75</v>
      </c>
      <c r="Q15" s="223">
        <v>80.849999999999994</v>
      </c>
      <c r="R15" s="223">
        <f t="shared" si="6"/>
        <v>1625.2499999999998</v>
      </c>
      <c r="S15" s="220"/>
      <c r="T15" s="139"/>
      <c r="U15" s="139"/>
      <c r="V15" s="139"/>
      <c r="W15" s="139"/>
      <c r="X15" s="139"/>
      <c r="Y15" s="139"/>
      <c r="Z15" s="139"/>
      <c r="AA15" s="139"/>
      <c r="AB15" s="139"/>
      <c r="AC15" s="139"/>
      <c r="AD15" s="139"/>
      <c r="AE15" s="139"/>
      <c r="AF15" s="139"/>
    </row>
    <row r="16" spans="1:40" s="215" customFormat="1" ht="12" customHeight="1" x14ac:dyDescent="0.2">
      <c r="A16" s="101" t="s">
        <v>143</v>
      </c>
      <c r="B16" s="101" t="s">
        <v>144</v>
      </c>
      <c r="C16" s="220">
        <v>4.5199999999999996</v>
      </c>
      <c r="D16" s="220">
        <v>4.53</v>
      </c>
      <c r="E16" s="220"/>
      <c r="F16" s="223">
        <v>0</v>
      </c>
      <c r="G16" s="223">
        <v>0</v>
      </c>
      <c r="H16" s="223">
        <v>4.5199999999999996</v>
      </c>
      <c r="I16" s="223">
        <v>0</v>
      </c>
      <c r="J16" s="223">
        <v>0</v>
      </c>
      <c r="K16" s="223">
        <v>0</v>
      </c>
      <c r="L16" s="223">
        <v>0</v>
      </c>
      <c r="M16" s="223">
        <v>4.5199999999999996</v>
      </c>
      <c r="N16" s="223">
        <v>0</v>
      </c>
      <c r="O16" s="223">
        <v>0</v>
      </c>
      <c r="P16" s="223">
        <v>0</v>
      </c>
      <c r="Q16" s="223">
        <v>0</v>
      </c>
      <c r="R16" s="223">
        <f t="shared" si="6"/>
        <v>9.0399999999999991</v>
      </c>
      <c r="S16" s="220"/>
      <c r="T16" s="204"/>
      <c r="U16" s="204"/>
      <c r="V16" s="204"/>
      <c r="W16" s="204"/>
      <c r="X16" s="204"/>
      <c r="Y16" s="204"/>
      <c r="Z16" s="204"/>
      <c r="AA16" s="204"/>
      <c r="AB16" s="204"/>
      <c r="AC16" s="204"/>
      <c r="AD16" s="204"/>
      <c r="AE16" s="204"/>
      <c r="AF16" s="139"/>
      <c r="AM16" s="225" t="s">
        <v>149</v>
      </c>
      <c r="AN16" s="226">
        <f>+SUM(AL12:AL14)</f>
        <v>408.49687410944262</v>
      </c>
    </row>
    <row r="17" spans="1:42" s="215" customFormat="1" ht="12" customHeight="1" thickBot="1" x14ac:dyDescent="0.25">
      <c r="A17" s="84"/>
      <c r="B17" s="84"/>
      <c r="C17" s="220"/>
      <c r="D17" s="220"/>
      <c r="E17" s="220"/>
      <c r="F17" s="223"/>
      <c r="G17" s="223"/>
      <c r="H17" s="223"/>
      <c r="I17" s="223"/>
      <c r="J17" s="223"/>
      <c r="K17" s="223"/>
      <c r="L17" s="223"/>
      <c r="M17" s="223"/>
      <c r="N17" s="223"/>
      <c r="O17" s="223"/>
      <c r="P17" s="223"/>
      <c r="Q17" s="223"/>
      <c r="R17" s="223"/>
      <c r="S17" s="220"/>
      <c r="T17" s="204"/>
      <c r="U17" s="204"/>
      <c r="V17" s="204"/>
      <c r="W17" s="204"/>
      <c r="X17" s="204"/>
      <c r="Y17" s="204"/>
      <c r="Z17" s="204"/>
      <c r="AA17" s="204"/>
      <c r="AB17" s="204"/>
      <c r="AC17" s="204"/>
      <c r="AD17" s="204"/>
      <c r="AE17" s="204"/>
      <c r="AF17" s="139"/>
      <c r="AM17" s="225" t="s">
        <v>150</v>
      </c>
      <c r="AN17" s="225">
        <v>0</v>
      </c>
    </row>
    <row r="18" spans="1:42" s="213" customFormat="1" ht="12" customHeight="1" thickBot="1" x14ac:dyDescent="0.25">
      <c r="A18" s="86"/>
      <c r="B18" s="87" t="s">
        <v>151</v>
      </c>
      <c r="C18" s="220"/>
      <c r="D18" s="220"/>
      <c r="E18" s="220"/>
      <c r="F18" s="227">
        <f t="shared" ref="F18:R18" si="7">SUM(F12:F17)</f>
        <v>4778.28</v>
      </c>
      <c r="G18" s="227">
        <f t="shared" si="7"/>
        <v>4740.0200000000004</v>
      </c>
      <c r="H18" s="227">
        <f t="shared" si="7"/>
        <v>4831.34</v>
      </c>
      <c r="I18" s="227">
        <f t="shared" si="7"/>
        <v>5026.71</v>
      </c>
      <c r="J18" s="227">
        <f t="shared" si="7"/>
        <v>5091.99</v>
      </c>
      <c r="K18" s="227">
        <f t="shared" si="7"/>
        <v>5002.8899999999994</v>
      </c>
      <c r="L18" s="227">
        <f t="shared" si="7"/>
        <v>4895.2300000000005</v>
      </c>
      <c r="M18" s="227">
        <f t="shared" si="7"/>
        <v>5095.0700000000006</v>
      </c>
      <c r="N18" s="227">
        <f t="shared" si="7"/>
        <v>5009.3</v>
      </c>
      <c r="O18" s="227">
        <f t="shared" si="7"/>
        <v>4988.78</v>
      </c>
      <c r="P18" s="227">
        <f t="shared" si="7"/>
        <v>5086.4399999999996</v>
      </c>
      <c r="Q18" s="227">
        <f t="shared" si="7"/>
        <v>5034.6600000000008</v>
      </c>
      <c r="R18" s="227">
        <f t="shared" si="7"/>
        <v>59580.71</v>
      </c>
      <c r="S18" s="220"/>
      <c r="T18" s="190"/>
      <c r="U18" s="190"/>
      <c r="V18" s="190"/>
      <c r="W18" s="190"/>
      <c r="X18" s="190"/>
      <c r="Y18" s="190"/>
      <c r="Z18" s="190"/>
      <c r="AA18" s="190"/>
      <c r="AB18" s="190"/>
      <c r="AC18" s="190"/>
      <c r="AD18" s="190"/>
      <c r="AE18" s="190"/>
      <c r="AF18" s="191">
        <f>SUM(AF12:AF15)</f>
        <v>408.49687410944262</v>
      </c>
      <c r="AK18" s="227">
        <f t="shared" ref="AK18:AL18" si="8">SUM(AK12:AK17)</f>
        <v>3</v>
      </c>
      <c r="AL18" s="227">
        <f t="shared" si="8"/>
        <v>408.49687410944262</v>
      </c>
    </row>
    <row r="19" spans="1:42" s="215" customFormat="1" ht="12" customHeight="1" x14ac:dyDescent="0.2">
      <c r="A19" s="70"/>
      <c r="B19" s="91"/>
      <c r="C19" s="220"/>
      <c r="D19" s="220"/>
      <c r="E19" s="220"/>
      <c r="F19" s="223"/>
      <c r="G19" s="223"/>
      <c r="H19" s="223"/>
      <c r="I19" s="223"/>
      <c r="J19" s="223"/>
      <c r="K19" s="223"/>
      <c r="L19" s="223"/>
      <c r="M19" s="223"/>
      <c r="N19" s="223"/>
      <c r="O19" s="223"/>
      <c r="P19" s="223"/>
      <c r="Q19" s="223"/>
      <c r="R19" s="223"/>
      <c r="S19" s="220"/>
      <c r="T19" s="204"/>
      <c r="U19" s="204"/>
      <c r="V19" s="204"/>
      <c r="W19" s="204"/>
      <c r="X19" s="204"/>
      <c r="Y19" s="204"/>
      <c r="Z19" s="204"/>
      <c r="AA19" s="204"/>
      <c r="AB19" s="204"/>
      <c r="AC19" s="204"/>
      <c r="AD19" s="204"/>
      <c r="AE19" s="204"/>
      <c r="AF19" s="139"/>
      <c r="AK19" s="228"/>
      <c r="AL19" s="228"/>
      <c r="AM19" s="228"/>
      <c r="AN19" s="228"/>
      <c r="AO19" s="228"/>
      <c r="AP19" s="228"/>
    </row>
    <row r="20" spans="1:42" s="215" customFormat="1" ht="12" customHeight="1" x14ac:dyDescent="0.25">
      <c r="A20" s="229"/>
      <c r="B20" s="50"/>
      <c r="C20" s="220"/>
      <c r="D20" s="220"/>
      <c r="E20" s="220"/>
      <c r="F20" s="223"/>
      <c r="G20" s="223"/>
      <c r="H20" s="223"/>
      <c r="I20" s="223"/>
      <c r="J20" s="223"/>
      <c r="K20" s="223"/>
      <c r="L20" s="223"/>
      <c r="M20" s="223"/>
      <c r="N20" s="223"/>
      <c r="O20" s="223"/>
      <c r="P20" s="223"/>
      <c r="Q20" s="223"/>
      <c r="R20" s="223"/>
      <c r="S20" s="220"/>
      <c r="T20" s="204"/>
      <c r="U20" s="204"/>
      <c r="V20" s="204"/>
      <c r="W20" s="204"/>
      <c r="X20" s="204"/>
      <c r="Y20" s="204"/>
      <c r="Z20" s="204"/>
      <c r="AA20" s="204"/>
      <c r="AB20" s="204"/>
      <c r="AC20" s="204"/>
      <c r="AD20" s="204"/>
      <c r="AE20" s="204"/>
      <c r="AF20" s="139"/>
      <c r="AK20" s="228"/>
      <c r="AL20" s="230"/>
      <c r="AM20" s="228"/>
      <c r="AN20" s="228"/>
      <c r="AO20" s="228"/>
      <c r="AP20" s="228"/>
    </row>
    <row r="21" spans="1:42" s="215" customFormat="1" ht="12" customHeight="1" x14ac:dyDescent="0.25">
      <c r="A21" s="94"/>
      <c r="B21" s="87"/>
      <c r="C21" s="220"/>
      <c r="D21" s="220"/>
      <c r="E21" s="220"/>
      <c r="F21" s="223"/>
      <c r="G21" s="223"/>
      <c r="H21" s="223"/>
      <c r="I21" s="223"/>
      <c r="J21" s="223"/>
      <c r="K21" s="223"/>
      <c r="L21" s="223"/>
      <c r="M21" s="223"/>
      <c r="N21" s="223"/>
      <c r="O21" s="223"/>
      <c r="P21" s="223"/>
      <c r="Q21" s="223"/>
      <c r="R21" s="223"/>
      <c r="S21" s="220"/>
      <c r="T21" s="204"/>
      <c r="U21" s="204"/>
      <c r="V21" s="204"/>
      <c r="W21" s="204"/>
      <c r="X21" s="204"/>
      <c r="Y21" s="204"/>
      <c r="Z21" s="204"/>
      <c r="AA21" s="204"/>
      <c r="AB21" s="204"/>
      <c r="AC21" s="204"/>
      <c r="AD21" s="204"/>
      <c r="AE21" s="204"/>
      <c r="AF21" s="139"/>
      <c r="AK21" s="228"/>
      <c r="AL21" s="231"/>
      <c r="AM21" s="228"/>
      <c r="AN21" s="228"/>
      <c r="AO21" s="228"/>
      <c r="AP21" s="228"/>
    </row>
    <row r="22" spans="1:42" s="215" customFormat="1" ht="12" customHeight="1" x14ac:dyDescent="0.25">
      <c r="A22" s="66"/>
      <c r="B22" s="66"/>
      <c r="C22" s="220"/>
      <c r="D22" s="220"/>
      <c r="E22" s="220"/>
      <c r="F22" s="223"/>
      <c r="G22" s="223"/>
      <c r="H22" s="223"/>
      <c r="I22" s="223"/>
      <c r="J22" s="223"/>
      <c r="K22" s="223"/>
      <c r="L22" s="223"/>
      <c r="M22" s="223"/>
      <c r="N22" s="223"/>
      <c r="O22" s="223"/>
      <c r="P22" s="223"/>
      <c r="Q22" s="223"/>
      <c r="R22" s="223"/>
      <c r="S22" s="220"/>
      <c r="T22" s="139"/>
      <c r="U22" s="139"/>
      <c r="V22" s="139"/>
      <c r="W22" s="139"/>
      <c r="X22" s="139"/>
      <c r="Y22" s="139"/>
      <c r="Z22" s="139"/>
      <c r="AA22" s="139"/>
      <c r="AB22" s="139"/>
      <c r="AC22" s="139"/>
      <c r="AD22" s="139"/>
      <c r="AE22" s="139"/>
      <c r="AF22" s="139"/>
      <c r="AK22" s="228"/>
      <c r="AL22" s="231"/>
      <c r="AM22" s="228"/>
      <c r="AN22" s="228"/>
      <c r="AO22" s="228"/>
      <c r="AP22" s="228"/>
    </row>
    <row r="23" spans="1:42" ht="12" customHeight="1" x14ac:dyDescent="0.25">
      <c r="A23" s="100" t="s">
        <v>160</v>
      </c>
      <c r="B23" s="100" t="s">
        <v>160</v>
      </c>
      <c r="F23" s="65"/>
      <c r="G23" s="65"/>
      <c r="H23" s="65"/>
      <c r="I23" s="65"/>
      <c r="J23" s="65"/>
      <c r="K23" s="65"/>
      <c r="L23" s="65"/>
      <c r="M23" s="65"/>
      <c r="N23" s="65"/>
      <c r="O23" s="65"/>
      <c r="P23" s="65"/>
      <c r="Q23" s="65"/>
      <c r="R23" s="65"/>
      <c r="T23" s="139"/>
      <c r="U23" s="139"/>
      <c r="V23" s="139"/>
      <c r="W23" s="139"/>
      <c r="X23" s="139"/>
      <c r="Y23" s="139"/>
      <c r="Z23" s="139"/>
      <c r="AA23" s="139"/>
      <c r="AB23" s="139"/>
      <c r="AC23" s="139"/>
      <c r="AD23" s="139"/>
      <c r="AE23" s="139"/>
      <c r="AF23" s="139"/>
      <c r="AK23" s="76"/>
      <c r="AL23" s="231"/>
      <c r="AM23" s="76"/>
      <c r="AN23" s="76"/>
      <c r="AO23" s="76"/>
      <c r="AP23" s="76"/>
    </row>
    <row r="24" spans="1:42" ht="12" customHeight="1" x14ac:dyDescent="0.25">
      <c r="A24" s="100"/>
      <c r="B24" s="100"/>
      <c r="F24" s="65"/>
      <c r="G24" s="65"/>
      <c r="H24" s="65"/>
      <c r="I24" s="65"/>
      <c r="J24" s="65"/>
      <c r="K24" s="65"/>
      <c r="L24" s="65"/>
      <c r="M24" s="65"/>
      <c r="N24" s="65"/>
      <c r="O24" s="65"/>
      <c r="P24" s="65"/>
      <c r="Q24" s="65"/>
      <c r="R24" s="65"/>
      <c r="T24" s="139"/>
      <c r="U24" s="139"/>
      <c r="V24" s="139"/>
      <c r="W24" s="139"/>
      <c r="X24" s="139"/>
      <c r="Y24" s="139"/>
      <c r="Z24" s="139"/>
      <c r="AA24" s="139"/>
      <c r="AB24" s="139"/>
      <c r="AC24" s="139"/>
      <c r="AD24" s="139"/>
      <c r="AE24" s="139"/>
      <c r="AF24" s="139"/>
      <c r="AK24" s="76"/>
      <c r="AL24" s="231"/>
      <c r="AM24" s="76"/>
      <c r="AN24" s="76"/>
      <c r="AO24" s="76"/>
      <c r="AP24" s="76"/>
    </row>
    <row r="25" spans="1:42" s="215" customFormat="1" ht="12" customHeight="1" x14ac:dyDescent="0.25">
      <c r="A25" s="72" t="s">
        <v>161</v>
      </c>
      <c r="B25" s="72" t="s">
        <v>161</v>
      </c>
      <c r="C25" s="220"/>
      <c r="D25" s="220"/>
      <c r="E25" s="220"/>
      <c r="F25" s="223"/>
      <c r="G25" s="223"/>
      <c r="H25" s="223"/>
      <c r="I25" s="223"/>
      <c r="J25" s="223"/>
      <c r="K25" s="223"/>
      <c r="L25" s="223"/>
      <c r="M25" s="223"/>
      <c r="N25" s="223"/>
      <c r="O25" s="223"/>
      <c r="P25" s="223"/>
      <c r="Q25" s="223"/>
      <c r="R25" s="223"/>
      <c r="S25" s="220"/>
      <c r="T25" s="139"/>
      <c r="U25" s="139"/>
      <c r="V25" s="139"/>
      <c r="W25" s="139"/>
      <c r="X25" s="139"/>
      <c r="Y25" s="139"/>
      <c r="Z25" s="139"/>
      <c r="AA25" s="139"/>
      <c r="AB25" s="139"/>
      <c r="AC25" s="139"/>
      <c r="AD25" s="139"/>
      <c r="AE25" s="139"/>
      <c r="AF25" s="139"/>
      <c r="AK25" s="228"/>
      <c r="AL25" s="231"/>
      <c r="AM25" s="228"/>
      <c r="AN25" s="228"/>
      <c r="AO25" s="228"/>
      <c r="AP25" s="228"/>
    </row>
    <row r="26" spans="1:42" s="215" customFormat="1" ht="12.75" customHeight="1" x14ac:dyDescent="0.25">
      <c r="A26" s="76" t="s">
        <v>170</v>
      </c>
      <c r="B26" s="76" t="s">
        <v>171</v>
      </c>
      <c r="C26" s="220">
        <v>65.561843127340055</v>
      </c>
      <c r="D26" s="220">
        <f>C26</f>
        <v>65.561843127340055</v>
      </c>
      <c r="E26" s="220"/>
      <c r="F26" s="223">
        <v>1966.8</v>
      </c>
      <c r="G26" s="223">
        <v>2097.92</v>
      </c>
      <c r="H26" s="223">
        <v>2097.92</v>
      </c>
      <c r="I26" s="223">
        <v>2163.48</v>
      </c>
      <c r="J26" s="223">
        <v>2163.48</v>
      </c>
      <c r="K26" s="223">
        <v>2163.48</v>
      </c>
      <c r="L26" s="223">
        <v>2163.48</v>
      </c>
      <c r="M26" s="223">
        <v>2294.6</v>
      </c>
      <c r="N26" s="223">
        <v>2360.16</v>
      </c>
      <c r="O26" s="223">
        <v>2229.04</v>
      </c>
      <c r="P26" s="223">
        <v>2163.48</v>
      </c>
      <c r="Q26" s="223">
        <v>2163.48</v>
      </c>
      <c r="R26" s="223">
        <f t="shared" ref="R26:R31" si="9">SUM(F26:Q26)</f>
        <v>26027.32</v>
      </c>
      <c r="S26" s="220"/>
      <c r="T26" s="153">
        <f t="shared" ref="T26:AA28" si="10">+(F26/$C26)</f>
        <v>29.999156615836831</v>
      </c>
      <c r="U26" s="153">
        <f t="shared" si="10"/>
        <v>31.999100390225955</v>
      </c>
      <c r="V26" s="153">
        <f t="shared" si="10"/>
        <v>31.999100390225955</v>
      </c>
      <c r="W26" s="153">
        <f t="shared" si="10"/>
        <v>32.999072277420517</v>
      </c>
      <c r="X26" s="153">
        <f t="shared" si="10"/>
        <v>32.999072277420517</v>
      </c>
      <c r="Y26" s="153">
        <f t="shared" si="10"/>
        <v>32.999072277420517</v>
      </c>
      <c r="Z26" s="153">
        <f t="shared" si="10"/>
        <v>32.999072277420517</v>
      </c>
      <c r="AA26" s="153">
        <f t="shared" si="10"/>
        <v>34.99901605180964</v>
      </c>
      <c r="AB26" s="153">
        <f t="shared" ref="AB26:AE28" si="11">+(N26/$D26)</f>
        <v>35.998987939004195</v>
      </c>
      <c r="AC26" s="153">
        <f t="shared" si="11"/>
        <v>33.999044164615079</v>
      </c>
      <c r="AD26" s="153">
        <f t="shared" si="11"/>
        <v>32.999072277420517</v>
      </c>
      <c r="AE26" s="153">
        <f t="shared" si="11"/>
        <v>32.999072277420517</v>
      </c>
      <c r="AF26" s="153">
        <f t="shared" ref="AF26:AF28" si="12">SUM(T26:AE26)/12</f>
        <v>33.082403268020059</v>
      </c>
      <c r="AJ26" s="215">
        <v>1.5</v>
      </c>
      <c r="AK26" s="228">
        <v>1</v>
      </c>
      <c r="AL26" s="232">
        <f>+AK26*AF26</f>
        <v>33.082403268020059</v>
      </c>
      <c r="AM26" s="228"/>
      <c r="AN26" s="228"/>
      <c r="AO26" s="228"/>
      <c r="AP26" s="228"/>
    </row>
    <row r="27" spans="1:42" s="215" customFormat="1" ht="12" customHeight="1" x14ac:dyDescent="0.25">
      <c r="A27" s="76" t="s">
        <v>240</v>
      </c>
      <c r="B27" s="76" t="s">
        <v>241</v>
      </c>
      <c r="C27" s="220">
        <v>20.715474934654985</v>
      </c>
      <c r="D27" s="220">
        <f t="shared" ref="D27:D31" si="13">C27</f>
        <v>20.715474934654985</v>
      </c>
      <c r="E27" s="220"/>
      <c r="F27" s="223">
        <v>642.32000000000005</v>
      </c>
      <c r="G27" s="223">
        <v>642.32000000000005</v>
      </c>
      <c r="H27" s="223">
        <v>642.32000000000005</v>
      </c>
      <c r="I27" s="223">
        <v>642.32000000000005</v>
      </c>
      <c r="J27" s="223">
        <v>642.32000000000005</v>
      </c>
      <c r="K27" s="223">
        <v>642.32000000000005</v>
      </c>
      <c r="L27" s="223">
        <v>642.32000000000005</v>
      </c>
      <c r="M27" s="223">
        <v>642.32000000000005</v>
      </c>
      <c r="N27" s="223">
        <v>642.32000000000005</v>
      </c>
      <c r="O27" s="223">
        <v>642.32000000000005</v>
      </c>
      <c r="P27" s="223">
        <v>642.32000000000005</v>
      </c>
      <c r="Q27" s="223">
        <v>642.32000000000005</v>
      </c>
      <c r="R27" s="223">
        <f t="shared" si="9"/>
        <v>7707.8399999999992</v>
      </c>
      <c r="S27" s="220"/>
      <c r="T27" s="153">
        <f t="shared" si="10"/>
        <v>31.006771605581722</v>
      </c>
      <c r="U27" s="153">
        <f t="shared" si="10"/>
        <v>31.006771605581722</v>
      </c>
      <c r="V27" s="153">
        <f t="shared" si="10"/>
        <v>31.006771605581722</v>
      </c>
      <c r="W27" s="153">
        <f t="shared" si="10"/>
        <v>31.006771605581722</v>
      </c>
      <c r="X27" s="153">
        <f t="shared" si="10"/>
        <v>31.006771605581722</v>
      </c>
      <c r="Y27" s="153">
        <f t="shared" si="10"/>
        <v>31.006771605581722</v>
      </c>
      <c r="Z27" s="153">
        <f t="shared" si="10"/>
        <v>31.006771605581722</v>
      </c>
      <c r="AA27" s="153">
        <f t="shared" si="10"/>
        <v>31.006771605581722</v>
      </c>
      <c r="AB27" s="153">
        <f t="shared" si="11"/>
        <v>31.006771605581722</v>
      </c>
      <c r="AC27" s="153">
        <f t="shared" si="11"/>
        <v>31.006771605581722</v>
      </c>
      <c r="AD27" s="153">
        <f t="shared" si="11"/>
        <v>31.006771605581722</v>
      </c>
      <c r="AE27" s="153">
        <f t="shared" si="11"/>
        <v>31.006771605581722</v>
      </c>
      <c r="AF27" s="153">
        <f t="shared" si="12"/>
        <v>31.006771605581722</v>
      </c>
      <c r="AH27" s="215">
        <v>96</v>
      </c>
      <c r="AK27" s="228">
        <v>1</v>
      </c>
      <c r="AL27" s="232">
        <f>+AK27*AF27</f>
        <v>31.006771605581722</v>
      </c>
      <c r="AM27" s="228"/>
      <c r="AN27" s="228"/>
      <c r="AO27" s="228"/>
      <c r="AP27" s="228"/>
    </row>
    <row r="28" spans="1:42" s="215" customFormat="1" ht="12" customHeight="1" x14ac:dyDescent="0.25">
      <c r="A28" s="76" t="s">
        <v>218</v>
      </c>
      <c r="B28" s="76" t="s">
        <v>219</v>
      </c>
      <c r="C28" s="220">
        <v>10.905015180865343</v>
      </c>
      <c r="D28" s="220">
        <f t="shared" si="13"/>
        <v>10.905015180865343</v>
      </c>
      <c r="E28" s="220"/>
      <c r="F28" s="223">
        <v>0</v>
      </c>
      <c r="G28" s="223">
        <v>0</v>
      </c>
      <c r="H28" s="223">
        <v>0</v>
      </c>
      <c r="I28" s="223">
        <v>32.729999999999997</v>
      </c>
      <c r="J28" s="223">
        <v>21.82</v>
      </c>
      <c r="K28" s="223">
        <v>21.82</v>
      </c>
      <c r="L28" s="223">
        <v>130.91999999999999</v>
      </c>
      <c r="M28" s="223">
        <v>54.55</v>
      </c>
      <c r="N28" s="223">
        <v>32.729999999999997</v>
      </c>
      <c r="O28" s="223">
        <v>0</v>
      </c>
      <c r="P28" s="223">
        <v>0</v>
      </c>
      <c r="Q28" s="223">
        <v>0</v>
      </c>
      <c r="R28" s="223">
        <f t="shared" si="9"/>
        <v>294.57</v>
      </c>
      <c r="S28" s="220"/>
      <c r="T28" s="153">
        <f t="shared" si="10"/>
        <v>0</v>
      </c>
      <c r="U28" s="153">
        <f t="shared" si="10"/>
        <v>0</v>
      </c>
      <c r="V28" s="153">
        <f t="shared" si="10"/>
        <v>0</v>
      </c>
      <c r="W28" s="153">
        <f t="shared" si="10"/>
        <v>3.0013713376053075</v>
      </c>
      <c r="X28" s="153">
        <f t="shared" si="10"/>
        <v>2.000914225070205</v>
      </c>
      <c r="Y28" s="153">
        <f t="shared" si="10"/>
        <v>2.000914225070205</v>
      </c>
      <c r="Z28" s="153">
        <f t="shared" si="10"/>
        <v>12.00548535042123</v>
      </c>
      <c r="AA28" s="153">
        <f t="shared" si="10"/>
        <v>5.0022855626755129</v>
      </c>
      <c r="AB28" s="153">
        <f t="shared" si="11"/>
        <v>3.0013713376053075</v>
      </c>
      <c r="AC28" s="153">
        <f t="shared" si="11"/>
        <v>0</v>
      </c>
      <c r="AD28" s="153">
        <f t="shared" si="11"/>
        <v>0</v>
      </c>
      <c r="AE28" s="153">
        <f t="shared" si="11"/>
        <v>0</v>
      </c>
      <c r="AF28" s="153">
        <f t="shared" si="12"/>
        <v>2.2510285032039805</v>
      </c>
      <c r="AJ28" s="215">
        <v>1.5</v>
      </c>
      <c r="AK28" s="228">
        <v>1</v>
      </c>
      <c r="AL28" s="232">
        <f>+AK28*AF28</f>
        <v>2.2510285032039805</v>
      </c>
      <c r="AM28" s="228"/>
      <c r="AN28" s="228"/>
      <c r="AO28" s="228"/>
      <c r="AP28" s="228"/>
    </row>
    <row r="29" spans="1:42" s="215" customFormat="1" ht="12" customHeight="1" x14ac:dyDescent="0.25">
      <c r="A29" s="76" t="s">
        <v>242</v>
      </c>
      <c r="B29" s="76" t="s">
        <v>243</v>
      </c>
      <c r="C29" s="220">
        <v>11.33</v>
      </c>
      <c r="D29" s="220">
        <f t="shared" si="13"/>
        <v>11.33</v>
      </c>
      <c r="E29" s="220"/>
      <c r="F29" s="223">
        <v>0</v>
      </c>
      <c r="G29" s="223">
        <v>0</v>
      </c>
      <c r="H29" s="223">
        <v>0</v>
      </c>
      <c r="I29" s="223">
        <v>0</v>
      </c>
      <c r="J29" s="223">
        <v>0</v>
      </c>
      <c r="K29" s="223">
        <v>11.33</v>
      </c>
      <c r="L29" s="223">
        <v>0</v>
      </c>
      <c r="M29" s="223">
        <v>0</v>
      </c>
      <c r="N29" s="223">
        <v>11.33</v>
      </c>
      <c r="O29" s="223">
        <v>0</v>
      </c>
      <c r="P29" s="223">
        <v>0</v>
      </c>
      <c r="Q29" s="223">
        <v>0</v>
      </c>
      <c r="R29" s="223">
        <f t="shared" si="9"/>
        <v>22.66</v>
      </c>
      <c r="S29" s="220"/>
      <c r="T29" s="153"/>
      <c r="U29" s="153"/>
      <c r="V29" s="153"/>
      <c r="W29" s="153"/>
      <c r="X29" s="153"/>
      <c r="Y29" s="153"/>
      <c r="Z29" s="153"/>
      <c r="AA29" s="153"/>
      <c r="AB29" s="153"/>
      <c r="AC29" s="153"/>
      <c r="AD29" s="153"/>
      <c r="AE29" s="153"/>
      <c r="AF29" s="153"/>
      <c r="AK29" s="228"/>
      <c r="AL29" s="231"/>
      <c r="AM29" s="228"/>
      <c r="AN29" s="228"/>
      <c r="AO29" s="228"/>
      <c r="AP29" s="228"/>
    </row>
    <row r="30" spans="1:42" s="215" customFormat="1" ht="12" customHeight="1" x14ac:dyDescent="0.25">
      <c r="A30" s="76" t="s">
        <v>270</v>
      </c>
      <c r="B30" s="76" t="s">
        <v>271</v>
      </c>
      <c r="C30" s="220">
        <v>0.41552567138985042</v>
      </c>
      <c r="D30" s="220">
        <f t="shared" si="13"/>
        <v>0.41552567138985042</v>
      </c>
      <c r="E30" s="220"/>
      <c r="F30" s="223">
        <v>25.2</v>
      </c>
      <c r="G30" s="223">
        <v>0</v>
      </c>
      <c r="H30" s="223">
        <v>9.66</v>
      </c>
      <c r="I30" s="223">
        <v>25.2</v>
      </c>
      <c r="J30" s="223">
        <v>25.2</v>
      </c>
      <c r="K30" s="223">
        <v>33.18</v>
      </c>
      <c r="L30" s="223">
        <v>68.88</v>
      </c>
      <c r="M30" s="223">
        <v>49.56</v>
      </c>
      <c r="N30" s="223">
        <v>19.32</v>
      </c>
      <c r="O30" s="223">
        <v>0</v>
      </c>
      <c r="P30" s="223">
        <v>0</v>
      </c>
      <c r="Q30" s="223">
        <v>0</v>
      </c>
      <c r="R30" s="223">
        <f>SUM(F30:Q30)</f>
        <v>256.2</v>
      </c>
      <c r="S30" s="220"/>
      <c r="T30" s="139"/>
      <c r="U30" s="139"/>
      <c r="V30" s="139"/>
      <c r="W30" s="139"/>
      <c r="X30" s="139"/>
      <c r="Y30" s="139"/>
      <c r="Z30" s="139"/>
      <c r="AA30" s="139"/>
      <c r="AB30" s="139"/>
      <c r="AC30" s="139"/>
      <c r="AD30" s="139"/>
      <c r="AE30" s="139"/>
      <c r="AF30" s="139"/>
      <c r="AK30" s="228"/>
      <c r="AL30" s="231"/>
      <c r="AM30" s="228"/>
      <c r="AN30" s="228"/>
      <c r="AO30" s="228"/>
      <c r="AP30" s="228"/>
    </row>
    <row r="31" spans="1:42" s="215" customFormat="1" ht="12" customHeight="1" x14ac:dyDescent="0.25">
      <c r="A31" s="76" t="s">
        <v>300</v>
      </c>
      <c r="B31" s="76" t="s">
        <v>301</v>
      </c>
      <c r="C31" s="220">
        <v>20.48</v>
      </c>
      <c r="D31" s="220">
        <f t="shared" si="13"/>
        <v>20.48</v>
      </c>
      <c r="E31" s="220"/>
      <c r="F31" s="223">
        <v>0</v>
      </c>
      <c r="G31" s="223">
        <v>0</v>
      </c>
      <c r="H31" s="223">
        <v>40.96</v>
      </c>
      <c r="I31" s="223">
        <v>0</v>
      </c>
      <c r="J31" s="223">
        <v>0</v>
      </c>
      <c r="K31" s="223">
        <v>40.96</v>
      </c>
      <c r="L31" s="223">
        <v>40.96</v>
      </c>
      <c r="M31" s="223">
        <v>0</v>
      </c>
      <c r="N31" s="223">
        <v>0</v>
      </c>
      <c r="O31" s="223">
        <v>0</v>
      </c>
      <c r="P31" s="223">
        <v>0</v>
      </c>
      <c r="Q31" s="223">
        <v>0</v>
      </c>
      <c r="R31" s="223">
        <f t="shared" si="9"/>
        <v>122.88</v>
      </c>
      <c r="S31" s="220"/>
      <c r="T31" s="139"/>
      <c r="U31" s="139"/>
      <c r="V31" s="139"/>
      <c r="W31" s="139"/>
      <c r="X31" s="139"/>
      <c r="Y31" s="139"/>
      <c r="Z31" s="139"/>
      <c r="AA31" s="139"/>
      <c r="AB31" s="139"/>
      <c r="AC31" s="139"/>
      <c r="AD31" s="139"/>
      <c r="AE31" s="139"/>
      <c r="AF31" s="139"/>
      <c r="AK31" s="228"/>
      <c r="AL31" s="231"/>
      <c r="AM31" s="233" t="s">
        <v>28</v>
      </c>
      <c r="AN31" s="234">
        <f>+AL26+AL28</f>
        <v>35.333431771224042</v>
      </c>
      <c r="AO31" s="228"/>
      <c r="AP31" s="228"/>
    </row>
    <row r="32" spans="1:42" s="215" customFormat="1" ht="12" customHeight="1" thickBot="1" x14ac:dyDescent="0.25">
      <c r="A32" s="113"/>
      <c r="B32" s="113"/>
      <c r="C32" s="220"/>
      <c r="D32" s="220"/>
      <c r="E32" s="220"/>
      <c r="F32" s="223"/>
      <c r="G32" s="223"/>
      <c r="H32" s="223"/>
      <c r="I32" s="223"/>
      <c r="J32" s="223"/>
      <c r="K32" s="223"/>
      <c r="L32" s="223"/>
      <c r="M32" s="223"/>
      <c r="N32" s="223"/>
      <c r="O32" s="223"/>
      <c r="P32" s="223"/>
      <c r="Q32" s="223"/>
      <c r="R32" s="223"/>
      <c r="S32" s="220"/>
      <c r="T32" s="204"/>
      <c r="U32" s="204"/>
      <c r="V32" s="204"/>
      <c r="W32" s="204"/>
      <c r="X32" s="204"/>
      <c r="Y32" s="204"/>
      <c r="Z32" s="204"/>
      <c r="AA32" s="204"/>
      <c r="AB32" s="204"/>
      <c r="AC32" s="204"/>
      <c r="AD32" s="204"/>
      <c r="AE32" s="204"/>
      <c r="AF32" s="139"/>
      <c r="AK32" s="228"/>
      <c r="AL32" s="228"/>
      <c r="AM32" s="233" t="s">
        <v>149</v>
      </c>
      <c r="AN32" s="234">
        <f>+AL27</f>
        <v>31.006771605581722</v>
      </c>
      <c r="AO32" s="228"/>
      <c r="AP32" s="228"/>
    </row>
    <row r="33" spans="1:42" s="215" customFormat="1" ht="12" customHeight="1" thickBot="1" x14ac:dyDescent="0.3">
      <c r="A33" s="113"/>
      <c r="B33" s="114" t="s">
        <v>332</v>
      </c>
      <c r="C33" s="220"/>
      <c r="D33" s="220"/>
      <c r="E33" s="220"/>
      <c r="F33" s="227">
        <f t="shared" ref="F33:R33" si="14">SUM(F26:F31)</f>
        <v>2634.3199999999997</v>
      </c>
      <c r="G33" s="227">
        <f t="shared" si="14"/>
        <v>2740.2400000000002</v>
      </c>
      <c r="H33" s="227">
        <f t="shared" si="14"/>
        <v>2790.86</v>
      </c>
      <c r="I33" s="227">
        <f t="shared" si="14"/>
        <v>2863.73</v>
      </c>
      <c r="J33" s="227">
        <f t="shared" si="14"/>
        <v>2852.82</v>
      </c>
      <c r="K33" s="227">
        <f t="shared" si="14"/>
        <v>2913.09</v>
      </c>
      <c r="L33" s="227">
        <f t="shared" si="14"/>
        <v>3046.5600000000004</v>
      </c>
      <c r="M33" s="227">
        <f t="shared" si="14"/>
        <v>3041.03</v>
      </c>
      <c r="N33" s="227">
        <f t="shared" si="14"/>
        <v>3065.86</v>
      </c>
      <c r="O33" s="227">
        <f t="shared" si="14"/>
        <v>2871.36</v>
      </c>
      <c r="P33" s="227">
        <f t="shared" si="14"/>
        <v>2805.8</v>
      </c>
      <c r="Q33" s="227">
        <f t="shared" si="14"/>
        <v>2805.8</v>
      </c>
      <c r="R33" s="227">
        <f t="shared" si="14"/>
        <v>34431.469999999994</v>
      </c>
      <c r="S33" s="220"/>
      <c r="T33" s="190"/>
      <c r="U33" s="190"/>
      <c r="V33" s="190"/>
      <c r="W33" s="190"/>
      <c r="X33" s="190"/>
      <c r="Y33" s="190"/>
      <c r="Z33" s="190"/>
      <c r="AA33" s="190"/>
      <c r="AB33" s="190"/>
      <c r="AC33" s="190"/>
      <c r="AD33" s="190"/>
      <c r="AE33" s="190"/>
      <c r="AF33" s="191">
        <f>+SUM(AF26:AF27)</f>
        <v>64.089174873601777</v>
      </c>
      <c r="AJ33" s="75"/>
      <c r="AK33" s="227">
        <f t="shared" ref="AK33:AL33" si="15">SUM(AK26:AK31)</f>
        <v>3</v>
      </c>
      <c r="AL33" s="227">
        <f t="shared" si="15"/>
        <v>66.340203376805761</v>
      </c>
      <c r="AM33" s="228"/>
      <c r="AN33" s="228"/>
      <c r="AO33" s="228"/>
      <c r="AP33" s="228"/>
    </row>
    <row r="34" spans="1:42" ht="12" customHeight="1" x14ac:dyDescent="0.2">
      <c r="A34" s="46"/>
      <c r="B34" s="46"/>
      <c r="F34" s="65"/>
      <c r="G34" s="65"/>
      <c r="H34" s="65"/>
      <c r="I34" s="65"/>
      <c r="J34" s="65"/>
      <c r="K34" s="65"/>
      <c r="L34" s="65"/>
      <c r="M34" s="65"/>
      <c r="N34" s="65"/>
      <c r="O34" s="65"/>
      <c r="P34" s="65"/>
      <c r="Q34" s="65"/>
      <c r="R34" s="65"/>
      <c r="T34" s="204"/>
      <c r="U34" s="204"/>
      <c r="V34" s="204"/>
      <c r="W34" s="204"/>
      <c r="X34" s="204"/>
      <c r="Y34" s="204"/>
      <c r="Z34" s="204"/>
      <c r="AA34" s="204"/>
      <c r="AB34" s="204"/>
      <c r="AC34" s="204"/>
      <c r="AD34" s="204"/>
      <c r="AE34" s="204"/>
      <c r="AF34" s="139"/>
      <c r="AK34" s="76"/>
      <c r="AL34" s="76"/>
      <c r="AM34" s="76"/>
      <c r="AN34" s="76"/>
      <c r="AO34" s="76"/>
      <c r="AP34" s="76"/>
    </row>
    <row r="35" spans="1:42" ht="12" customHeight="1" x14ac:dyDescent="0.2">
      <c r="A35" s="116" t="s">
        <v>385</v>
      </c>
      <c r="B35" s="116" t="s">
        <v>385</v>
      </c>
      <c r="F35" s="65"/>
      <c r="G35" s="65"/>
      <c r="H35" s="65"/>
      <c r="I35" s="65"/>
      <c r="J35" s="65"/>
      <c r="K35" s="65"/>
      <c r="L35" s="65"/>
      <c r="M35" s="65"/>
      <c r="N35" s="65"/>
      <c r="O35" s="65"/>
      <c r="P35" s="65"/>
      <c r="Q35" s="65"/>
      <c r="R35" s="65"/>
      <c r="T35" s="139"/>
      <c r="U35" s="139"/>
      <c r="V35" s="139"/>
      <c r="W35" s="139"/>
      <c r="X35" s="139"/>
      <c r="Y35" s="139"/>
      <c r="Z35" s="139"/>
      <c r="AA35" s="139"/>
      <c r="AB35" s="139"/>
      <c r="AC35" s="139"/>
      <c r="AD35" s="139"/>
      <c r="AE35" s="139"/>
      <c r="AF35" s="139"/>
      <c r="AK35" s="76"/>
      <c r="AL35" s="76"/>
      <c r="AM35" s="76"/>
      <c r="AN35" s="76"/>
      <c r="AO35" s="76"/>
      <c r="AP35" s="76"/>
    </row>
    <row r="36" spans="1:42" ht="12" customHeight="1" x14ac:dyDescent="0.2">
      <c r="A36" s="76" t="s">
        <v>386</v>
      </c>
      <c r="B36" s="76" t="s">
        <v>387</v>
      </c>
      <c r="C36" s="220">
        <v>34.75</v>
      </c>
      <c r="D36" s="220">
        <v>34.75</v>
      </c>
      <c r="E36" s="73"/>
      <c r="F36" s="223">
        <v>0</v>
      </c>
      <c r="G36" s="223">
        <v>0</v>
      </c>
      <c r="H36" s="223">
        <v>0</v>
      </c>
      <c r="I36" s="223">
        <v>1195.05</v>
      </c>
      <c r="J36" s="223">
        <v>0</v>
      </c>
      <c r="K36" s="223">
        <v>0</v>
      </c>
      <c r="L36" s="223">
        <v>0</v>
      </c>
      <c r="M36" s="223">
        <v>0</v>
      </c>
      <c r="N36" s="223">
        <v>0</v>
      </c>
      <c r="O36" s="223">
        <v>401.71</v>
      </c>
      <c r="P36" s="223">
        <v>0</v>
      </c>
      <c r="Q36" s="223">
        <v>0</v>
      </c>
      <c r="R36" s="223">
        <f t="shared" ref="R36" si="16">SUM(F36:Q36)</f>
        <v>1596.76</v>
      </c>
      <c r="S36" s="73"/>
      <c r="T36" s="139"/>
      <c r="U36" s="139"/>
      <c r="V36" s="139"/>
      <c r="W36" s="139"/>
      <c r="X36" s="139"/>
      <c r="Y36" s="139"/>
      <c r="Z36" s="139"/>
      <c r="AA36" s="139"/>
      <c r="AB36" s="139"/>
      <c r="AC36" s="139"/>
      <c r="AD36" s="139"/>
      <c r="AE36" s="139"/>
      <c r="AF36" s="139"/>
      <c r="AK36" s="76"/>
      <c r="AL36" s="76"/>
      <c r="AM36" s="76"/>
      <c r="AN36" s="76"/>
      <c r="AO36" s="76"/>
      <c r="AP36" s="76"/>
    </row>
    <row r="37" spans="1:42" ht="12" customHeight="1" x14ac:dyDescent="0.2">
      <c r="F37" s="65"/>
      <c r="G37" s="65"/>
      <c r="H37" s="65"/>
      <c r="I37" s="65"/>
      <c r="J37" s="65"/>
      <c r="K37" s="65"/>
      <c r="L37" s="65"/>
      <c r="M37" s="65"/>
      <c r="N37" s="65"/>
      <c r="O37" s="65"/>
      <c r="P37" s="65"/>
      <c r="Q37" s="65"/>
      <c r="R37" s="65"/>
      <c r="T37" s="139"/>
      <c r="U37" s="139"/>
      <c r="V37" s="139"/>
      <c r="W37" s="139"/>
      <c r="X37" s="139"/>
      <c r="Y37" s="139"/>
      <c r="Z37" s="139"/>
      <c r="AA37" s="139"/>
      <c r="AB37" s="139"/>
      <c r="AC37" s="139"/>
      <c r="AD37" s="139"/>
      <c r="AE37" s="139"/>
      <c r="AF37" s="139"/>
      <c r="AK37" s="76"/>
      <c r="AL37" s="76"/>
      <c r="AM37" s="76"/>
      <c r="AN37" s="76"/>
      <c r="AO37" s="76"/>
      <c r="AP37" s="76"/>
    </row>
    <row r="38" spans="1:42" ht="12" customHeight="1" x14ac:dyDescent="0.2">
      <c r="A38" s="86"/>
      <c r="B38" s="129" t="s">
        <v>388</v>
      </c>
      <c r="F38" s="88">
        <f t="shared" ref="F38:R38" si="17">SUM(F36:F37)</f>
        <v>0</v>
      </c>
      <c r="G38" s="88">
        <f t="shared" si="17"/>
        <v>0</v>
      </c>
      <c r="H38" s="88">
        <f t="shared" si="17"/>
        <v>0</v>
      </c>
      <c r="I38" s="88">
        <f t="shared" si="17"/>
        <v>1195.05</v>
      </c>
      <c r="J38" s="88">
        <f t="shared" si="17"/>
        <v>0</v>
      </c>
      <c r="K38" s="88">
        <f t="shared" si="17"/>
        <v>0</v>
      </c>
      <c r="L38" s="88">
        <f t="shared" si="17"/>
        <v>0</v>
      </c>
      <c r="M38" s="88">
        <f t="shared" si="17"/>
        <v>0</v>
      </c>
      <c r="N38" s="88">
        <f t="shared" si="17"/>
        <v>0</v>
      </c>
      <c r="O38" s="88">
        <f t="shared" si="17"/>
        <v>401.71</v>
      </c>
      <c r="P38" s="88">
        <f t="shared" si="17"/>
        <v>0</v>
      </c>
      <c r="Q38" s="88">
        <f t="shared" si="17"/>
        <v>0</v>
      </c>
      <c r="R38" s="88">
        <f t="shared" si="17"/>
        <v>1596.76</v>
      </c>
      <c r="T38" s="139"/>
      <c r="U38" s="139"/>
      <c r="V38" s="139"/>
      <c r="W38" s="139"/>
      <c r="X38" s="139"/>
      <c r="Y38" s="139"/>
      <c r="Z38" s="139"/>
      <c r="AA38" s="139"/>
      <c r="AB38" s="139"/>
      <c r="AC38" s="139"/>
      <c r="AD38" s="139"/>
      <c r="AE38" s="139"/>
      <c r="AF38" s="139"/>
      <c r="AK38" s="76"/>
      <c r="AL38" s="76"/>
      <c r="AM38" s="76"/>
      <c r="AN38" s="76"/>
      <c r="AO38" s="76"/>
      <c r="AP38" s="76"/>
    </row>
    <row r="39" spans="1:42" ht="12" customHeight="1" x14ac:dyDescent="0.2">
      <c r="A39" s="86"/>
      <c r="B39" s="129"/>
      <c r="F39" s="132"/>
      <c r="G39" s="132"/>
      <c r="H39" s="132"/>
      <c r="I39" s="132"/>
      <c r="J39" s="132"/>
      <c r="K39" s="132"/>
      <c r="L39" s="132"/>
      <c r="M39" s="132"/>
      <c r="N39" s="132"/>
      <c r="O39" s="132"/>
      <c r="P39" s="132"/>
      <c r="Q39" s="132"/>
      <c r="R39" s="132"/>
      <c r="T39" s="139"/>
      <c r="U39" s="139"/>
      <c r="V39" s="139"/>
      <c r="W39" s="139"/>
      <c r="X39" s="139"/>
      <c r="Y39" s="139"/>
      <c r="Z39" s="139"/>
      <c r="AA39" s="139"/>
      <c r="AB39" s="139"/>
      <c r="AC39" s="139"/>
      <c r="AD39" s="139"/>
      <c r="AE39" s="139"/>
      <c r="AF39" s="139"/>
      <c r="AK39" s="76"/>
      <c r="AL39" s="76"/>
      <c r="AM39" s="76"/>
      <c r="AN39" s="76"/>
      <c r="AO39" s="76"/>
      <c r="AP39" s="76"/>
    </row>
    <row r="40" spans="1:42" ht="12" customHeight="1" x14ac:dyDescent="0.2">
      <c r="A40" s="116" t="s">
        <v>333</v>
      </c>
      <c r="B40" s="116" t="s">
        <v>333</v>
      </c>
      <c r="F40" s="65"/>
      <c r="G40" s="65"/>
      <c r="H40" s="65"/>
      <c r="I40" s="65"/>
      <c r="J40" s="65"/>
      <c r="K40" s="65"/>
      <c r="L40" s="65"/>
      <c r="M40" s="65"/>
      <c r="N40" s="65"/>
      <c r="O40" s="65"/>
      <c r="P40" s="65"/>
      <c r="Q40" s="65"/>
      <c r="R40" s="65"/>
      <c r="T40" s="139"/>
      <c r="U40" s="139"/>
      <c r="V40" s="139"/>
      <c r="W40" s="139"/>
      <c r="X40" s="139"/>
      <c r="Y40" s="139"/>
      <c r="Z40" s="139"/>
      <c r="AA40" s="139"/>
      <c r="AB40" s="139"/>
      <c r="AC40" s="139"/>
      <c r="AD40" s="139"/>
      <c r="AE40" s="139"/>
      <c r="AF40" s="139"/>
      <c r="AK40" s="76"/>
      <c r="AL40" s="76"/>
      <c r="AM40" s="76"/>
      <c r="AN40" s="76"/>
      <c r="AO40" s="76"/>
      <c r="AP40" s="76"/>
    </row>
    <row r="41" spans="1:42" ht="12" customHeight="1" x14ac:dyDescent="0.2">
      <c r="A41" s="76" t="s">
        <v>337</v>
      </c>
      <c r="B41" s="76" t="s">
        <v>338</v>
      </c>
      <c r="C41" s="220">
        <v>97</v>
      </c>
      <c r="D41" s="220">
        <f>C41</f>
        <v>97</v>
      </c>
      <c r="E41" s="73"/>
      <c r="F41" s="223">
        <v>0</v>
      </c>
      <c r="G41" s="223">
        <v>0</v>
      </c>
      <c r="H41" s="223">
        <v>0</v>
      </c>
      <c r="I41" s="223">
        <v>0</v>
      </c>
      <c r="J41" s="223">
        <v>0</v>
      </c>
      <c r="K41" s="223">
        <v>0</v>
      </c>
      <c r="L41" s="223">
        <v>0</v>
      </c>
      <c r="M41" s="223">
        <v>0</v>
      </c>
      <c r="N41" s="223">
        <v>0</v>
      </c>
      <c r="O41" s="223">
        <v>97</v>
      </c>
      <c r="P41" s="223">
        <v>0</v>
      </c>
      <c r="Q41" s="223">
        <v>0</v>
      </c>
      <c r="R41" s="223">
        <f t="shared" ref="R41:R43" si="18">SUM(F41:Q41)</f>
        <v>97</v>
      </c>
      <c r="S41" s="73"/>
      <c r="T41" s="153">
        <f t="shared" ref="T41:AA42" si="19">+(F41/$C41)</f>
        <v>0</v>
      </c>
      <c r="U41" s="153">
        <f t="shared" si="19"/>
        <v>0</v>
      </c>
      <c r="V41" s="153">
        <f t="shared" si="19"/>
        <v>0</v>
      </c>
      <c r="W41" s="153">
        <f t="shared" si="19"/>
        <v>0</v>
      </c>
      <c r="X41" s="153">
        <f t="shared" si="19"/>
        <v>0</v>
      </c>
      <c r="Y41" s="153">
        <f t="shared" si="19"/>
        <v>0</v>
      </c>
      <c r="Z41" s="153">
        <f t="shared" si="19"/>
        <v>0</v>
      </c>
      <c r="AA41" s="153">
        <f t="shared" si="19"/>
        <v>0</v>
      </c>
      <c r="AB41" s="153">
        <f t="shared" ref="AB41:AE42" si="20">+(N41/$D41)</f>
        <v>0</v>
      </c>
      <c r="AC41" s="153">
        <f t="shared" si="20"/>
        <v>1</v>
      </c>
      <c r="AD41" s="153">
        <f t="shared" si="20"/>
        <v>0</v>
      </c>
      <c r="AE41" s="153">
        <f t="shared" si="20"/>
        <v>0</v>
      </c>
      <c r="AF41" s="153">
        <f t="shared" ref="AF41:AF42" si="21">SUM(T41:AE41)/12</f>
        <v>8.3333333333333329E-2</v>
      </c>
      <c r="AJ41" s="50">
        <v>30</v>
      </c>
      <c r="AK41" s="76">
        <v>1</v>
      </c>
      <c r="AL41" s="235">
        <f>+AK41*AF41</f>
        <v>8.3333333333333329E-2</v>
      </c>
      <c r="AM41" s="76"/>
      <c r="AN41" s="76"/>
      <c r="AO41" s="76"/>
      <c r="AP41" s="76"/>
    </row>
    <row r="42" spans="1:42" ht="12" customHeight="1" x14ac:dyDescent="0.2">
      <c r="A42" s="76" t="s">
        <v>339</v>
      </c>
      <c r="B42" s="76" t="s">
        <v>340</v>
      </c>
      <c r="C42" s="220">
        <v>119.24</v>
      </c>
      <c r="D42" s="220">
        <f t="shared" ref="D42:D43" si="22">C42</f>
        <v>119.24</v>
      </c>
      <c r="E42" s="73"/>
      <c r="F42" s="223">
        <v>0</v>
      </c>
      <c r="G42" s="223">
        <v>0</v>
      </c>
      <c r="H42" s="223">
        <v>0</v>
      </c>
      <c r="I42" s="223">
        <v>238.48</v>
      </c>
      <c r="J42" s="223">
        <v>0</v>
      </c>
      <c r="K42" s="223">
        <v>0</v>
      </c>
      <c r="L42" s="223">
        <v>0</v>
      </c>
      <c r="M42" s="223">
        <v>0</v>
      </c>
      <c r="N42" s="223">
        <v>0</v>
      </c>
      <c r="O42" s="223">
        <v>0</v>
      </c>
      <c r="P42" s="223">
        <v>0</v>
      </c>
      <c r="Q42" s="223">
        <v>0</v>
      </c>
      <c r="R42" s="223">
        <f t="shared" si="18"/>
        <v>238.48</v>
      </c>
      <c r="S42" s="73"/>
      <c r="T42" s="153">
        <f t="shared" si="19"/>
        <v>0</v>
      </c>
      <c r="U42" s="153">
        <f t="shared" si="19"/>
        <v>0</v>
      </c>
      <c r="V42" s="153">
        <f t="shared" si="19"/>
        <v>0</v>
      </c>
      <c r="W42" s="153">
        <f t="shared" si="19"/>
        <v>2</v>
      </c>
      <c r="X42" s="153">
        <f t="shared" si="19"/>
        <v>0</v>
      </c>
      <c r="Y42" s="153">
        <f t="shared" si="19"/>
        <v>0</v>
      </c>
      <c r="Z42" s="153">
        <f t="shared" si="19"/>
        <v>0</v>
      </c>
      <c r="AA42" s="153">
        <f t="shared" si="19"/>
        <v>0</v>
      </c>
      <c r="AB42" s="153">
        <f t="shared" si="20"/>
        <v>0</v>
      </c>
      <c r="AC42" s="153">
        <f t="shared" si="20"/>
        <v>0</v>
      </c>
      <c r="AD42" s="153">
        <f t="shared" si="20"/>
        <v>0</v>
      </c>
      <c r="AE42" s="153">
        <f t="shared" si="20"/>
        <v>0</v>
      </c>
      <c r="AF42" s="153">
        <f t="shared" si="21"/>
        <v>0.16666666666666666</v>
      </c>
      <c r="AJ42" s="50">
        <v>40</v>
      </c>
      <c r="AK42" s="76">
        <v>1</v>
      </c>
      <c r="AL42" s="235">
        <f>+AK42*AF42</f>
        <v>0.16666666666666666</v>
      </c>
      <c r="AM42" s="76"/>
      <c r="AN42" s="76"/>
      <c r="AO42" s="76"/>
      <c r="AP42" s="76"/>
    </row>
    <row r="43" spans="1:42" ht="12" customHeight="1" x14ac:dyDescent="0.2">
      <c r="A43" s="76" t="s">
        <v>380</v>
      </c>
      <c r="B43" s="76" t="s">
        <v>381</v>
      </c>
      <c r="C43" s="220">
        <v>3.37</v>
      </c>
      <c r="D43" s="220">
        <f t="shared" si="22"/>
        <v>3.37</v>
      </c>
      <c r="E43" s="73"/>
      <c r="F43" s="223">
        <v>0</v>
      </c>
      <c r="G43" s="223">
        <v>0</v>
      </c>
      <c r="H43" s="223">
        <v>0</v>
      </c>
      <c r="I43" s="223">
        <v>40.44</v>
      </c>
      <c r="J43" s="223">
        <v>0</v>
      </c>
      <c r="K43" s="223">
        <v>0</v>
      </c>
      <c r="L43" s="223">
        <v>0</v>
      </c>
      <c r="M43" s="223">
        <v>0</v>
      </c>
      <c r="N43" s="223">
        <v>0</v>
      </c>
      <c r="O43" s="223">
        <v>40.44</v>
      </c>
      <c r="P43" s="223">
        <v>0</v>
      </c>
      <c r="Q43" s="223">
        <v>0</v>
      </c>
      <c r="R43" s="223">
        <f t="shared" si="18"/>
        <v>80.88</v>
      </c>
      <c r="S43" s="73"/>
      <c r="T43" s="139"/>
      <c r="U43" s="139"/>
      <c r="V43" s="139"/>
      <c r="W43" s="139"/>
      <c r="X43" s="139"/>
      <c r="Y43" s="139"/>
      <c r="Z43" s="139"/>
      <c r="AA43" s="139"/>
      <c r="AB43" s="139"/>
      <c r="AC43" s="139"/>
      <c r="AD43" s="139"/>
      <c r="AE43" s="139"/>
      <c r="AF43" s="139"/>
      <c r="AK43" s="76"/>
      <c r="AL43" s="76"/>
      <c r="AM43" s="76"/>
      <c r="AN43" s="76"/>
      <c r="AO43" s="76"/>
      <c r="AP43" s="76"/>
    </row>
    <row r="44" spans="1:42" ht="12" customHeight="1" x14ac:dyDescent="0.2">
      <c r="F44" s="65"/>
      <c r="G44" s="65"/>
      <c r="H44" s="65"/>
      <c r="I44" s="65"/>
      <c r="J44" s="65"/>
      <c r="K44" s="65"/>
      <c r="L44" s="65"/>
      <c r="M44" s="65"/>
      <c r="N44" s="65"/>
      <c r="O44" s="65"/>
      <c r="P44" s="65"/>
      <c r="Q44" s="65"/>
      <c r="R44" s="65"/>
      <c r="T44" s="139"/>
      <c r="U44" s="139"/>
      <c r="V44" s="139"/>
      <c r="W44" s="139"/>
      <c r="X44" s="139"/>
      <c r="Y44" s="139"/>
      <c r="Z44" s="139"/>
      <c r="AA44" s="139"/>
      <c r="AB44" s="139"/>
      <c r="AC44" s="139"/>
      <c r="AD44" s="139"/>
      <c r="AE44" s="139"/>
      <c r="AF44" s="139"/>
      <c r="AK44" s="76"/>
      <c r="AL44" s="76"/>
      <c r="AM44" s="236" t="s">
        <v>16</v>
      </c>
      <c r="AN44" s="237">
        <f>+SUM(AL41:AL42)</f>
        <v>0.25</v>
      </c>
      <c r="AO44" s="76"/>
      <c r="AP44" s="76"/>
    </row>
    <row r="45" spans="1:42" ht="12" customHeight="1" x14ac:dyDescent="0.2">
      <c r="A45" s="86"/>
      <c r="B45" s="129" t="s">
        <v>447</v>
      </c>
      <c r="F45" s="88">
        <f t="shared" ref="F45:R45" si="23">SUM(F41:F43)</f>
        <v>0</v>
      </c>
      <c r="G45" s="88">
        <f t="shared" si="23"/>
        <v>0</v>
      </c>
      <c r="H45" s="88">
        <f t="shared" si="23"/>
        <v>0</v>
      </c>
      <c r="I45" s="88">
        <f t="shared" si="23"/>
        <v>278.91999999999996</v>
      </c>
      <c r="J45" s="88">
        <f t="shared" si="23"/>
        <v>0</v>
      </c>
      <c r="K45" s="88">
        <f t="shared" si="23"/>
        <v>0</v>
      </c>
      <c r="L45" s="88">
        <f t="shared" si="23"/>
        <v>0</v>
      </c>
      <c r="M45" s="88">
        <f t="shared" si="23"/>
        <v>0</v>
      </c>
      <c r="N45" s="88">
        <f t="shared" si="23"/>
        <v>0</v>
      </c>
      <c r="O45" s="88">
        <f t="shared" si="23"/>
        <v>137.44</v>
      </c>
      <c r="P45" s="88">
        <f t="shared" si="23"/>
        <v>0</v>
      </c>
      <c r="Q45" s="88">
        <f t="shared" si="23"/>
        <v>0</v>
      </c>
      <c r="R45" s="88">
        <f t="shared" si="23"/>
        <v>416.36</v>
      </c>
      <c r="T45" s="139"/>
      <c r="U45" s="139"/>
      <c r="V45" s="139"/>
      <c r="W45" s="139"/>
      <c r="X45" s="139"/>
      <c r="Y45" s="139"/>
      <c r="Z45" s="139"/>
      <c r="AA45" s="139"/>
      <c r="AB45" s="139"/>
      <c r="AC45" s="139"/>
      <c r="AD45" s="139"/>
      <c r="AE45" s="139"/>
      <c r="AF45" s="139"/>
      <c r="AK45" s="88">
        <f t="shared" ref="AK45:AL45" si="24">SUM(AK41:AK43)</f>
        <v>2</v>
      </c>
      <c r="AL45" s="88">
        <f t="shared" si="24"/>
        <v>0.25</v>
      </c>
      <c r="AM45" s="76"/>
      <c r="AN45" s="76"/>
      <c r="AO45" s="76"/>
      <c r="AP45" s="76"/>
    </row>
    <row r="46" spans="1:42" ht="12" customHeight="1" x14ac:dyDescent="0.2">
      <c r="A46" s="86"/>
      <c r="B46" s="129"/>
      <c r="F46" s="132"/>
      <c r="G46" s="132"/>
      <c r="H46" s="132"/>
      <c r="I46" s="132"/>
      <c r="J46" s="132"/>
      <c r="K46" s="132"/>
      <c r="L46" s="132"/>
      <c r="M46" s="132"/>
      <c r="N46" s="132"/>
      <c r="O46" s="132"/>
      <c r="P46" s="132"/>
      <c r="Q46" s="132"/>
      <c r="R46" s="132"/>
      <c r="T46" s="139"/>
      <c r="U46" s="139"/>
      <c r="V46" s="139"/>
      <c r="W46" s="139"/>
      <c r="X46" s="139"/>
      <c r="Y46" s="139"/>
      <c r="Z46" s="139"/>
      <c r="AA46" s="139"/>
      <c r="AB46" s="139"/>
      <c r="AC46" s="139"/>
      <c r="AD46" s="139"/>
      <c r="AE46" s="139"/>
      <c r="AF46" s="139"/>
      <c r="AK46" s="76"/>
      <c r="AL46" s="76"/>
      <c r="AM46" s="76"/>
      <c r="AN46" s="76"/>
      <c r="AO46" s="76"/>
      <c r="AP46" s="76"/>
    </row>
    <row r="47" spans="1:42" s="66" customFormat="1" ht="12" customHeight="1" x14ac:dyDescent="0.2">
      <c r="A47" s="91" t="s">
        <v>56</v>
      </c>
      <c r="B47" s="91" t="s">
        <v>56</v>
      </c>
      <c r="C47" s="73"/>
      <c r="D47" s="73"/>
      <c r="E47" s="73"/>
      <c r="F47" s="49"/>
      <c r="G47" s="49"/>
      <c r="H47" s="49"/>
      <c r="I47" s="49"/>
      <c r="J47" s="49"/>
      <c r="K47" s="49"/>
      <c r="L47" s="49"/>
      <c r="M47" s="49"/>
      <c r="N47" s="49"/>
      <c r="O47" s="49"/>
      <c r="P47" s="49"/>
      <c r="Q47" s="49"/>
      <c r="R47" s="49"/>
      <c r="S47" s="73"/>
      <c r="T47" s="238"/>
      <c r="U47" s="238"/>
      <c r="V47" s="238"/>
      <c r="W47" s="238"/>
      <c r="X47" s="238"/>
      <c r="Y47" s="238"/>
      <c r="Z47" s="238"/>
      <c r="AA47" s="238"/>
      <c r="AB47" s="238"/>
      <c r="AC47" s="238"/>
      <c r="AD47" s="238"/>
      <c r="AE47" s="238"/>
      <c r="AF47" s="238"/>
      <c r="AG47" s="50"/>
      <c r="AK47" s="94"/>
      <c r="AL47" s="94"/>
      <c r="AM47" s="94"/>
      <c r="AN47" s="94"/>
      <c r="AO47" s="94"/>
      <c r="AP47" s="94"/>
    </row>
    <row r="48" spans="1:42" s="66" customFormat="1" ht="12" customHeight="1" x14ac:dyDescent="0.2">
      <c r="A48" s="76" t="s">
        <v>389</v>
      </c>
      <c r="B48" s="76" t="s">
        <v>390</v>
      </c>
      <c r="C48" s="220"/>
      <c r="D48" s="220"/>
      <c r="E48" s="73"/>
      <c r="F48" s="223">
        <v>0</v>
      </c>
      <c r="G48" s="223">
        <v>0</v>
      </c>
      <c r="H48" s="223">
        <v>0</v>
      </c>
      <c r="I48" s="223">
        <v>0</v>
      </c>
      <c r="J48" s="223">
        <v>0</v>
      </c>
      <c r="K48" s="223">
        <v>0</v>
      </c>
      <c r="L48" s="223">
        <v>0</v>
      </c>
      <c r="M48" s="223">
        <v>0</v>
      </c>
      <c r="N48" s="223">
        <v>0</v>
      </c>
      <c r="O48" s="223">
        <v>0</v>
      </c>
      <c r="P48" s="223">
        <v>0</v>
      </c>
      <c r="Q48" s="223">
        <v>0</v>
      </c>
      <c r="R48" s="223">
        <f t="shared" ref="R48:R49" si="25">SUM(F48:Q48)</f>
        <v>0</v>
      </c>
      <c r="S48" s="73"/>
      <c r="T48" s="238"/>
      <c r="U48" s="238"/>
      <c r="V48" s="238"/>
      <c r="W48" s="238"/>
      <c r="X48" s="238"/>
      <c r="Y48" s="238"/>
      <c r="Z48" s="238"/>
      <c r="AA48" s="238"/>
      <c r="AB48" s="238"/>
      <c r="AC48" s="238"/>
      <c r="AD48" s="238"/>
      <c r="AE48" s="238"/>
      <c r="AF48" s="238"/>
      <c r="AG48" s="50"/>
      <c r="AK48" s="94"/>
      <c r="AL48" s="94"/>
      <c r="AM48" s="94"/>
      <c r="AN48" s="94"/>
      <c r="AO48" s="94"/>
      <c r="AP48" s="94"/>
    </row>
    <row r="49" spans="1:42" s="66" customFormat="1" ht="12" customHeight="1" x14ac:dyDescent="0.2">
      <c r="A49" s="76" t="s">
        <v>393</v>
      </c>
      <c r="B49" s="76" t="s">
        <v>394</v>
      </c>
      <c r="C49" s="220"/>
      <c r="D49" s="220"/>
      <c r="E49" s="73"/>
      <c r="F49" s="223">
        <v>0</v>
      </c>
      <c r="G49" s="223">
        <v>0</v>
      </c>
      <c r="H49" s="223">
        <v>0</v>
      </c>
      <c r="I49" s="223">
        <v>0</v>
      </c>
      <c r="J49" s="223">
        <v>0</v>
      </c>
      <c r="K49" s="223">
        <v>0</v>
      </c>
      <c r="L49" s="223">
        <v>0</v>
      </c>
      <c r="M49" s="223">
        <v>0</v>
      </c>
      <c r="N49" s="223">
        <v>0</v>
      </c>
      <c r="O49" s="223">
        <v>0</v>
      </c>
      <c r="P49" s="223">
        <v>0</v>
      </c>
      <c r="Q49" s="223">
        <v>0</v>
      </c>
      <c r="R49" s="223">
        <f t="shared" si="25"/>
        <v>0</v>
      </c>
      <c r="S49" s="73"/>
      <c r="T49" s="238"/>
      <c r="U49" s="238"/>
      <c r="V49" s="238"/>
      <c r="W49" s="238"/>
      <c r="X49" s="238"/>
      <c r="Y49" s="238"/>
      <c r="Z49" s="238"/>
      <c r="AA49" s="238"/>
      <c r="AB49" s="238"/>
      <c r="AC49" s="238"/>
      <c r="AD49" s="238"/>
      <c r="AE49" s="238"/>
      <c r="AF49" s="238"/>
      <c r="AG49" s="50"/>
      <c r="AK49" s="94"/>
      <c r="AL49" s="94"/>
      <c r="AM49" s="94"/>
      <c r="AN49" s="94"/>
      <c r="AO49" s="94"/>
      <c r="AP49" s="94"/>
    </row>
    <row r="50" spans="1:42" s="66" customFormat="1" ht="12" customHeight="1" x14ac:dyDescent="0.2">
      <c r="A50" s="84"/>
      <c r="B50" s="84"/>
      <c r="C50" s="73"/>
      <c r="D50" s="73"/>
      <c r="E50" s="73"/>
      <c r="F50" s="49"/>
      <c r="G50" s="49"/>
      <c r="H50" s="49"/>
      <c r="I50" s="49"/>
      <c r="J50" s="49"/>
      <c r="K50" s="49"/>
      <c r="L50" s="49"/>
      <c r="M50" s="49"/>
      <c r="N50" s="49"/>
      <c r="O50" s="49"/>
      <c r="P50" s="49"/>
      <c r="Q50" s="49"/>
      <c r="R50" s="49"/>
      <c r="S50" s="73"/>
      <c r="T50" s="49"/>
      <c r="U50" s="49"/>
      <c r="V50" s="49"/>
      <c r="W50" s="49"/>
      <c r="X50" s="49"/>
      <c r="Y50" s="49"/>
      <c r="Z50" s="49"/>
      <c r="AA50" s="49"/>
      <c r="AB50" s="49"/>
      <c r="AC50" s="49"/>
      <c r="AD50" s="49"/>
      <c r="AE50" s="49"/>
      <c r="AF50" s="49"/>
      <c r="AG50" s="50"/>
      <c r="AK50" s="116"/>
      <c r="AL50" s="116"/>
      <c r="AM50" s="76"/>
      <c r="AN50" s="76"/>
      <c r="AO50" s="239"/>
      <c r="AP50" s="76"/>
    </row>
    <row r="51" spans="1:42" s="66" customFormat="1" ht="12" customHeight="1" x14ac:dyDescent="0.2">
      <c r="A51" s="94"/>
      <c r="B51" s="87" t="s">
        <v>399</v>
      </c>
      <c r="C51" s="73"/>
      <c r="D51" s="73"/>
      <c r="E51" s="73"/>
      <c r="F51" s="88">
        <f>SUM(F48:F50)</f>
        <v>0</v>
      </c>
      <c r="G51" s="88">
        <f t="shared" ref="G51:R51" si="26">SUM(G48:G50)</f>
        <v>0</v>
      </c>
      <c r="H51" s="88">
        <f t="shared" si="26"/>
        <v>0</v>
      </c>
      <c r="I51" s="88">
        <f t="shared" si="26"/>
        <v>0</v>
      </c>
      <c r="J51" s="88">
        <f t="shared" si="26"/>
        <v>0</v>
      </c>
      <c r="K51" s="88">
        <f t="shared" si="26"/>
        <v>0</v>
      </c>
      <c r="L51" s="88">
        <f t="shared" si="26"/>
        <v>0</v>
      </c>
      <c r="M51" s="88">
        <f t="shared" si="26"/>
        <v>0</v>
      </c>
      <c r="N51" s="88">
        <f t="shared" si="26"/>
        <v>0</v>
      </c>
      <c r="O51" s="88">
        <f t="shared" si="26"/>
        <v>0</v>
      </c>
      <c r="P51" s="88">
        <f t="shared" si="26"/>
        <v>0</v>
      </c>
      <c r="Q51" s="88">
        <f t="shared" si="26"/>
        <v>0</v>
      </c>
      <c r="R51" s="88">
        <f t="shared" si="26"/>
        <v>0</v>
      </c>
      <c r="S51" s="73"/>
      <c r="T51" s="49"/>
      <c r="U51" s="49"/>
      <c r="V51" s="49"/>
      <c r="W51" s="49"/>
      <c r="X51" s="49"/>
      <c r="Y51" s="49"/>
      <c r="Z51" s="49"/>
      <c r="AA51" s="49"/>
      <c r="AB51" s="49"/>
      <c r="AC51" s="49"/>
      <c r="AD51" s="49"/>
      <c r="AE51" s="49"/>
      <c r="AF51" s="49"/>
      <c r="AG51" s="50"/>
      <c r="AK51" s="76"/>
      <c r="AL51" s="76"/>
      <c r="AM51" s="240"/>
      <c r="AN51" s="240"/>
      <c r="AO51" s="241"/>
      <c r="AP51" s="76"/>
    </row>
    <row r="52" spans="1:42" ht="12" customHeight="1" x14ac:dyDescent="0.2">
      <c r="A52" s="86"/>
      <c r="B52" s="129"/>
      <c r="F52" s="65"/>
      <c r="G52" s="65"/>
      <c r="H52" s="65"/>
      <c r="I52" s="65"/>
      <c r="J52" s="65"/>
      <c r="K52" s="65"/>
      <c r="L52" s="65"/>
      <c r="M52" s="65"/>
      <c r="N52" s="65"/>
      <c r="O52" s="65"/>
      <c r="P52" s="65"/>
      <c r="Q52" s="65"/>
      <c r="R52" s="65"/>
      <c r="AK52" s="101"/>
      <c r="AL52" s="101"/>
      <c r="AM52" s="76"/>
      <c r="AN52" s="76"/>
      <c r="AO52" s="239"/>
      <c r="AP52" s="76"/>
    </row>
    <row r="53" spans="1:42" ht="12" customHeight="1" x14ac:dyDescent="0.2">
      <c r="A53" s="51"/>
      <c r="B53" s="242" t="s">
        <v>400</v>
      </c>
      <c r="F53" s="243">
        <f t="shared" ref="F53:R53" si="27">SUM(F18,F45,F33,F38)</f>
        <v>7412.5999999999995</v>
      </c>
      <c r="G53" s="243">
        <f t="shared" si="27"/>
        <v>7480.26</v>
      </c>
      <c r="H53" s="243">
        <f t="shared" si="27"/>
        <v>7622.2000000000007</v>
      </c>
      <c r="I53" s="243">
        <f t="shared" si="27"/>
        <v>9364.41</v>
      </c>
      <c r="J53" s="243">
        <f t="shared" si="27"/>
        <v>7944.8099999999995</v>
      </c>
      <c r="K53" s="243">
        <f t="shared" si="27"/>
        <v>7915.98</v>
      </c>
      <c r="L53" s="243">
        <f t="shared" si="27"/>
        <v>7941.7900000000009</v>
      </c>
      <c r="M53" s="243">
        <f t="shared" si="27"/>
        <v>8136.1</v>
      </c>
      <c r="N53" s="243">
        <f t="shared" si="27"/>
        <v>8075.16</v>
      </c>
      <c r="O53" s="243">
        <f t="shared" si="27"/>
        <v>8399.2899999999991</v>
      </c>
      <c r="P53" s="243">
        <f t="shared" si="27"/>
        <v>7892.24</v>
      </c>
      <c r="Q53" s="243">
        <f t="shared" si="27"/>
        <v>7840.4600000000009</v>
      </c>
      <c r="R53" s="243">
        <f t="shared" si="27"/>
        <v>96025.299999999988</v>
      </c>
      <c r="AK53" s="86"/>
      <c r="AL53" s="129"/>
      <c r="AM53" s="76"/>
      <c r="AN53" s="76"/>
      <c r="AO53" s="132"/>
      <c r="AP53" s="76"/>
    </row>
    <row r="54" spans="1:42" x14ac:dyDescent="0.2">
      <c r="A54" s="51"/>
      <c r="B54" s="51"/>
      <c r="F54" s="244">
        <v>7412.5999999999995</v>
      </c>
      <c r="G54" s="244">
        <v>7480.26</v>
      </c>
      <c r="H54" s="244">
        <v>7622.2</v>
      </c>
      <c r="I54" s="244">
        <v>9364.41</v>
      </c>
      <c r="J54" s="244">
        <v>7944.8099999999995</v>
      </c>
      <c r="K54" s="244">
        <v>7915.98</v>
      </c>
      <c r="L54" s="244">
        <v>7941.7900000000009</v>
      </c>
      <c r="M54" s="244">
        <v>8136.1</v>
      </c>
      <c r="N54" s="244">
        <v>8075.16</v>
      </c>
      <c r="O54" s="244">
        <v>8399.2899999999991</v>
      </c>
      <c r="P54" s="244">
        <v>7892.24</v>
      </c>
      <c r="Q54" s="244">
        <v>7840.46</v>
      </c>
      <c r="R54" s="244">
        <f>SUM(F54:Q54)</f>
        <v>96025.3</v>
      </c>
      <c r="AK54" s="76"/>
      <c r="AL54" s="76"/>
      <c r="AM54" s="76"/>
      <c r="AN54" s="76"/>
      <c r="AO54" s="76"/>
      <c r="AP54" s="76"/>
    </row>
    <row r="55" spans="1:42" x14ac:dyDescent="0.2">
      <c r="F55" s="244">
        <f>F54-F53</f>
        <v>0</v>
      </c>
      <c r="G55" s="244">
        <f t="shared" ref="G55:Q55" si="28">G54-G53</f>
        <v>0</v>
      </c>
      <c r="H55" s="244">
        <f t="shared" si="28"/>
        <v>0</v>
      </c>
      <c r="I55" s="244">
        <f>I54-I53</f>
        <v>0</v>
      </c>
      <c r="J55" s="244">
        <f t="shared" si="28"/>
        <v>0</v>
      </c>
      <c r="K55" s="244">
        <f t="shared" si="28"/>
        <v>0</v>
      </c>
      <c r="L55" s="244">
        <f t="shared" si="28"/>
        <v>0</v>
      </c>
      <c r="M55" s="244">
        <f t="shared" si="28"/>
        <v>0</v>
      </c>
      <c r="N55" s="244">
        <f t="shared" si="28"/>
        <v>0</v>
      </c>
      <c r="O55" s="244">
        <f t="shared" si="28"/>
        <v>0</v>
      </c>
      <c r="P55" s="244">
        <f t="shared" si="28"/>
        <v>0</v>
      </c>
      <c r="Q55" s="244">
        <f t="shared" si="28"/>
        <v>0</v>
      </c>
      <c r="R55" s="244">
        <f>R54-R53</f>
        <v>0</v>
      </c>
      <c r="AK55" s="76"/>
      <c r="AL55" s="76"/>
      <c r="AM55" s="76"/>
      <c r="AN55" s="76"/>
      <c r="AO55" s="76"/>
      <c r="AP55" s="76"/>
    </row>
    <row r="56" spans="1:42" x14ac:dyDescent="0.2">
      <c r="R56" s="135"/>
      <c r="AK56" s="76"/>
      <c r="AL56" s="76"/>
      <c r="AM56" s="76"/>
      <c r="AN56" s="76"/>
      <c r="AO56" s="76"/>
      <c r="AP56" s="76"/>
    </row>
    <row r="57" spans="1:42" x14ac:dyDescent="0.2">
      <c r="AK57" s="76"/>
      <c r="AL57" s="76"/>
      <c r="AM57" s="76"/>
      <c r="AN57" s="76"/>
      <c r="AO57" s="76"/>
      <c r="AP57" s="76"/>
    </row>
    <row r="58" spans="1:42" x14ac:dyDescent="0.2">
      <c r="AK58" s="76"/>
      <c r="AL58" s="76"/>
      <c r="AM58" s="76"/>
      <c r="AN58" s="76"/>
      <c r="AO58" s="76"/>
      <c r="AP58" s="76"/>
    </row>
    <row r="59" spans="1:42" x14ac:dyDescent="0.2">
      <c r="AK59" s="76"/>
      <c r="AL59" s="76"/>
      <c r="AM59" s="76"/>
      <c r="AN59" s="76"/>
      <c r="AO59" s="76"/>
      <c r="AP59" s="76"/>
    </row>
  </sheetData>
  <mergeCells count="1">
    <mergeCell ref="AH4:AL4"/>
  </mergeCells>
  <pageMargins left="0.7" right="0.7" top="0.75" bottom="0.75" header="0.3" footer="0.3"/>
  <pageSetup scale="70" pageOrder="overThenDown" orientation="portrait" r:id="rId1"/>
  <colBreaks count="1" manualBreakCount="1">
    <brk id="32" max="1048575" man="1"/>
  </colBreak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102"/>
  <sheetViews>
    <sheetView showGridLines="0" view="pageBreakPreview" zoomScale="60" zoomScaleNormal="100" workbookViewId="0">
      <pane xSplit="2" ySplit="6" topLeftCell="C26" activePane="bottomRight" state="frozen"/>
      <selection activeCell="N5" sqref="N5"/>
      <selection pane="topRight" activeCell="N5" sqref="N5"/>
      <selection pane="bottomLeft" activeCell="N5" sqref="N5"/>
      <selection pane="bottomRight" activeCell="N5" sqref="N5"/>
    </sheetView>
  </sheetViews>
  <sheetFormatPr defaultRowHeight="15" outlineLevelCol="1" x14ac:dyDescent="0.25"/>
  <cols>
    <col min="1" max="1" width="22.7109375" style="9" customWidth="1"/>
    <col min="2" max="2" width="29.140625" style="9" bestFit="1" customWidth="1"/>
    <col min="3" max="4" width="12.140625" bestFit="1" customWidth="1"/>
    <col min="5" max="5" width="2" customWidth="1"/>
    <col min="6" max="17" width="14" hidden="1" customWidth="1" outlineLevel="1"/>
    <col min="18" max="18" width="14" bestFit="1" customWidth="1" collapsed="1"/>
    <col min="19" max="19" width="2" customWidth="1"/>
    <col min="20" max="31" width="0" hidden="1" customWidth="1" outlineLevel="1"/>
    <col min="32" max="32" width="16.42578125" bestFit="1" customWidth="1" collapsed="1"/>
    <col min="33" max="33" width="12.85546875" bestFit="1" customWidth="1"/>
    <col min="36" max="36" width="11" bestFit="1" customWidth="1"/>
    <col min="38" max="38" width="11.5703125" bestFit="1" customWidth="1"/>
  </cols>
  <sheetData>
    <row r="1" spans="1:40" ht="12" customHeight="1" x14ac:dyDescent="0.25">
      <c r="A1" s="45" t="s">
        <v>34</v>
      </c>
      <c r="B1" s="136"/>
      <c r="C1" s="137"/>
      <c r="D1" s="137"/>
      <c r="E1" s="136"/>
      <c r="F1" s="147"/>
      <c r="G1" s="147"/>
      <c r="H1" s="147"/>
      <c r="I1" s="147"/>
      <c r="J1" s="147"/>
      <c r="K1" s="147"/>
      <c r="L1" s="147"/>
      <c r="M1" s="147"/>
      <c r="N1" s="147"/>
      <c r="O1" s="147"/>
      <c r="P1" s="147"/>
      <c r="Q1" s="147"/>
      <c r="R1" s="147"/>
      <c r="S1" s="136"/>
    </row>
    <row r="2" spans="1:40" ht="12" customHeight="1" x14ac:dyDescent="0.25">
      <c r="A2" s="45" t="s">
        <v>448</v>
      </c>
      <c r="B2" s="136"/>
      <c r="C2" s="137"/>
      <c r="D2" s="137"/>
      <c r="E2" s="136"/>
      <c r="F2" s="147"/>
      <c r="G2" s="147"/>
      <c r="H2" s="147"/>
      <c r="I2" s="147"/>
      <c r="J2" s="147"/>
      <c r="K2" s="147"/>
      <c r="L2" s="147"/>
      <c r="M2" s="147"/>
      <c r="N2" s="147"/>
      <c r="O2" s="147"/>
      <c r="P2" s="147"/>
      <c r="Q2" s="147"/>
      <c r="R2" s="147"/>
      <c r="S2" s="136"/>
    </row>
    <row r="3" spans="1:40" ht="12" customHeight="1" x14ac:dyDescent="0.25">
      <c r="A3" s="140" t="str">
        <f>'Yakima Regulated Price Out'!A3</f>
        <v>1/1/2020-12/31/2020</v>
      </c>
      <c r="B3" s="136"/>
      <c r="C3" s="137"/>
      <c r="D3" s="137"/>
      <c r="E3" s="136"/>
      <c r="F3" s="147"/>
      <c r="G3" s="147"/>
      <c r="H3" s="147"/>
      <c r="I3" s="147"/>
      <c r="J3" s="147"/>
      <c r="K3" s="147"/>
      <c r="L3" s="147"/>
      <c r="M3" s="147"/>
      <c r="N3" s="147"/>
      <c r="O3" s="147"/>
      <c r="P3" s="147"/>
      <c r="Q3" s="147"/>
      <c r="R3" s="147"/>
      <c r="S3" s="136"/>
    </row>
    <row r="4" spans="1:40" x14ac:dyDescent="0.25">
      <c r="A4" s="136"/>
      <c r="B4" s="141"/>
      <c r="C4" s="142" t="s">
        <v>403</v>
      </c>
      <c r="D4" s="142" t="s">
        <v>72</v>
      </c>
      <c r="E4" s="136"/>
      <c r="F4" s="55" t="str">
        <f>'Yakima Regulated Price Out'!E4</f>
        <v>Jan</v>
      </c>
      <c r="G4" s="55" t="str">
        <f>'Yakima Regulated Price Out'!F4</f>
        <v>Feb</v>
      </c>
      <c r="H4" s="55" t="str">
        <f>'Yakima Regulated Price Out'!G4</f>
        <v>Mar</v>
      </c>
      <c r="I4" s="55" t="str">
        <f>'Yakima Regulated Price Out'!H4</f>
        <v>Apr</v>
      </c>
      <c r="J4" s="55" t="str">
        <f>'Yakima Regulated Price Out'!I4</f>
        <v>May</v>
      </c>
      <c r="K4" s="55" t="str">
        <f>'Yakima Regulated Price Out'!J4</f>
        <v>Jun</v>
      </c>
      <c r="L4" s="55" t="str">
        <f>'Yakima Regulated Price Out'!K4</f>
        <v>Jul</v>
      </c>
      <c r="M4" s="55" t="str">
        <f>'Yakima Regulated Price Out'!L4</f>
        <v>Aug</v>
      </c>
      <c r="N4" s="55" t="str">
        <f>'Yakima Regulated Price Out'!M4</f>
        <v>Sep</v>
      </c>
      <c r="O4" s="55" t="str">
        <f>'Yakima Regulated Price Out'!N4</f>
        <v>Oct</v>
      </c>
      <c r="P4" s="55" t="str">
        <f>'Yakima Regulated Price Out'!O4</f>
        <v>Nov</v>
      </c>
      <c r="Q4" s="55" t="str">
        <f>'Yakima Regulated Price Out'!P4</f>
        <v>Dec</v>
      </c>
      <c r="R4" s="55" t="s">
        <v>10</v>
      </c>
      <c r="S4" s="136"/>
      <c r="T4" s="143" t="str">
        <f>F4</f>
        <v>Jan</v>
      </c>
      <c r="U4" s="143" t="str">
        <f t="shared" ref="U4:AD4" si="0">G4</f>
        <v>Feb</v>
      </c>
      <c r="V4" s="143" t="str">
        <f t="shared" si="0"/>
        <v>Mar</v>
      </c>
      <c r="W4" s="143" t="str">
        <f t="shared" si="0"/>
        <v>Apr</v>
      </c>
      <c r="X4" s="143" t="str">
        <f t="shared" si="0"/>
        <v>May</v>
      </c>
      <c r="Y4" s="143" t="str">
        <f t="shared" si="0"/>
        <v>Jun</v>
      </c>
      <c r="Z4" s="143" t="str">
        <f t="shared" si="0"/>
        <v>Jul</v>
      </c>
      <c r="AA4" s="143" t="str">
        <f t="shared" si="0"/>
        <v>Aug</v>
      </c>
      <c r="AB4" s="143" t="str">
        <f t="shared" si="0"/>
        <v>Sep</v>
      </c>
      <c r="AC4" s="143" t="str">
        <f t="shared" si="0"/>
        <v>Oct</v>
      </c>
      <c r="AD4" s="143" t="str">
        <f t="shared" si="0"/>
        <v>Nov</v>
      </c>
      <c r="AE4" s="143" t="str">
        <f>Q4</f>
        <v>Dec</v>
      </c>
      <c r="AF4" s="144" t="s">
        <v>81</v>
      </c>
      <c r="AH4" s="268" t="s">
        <v>76</v>
      </c>
      <c r="AI4" s="268"/>
      <c r="AJ4" s="268"/>
      <c r="AK4" s="268"/>
      <c r="AL4" s="268"/>
    </row>
    <row r="5" spans="1:40" ht="12" customHeight="1" x14ac:dyDescent="0.25">
      <c r="A5" s="145" t="s">
        <v>77</v>
      </c>
      <c r="B5" s="141" t="s">
        <v>78</v>
      </c>
      <c r="C5" s="146" t="s">
        <v>405</v>
      </c>
      <c r="D5" s="146" t="s">
        <v>406</v>
      </c>
      <c r="E5" s="141"/>
      <c r="F5" s="55" t="s">
        <v>407</v>
      </c>
      <c r="G5" s="55" t="s">
        <v>407</v>
      </c>
      <c r="H5" s="55" t="s">
        <v>407</v>
      </c>
      <c r="I5" s="55" t="s">
        <v>407</v>
      </c>
      <c r="J5" s="55" t="s">
        <v>407</v>
      </c>
      <c r="K5" s="55" t="s">
        <v>407</v>
      </c>
      <c r="L5" s="55" t="s">
        <v>407</v>
      </c>
      <c r="M5" s="55" t="s">
        <v>407</v>
      </c>
      <c r="N5" s="55" t="s">
        <v>407</v>
      </c>
      <c r="O5" s="55" t="s">
        <v>407</v>
      </c>
      <c r="P5" s="55" t="s">
        <v>407</v>
      </c>
      <c r="Q5" s="55" t="s">
        <v>407</v>
      </c>
      <c r="R5" s="55" t="s">
        <v>407</v>
      </c>
      <c r="S5" s="141"/>
      <c r="T5" s="61" t="s">
        <v>408</v>
      </c>
      <c r="U5" s="61" t="s">
        <v>408</v>
      </c>
      <c r="V5" s="61" t="s">
        <v>408</v>
      </c>
      <c r="W5" s="61" t="s">
        <v>408</v>
      </c>
      <c r="X5" s="61" t="s">
        <v>408</v>
      </c>
      <c r="Y5" s="61" t="s">
        <v>408</v>
      </c>
      <c r="Z5" s="61" t="s">
        <v>408</v>
      </c>
      <c r="AA5" s="61" t="s">
        <v>408</v>
      </c>
      <c r="AB5" s="61" t="s">
        <v>408</v>
      </c>
      <c r="AC5" s="61" t="s">
        <v>408</v>
      </c>
      <c r="AD5" s="61" t="s">
        <v>408</v>
      </c>
      <c r="AE5" s="61" t="s">
        <v>408</v>
      </c>
      <c r="AF5" s="61" t="s">
        <v>408</v>
      </c>
      <c r="AH5" s="63" t="s">
        <v>82</v>
      </c>
      <c r="AI5" s="63" t="s">
        <v>83</v>
      </c>
      <c r="AJ5" s="63" t="s">
        <v>84</v>
      </c>
      <c r="AK5" s="63" t="s">
        <v>85</v>
      </c>
      <c r="AL5" s="63" t="s">
        <v>86</v>
      </c>
    </row>
    <row r="6" spans="1:40" ht="12" customHeight="1" x14ac:dyDescent="0.25"/>
    <row r="7" spans="1:40" s="147" customFormat="1" ht="12" customHeight="1" x14ac:dyDescent="0.25">
      <c r="B7" s="136"/>
      <c r="C7" s="137"/>
      <c r="D7" s="137"/>
      <c r="E7" s="136"/>
      <c r="S7" s="136"/>
      <c r="T7"/>
      <c r="U7"/>
      <c r="V7"/>
      <c r="W7"/>
      <c r="X7"/>
      <c r="Y7"/>
      <c r="Z7"/>
      <c r="AA7"/>
      <c r="AB7"/>
      <c r="AC7"/>
      <c r="AD7"/>
      <c r="AE7"/>
      <c r="AF7"/>
    </row>
    <row r="8" spans="1:40" s="147" customFormat="1" ht="12" customHeight="1" x14ac:dyDescent="0.25">
      <c r="A8" s="148"/>
      <c r="B8" s="148"/>
      <c r="C8" s="137"/>
      <c r="D8" s="137"/>
      <c r="E8" s="149"/>
      <c r="S8" s="149"/>
      <c r="T8"/>
      <c r="U8"/>
      <c r="V8"/>
      <c r="W8"/>
      <c r="X8"/>
      <c r="Y8"/>
      <c r="Z8"/>
      <c r="AA8"/>
      <c r="AB8"/>
      <c r="AC8"/>
      <c r="AD8"/>
      <c r="AE8"/>
      <c r="AF8"/>
    </row>
    <row r="9" spans="1:40" s="147" customFormat="1" ht="12" customHeight="1" x14ac:dyDescent="0.25">
      <c r="A9" s="150" t="s">
        <v>87</v>
      </c>
      <c r="B9" s="150" t="s">
        <v>87</v>
      </c>
      <c r="C9" s="137"/>
      <c r="D9" s="137"/>
      <c r="E9" s="149"/>
      <c r="S9" s="149"/>
      <c r="T9"/>
      <c r="U9"/>
      <c r="V9"/>
      <c r="W9"/>
      <c r="X9"/>
      <c r="Y9"/>
      <c r="Z9"/>
      <c r="AA9"/>
      <c r="AB9"/>
      <c r="AC9"/>
      <c r="AD9"/>
      <c r="AE9"/>
      <c r="AF9"/>
    </row>
    <row r="10" spans="1:40" s="147" customFormat="1" ht="12" customHeight="1" x14ac:dyDescent="0.25">
      <c r="A10" s="150"/>
      <c r="B10" s="150"/>
      <c r="C10" s="137"/>
      <c r="D10" s="137"/>
      <c r="E10" s="149"/>
      <c r="S10" s="149"/>
      <c r="T10"/>
      <c r="U10"/>
      <c r="V10"/>
      <c r="W10"/>
      <c r="X10"/>
      <c r="Y10"/>
      <c r="Z10"/>
      <c r="AA10"/>
      <c r="AB10"/>
      <c r="AC10"/>
      <c r="AD10"/>
      <c r="AE10"/>
      <c r="AF10"/>
    </row>
    <row r="11" spans="1:40" s="147" customFormat="1" ht="12" customHeight="1" x14ac:dyDescent="0.25">
      <c r="A11" s="151" t="s">
        <v>88</v>
      </c>
      <c r="B11" s="151" t="s">
        <v>88</v>
      </c>
      <c r="C11" s="152"/>
      <c r="D11" s="152"/>
      <c r="E11" s="152"/>
      <c r="F11" s="154"/>
      <c r="G11" s="154"/>
      <c r="H11" s="154"/>
      <c r="I11" s="154"/>
      <c r="J11" s="154"/>
      <c r="K11" s="154"/>
      <c r="L11" s="154"/>
      <c r="M11" s="154"/>
      <c r="N11" s="154"/>
      <c r="O11" s="154"/>
      <c r="P11" s="154"/>
      <c r="Q11" s="154"/>
      <c r="R11" s="154"/>
      <c r="S11" s="152"/>
      <c r="T11"/>
      <c r="U11"/>
      <c r="V11"/>
      <c r="W11"/>
      <c r="X11"/>
      <c r="Y11"/>
      <c r="Z11"/>
      <c r="AA11"/>
      <c r="AB11"/>
      <c r="AC11"/>
      <c r="AD11"/>
      <c r="AE11"/>
      <c r="AF11"/>
      <c r="AH11" s="75"/>
      <c r="AI11" s="156"/>
      <c r="AL11" s="176"/>
    </row>
    <row r="12" spans="1:40" s="66" customFormat="1" ht="12" customHeight="1" x14ac:dyDescent="0.25">
      <c r="A12" s="76" t="s">
        <v>105</v>
      </c>
      <c r="B12" s="76" t="s">
        <v>106</v>
      </c>
      <c r="C12" s="73">
        <v>9.7600050000000014</v>
      </c>
      <c r="D12" s="73">
        <f>C12</f>
        <v>9.7600050000000014</v>
      </c>
      <c r="E12" s="73"/>
      <c r="F12" s="138">
        <v>2850.48</v>
      </c>
      <c r="G12" s="138">
        <v>2888.96</v>
      </c>
      <c r="H12" s="138">
        <v>2888.96</v>
      </c>
      <c r="I12" s="138">
        <v>2869.44</v>
      </c>
      <c r="J12" s="138">
        <v>2849.92</v>
      </c>
      <c r="K12" s="138">
        <v>2801.12</v>
      </c>
      <c r="L12" s="138">
        <v>2801.12</v>
      </c>
      <c r="M12" s="138">
        <v>2791.36</v>
      </c>
      <c r="N12" s="138">
        <v>2801.12</v>
      </c>
      <c r="O12" s="138">
        <v>2771.84</v>
      </c>
      <c r="P12" s="138">
        <v>2732.8</v>
      </c>
      <c r="Q12" s="138">
        <v>2723.04</v>
      </c>
      <c r="R12" s="138">
        <f>SUM(F12:Q12)</f>
        <v>33770.159999999996</v>
      </c>
      <c r="S12" s="73"/>
      <c r="T12" s="153">
        <f>F12/$C12</f>
        <v>292.05722742969903</v>
      </c>
      <c r="U12" s="153">
        <f t="shared" ref="U12:AA13" si="1">G12/$C12</f>
        <v>295.99984836073338</v>
      </c>
      <c r="V12" s="153">
        <f t="shared" si="1"/>
        <v>295.99984836073338</v>
      </c>
      <c r="W12" s="153">
        <f t="shared" si="1"/>
        <v>293.99984938532305</v>
      </c>
      <c r="X12" s="153">
        <f t="shared" si="1"/>
        <v>291.99985040991265</v>
      </c>
      <c r="Y12" s="153">
        <f t="shared" si="1"/>
        <v>286.99985297138676</v>
      </c>
      <c r="Z12" s="153">
        <f t="shared" si="1"/>
        <v>286.99985297138676</v>
      </c>
      <c r="AA12" s="153">
        <f t="shared" si="1"/>
        <v>285.99985348368159</v>
      </c>
      <c r="AB12" s="153">
        <f>N12/$D12</f>
        <v>286.99985297138676</v>
      </c>
      <c r="AC12" s="153">
        <f t="shared" ref="AC12:AE13" si="2">O12/$D12</f>
        <v>283.99985450827126</v>
      </c>
      <c r="AD12" s="153">
        <f t="shared" si="2"/>
        <v>279.99985655745053</v>
      </c>
      <c r="AE12" s="153">
        <f t="shared" si="2"/>
        <v>278.9998570697453</v>
      </c>
      <c r="AF12" s="202">
        <f>SUM(T12:AE12)/12</f>
        <v>288.33796703997581</v>
      </c>
      <c r="AH12" s="177">
        <v>48</v>
      </c>
      <c r="AI12" s="156"/>
      <c r="AJ12" s="147"/>
      <c r="AK12" s="66">
        <v>1</v>
      </c>
      <c r="AL12" s="78">
        <f>+AF12*AK12</f>
        <v>288.33796703997581</v>
      </c>
    </row>
    <row r="13" spans="1:40" s="66" customFormat="1" ht="12" customHeight="1" x14ac:dyDescent="0.25">
      <c r="A13" s="76" t="s">
        <v>109</v>
      </c>
      <c r="B13" s="76" t="s">
        <v>110</v>
      </c>
      <c r="C13" s="73">
        <v>12.911989999999999</v>
      </c>
      <c r="D13" s="73">
        <f t="shared" ref="D13:D15" si="3">C13</f>
        <v>12.911989999999999</v>
      </c>
      <c r="E13" s="73"/>
      <c r="F13" s="138">
        <v>45086.86</v>
      </c>
      <c r="G13" s="138">
        <v>45765.95</v>
      </c>
      <c r="H13" s="138">
        <v>45933.78</v>
      </c>
      <c r="I13" s="138">
        <v>46372.72</v>
      </c>
      <c r="J13" s="138">
        <v>46721.29</v>
      </c>
      <c r="K13" s="138">
        <v>47069.86</v>
      </c>
      <c r="L13" s="138">
        <v>47470.07</v>
      </c>
      <c r="M13" s="138">
        <v>47767</v>
      </c>
      <c r="N13" s="138">
        <v>47883.19</v>
      </c>
      <c r="O13" s="138">
        <v>48012.29</v>
      </c>
      <c r="P13" s="138">
        <v>48141.39</v>
      </c>
      <c r="Q13" s="138">
        <v>47922.259999999995</v>
      </c>
      <c r="R13" s="138">
        <f t="shared" ref="R13:R15" si="4">SUM(F13:Q13)</f>
        <v>564146.66</v>
      </c>
      <c r="S13" s="73"/>
      <c r="T13" s="153">
        <f>F13/$C13</f>
        <v>3491.8598914652198</v>
      </c>
      <c r="U13" s="153">
        <f t="shared" si="1"/>
        <v>3544.4536434740112</v>
      </c>
      <c r="V13" s="153">
        <f t="shared" si="1"/>
        <v>3557.4516399098825</v>
      </c>
      <c r="W13" s="153">
        <f t="shared" si="1"/>
        <v>3591.4463998190831</v>
      </c>
      <c r="X13" s="153">
        <f t="shared" si="1"/>
        <v>3618.442238570507</v>
      </c>
      <c r="Y13" s="153">
        <f t="shared" si="1"/>
        <v>3645.4380773219314</v>
      </c>
      <c r="Z13" s="153">
        <f t="shared" si="1"/>
        <v>3676.4332995920845</v>
      </c>
      <c r="AA13" s="153">
        <f t="shared" si="1"/>
        <v>3699.4297548247791</v>
      </c>
      <c r="AB13" s="153">
        <f>N13/$D13</f>
        <v>3708.4283677419207</v>
      </c>
      <c r="AC13" s="153">
        <f t="shared" si="2"/>
        <v>3718.4268265387445</v>
      </c>
      <c r="AD13" s="153">
        <f t="shared" si="2"/>
        <v>3728.4252853355679</v>
      </c>
      <c r="AE13" s="153">
        <f t="shared" si="2"/>
        <v>3711.4542374955367</v>
      </c>
      <c r="AF13" s="202">
        <f>SUM(T13:AE13)/12</f>
        <v>3640.9741385074381</v>
      </c>
      <c r="AH13" s="177">
        <v>96</v>
      </c>
      <c r="AI13" s="156"/>
      <c r="AJ13" s="147"/>
      <c r="AK13" s="66">
        <v>1</v>
      </c>
      <c r="AL13" s="78">
        <f>+AF13*AK13</f>
        <v>3640.9741385074381</v>
      </c>
    </row>
    <row r="14" spans="1:40" s="147" customFormat="1" ht="12" customHeight="1" x14ac:dyDescent="0.25">
      <c r="A14" s="76" t="s">
        <v>113</v>
      </c>
      <c r="B14" s="76" t="s">
        <v>114</v>
      </c>
      <c r="C14" s="73">
        <v>3.1418499999999998</v>
      </c>
      <c r="D14" s="73">
        <f t="shared" si="3"/>
        <v>3.1418499999999998</v>
      </c>
      <c r="E14" s="152"/>
      <c r="F14" s="138">
        <v>3549.5</v>
      </c>
      <c r="G14" s="138">
        <v>2681.56</v>
      </c>
      <c r="H14" s="138">
        <v>4301.8</v>
      </c>
      <c r="I14" s="138">
        <v>6280</v>
      </c>
      <c r="J14" s="138">
        <v>6757.28</v>
      </c>
      <c r="K14" s="138">
        <v>6581.44</v>
      </c>
      <c r="L14" s="138">
        <v>6126.14</v>
      </c>
      <c r="M14" s="138">
        <v>3997.22</v>
      </c>
      <c r="N14" s="138">
        <v>5592.34</v>
      </c>
      <c r="O14" s="138">
        <v>5124.4799999999996</v>
      </c>
      <c r="P14" s="138">
        <v>5843.54</v>
      </c>
      <c r="Q14" s="138">
        <v>6088.46</v>
      </c>
      <c r="R14" s="138">
        <f t="shared" si="4"/>
        <v>62923.759999999995</v>
      </c>
      <c r="S14" s="152"/>
      <c r="T14" s="139"/>
      <c r="U14" s="139"/>
      <c r="V14" s="139"/>
      <c r="W14" s="139"/>
      <c r="X14" s="139"/>
      <c r="Y14" s="139"/>
      <c r="Z14" s="139"/>
      <c r="AA14" s="139"/>
      <c r="AB14" s="139"/>
      <c r="AC14" s="139"/>
      <c r="AD14" s="139"/>
      <c r="AE14" s="139"/>
      <c r="AF14" s="139"/>
      <c r="AH14" s="75"/>
      <c r="AI14" s="156"/>
      <c r="AL14" s="176"/>
    </row>
    <row r="15" spans="1:40" s="66" customFormat="1" ht="12" customHeight="1" x14ac:dyDescent="0.2">
      <c r="A15" s="76" t="s">
        <v>143</v>
      </c>
      <c r="B15" s="76" t="s">
        <v>144</v>
      </c>
      <c r="C15" s="73">
        <v>4.3377800000000004</v>
      </c>
      <c r="D15" s="73">
        <f t="shared" si="3"/>
        <v>4.3377800000000004</v>
      </c>
      <c r="E15" s="73"/>
      <c r="F15" s="138">
        <v>22</v>
      </c>
      <c r="G15" s="138">
        <v>0</v>
      </c>
      <c r="H15" s="138">
        <v>13.68</v>
      </c>
      <c r="I15" s="138">
        <v>18.239999999999998</v>
      </c>
      <c r="J15" s="138">
        <v>36.479999999999997</v>
      </c>
      <c r="K15" s="138">
        <v>41.04</v>
      </c>
      <c r="L15" s="138">
        <v>27.36</v>
      </c>
      <c r="M15" s="138">
        <v>9.1199999999999992</v>
      </c>
      <c r="N15" s="138">
        <v>13.68</v>
      </c>
      <c r="O15" s="138">
        <v>18.239999999999998</v>
      </c>
      <c r="P15" s="138">
        <v>22.8</v>
      </c>
      <c r="Q15" s="138">
        <v>13.68</v>
      </c>
      <c r="R15" s="138">
        <f t="shared" si="4"/>
        <v>236.32000000000005</v>
      </c>
      <c r="S15" s="73"/>
      <c r="T15" s="139"/>
      <c r="U15" s="139"/>
      <c r="V15" s="139"/>
      <c r="W15" s="139"/>
      <c r="X15" s="139"/>
      <c r="Y15" s="139"/>
      <c r="Z15" s="139"/>
      <c r="AA15" s="139"/>
      <c r="AB15" s="139"/>
      <c r="AC15" s="139"/>
      <c r="AD15" s="139"/>
      <c r="AE15" s="139"/>
      <c r="AF15" s="139"/>
    </row>
    <row r="16" spans="1:40" s="66" customFormat="1" ht="12" customHeight="1" x14ac:dyDescent="0.2">
      <c r="A16" s="76" t="s">
        <v>147</v>
      </c>
      <c r="B16" s="76" t="s">
        <v>148</v>
      </c>
      <c r="C16" s="73"/>
      <c r="D16" s="73"/>
      <c r="E16" s="73"/>
      <c r="F16" s="138">
        <v>-4605.41</v>
      </c>
      <c r="G16" s="138">
        <v>-4945.58</v>
      </c>
      <c r="H16" s="138">
        <v>-5105.58</v>
      </c>
      <c r="I16" s="138">
        <v>-5331.87</v>
      </c>
      <c r="J16" s="138">
        <v>-5415.35</v>
      </c>
      <c r="K16" s="138">
        <v>-5423.37</v>
      </c>
      <c r="L16" s="138">
        <v>-5416.77</v>
      </c>
      <c r="M16" s="138">
        <v>-5238.6400000000003</v>
      </c>
      <c r="N16" s="138">
        <v>-5403.87</v>
      </c>
      <c r="O16" s="138">
        <v>-5373.29</v>
      </c>
      <c r="P16" s="138">
        <v>-5455.73</v>
      </c>
      <c r="Q16" s="138">
        <v>-5447.75</v>
      </c>
      <c r="R16" s="138">
        <f>SUM(F16:Q16)</f>
        <v>-63163.210000000006</v>
      </c>
      <c r="S16" s="73"/>
      <c r="T16" s="139"/>
      <c r="U16" s="139"/>
      <c r="V16" s="139"/>
      <c r="W16" s="139"/>
      <c r="X16" s="139"/>
      <c r="Y16" s="139"/>
      <c r="Z16" s="139"/>
      <c r="AA16" s="139"/>
      <c r="AB16" s="139"/>
      <c r="AC16" s="139"/>
      <c r="AD16" s="139"/>
      <c r="AE16" s="139"/>
      <c r="AF16" s="139"/>
      <c r="AM16" s="82" t="s">
        <v>149</v>
      </c>
      <c r="AN16" s="83">
        <f>+SUM(AL12:AL13)</f>
        <v>3929.3121055474139</v>
      </c>
    </row>
    <row r="17" spans="1:42" s="147" customFormat="1" ht="12" customHeight="1" thickBot="1" x14ac:dyDescent="0.3">
      <c r="A17" s="159"/>
      <c r="B17" s="159"/>
      <c r="C17" s="152"/>
      <c r="D17" s="152"/>
      <c r="E17" s="152"/>
      <c r="F17" s="138"/>
      <c r="G17" s="138"/>
      <c r="H17" s="138"/>
      <c r="I17" s="138"/>
      <c r="J17" s="138"/>
      <c r="K17" s="138"/>
      <c r="L17" s="138"/>
      <c r="M17" s="138"/>
      <c r="N17" s="138"/>
      <c r="O17" s="138"/>
      <c r="P17" s="138"/>
      <c r="Q17" s="138"/>
      <c r="R17" s="138"/>
      <c r="S17" s="152"/>
      <c r="T17" s="204"/>
      <c r="U17" s="204"/>
      <c r="V17" s="204"/>
      <c r="W17" s="204"/>
      <c r="X17" s="204"/>
      <c r="Y17" s="204"/>
      <c r="Z17" s="204"/>
      <c r="AA17" s="204"/>
      <c r="AB17" s="204"/>
      <c r="AC17" s="204"/>
      <c r="AD17" s="204"/>
      <c r="AE17" s="204"/>
      <c r="AF17" s="139"/>
      <c r="AM17" s="160" t="s">
        <v>150</v>
      </c>
      <c r="AN17" s="160">
        <v>0</v>
      </c>
    </row>
    <row r="18" spans="1:42" s="136" customFormat="1" ht="12" customHeight="1" thickBot="1" x14ac:dyDescent="0.25">
      <c r="A18" s="162"/>
      <c r="B18" s="163" t="s">
        <v>151</v>
      </c>
      <c r="C18" s="152"/>
      <c r="D18" s="152"/>
      <c r="E18" s="152"/>
      <c r="F18" s="164">
        <f t="shared" ref="F18:R18" si="5">SUM(F12:F17)</f>
        <v>46903.430000000008</v>
      </c>
      <c r="G18" s="164">
        <f t="shared" si="5"/>
        <v>46390.889999999992</v>
      </c>
      <c r="H18" s="164">
        <f t="shared" si="5"/>
        <v>48032.639999999999</v>
      </c>
      <c r="I18" s="164">
        <f t="shared" si="5"/>
        <v>50208.53</v>
      </c>
      <c r="J18" s="164">
        <f t="shared" si="5"/>
        <v>50949.62</v>
      </c>
      <c r="K18" s="164">
        <f t="shared" si="5"/>
        <v>51070.090000000004</v>
      </c>
      <c r="L18" s="164">
        <f t="shared" si="5"/>
        <v>51007.92</v>
      </c>
      <c r="M18" s="164">
        <f t="shared" si="5"/>
        <v>49326.060000000005</v>
      </c>
      <c r="N18" s="164">
        <f t="shared" si="5"/>
        <v>50886.460000000006</v>
      </c>
      <c r="O18" s="164">
        <f t="shared" si="5"/>
        <v>50553.56</v>
      </c>
      <c r="P18" s="164">
        <f t="shared" si="5"/>
        <v>51284.800000000003</v>
      </c>
      <c r="Q18" s="164">
        <f t="shared" si="5"/>
        <v>51299.689999999995</v>
      </c>
      <c r="R18" s="164">
        <f t="shared" si="5"/>
        <v>597913.69000000006</v>
      </c>
      <c r="S18" s="152"/>
      <c r="T18" s="165"/>
      <c r="U18" s="165"/>
      <c r="V18" s="165"/>
      <c r="W18" s="165"/>
      <c r="X18" s="165"/>
      <c r="Y18" s="165"/>
      <c r="Z18" s="165"/>
      <c r="AA18" s="165"/>
      <c r="AB18" s="165"/>
      <c r="AC18" s="165"/>
      <c r="AD18" s="165"/>
      <c r="AE18" s="165"/>
      <c r="AF18" s="166">
        <f>SUM(AF12:AF17)</f>
        <v>3929.3121055474139</v>
      </c>
      <c r="AK18" s="164">
        <f t="shared" ref="AK18:AL18" si="6">SUM(AK12:AK17)</f>
        <v>2</v>
      </c>
      <c r="AL18" s="164">
        <f t="shared" si="6"/>
        <v>3929.3121055474139</v>
      </c>
    </row>
    <row r="19" spans="1:42" s="147" customFormat="1" ht="12" customHeight="1" x14ac:dyDescent="0.2">
      <c r="A19" s="150"/>
      <c r="B19" s="167"/>
      <c r="C19" s="152"/>
      <c r="D19" s="152"/>
      <c r="E19" s="152"/>
      <c r="F19" s="154"/>
      <c r="G19" s="154"/>
      <c r="H19" s="154"/>
      <c r="I19" s="154"/>
      <c r="J19" s="154"/>
      <c r="K19" s="154"/>
      <c r="L19" s="154"/>
      <c r="M19" s="154"/>
      <c r="N19" s="154"/>
      <c r="O19" s="154"/>
      <c r="P19" s="154"/>
      <c r="Q19" s="154"/>
      <c r="R19" s="154"/>
      <c r="S19" s="152"/>
      <c r="T19" s="204"/>
      <c r="U19" s="204"/>
      <c r="V19" s="204"/>
      <c r="W19" s="204"/>
      <c r="X19" s="204"/>
      <c r="Y19" s="204"/>
      <c r="Z19" s="204"/>
      <c r="AA19" s="204"/>
      <c r="AB19" s="204"/>
      <c r="AC19" s="204"/>
      <c r="AD19" s="204"/>
      <c r="AE19" s="204"/>
      <c r="AF19" s="139"/>
    </row>
    <row r="20" spans="1:42" s="147" customFormat="1" ht="12" customHeight="1" x14ac:dyDescent="0.2">
      <c r="A20" s="151" t="s">
        <v>152</v>
      </c>
      <c r="B20" s="151" t="s">
        <v>152</v>
      </c>
      <c r="C20" s="152"/>
      <c r="D20" s="152"/>
      <c r="E20" s="152"/>
      <c r="F20" s="154"/>
      <c r="G20" s="154"/>
      <c r="H20" s="154"/>
      <c r="I20" s="154"/>
      <c r="J20" s="154"/>
      <c r="K20" s="154"/>
      <c r="L20" s="154"/>
      <c r="M20" s="154"/>
      <c r="N20" s="154"/>
      <c r="O20" s="154"/>
      <c r="P20" s="154"/>
      <c r="Q20" s="154"/>
      <c r="R20" s="154"/>
      <c r="S20" s="152"/>
      <c r="T20" s="204"/>
      <c r="U20" s="204"/>
      <c r="V20" s="204"/>
      <c r="W20" s="204"/>
      <c r="X20" s="204"/>
      <c r="Y20" s="204"/>
      <c r="Z20" s="204"/>
      <c r="AA20" s="204"/>
      <c r="AB20" s="204"/>
      <c r="AC20" s="204"/>
      <c r="AD20" s="204"/>
      <c r="AE20" s="204"/>
      <c r="AF20" s="139"/>
    </row>
    <row r="21" spans="1:42" s="147" customFormat="1" ht="12" customHeight="1" x14ac:dyDescent="0.25">
      <c r="A21" s="169"/>
      <c r="B21" s="139"/>
      <c r="C21" s="152"/>
      <c r="D21" s="152"/>
      <c r="E21" s="152"/>
      <c r="F21" s="138"/>
      <c r="G21" s="138"/>
      <c r="H21" s="138"/>
      <c r="I21" s="138"/>
      <c r="J21" s="138"/>
      <c r="K21" s="138"/>
      <c r="L21" s="138"/>
      <c r="M21" s="138"/>
      <c r="N21" s="138"/>
      <c r="O21" s="138"/>
      <c r="P21" s="138"/>
      <c r="Q21" s="138"/>
      <c r="R21" s="138"/>
      <c r="S21" s="152"/>
      <c r="T21" s="204"/>
      <c r="U21" s="204"/>
      <c r="V21" s="204"/>
      <c r="W21" s="204"/>
      <c r="X21" s="204"/>
      <c r="Y21" s="204"/>
      <c r="Z21" s="204"/>
      <c r="AA21" s="204"/>
      <c r="AB21" s="204"/>
      <c r="AC21" s="204"/>
      <c r="AD21" s="204"/>
      <c r="AE21" s="204"/>
      <c r="AF21" s="139"/>
    </row>
    <row r="22" spans="1:42" s="136" customFormat="1" ht="12" customHeight="1" x14ac:dyDescent="0.2">
      <c r="A22" s="162"/>
      <c r="B22" s="163" t="s">
        <v>155</v>
      </c>
      <c r="C22" s="152"/>
      <c r="D22" s="152"/>
      <c r="E22" s="152"/>
      <c r="F22" s="245">
        <f>SUM(F21:F21)</f>
        <v>0</v>
      </c>
      <c r="G22" s="245">
        <f t="shared" ref="G22:R22" si="7">SUM(G21:G21)</f>
        <v>0</v>
      </c>
      <c r="H22" s="245">
        <f t="shared" si="7"/>
        <v>0</v>
      </c>
      <c r="I22" s="245">
        <f t="shared" si="7"/>
        <v>0</v>
      </c>
      <c r="J22" s="245">
        <f t="shared" si="7"/>
        <v>0</v>
      </c>
      <c r="K22" s="245">
        <f t="shared" si="7"/>
        <v>0</v>
      </c>
      <c r="L22" s="245">
        <f t="shared" si="7"/>
        <v>0</v>
      </c>
      <c r="M22" s="245">
        <f t="shared" si="7"/>
        <v>0</v>
      </c>
      <c r="N22" s="245">
        <f t="shared" si="7"/>
        <v>0</v>
      </c>
      <c r="O22" s="245">
        <f t="shared" si="7"/>
        <v>0</v>
      </c>
      <c r="P22" s="245">
        <f t="shared" si="7"/>
        <v>0</v>
      </c>
      <c r="Q22" s="245">
        <f t="shared" si="7"/>
        <v>0</v>
      </c>
      <c r="R22" s="245">
        <f t="shared" si="7"/>
        <v>0</v>
      </c>
      <c r="S22" s="152"/>
    </row>
    <row r="23" spans="1:42" s="147" customFormat="1" ht="12" customHeight="1" x14ac:dyDescent="0.2">
      <c r="A23" s="170"/>
      <c r="B23" s="163"/>
      <c r="C23" s="152"/>
      <c r="D23" s="152"/>
      <c r="E23" s="152"/>
      <c r="F23" s="154"/>
      <c r="G23" s="154"/>
      <c r="H23" s="154"/>
      <c r="I23" s="154"/>
      <c r="J23" s="154"/>
      <c r="K23" s="154"/>
      <c r="L23" s="154"/>
      <c r="M23" s="154"/>
      <c r="N23" s="154"/>
      <c r="O23" s="154"/>
      <c r="P23" s="154"/>
      <c r="Q23" s="154"/>
      <c r="R23" s="154"/>
      <c r="S23" s="152"/>
      <c r="T23" s="139"/>
      <c r="U23" s="139"/>
      <c r="V23" s="139"/>
      <c r="W23" s="139"/>
      <c r="X23" s="139"/>
      <c r="Y23" s="139"/>
      <c r="Z23" s="139"/>
      <c r="AA23" s="139"/>
      <c r="AB23" s="139"/>
      <c r="AC23" s="139"/>
      <c r="AD23" s="139"/>
      <c r="AE23" s="139"/>
      <c r="AF23" s="139"/>
    </row>
    <row r="24" spans="1:42" s="136" customFormat="1" ht="12" customHeight="1" x14ac:dyDescent="0.2">
      <c r="A24" s="171" t="s">
        <v>156</v>
      </c>
      <c r="B24" s="171" t="s">
        <v>156</v>
      </c>
      <c r="C24" s="152"/>
      <c r="D24" s="152"/>
      <c r="E24" s="152"/>
      <c r="F24" s="154"/>
      <c r="G24" s="154"/>
      <c r="H24" s="154"/>
      <c r="I24" s="154"/>
      <c r="J24" s="154"/>
      <c r="K24" s="154"/>
      <c r="L24" s="154"/>
      <c r="M24" s="154"/>
      <c r="N24" s="154"/>
      <c r="O24" s="154"/>
      <c r="P24" s="154"/>
      <c r="Q24" s="154"/>
      <c r="R24" s="154"/>
      <c r="S24" s="152"/>
    </row>
    <row r="25" spans="1:42" s="147" customFormat="1" ht="12" customHeight="1" x14ac:dyDescent="0.2">
      <c r="A25" s="139"/>
      <c r="B25" s="139"/>
      <c r="C25" s="152"/>
      <c r="D25" s="152"/>
      <c r="E25" s="172"/>
      <c r="F25" s="154"/>
      <c r="G25" s="154"/>
      <c r="H25" s="154"/>
      <c r="I25" s="154"/>
      <c r="J25" s="154"/>
      <c r="K25" s="154"/>
      <c r="L25" s="154"/>
      <c r="M25" s="154"/>
      <c r="N25" s="154"/>
      <c r="O25" s="154"/>
      <c r="P25" s="154"/>
      <c r="Q25" s="154"/>
      <c r="R25" s="154"/>
      <c r="S25" s="172"/>
      <c r="T25" s="139"/>
      <c r="U25" s="139"/>
      <c r="V25" s="139"/>
      <c r="W25" s="139"/>
      <c r="X25" s="139"/>
      <c r="Y25" s="139"/>
      <c r="Z25" s="139"/>
      <c r="AA25" s="139"/>
      <c r="AB25" s="139"/>
      <c r="AC25" s="139"/>
      <c r="AD25" s="139"/>
      <c r="AE25" s="139"/>
      <c r="AF25" s="139"/>
    </row>
    <row r="26" spans="1:42" s="147" customFormat="1" ht="12" customHeight="1" x14ac:dyDescent="0.2">
      <c r="A26" s="170"/>
      <c r="B26" s="163" t="s">
        <v>159</v>
      </c>
      <c r="C26" s="152"/>
      <c r="D26" s="152"/>
      <c r="E26" s="173"/>
      <c r="F26" s="245">
        <f>SUM(F25:F25)</f>
        <v>0</v>
      </c>
      <c r="G26" s="245">
        <f t="shared" ref="G26:R26" si="8">SUM(G25:G25)</f>
        <v>0</v>
      </c>
      <c r="H26" s="245">
        <f t="shared" si="8"/>
        <v>0</v>
      </c>
      <c r="I26" s="245">
        <f t="shared" si="8"/>
        <v>0</v>
      </c>
      <c r="J26" s="245">
        <f t="shared" si="8"/>
        <v>0</v>
      </c>
      <c r="K26" s="245">
        <f t="shared" si="8"/>
        <v>0</v>
      </c>
      <c r="L26" s="245">
        <f t="shared" si="8"/>
        <v>0</v>
      </c>
      <c r="M26" s="245">
        <f t="shared" si="8"/>
        <v>0</v>
      </c>
      <c r="N26" s="245">
        <f t="shared" si="8"/>
        <v>0</v>
      </c>
      <c r="O26" s="245">
        <f t="shared" si="8"/>
        <v>0</v>
      </c>
      <c r="P26" s="245">
        <f t="shared" si="8"/>
        <v>0</v>
      </c>
      <c r="Q26" s="245">
        <f t="shared" si="8"/>
        <v>0</v>
      </c>
      <c r="R26" s="245">
        <f t="shared" si="8"/>
        <v>0</v>
      </c>
      <c r="S26" s="173"/>
      <c r="T26" s="139"/>
      <c r="U26" s="139"/>
      <c r="V26" s="139"/>
      <c r="W26" s="139"/>
      <c r="X26" s="139"/>
      <c r="Y26" s="139"/>
      <c r="Z26" s="139"/>
      <c r="AA26" s="139"/>
      <c r="AB26" s="139"/>
      <c r="AC26" s="139"/>
      <c r="AD26" s="139"/>
      <c r="AE26" s="139"/>
      <c r="AF26" s="139"/>
    </row>
    <row r="27" spans="1:42" s="147" customFormat="1" ht="12" customHeight="1" x14ac:dyDescent="0.2">
      <c r="A27" s="148"/>
      <c r="B27" s="148"/>
      <c r="C27" s="152"/>
      <c r="D27" s="152"/>
      <c r="E27" s="152"/>
      <c r="F27" s="154"/>
      <c r="G27" s="154"/>
      <c r="H27" s="154"/>
      <c r="I27" s="154"/>
      <c r="J27" s="154"/>
      <c r="K27" s="154"/>
      <c r="L27" s="154"/>
      <c r="M27" s="154"/>
      <c r="N27" s="154"/>
      <c r="O27" s="154"/>
      <c r="P27" s="154"/>
      <c r="Q27" s="154"/>
      <c r="R27" s="154"/>
      <c r="S27" s="152"/>
      <c r="T27" s="139"/>
      <c r="U27" s="139"/>
      <c r="V27" s="139"/>
      <c r="W27" s="139"/>
      <c r="X27" s="139"/>
      <c r="Y27" s="139"/>
      <c r="Z27" s="139"/>
      <c r="AA27" s="139"/>
      <c r="AB27" s="139"/>
      <c r="AC27" s="139"/>
      <c r="AD27" s="139"/>
      <c r="AE27" s="139"/>
      <c r="AF27" s="139"/>
    </row>
    <row r="28" spans="1:42" ht="12" customHeight="1" x14ac:dyDescent="0.25">
      <c r="A28" s="174" t="s">
        <v>160</v>
      </c>
      <c r="B28" s="174" t="s">
        <v>160</v>
      </c>
      <c r="T28" s="139"/>
      <c r="U28" s="139"/>
      <c r="V28" s="139"/>
      <c r="W28" s="139"/>
      <c r="X28" s="139"/>
      <c r="Y28" s="139"/>
      <c r="Z28" s="139"/>
      <c r="AA28" s="139"/>
      <c r="AB28" s="139"/>
      <c r="AC28" s="139"/>
      <c r="AD28" s="139"/>
      <c r="AE28" s="139"/>
      <c r="AF28" s="139"/>
    </row>
    <row r="29" spans="1:42" ht="12" customHeight="1" x14ac:dyDescent="0.25">
      <c r="A29" s="174"/>
      <c r="B29" s="174"/>
      <c r="T29" s="139"/>
      <c r="U29" s="139"/>
      <c r="V29" s="139"/>
      <c r="W29" s="139"/>
      <c r="X29" s="139"/>
      <c r="Y29" s="139"/>
      <c r="Z29" s="139"/>
      <c r="AA29" s="139"/>
      <c r="AB29" s="139"/>
      <c r="AC29" s="139"/>
      <c r="AD29" s="139"/>
      <c r="AE29" s="139"/>
      <c r="AF29" s="139"/>
    </row>
    <row r="30" spans="1:42" s="147" customFormat="1" ht="12" customHeight="1" x14ac:dyDescent="0.2">
      <c r="A30" s="151" t="s">
        <v>161</v>
      </c>
      <c r="B30" s="151" t="s">
        <v>161</v>
      </c>
      <c r="C30" s="152"/>
      <c r="D30" s="152"/>
      <c r="E30" s="152"/>
      <c r="F30" s="154"/>
      <c r="G30" s="154"/>
      <c r="H30" s="154"/>
      <c r="I30" s="154"/>
      <c r="J30" s="154"/>
      <c r="K30" s="154"/>
      <c r="L30" s="154"/>
      <c r="M30" s="154"/>
      <c r="N30" s="154"/>
      <c r="O30" s="154"/>
      <c r="P30" s="154"/>
      <c r="Q30" s="154"/>
      <c r="R30" s="154"/>
      <c r="S30" s="152"/>
      <c r="T30" s="139"/>
      <c r="U30" s="139"/>
      <c r="V30" s="139"/>
      <c r="W30" s="139"/>
      <c r="X30" s="139"/>
      <c r="Y30" s="139"/>
      <c r="Z30" s="139"/>
      <c r="AA30" s="139"/>
      <c r="AB30" s="139"/>
      <c r="AC30" s="139"/>
      <c r="AD30" s="139"/>
      <c r="AE30" s="139"/>
      <c r="AF30" s="139"/>
    </row>
    <row r="31" spans="1:42" s="147" customFormat="1" ht="12" customHeight="1" x14ac:dyDescent="0.25">
      <c r="A31" s="76" t="s">
        <v>170</v>
      </c>
      <c r="B31" s="76" t="s">
        <v>171</v>
      </c>
      <c r="C31" s="73">
        <v>58.073550000000004</v>
      </c>
      <c r="D31" s="73">
        <f>C31</f>
        <v>58.073550000000004</v>
      </c>
      <c r="E31" s="152"/>
      <c r="F31" s="138">
        <v>10256.700000000001</v>
      </c>
      <c r="G31" s="138">
        <v>10336.459999999999</v>
      </c>
      <c r="H31" s="138">
        <v>10278.39</v>
      </c>
      <c r="I31" s="138">
        <v>10394.530000000001</v>
      </c>
      <c r="J31" s="138">
        <v>10510.67</v>
      </c>
      <c r="K31" s="138">
        <v>10394.530000000001</v>
      </c>
      <c r="L31" s="138">
        <v>9697.69</v>
      </c>
      <c r="M31" s="138">
        <v>9871.9</v>
      </c>
      <c r="N31" s="138">
        <v>9813.83</v>
      </c>
      <c r="O31" s="138">
        <v>9929.9699999999993</v>
      </c>
      <c r="P31" s="138">
        <v>9871.9</v>
      </c>
      <c r="Q31" s="138">
        <v>9813.83</v>
      </c>
      <c r="R31" s="138">
        <f t="shared" ref="R31:R62" si="9">SUM(F31:Q31)</f>
        <v>121170.4</v>
      </c>
      <c r="S31" s="152"/>
      <c r="T31" s="153">
        <f t="shared" ref="T31:AA46" si="10">F31/$C31</f>
        <v>176.61568820917611</v>
      </c>
      <c r="U31" s="153">
        <f t="shared" si="10"/>
        <v>177.98911897068456</v>
      </c>
      <c r="V31" s="153">
        <f t="shared" si="10"/>
        <v>176.98918010006275</v>
      </c>
      <c r="W31" s="153">
        <f t="shared" si="10"/>
        <v>178.98905784130642</v>
      </c>
      <c r="X31" s="153">
        <f t="shared" si="10"/>
        <v>180.98893558255006</v>
      </c>
      <c r="Y31" s="153">
        <f t="shared" si="10"/>
        <v>178.98905784130642</v>
      </c>
      <c r="Z31" s="153">
        <f t="shared" si="10"/>
        <v>166.98979139384451</v>
      </c>
      <c r="AA31" s="153">
        <f t="shared" si="10"/>
        <v>169.98960800570998</v>
      </c>
      <c r="AB31" s="153">
        <f t="shared" ref="AB31:AE46" si="11">N31/$D31</f>
        <v>168.98966913508815</v>
      </c>
      <c r="AC31" s="153">
        <f t="shared" si="11"/>
        <v>170.98954687633179</v>
      </c>
      <c r="AD31" s="153">
        <f t="shared" si="11"/>
        <v>169.98960800570998</v>
      </c>
      <c r="AE31" s="153">
        <f t="shared" si="11"/>
        <v>168.98966913508815</v>
      </c>
      <c r="AF31" s="153">
        <f t="shared" ref="AF31:AF46" si="12">SUM(T31:AE31)/12</f>
        <v>173.87491092473826</v>
      </c>
      <c r="AH31" s="75"/>
      <c r="AI31" s="156"/>
      <c r="AJ31" s="147">
        <v>1.5</v>
      </c>
      <c r="AK31" s="147">
        <v>1</v>
      </c>
      <c r="AL31" s="78">
        <f>+AF31*AK31</f>
        <v>173.87491092473826</v>
      </c>
      <c r="AN31" s="154"/>
      <c r="AP31" s="138"/>
    </row>
    <row r="32" spans="1:42" s="147" customFormat="1" ht="12" customHeight="1" x14ac:dyDescent="0.25">
      <c r="A32" s="76" t="s">
        <v>174</v>
      </c>
      <c r="B32" s="76" t="s">
        <v>175</v>
      </c>
      <c r="C32" s="73">
        <v>100.07298999999999</v>
      </c>
      <c r="D32" s="73">
        <f t="shared" ref="D32:D61" si="13">C32</f>
        <v>100.07298999999999</v>
      </c>
      <c r="E32" s="152"/>
      <c r="F32" s="138">
        <v>4048.34</v>
      </c>
      <c r="G32" s="138">
        <v>4102.87</v>
      </c>
      <c r="H32" s="138">
        <v>4102.87</v>
      </c>
      <c r="I32" s="138">
        <v>4002.8</v>
      </c>
      <c r="J32" s="138">
        <v>4002.8</v>
      </c>
      <c r="K32" s="138">
        <v>4002.8</v>
      </c>
      <c r="L32" s="138">
        <v>4403.08</v>
      </c>
      <c r="M32" s="138">
        <v>4202.9399999999996</v>
      </c>
      <c r="N32" s="138">
        <v>4403.08</v>
      </c>
      <c r="O32" s="138">
        <v>4403.08</v>
      </c>
      <c r="P32" s="138">
        <v>4102.87</v>
      </c>
      <c r="Q32" s="138">
        <v>4002.8</v>
      </c>
      <c r="R32" s="138">
        <f t="shared" si="9"/>
        <v>49780.330000000009</v>
      </c>
      <c r="S32" s="152"/>
      <c r="T32" s="153">
        <f t="shared" si="10"/>
        <v>40.453872718302918</v>
      </c>
      <c r="U32" s="153">
        <f t="shared" si="10"/>
        <v>40.998774994131786</v>
      </c>
      <c r="V32" s="153">
        <f t="shared" si="10"/>
        <v>40.998774994131786</v>
      </c>
      <c r="W32" s="153">
        <f t="shared" si="10"/>
        <v>39.998804872323696</v>
      </c>
      <c r="X32" s="153">
        <f t="shared" si="10"/>
        <v>39.998804872323696</v>
      </c>
      <c r="Y32" s="153">
        <f t="shared" si="10"/>
        <v>39.998804872323696</v>
      </c>
      <c r="Z32" s="153">
        <f t="shared" si="10"/>
        <v>43.998685359556063</v>
      </c>
      <c r="AA32" s="153">
        <f t="shared" si="10"/>
        <v>41.998745115939876</v>
      </c>
      <c r="AB32" s="153">
        <f t="shared" si="11"/>
        <v>43.998685359556063</v>
      </c>
      <c r="AC32" s="153">
        <f t="shared" si="11"/>
        <v>43.998685359556063</v>
      </c>
      <c r="AD32" s="153">
        <f t="shared" si="11"/>
        <v>40.998774994131786</v>
      </c>
      <c r="AE32" s="153">
        <f t="shared" si="11"/>
        <v>39.998804872323696</v>
      </c>
      <c r="AF32" s="153">
        <f t="shared" si="12"/>
        <v>41.4533515320501</v>
      </c>
      <c r="AH32" s="75"/>
      <c r="AI32" s="156"/>
      <c r="AJ32" s="147">
        <v>1.5</v>
      </c>
      <c r="AK32" s="147">
        <v>1</v>
      </c>
      <c r="AL32" s="78">
        <f t="shared" ref="AL32:AL46" si="14">+AF32*AK32</f>
        <v>41.4533515320501</v>
      </c>
      <c r="AN32" s="154"/>
      <c r="AP32" s="138"/>
    </row>
    <row r="33" spans="1:42" s="147" customFormat="1" ht="12" customHeight="1" x14ac:dyDescent="0.25">
      <c r="A33" s="76" t="s">
        <v>176</v>
      </c>
      <c r="B33" s="76" t="s">
        <v>177</v>
      </c>
      <c r="C33" s="73">
        <v>141.940675</v>
      </c>
      <c r="D33" s="73">
        <f t="shared" si="13"/>
        <v>141.940675</v>
      </c>
      <c r="E33" s="152"/>
      <c r="F33" s="138">
        <v>1400.5</v>
      </c>
      <c r="G33" s="138">
        <v>1419.4</v>
      </c>
      <c r="H33" s="138">
        <v>1419.4</v>
      </c>
      <c r="I33" s="138">
        <v>1419.4</v>
      </c>
      <c r="J33" s="138">
        <v>1419.4</v>
      </c>
      <c r="K33" s="138">
        <v>1419.4</v>
      </c>
      <c r="L33" s="138">
        <v>1987.16</v>
      </c>
      <c r="M33" s="138">
        <v>2129.1</v>
      </c>
      <c r="N33" s="138">
        <v>2129.1</v>
      </c>
      <c r="O33" s="138">
        <v>2129.1</v>
      </c>
      <c r="P33" s="138">
        <v>2129.1</v>
      </c>
      <c r="Q33" s="138">
        <v>2129.1</v>
      </c>
      <c r="R33" s="138">
        <f t="shared" si="9"/>
        <v>21130.159999999996</v>
      </c>
      <c r="S33" s="152"/>
      <c r="T33" s="153">
        <f t="shared" si="10"/>
        <v>9.8667982239763194</v>
      </c>
      <c r="U33" s="153">
        <f t="shared" si="10"/>
        <v>9.9999524449210924</v>
      </c>
      <c r="V33" s="153">
        <f t="shared" si="10"/>
        <v>9.9999524449210924</v>
      </c>
      <c r="W33" s="153">
        <f t="shared" si="10"/>
        <v>9.9999524449210924</v>
      </c>
      <c r="X33" s="153">
        <f t="shared" si="10"/>
        <v>9.9999524449210924</v>
      </c>
      <c r="Y33" s="153">
        <f t="shared" si="10"/>
        <v>9.9999524449210924</v>
      </c>
      <c r="Z33" s="153">
        <f t="shared" si="10"/>
        <v>13.999933422889528</v>
      </c>
      <c r="AA33" s="153">
        <f t="shared" si="10"/>
        <v>14.999928667381637</v>
      </c>
      <c r="AB33" s="153">
        <f t="shared" si="11"/>
        <v>14.999928667381637</v>
      </c>
      <c r="AC33" s="153">
        <f t="shared" si="11"/>
        <v>14.999928667381637</v>
      </c>
      <c r="AD33" s="153">
        <f t="shared" si="11"/>
        <v>14.999928667381637</v>
      </c>
      <c r="AE33" s="153">
        <f t="shared" si="11"/>
        <v>14.999928667381637</v>
      </c>
      <c r="AF33" s="153">
        <f t="shared" si="12"/>
        <v>12.405511434031624</v>
      </c>
      <c r="AH33" s="75"/>
      <c r="AI33" s="156"/>
      <c r="AJ33" s="147">
        <v>1.5</v>
      </c>
      <c r="AK33" s="147">
        <v>1</v>
      </c>
      <c r="AL33" s="78">
        <f t="shared" si="14"/>
        <v>12.405511434031624</v>
      </c>
      <c r="AN33" s="154"/>
      <c r="AP33" s="138"/>
    </row>
    <row r="34" spans="1:42" s="147" customFormat="1" ht="12" customHeight="1" x14ac:dyDescent="0.25">
      <c r="A34" s="76" t="s">
        <v>162</v>
      </c>
      <c r="B34" s="76" t="s">
        <v>449</v>
      </c>
      <c r="C34" s="73">
        <v>58.07</v>
      </c>
      <c r="D34" s="73">
        <f t="shared" si="13"/>
        <v>58.07</v>
      </c>
      <c r="E34" s="152"/>
      <c r="F34" s="138">
        <v>0</v>
      </c>
      <c r="G34" s="138">
        <v>0</v>
      </c>
      <c r="H34" s="138">
        <v>0</v>
      </c>
      <c r="I34" s="138">
        <v>0</v>
      </c>
      <c r="J34" s="138">
        <v>58.07</v>
      </c>
      <c r="K34" s="138">
        <v>58.07</v>
      </c>
      <c r="L34" s="138">
        <v>58.07</v>
      </c>
      <c r="M34" s="138">
        <v>58.07</v>
      </c>
      <c r="N34" s="138">
        <v>58.07</v>
      </c>
      <c r="O34" s="138">
        <v>58.07</v>
      </c>
      <c r="P34" s="138">
        <v>58.07</v>
      </c>
      <c r="Q34" s="138">
        <v>58.07</v>
      </c>
      <c r="R34" s="138">
        <f t="shared" si="9"/>
        <v>464.56</v>
      </c>
      <c r="S34" s="152"/>
      <c r="T34" s="153">
        <f t="shared" si="10"/>
        <v>0</v>
      </c>
      <c r="U34" s="153">
        <f t="shared" si="10"/>
        <v>0</v>
      </c>
      <c r="V34" s="153">
        <f t="shared" si="10"/>
        <v>0</v>
      </c>
      <c r="W34" s="153">
        <f t="shared" si="10"/>
        <v>0</v>
      </c>
      <c r="X34" s="153">
        <f t="shared" si="10"/>
        <v>1</v>
      </c>
      <c r="Y34" s="153">
        <f t="shared" si="10"/>
        <v>1</v>
      </c>
      <c r="Z34" s="153">
        <f t="shared" si="10"/>
        <v>1</v>
      </c>
      <c r="AA34" s="153">
        <f t="shared" si="10"/>
        <v>1</v>
      </c>
      <c r="AB34" s="153">
        <f t="shared" si="11"/>
        <v>1</v>
      </c>
      <c r="AC34" s="153">
        <f t="shared" si="11"/>
        <v>1</v>
      </c>
      <c r="AD34" s="153">
        <f t="shared" si="11"/>
        <v>1</v>
      </c>
      <c r="AE34" s="153">
        <f t="shared" si="11"/>
        <v>1</v>
      </c>
      <c r="AF34" s="153">
        <f t="shared" si="12"/>
        <v>0.66666666666666663</v>
      </c>
      <c r="AH34" s="75"/>
      <c r="AI34" s="156"/>
      <c r="AJ34" s="147">
        <v>1.5</v>
      </c>
      <c r="AK34" s="147">
        <v>1</v>
      </c>
      <c r="AL34" s="78">
        <f t="shared" si="14"/>
        <v>0.66666666666666663</v>
      </c>
      <c r="AN34" s="154"/>
      <c r="AP34" s="138"/>
    </row>
    <row r="35" spans="1:42" s="147" customFormat="1" ht="12" customHeight="1" x14ac:dyDescent="0.25">
      <c r="A35" s="76" t="s">
        <v>182</v>
      </c>
      <c r="B35" s="76" t="s">
        <v>450</v>
      </c>
      <c r="C35" s="73">
        <v>99.829750000000004</v>
      </c>
      <c r="D35" s="73">
        <f t="shared" si="13"/>
        <v>99.829750000000004</v>
      </c>
      <c r="E35" s="152"/>
      <c r="F35" s="138">
        <v>7584.5</v>
      </c>
      <c r="G35" s="138">
        <v>7487.25</v>
      </c>
      <c r="H35" s="138">
        <v>7487.25</v>
      </c>
      <c r="I35" s="138">
        <v>7387.42</v>
      </c>
      <c r="J35" s="138">
        <v>6988.1</v>
      </c>
      <c r="K35" s="138">
        <v>6888.27</v>
      </c>
      <c r="L35" s="138">
        <v>6888.27</v>
      </c>
      <c r="M35" s="138">
        <v>6888.27</v>
      </c>
      <c r="N35" s="138">
        <v>7087.93</v>
      </c>
      <c r="O35" s="138">
        <v>7287.59</v>
      </c>
      <c r="P35" s="138">
        <v>7187.76</v>
      </c>
      <c r="Q35" s="138">
        <v>7387.42</v>
      </c>
      <c r="R35" s="138">
        <f t="shared" si="9"/>
        <v>86550.03</v>
      </c>
      <c r="S35" s="152"/>
      <c r="T35" s="153">
        <f t="shared" si="10"/>
        <v>75.974346324617656</v>
      </c>
      <c r="U35" s="153">
        <f t="shared" si="10"/>
        <v>75.000187819763141</v>
      </c>
      <c r="V35" s="153">
        <f t="shared" si="10"/>
        <v>75.000187819763141</v>
      </c>
      <c r="W35" s="153">
        <f t="shared" si="10"/>
        <v>74.000185315499635</v>
      </c>
      <c r="X35" s="153">
        <f t="shared" si="10"/>
        <v>70.000175298445598</v>
      </c>
      <c r="Y35" s="153">
        <f t="shared" si="10"/>
        <v>69.000172794182092</v>
      </c>
      <c r="Z35" s="153">
        <f t="shared" si="10"/>
        <v>69.000172794182092</v>
      </c>
      <c r="AA35" s="153">
        <f t="shared" si="10"/>
        <v>69.000172794182092</v>
      </c>
      <c r="AB35" s="153">
        <f t="shared" si="11"/>
        <v>71.000177802709118</v>
      </c>
      <c r="AC35" s="153">
        <f t="shared" si="11"/>
        <v>73.00018281123613</v>
      </c>
      <c r="AD35" s="153">
        <f t="shared" si="11"/>
        <v>72.000180306972624</v>
      </c>
      <c r="AE35" s="153">
        <f t="shared" si="11"/>
        <v>74.000185315499635</v>
      </c>
      <c r="AF35" s="153">
        <f t="shared" si="12"/>
        <v>72.248027266421076</v>
      </c>
      <c r="AH35" s="75"/>
      <c r="AI35" s="156"/>
      <c r="AJ35" s="147">
        <v>3</v>
      </c>
      <c r="AK35" s="147">
        <v>1</v>
      </c>
      <c r="AL35" s="78">
        <f t="shared" si="14"/>
        <v>72.248027266421076</v>
      </c>
      <c r="AN35" s="154"/>
      <c r="AP35" s="138"/>
    </row>
    <row r="36" spans="1:42" s="147" customFormat="1" ht="12" customHeight="1" x14ac:dyDescent="0.25">
      <c r="A36" s="76" t="s">
        <v>184</v>
      </c>
      <c r="B36" s="76" t="s">
        <v>451</v>
      </c>
      <c r="C36" s="73">
        <v>178.51788999999999</v>
      </c>
      <c r="D36" s="73">
        <f t="shared" si="13"/>
        <v>178.51788999999999</v>
      </c>
      <c r="E36" s="152"/>
      <c r="F36" s="138">
        <v>2818.24</v>
      </c>
      <c r="G36" s="138">
        <v>3034.84</v>
      </c>
      <c r="H36" s="138">
        <v>3034.84</v>
      </c>
      <c r="I36" s="138">
        <v>2856.32</v>
      </c>
      <c r="J36" s="138">
        <v>2856.32</v>
      </c>
      <c r="K36" s="138">
        <v>3034.84</v>
      </c>
      <c r="L36" s="138">
        <v>3213.36</v>
      </c>
      <c r="M36" s="138">
        <v>3213.36</v>
      </c>
      <c r="N36" s="138">
        <v>3213.36</v>
      </c>
      <c r="O36" s="138">
        <v>3034.84</v>
      </c>
      <c r="P36" s="138">
        <v>3034.84</v>
      </c>
      <c r="Q36" s="138">
        <v>3034.84</v>
      </c>
      <c r="R36" s="138">
        <f t="shared" si="9"/>
        <v>36380</v>
      </c>
      <c r="S36" s="152"/>
      <c r="T36" s="153">
        <f t="shared" si="10"/>
        <v>15.786877158362111</v>
      </c>
      <c r="U36" s="153">
        <f t="shared" si="10"/>
        <v>17.000200932242702</v>
      </c>
      <c r="V36" s="153">
        <f t="shared" si="10"/>
        <v>17.000200932242702</v>
      </c>
      <c r="W36" s="153">
        <f t="shared" si="10"/>
        <v>16.000189112699015</v>
      </c>
      <c r="X36" s="153">
        <f t="shared" si="10"/>
        <v>16.000189112699015</v>
      </c>
      <c r="Y36" s="153">
        <f t="shared" si="10"/>
        <v>17.000200932242702</v>
      </c>
      <c r="Z36" s="153">
        <f t="shared" si="10"/>
        <v>18.000212751786393</v>
      </c>
      <c r="AA36" s="153">
        <f t="shared" si="10"/>
        <v>18.000212751786393</v>
      </c>
      <c r="AB36" s="153">
        <f t="shared" si="11"/>
        <v>18.000212751786393</v>
      </c>
      <c r="AC36" s="153">
        <f t="shared" si="11"/>
        <v>17.000200932242702</v>
      </c>
      <c r="AD36" s="153">
        <f t="shared" si="11"/>
        <v>17.000200932242702</v>
      </c>
      <c r="AE36" s="153">
        <f t="shared" si="11"/>
        <v>17.000200932242702</v>
      </c>
      <c r="AF36" s="153">
        <f t="shared" si="12"/>
        <v>16.982424936047963</v>
      </c>
      <c r="AH36" s="75"/>
      <c r="AI36" s="156"/>
      <c r="AJ36" s="147">
        <v>3</v>
      </c>
      <c r="AK36" s="147">
        <v>1</v>
      </c>
      <c r="AL36" s="78">
        <f t="shared" si="14"/>
        <v>16.982424936047963</v>
      </c>
      <c r="AN36" s="154"/>
      <c r="AP36" s="138"/>
    </row>
    <row r="37" spans="1:42" s="147" customFormat="1" ht="12" customHeight="1" x14ac:dyDescent="0.25">
      <c r="A37" s="76" t="s">
        <v>190</v>
      </c>
      <c r="B37" s="76" t="s">
        <v>452</v>
      </c>
      <c r="C37" s="73">
        <v>131.61311000000001</v>
      </c>
      <c r="D37" s="73">
        <f t="shared" si="13"/>
        <v>131.61311000000001</v>
      </c>
      <c r="E37" s="152"/>
      <c r="F37" s="138">
        <v>5973.56</v>
      </c>
      <c r="G37" s="138">
        <v>6054.06</v>
      </c>
      <c r="H37" s="138">
        <v>6054.06</v>
      </c>
      <c r="I37" s="138">
        <v>6185.67</v>
      </c>
      <c r="J37" s="138">
        <v>5922.45</v>
      </c>
      <c r="K37" s="138">
        <v>6054.06</v>
      </c>
      <c r="L37" s="138">
        <v>6054.06</v>
      </c>
      <c r="M37" s="138">
        <v>5922.45</v>
      </c>
      <c r="N37" s="138">
        <v>5922.45</v>
      </c>
      <c r="O37" s="138">
        <v>5922.45</v>
      </c>
      <c r="P37" s="138">
        <v>5922.45</v>
      </c>
      <c r="Q37" s="138">
        <v>6054.06</v>
      </c>
      <c r="R37" s="138">
        <f t="shared" si="9"/>
        <v>72041.779999999984</v>
      </c>
      <c r="S37" s="152"/>
      <c r="T37" s="153">
        <f t="shared" si="10"/>
        <v>45.38727183029107</v>
      </c>
      <c r="U37" s="153">
        <f t="shared" si="10"/>
        <v>45.998913026217529</v>
      </c>
      <c r="V37" s="153">
        <f t="shared" si="10"/>
        <v>45.998913026217529</v>
      </c>
      <c r="W37" s="153">
        <f t="shared" si="10"/>
        <v>46.998889396352688</v>
      </c>
      <c r="X37" s="153">
        <f t="shared" si="10"/>
        <v>44.998936656082357</v>
      </c>
      <c r="Y37" s="153">
        <f t="shared" si="10"/>
        <v>45.998913026217529</v>
      </c>
      <c r="Z37" s="153">
        <f t="shared" si="10"/>
        <v>45.998913026217529</v>
      </c>
      <c r="AA37" s="153">
        <f t="shared" si="10"/>
        <v>44.998936656082357</v>
      </c>
      <c r="AB37" s="153">
        <f t="shared" si="11"/>
        <v>44.998936656082357</v>
      </c>
      <c r="AC37" s="153">
        <f t="shared" si="11"/>
        <v>44.998936656082357</v>
      </c>
      <c r="AD37" s="153">
        <f t="shared" si="11"/>
        <v>44.998936656082357</v>
      </c>
      <c r="AE37" s="153">
        <f t="shared" si="11"/>
        <v>45.998913026217529</v>
      </c>
      <c r="AF37" s="153">
        <f t="shared" si="12"/>
        <v>45.614617469845278</v>
      </c>
      <c r="AH37" s="75"/>
      <c r="AI37" s="156"/>
      <c r="AJ37" s="147">
        <v>4</v>
      </c>
      <c r="AK37" s="147">
        <v>1</v>
      </c>
      <c r="AL37" s="78">
        <f t="shared" si="14"/>
        <v>45.614617469845278</v>
      </c>
      <c r="AN37" s="154"/>
      <c r="AP37" s="138"/>
    </row>
    <row r="38" spans="1:42" s="147" customFormat="1" ht="12" customHeight="1" x14ac:dyDescent="0.25">
      <c r="A38" s="76" t="s">
        <v>192</v>
      </c>
      <c r="B38" s="76" t="s">
        <v>453</v>
      </c>
      <c r="C38" s="73">
        <v>237.94952999999998</v>
      </c>
      <c r="D38" s="73">
        <f t="shared" si="13"/>
        <v>237.94952999999998</v>
      </c>
      <c r="E38" s="152"/>
      <c r="F38" s="138">
        <v>4226.04</v>
      </c>
      <c r="G38" s="138">
        <v>4283.1000000000004</v>
      </c>
      <c r="H38" s="138">
        <v>4045.15</v>
      </c>
      <c r="I38" s="138">
        <v>4045.15</v>
      </c>
      <c r="J38" s="138">
        <v>4045.15</v>
      </c>
      <c r="K38" s="138">
        <v>4283.1000000000004</v>
      </c>
      <c r="L38" s="138">
        <v>4283.1000000000004</v>
      </c>
      <c r="M38" s="138">
        <v>4521.05</v>
      </c>
      <c r="N38" s="138">
        <v>4521.05</v>
      </c>
      <c r="O38" s="138">
        <v>4283.1000000000004</v>
      </c>
      <c r="P38" s="138">
        <v>4283.1000000000004</v>
      </c>
      <c r="Q38" s="138">
        <v>4283.1000000000004</v>
      </c>
      <c r="R38" s="138">
        <f t="shared" si="9"/>
        <v>51102.19</v>
      </c>
      <c r="S38" s="152"/>
      <c r="T38" s="153">
        <f t="shared" si="10"/>
        <v>17.760236803157376</v>
      </c>
      <c r="U38" s="153">
        <f t="shared" si="10"/>
        <v>18.000035553757979</v>
      </c>
      <c r="V38" s="153">
        <f t="shared" si="10"/>
        <v>17.0000335785492</v>
      </c>
      <c r="W38" s="153">
        <f t="shared" si="10"/>
        <v>17.0000335785492</v>
      </c>
      <c r="X38" s="153">
        <f t="shared" si="10"/>
        <v>17.0000335785492</v>
      </c>
      <c r="Y38" s="153">
        <f t="shared" si="10"/>
        <v>18.000035553757979</v>
      </c>
      <c r="Z38" s="153">
        <f t="shared" si="10"/>
        <v>18.000035553757979</v>
      </c>
      <c r="AA38" s="153">
        <f t="shared" si="10"/>
        <v>19.000037528966754</v>
      </c>
      <c r="AB38" s="153">
        <f t="shared" si="11"/>
        <v>19.000037528966754</v>
      </c>
      <c r="AC38" s="153">
        <f t="shared" si="11"/>
        <v>18.000035553757979</v>
      </c>
      <c r="AD38" s="153">
        <f t="shared" si="11"/>
        <v>18.000035553757979</v>
      </c>
      <c r="AE38" s="153">
        <f t="shared" si="11"/>
        <v>18.000035553757979</v>
      </c>
      <c r="AF38" s="153">
        <f t="shared" si="12"/>
        <v>17.896718826607195</v>
      </c>
      <c r="AH38" s="75"/>
      <c r="AI38" s="156"/>
      <c r="AJ38" s="147">
        <v>4</v>
      </c>
      <c r="AK38" s="147">
        <v>1</v>
      </c>
      <c r="AL38" s="78">
        <f t="shared" si="14"/>
        <v>17.896718826607195</v>
      </c>
      <c r="AN38" s="154"/>
      <c r="AP38" s="138"/>
    </row>
    <row r="39" spans="1:42" s="147" customFormat="1" ht="12" customHeight="1" x14ac:dyDescent="0.25">
      <c r="A39" s="76" t="s">
        <v>194</v>
      </c>
      <c r="B39" s="76" t="s">
        <v>454</v>
      </c>
      <c r="C39" s="73">
        <v>300.26964499999997</v>
      </c>
      <c r="D39" s="73">
        <f t="shared" si="13"/>
        <v>300.26964499999997</v>
      </c>
      <c r="E39" s="152"/>
      <c r="F39" s="138">
        <v>1185.08</v>
      </c>
      <c r="G39" s="138">
        <v>1201.08</v>
      </c>
      <c r="H39" s="138">
        <v>1201.08</v>
      </c>
      <c r="I39" s="138">
        <v>900.81</v>
      </c>
      <c r="J39" s="138">
        <v>900.81</v>
      </c>
      <c r="K39" s="138">
        <v>600.54</v>
      </c>
      <c r="L39" s="138">
        <v>600.54</v>
      </c>
      <c r="M39" s="138">
        <v>600.54</v>
      </c>
      <c r="N39" s="138">
        <v>600.54</v>
      </c>
      <c r="O39" s="138">
        <v>900.81</v>
      </c>
      <c r="P39" s="138">
        <v>900.81</v>
      </c>
      <c r="Q39" s="138">
        <v>900.81</v>
      </c>
      <c r="R39" s="138">
        <f t="shared" si="9"/>
        <v>10493.449999999997</v>
      </c>
      <c r="S39" s="152"/>
      <c r="T39" s="153">
        <f t="shared" si="10"/>
        <v>3.9467192895905279</v>
      </c>
      <c r="U39" s="153">
        <f t="shared" si="10"/>
        <v>4.0000047290827547</v>
      </c>
      <c r="V39" s="153">
        <f t="shared" si="10"/>
        <v>4.0000047290827547</v>
      </c>
      <c r="W39" s="153">
        <f t="shared" si="10"/>
        <v>3.0000035468120663</v>
      </c>
      <c r="X39" s="153">
        <f t="shared" si="10"/>
        <v>3.0000035468120663</v>
      </c>
      <c r="Y39" s="153">
        <f t="shared" si="10"/>
        <v>2.0000023645413774</v>
      </c>
      <c r="Z39" s="153">
        <f t="shared" si="10"/>
        <v>2.0000023645413774</v>
      </c>
      <c r="AA39" s="153">
        <f t="shared" si="10"/>
        <v>2.0000023645413774</v>
      </c>
      <c r="AB39" s="153">
        <f t="shared" si="11"/>
        <v>2.0000023645413774</v>
      </c>
      <c r="AC39" s="153">
        <f t="shared" si="11"/>
        <v>3.0000035468120663</v>
      </c>
      <c r="AD39" s="153">
        <f t="shared" si="11"/>
        <v>3.0000035468120663</v>
      </c>
      <c r="AE39" s="153">
        <f t="shared" si="11"/>
        <v>3.0000035468120663</v>
      </c>
      <c r="AF39" s="153">
        <f t="shared" si="12"/>
        <v>2.9122296616651564</v>
      </c>
      <c r="AH39" s="75"/>
      <c r="AI39" s="156"/>
      <c r="AJ39" s="147">
        <v>4</v>
      </c>
      <c r="AK39" s="147">
        <v>1</v>
      </c>
      <c r="AL39" s="78">
        <f t="shared" si="14"/>
        <v>2.9122296616651564</v>
      </c>
      <c r="AN39" s="154"/>
      <c r="AP39" s="138"/>
    </row>
    <row r="40" spans="1:42" s="147" customFormat="1" ht="12" customHeight="1" x14ac:dyDescent="0.25">
      <c r="A40" s="76" t="s">
        <v>198</v>
      </c>
      <c r="B40" s="76" t="s">
        <v>455</v>
      </c>
      <c r="C40" s="73">
        <v>173.85578999999998</v>
      </c>
      <c r="D40" s="73">
        <f t="shared" si="13"/>
        <v>173.85578999999998</v>
      </c>
      <c r="E40" s="152"/>
      <c r="F40" s="138">
        <v>9263.16</v>
      </c>
      <c r="G40" s="138">
        <v>9214.58</v>
      </c>
      <c r="H40" s="138">
        <v>9214.58</v>
      </c>
      <c r="I40" s="138">
        <v>9040.7199999999993</v>
      </c>
      <c r="J40" s="138">
        <v>9040.7199999999993</v>
      </c>
      <c r="K40" s="138">
        <v>8866.86</v>
      </c>
      <c r="L40" s="138">
        <v>9214.58</v>
      </c>
      <c r="M40" s="138">
        <v>9214.58</v>
      </c>
      <c r="N40" s="138">
        <v>9388.44</v>
      </c>
      <c r="O40" s="138">
        <v>9388.44</v>
      </c>
      <c r="P40" s="138">
        <v>9214.58</v>
      </c>
      <c r="Q40" s="138">
        <v>9388.44</v>
      </c>
      <c r="R40" s="138">
        <f t="shared" si="9"/>
        <v>110449.68000000001</v>
      </c>
      <c r="S40" s="152"/>
      <c r="T40" s="153">
        <f t="shared" si="10"/>
        <v>53.280710409472128</v>
      </c>
      <c r="U40" s="153">
        <f t="shared" si="10"/>
        <v>53.001283420011497</v>
      </c>
      <c r="V40" s="153">
        <f t="shared" si="10"/>
        <v>53.001283420011497</v>
      </c>
      <c r="W40" s="153">
        <f t="shared" si="10"/>
        <v>52.001259204539579</v>
      </c>
      <c r="X40" s="153">
        <f t="shared" si="10"/>
        <v>52.001259204539579</v>
      </c>
      <c r="Y40" s="153">
        <f t="shared" si="10"/>
        <v>51.001234989067669</v>
      </c>
      <c r="Z40" s="153">
        <f t="shared" si="10"/>
        <v>53.001283420011497</v>
      </c>
      <c r="AA40" s="153">
        <f t="shared" si="10"/>
        <v>53.001283420011497</v>
      </c>
      <c r="AB40" s="153">
        <f t="shared" si="11"/>
        <v>54.001307635483414</v>
      </c>
      <c r="AC40" s="153">
        <f t="shared" si="11"/>
        <v>54.001307635483414</v>
      </c>
      <c r="AD40" s="153">
        <f t="shared" si="11"/>
        <v>53.001283420011497</v>
      </c>
      <c r="AE40" s="153">
        <f t="shared" si="11"/>
        <v>54.001307635483414</v>
      </c>
      <c r="AF40" s="153">
        <f t="shared" si="12"/>
        <v>52.941233651177214</v>
      </c>
      <c r="AH40" s="75"/>
      <c r="AI40" s="156"/>
      <c r="AJ40" s="147">
        <v>6</v>
      </c>
      <c r="AK40" s="147">
        <v>1</v>
      </c>
      <c r="AL40" s="78">
        <f t="shared" si="14"/>
        <v>52.941233651177214</v>
      </c>
      <c r="AN40" s="154"/>
      <c r="AP40" s="138"/>
    </row>
    <row r="41" spans="1:42" s="147" customFormat="1" ht="12" customHeight="1" x14ac:dyDescent="0.25">
      <c r="A41" s="76" t="s">
        <v>200</v>
      </c>
      <c r="B41" s="76" t="s">
        <v>456</v>
      </c>
      <c r="C41" s="73">
        <v>318.34034999999994</v>
      </c>
      <c r="D41" s="73">
        <f t="shared" si="13"/>
        <v>318.34034999999994</v>
      </c>
      <c r="E41" s="152"/>
      <c r="F41" s="138">
        <v>15705</v>
      </c>
      <c r="G41" s="138">
        <v>16235.34</v>
      </c>
      <c r="H41" s="138">
        <v>16553.68</v>
      </c>
      <c r="I41" s="138">
        <v>16235.34</v>
      </c>
      <c r="J41" s="138">
        <v>16235.34</v>
      </c>
      <c r="K41" s="138">
        <v>16872.02</v>
      </c>
      <c r="L41" s="138">
        <v>16872.02</v>
      </c>
      <c r="M41" s="138">
        <v>16872.02</v>
      </c>
      <c r="N41" s="138">
        <v>16553.68</v>
      </c>
      <c r="O41" s="138">
        <v>16235.34</v>
      </c>
      <c r="P41" s="138">
        <v>16553.68</v>
      </c>
      <c r="Q41" s="138">
        <v>16235.34</v>
      </c>
      <c r="R41" s="138">
        <f t="shared" si="9"/>
        <v>197158.8</v>
      </c>
      <c r="S41" s="152"/>
      <c r="T41" s="153">
        <f t="shared" si="10"/>
        <v>49.33399111988161</v>
      </c>
      <c r="U41" s="153">
        <f t="shared" si="10"/>
        <v>50.999943927937515</v>
      </c>
      <c r="V41" s="153">
        <f t="shared" si="10"/>
        <v>51.99994282848531</v>
      </c>
      <c r="W41" s="153">
        <f t="shared" si="10"/>
        <v>50.999943927937515</v>
      </c>
      <c r="X41" s="153">
        <f t="shared" si="10"/>
        <v>50.999943927937515</v>
      </c>
      <c r="Y41" s="153">
        <f t="shared" si="10"/>
        <v>52.999941729033104</v>
      </c>
      <c r="Z41" s="153">
        <f t="shared" si="10"/>
        <v>52.999941729033104</v>
      </c>
      <c r="AA41" s="153">
        <f t="shared" si="10"/>
        <v>52.999941729033104</v>
      </c>
      <c r="AB41" s="153">
        <f t="shared" si="11"/>
        <v>51.99994282848531</v>
      </c>
      <c r="AC41" s="153">
        <f t="shared" si="11"/>
        <v>50.999943927937515</v>
      </c>
      <c r="AD41" s="153">
        <f t="shared" si="11"/>
        <v>51.99994282848531</v>
      </c>
      <c r="AE41" s="153">
        <f t="shared" si="11"/>
        <v>50.999943927937515</v>
      </c>
      <c r="AF41" s="153">
        <f t="shared" si="12"/>
        <v>51.611113702677024</v>
      </c>
      <c r="AH41" s="75"/>
      <c r="AI41" s="156"/>
      <c r="AJ41" s="147">
        <v>6</v>
      </c>
      <c r="AK41" s="147">
        <v>1</v>
      </c>
      <c r="AL41" s="78">
        <f t="shared" si="14"/>
        <v>51.611113702677024</v>
      </c>
      <c r="AN41" s="154"/>
      <c r="AP41" s="138"/>
    </row>
    <row r="42" spans="1:42" s="147" customFormat="1" ht="12" customHeight="1" x14ac:dyDescent="0.25">
      <c r="A42" s="76" t="s">
        <v>202</v>
      </c>
      <c r="B42" s="76" t="s">
        <v>457</v>
      </c>
      <c r="C42" s="73">
        <v>462.83504499999998</v>
      </c>
      <c r="D42" s="73">
        <f t="shared" si="13"/>
        <v>462.83504499999998</v>
      </c>
      <c r="E42" s="152"/>
      <c r="F42" s="138">
        <v>2740.02</v>
      </c>
      <c r="G42" s="138">
        <v>2777.04</v>
      </c>
      <c r="H42" s="138">
        <v>2777.04</v>
      </c>
      <c r="I42" s="138">
        <v>2777.04</v>
      </c>
      <c r="J42" s="138">
        <v>2777.04</v>
      </c>
      <c r="K42" s="138">
        <v>2777.04</v>
      </c>
      <c r="L42" s="138">
        <v>2777.04</v>
      </c>
      <c r="M42" s="138">
        <v>2777.04</v>
      </c>
      <c r="N42" s="138">
        <v>2777.04</v>
      </c>
      <c r="O42" s="138">
        <v>3239.88</v>
      </c>
      <c r="P42" s="138">
        <v>3239.88</v>
      </c>
      <c r="Q42" s="138">
        <v>3239.88</v>
      </c>
      <c r="R42" s="138">
        <f t="shared" si="9"/>
        <v>34675.980000000003</v>
      </c>
      <c r="S42" s="152"/>
      <c r="T42" s="153">
        <f t="shared" si="10"/>
        <v>5.920078934385792</v>
      </c>
      <c r="U42" s="153">
        <f t="shared" si="10"/>
        <v>6.0000642345481854</v>
      </c>
      <c r="V42" s="153">
        <f t="shared" si="10"/>
        <v>6.0000642345481854</v>
      </c>
      <c r="W42" s="153">
        <f t="shared" si="10"/>
        <v>6.0000642345481854</v>
      </c>
      <c r="X42" s="153">
        <f t="shared" si="10"/>
        <v>6.0000642345481854</v>
      </c>
      <c r="Y42" s="153">
        <f t="shared" si="10"/>
        <v>6.0000642345481854</v>
      </c>
      <c r="Z42" s="153">
        <f t="shared" si="10"/>
        <v>6.0000642345481854</v>
      </c>
      <c r="AA42" s="153">
        <f t="shared" si="10"/>
        <v>6.0000642345481854</v>
      </c>
      <c r="AB42" s="153">
        <f t="shared" si="11"/>
        <v>6.0000642345481854</v>
      </c>
      <c r="AC42" s="153">
        <f t="shared" si="11"/>
        <v>7.0000749403062166</v>
      </c>
      <c r="AD42" s="153">
        <f t="shared" si="11"/>
        <v>7.0000749403062166</v>
      </c>
      <c r="AE42" s="153">
        <f t="shared" si="11"/>
        <v>7.0000749403062166</v>
      </c>
      <c r="AF42" s="153">
        <f t="shared" si="12"/>
        <v>6.2434014693074937</v>
      </c>
      <c r="AH42" s="75"/>
      <c r="AI42" s="156"/>
      <c r="AJ42" s="147">
        <v>6</v>
      </c>
      <c r="AK42" s="147">
        <v>1</v>
      </c>
      <c r="AL42" s="78">
        <f t="shared" si="14"/>
        <v>6.2434014693074937</v>
      </c>
      <c r="AN42" s="154"/>
      <c r="AP42" s="138"/>
    </row>
    <row r="43" spans="1:42" s="147" customFormat="1" ht="12" customHeight="1" x14ac:dyDescent="0.25">
      <c r="A43" s="76" t="s">
        <v>204</v>
      </c>
      <c r="B43" s="76" t="s">
        <v>458</v>
      </c>
      <c r="C43" s="73">
        <v>607.32000000000005</v>
      </c>
      <c r="D43" s="73">
        <f t="shared" si="13"/>
        <v>607.32000000000005</v>
      </c>
      <c r="E43" s="152"/>
      <c r="F43" s="138">
        <v>599.24</v>
      </c>
      <c r="G43" s="138">
        <v>607.32000000000005</v>
      </c>
      <c r="H43" s="138">
        <v>607.32000000000005</v>
      </c>
      <c r="I43" s="138">
        <v>0</v>
      </c>
      <c r="J43" s="138">
        <v>0</v>
      </c>
      <c r="K43" s="138">
        <v>0</v>
      </c>
      <c r="L43" s="138">
        <v>0</v>
      </c>
      <c r="M43" s="138">
        <v>0</v>
      </c>
      <c r="N43" s="138">
        <v>0</v>
      </c>
      <c r="O43" s="138">
        <v>0</v>
      </c>
      <c r="P43" s="138">
        <v>0</v>
      </c>
      <c r="Q43" s="138">
        <v>0</v>
      </c>
      <c r="R43" s="138">
        <f t="shared" si="9"/>
        <v>1813.88</v>
      </c>
      <c r="S43" s="152"/>
      <c r="T43" s="153">
        <f t="shared" si="10"/>
        <v>0.98669564644668373</v>
      </c>
      <c r="U43" s="153">
        <f t="shared" si="10"/>
        <v>1</v>
      </c>
      <c r="V43" s="153">
        <f t="shared" si="10"/>
        <v>1</v>
      </c>
      <c r="W43" s="153">
        <f t="shared" si="10"/>
        <v>0</v>
      </c>
      <c r="X43" s="153">
        <f t="shared" si="10"/>
        <v>0</v>
      </c>
      <c r="Y43" s="153">
        <f t="shared" si="10"/>
        <v>0</v>
      </c>
      <c r="Z43" s="153">
        <f t="shared" si="10"/>
        <v>0</v>
      </c>
      <c r="AA43" s="153">
        <f t="shared" si="10"/>
        <v>0</v>
      </c>
      <c r="AB43" s="153">
        <f t="shared" si="11"/>
        <v>0</v>
      </c>
      <c r="AC43" s="153">
        <f t="shared" si="11"/>
        <v>0</v>
      </c>
      <c r="AD43" s="153">
        <f t="shared" si="11"/>
        <v>0</v>
      </c>
      <c r="AE43" s="153">
        <f t="shared" si="11"/>
        <v>0</v>
      </c>
      <c r="AF43" s="153">
        <f t="shared" si="12"/>
        <v>0.248891303870557</v>
      </c>
      <c r="AH43" s="75"/>
      <c r="AI43" s="156"/>
      <c r="AJ43" s="147">
        <v>6</v>
      </c>
      <c r="AK43" s="147">
        <v>1</v>
      </c>
      <c r="AL43" s="78">
        <f t="shared" si="14"/>
        <v>0.248891303870557</v>
      </c>
      <c r="AN43" s="154"/>
      <c r="AP43" s="138"/>
    </row>
    <row r="44" spans="1:42" s="147" customFormat="1" ht="12" customHeight="1" x14ac:dyDescent="0.25">
      <c r="A44" s="76" t="s">
        <v>218</v>
      </c>
      <c r="B44" s="76" t="s">
        <v>219</v>
      </c>
      <c r="C44" s="73">
        <v>12.871449999999999</v>
      </c>
      <c r="D44" s="73">
        <f t="shared" si="13"/>
        <v>12.871449999999999</v>
      </c>
      <c r="E44" s="152"/>
      <c r="F44" s="138">
        <v>0</v>
      </c>
      <c r="G44" s="138">
        <v>12.87</v>
      </c>
      <c r="H44" s="138">
        <v>0</v>
      </c>
      <c r="I44" s="138">
        <v>0</v>
      </c>
      <c r="J44" s="138">
        <v>0</v>
      </c>
      <c r="K44" s="138">
        <v>12.87</v>
      </c>
      <c r="L44" s="138">
        <v>25.74</v>
      </c>
      <c r="M44" s="138">
        <v>0</v>
      </c>
      <c r="N44" s="138">
        <v>12.87</v>
      </c>
      <c r="O44" s="138">
        <v>0</v>
      </c>
      <c r="P44" s="138">
        <v>0</v>
      </c>
      <c r="Q44" s="138">
        <v>0</v>
      </c>
      <c r="R44" s="138">
        <f t="shared" si="9"/>
        <v>64.349999999999994</v>
      </c>
      <c r="S44" s="152"/>
      <c r="T44" s="153">
        <f t="shared" si="10"/>
        <v>0</v>
      </c>
      <c r="U44" s="153">
        <f t="shared" si="10"/>
        <v>0.99988734757933251</v>
      </c>
      <c r="V44" s="153">
        <f t="shared" si="10"/>
        <v>0</v>
      </c>
      <c r="W44" s="153">
        <f t="shared" si="10"/>
        <v>0</v>
      </c>
      <c r="X44" s="153">
        <f t="shared" si="10"/>
        <v>0</v>
      </c>
      <c r="Y44" s="153">
        <f t="shared" si="10"/>
        <v>0.99988734757933251</v>
      </c>
      <c r="Z44" s="153">
        <f t="shared" si="10"/>
        <v>1.999774695158665</v>
      </c>
      <c r="AA44" s="153">
        <f t="shared" si="10"/>
        <v>0</v>
      </c>
      <c r="AB44" s="153">
        <f t="shared" si="11"/>
        <v>0.99988734757933251</v>
      </c>
      <c r="AC44" s="153">
        <f t="shared" si="11"/>
        <v>0</v>
      </c>
      <c r="AD44" s="153">
        <f t="shared" si="11"/>
        <v>0</v>
      </c>
      <c r="AE44" s="153">
        <f t="shared" si="11"/>
        <v>0</v>
      </c>
      <c r="AF44" s="153">
        <f t="shared" si="12"/>
        <v>0.4166197281580552</v>
      </c>
      <c r="AH44" s="75"/>
      <c r="AI44" s="156"/>
      <c r="AJ44" s="147">
        <v>1.5</v>
      </c>
      <c r="AK44" s="147">
        <v>1</v>
      </c>
      <c r="AL44" s="78">
        <f t="shared" si="14"/>
        <v>0.4166197281580552</v>
      </c>
      <c r="AN44" s="154"/>
      <c r="AP44" s="138"/>
    </row>
    <row r="45" spans="1:42" s="147" customFormat="1" ht="12" customHeight="1" x14ac:dyDescent="0.25">
      <c r="A45" s="76" t="s">
        <v>220</v>
      </c>
      <c r="B45" s="76" t="s">
        <v>221</v>
      </c>
      <c r="C45" s="73">
        <v>20.644994999999998</v>
      </c>
      <c r="D45" s="73">
        <f t="shared" si="13"/>
        <v>20.644994999999998</v>
      </c>
      <c r="E45" s="152"/>
      <c r="F45" s="138">
        <v>0</v>
      </c>
      <c r="G45" s="138">
        <v>22.28</v>
      </c>
      <c r="H45" s="138">
        <v>62.01</v>
      </c>
      <c r="I45" s="138">
        <v>20.67</v>
      </c>
      <c r="J45" s="138">
        <v>41.34</v>
      </c>
      <c r="K45" s="138">
        <v>41.34</v>
      </c>
      <c r="L45" s="138">
        <v>124.02</v>
      </c>
      <c r="M45" s="138">
        <v>0</v>
      </c>
      <c r="N45" s="138">
        <v>0</v>
      </c>
      <c r="O45" s="138">
        <v>0</v>
      </c>
      <c r="P45" s="138">
        <v>0</v>
      </c>
      <c r="Q45" s="138">
        <v>0</v>
      </c>
      <c r="R45" s="138">
        <f t="shared" si="9"/>
        <v>311.66000000000003</v>
      </c>
      <c r="S45" s="152"/>
      <c r="T45" s="153">
        <f t="shared" si="10"/>
        <v>0</v>
      </c>
      <c r="U45" s="153">
        <f t="shared" si="10"/>
        <v>1.0791961925880826</v>
      </c>
      <c r="V45" s="153">
        <f t="shared" si="10"/>
        <v>3.0036335683297577</v>
      </c>
      <c r="W45" s="153">
        <f t="shared" si="10"/>
        <v>1.0012111894432527</v>
      </c>
      <c r="X45" s="153">
        <f t="shared" si="10"/>
        <v>2.0024223788865054</v>
      </c>
      <c r="Y45" s="153">
        <f t="shared" si="10"/>
        <v>2.0024223788865054</v>
      </c>
      <c r="Z45" s="153">
        <f t="shared" si="10"/>
        <v>6.0072671366595154</v>
      </c>
      <c r="AA45" s="153">
        <f t="shared" si="10"/>
        <v>0</v>
      </c>
      <c r="AB45" s="153">
        <f t="shared" si="11"/>
        <v>0</v>
      </c>
      <c r="AC45" s="153">
        <f t="shared" si="11"/>
        <v>0</v>
      </c>
      <c r="AD45" s="153">
        <f t="shared" si="11"/>
        <v>0</v>
      </c>
      <c r="AE45" s="153">
        <f t="shared" si="11"/>
        <v>0</v>
      </c>
      <c r="AF45" s="153">
        <f t="shared" si="12"/>
        <v>1.2580127370661349</v>
      </c>
      <c r="AH45" s="75"/>
      <c r="AI45" s="156"/>
      <c r="AJ45" s="147">
        <v>3</v>
      </c>
      <c r="AK45" s="147">
        <v>1</v>
      </c>
      <c r="AL45" s="78">
        <f t="shared" si="14"/>
        <v>1.2580127370661349</v>
      </c>
      <c r="AN45" s="154"/>
      <c r="AP45" s="138"/>
    </row>
    <row r="46" spans="1:42" s="147" customFormat="1" ht="12" customHeight="1" x14ac:dyDescent="0.25">
      <c r="A46" s="76" t="s">
        <v>224</v>
      </c>
      <c r="B46" s="76" t="s">
        <v>225</v>
      </c>
      <c r="C46" s="73">
        <v>34.448865000000005</v>
      </c>
      <c r="D46" s="73">
        <f t="shared" si="13"/>
        <v>34.448865000000005</v>
      </c>
      <c r="E46" s="152"/>
      <c r="F46" s="138">
        <v>0</v>
      </c>
      <c r="G46" s="138">
        <v>0</v>
      </c>
      <c r="H46" s="138">
        <v>0</v>
      </c>
      <c r="I46" s="138">
        <v>0</v>
      </c>
      <c r="J46" s="138">
        <v>0</v>
      </c>
      <c r="K46" s="138">
        <v>0</v>
      </c>
      <c r="L46" s="138">
        <v>0</v>
      </c>
      <c r="M46" s="138">
        <v>0</v>
      </c>
      <c r="N46" s="138">
        <v>68.900000000000006</v>
      </c>
      <c r="O46" s="138">
        <v>34.450000000000003</v>
      </c>
      <c r="P46" s="138">
        <v>0</v>
      </c>
      <c r="Q46" s="138">
        <v>0</v>
      </c>
      <c r="R46" s="138">
        <f t="shared" si="9"/>
        <v>103.35000000000001</v>
      </c>
      <c r="S46" s="152"/>
      <c r="T46" s="153">
        <f t="shared" si="10"/>
        <v>0</v>
      </c>
      <c r="U46" s="153">
        <f t="shared" si="10"/>
        <v>0</v>
      </c>
      <c r="V46" s="153">
        <f t="shared" si="10"/>
        <v>0</v>
      </c>
      <c r="W46" s="153">
        <f t="shared" si="10"/>
        <v>0</v>
      </c>
      <c r="X46" s="153">
        <f t="shared" si="10"/>
        <v>0</v>
      </c>
      <c r="Y46" s="153">
        <f t="shared" si="10"/>
        <v>0</v>
      </c>
      <c r="Z46" s="153">
        <f t="shared" si="10"/>
        <v>0</v>
      </c>
      <c r="AA46" s="153">
        <f t="shared" si="10"/>
        <v>0</v>
      </c>
      <c r="AB46" s="153">
        <f t="shared" si="11"/>
        <v>2.0000658947689569</v>
      </c>
      <c r="AC46" s="153">
        <f t="shared" si="11"/>
        <v>1.0000329473844785</v>
      </c>
      <c r="AD46" s="153">
        <f t="shared" si="11"/>
        <v>0</v>
      </c>
      <c r="AE46" s="153">
        <f t="shared" si="11"/>
        <v>0</v>
      </c>
      <c r="AF46" s="153">
        <f t="shared" si="12"/>
        <v>0.25000823684611961</v>
      </c>
      <c r="AH46" s="75"/>
      <c r="AI46" s="156"/>
      <c r="AJ46" s="147">
        <v>6</v>
      </c>
      <c r="AK46" s="147">
        <v>1</v>
      </c>
      <c r="AL46" s="78">
        <f t="shared" si="14"/>
        <v>0.25000823684611961</v>
      </c>
      <c r="AN46" s="154"/>
      <c r="AP46" s="138"/>
    </row>
    <row r="47" spans="1:42" s="147" customFormat="1" ht="12" customHeight="1" x14ac:dyDescent="0.25">
      <c r="A47" s="76" t="s">
        <v>242</v>
      </c>
      <c r="B47" s="76" t="s">
        <v>243</v>
      </c>
      <c r="C47" s="73">
        <v>13.773465000000002</v>
      </c>
      <c r="D47" s="73">
        <f t="shared" si="13"/>
        <v>13.773465000000002</v>
      </c>
      <c r="E47" s="152"/>
      <c r="F47" s="138">
        <v>0</v>
      </c>
      <c r="G47" s="138">
        <v>0</v>
      </c>
      <c r="H47" s="138">
        <v>68.849999999999994</v>
      </c>
      <c r="I47" s="138">
        <v>0</v>
      </c>
      <c r="J47" s="138">
        <v>0</v>
      </c>
      <c r="K47" s="138">
        <v>55.08</v>
      </c>
      <c r="L47" s="138">
        <v>41.31</v>
      </c>
      <c r="M47" s="138">
        <v>13.77</v>
      </c>
      <c r="N47" s="138">
        <v>0</v>
      </c>
      <c r="O47" s="138">
        <v>13.77</v>
      </c>
      <c r="P47" s="138">
        <v>0</v>
      </c>
      <c r="Q47" s="138">
        <v>27.54</v>
      </c>
      <c r="R47" s="138">
        <f t="shared" si="9"/>
        <v>220.32000000000002</v>
      </c>
      <c r="S47" s="152"/>
      <c r="T47" s="139"/>
      <c r="U47" s="139"/>
      <c r="V47" s="139"/>
      <c r="W47" s="139"/>
      <c r="X47" s="139"/>
      <c r="Y47" s="139"/>
      <c r="Z47" s="139"/>
      <c r="AA47" s="139"/>
      <c r="AB47" s="139"/>
      <c r="AC47" s="139"/>
      <c r="AD47" s="139"/>
      <c r="AE47" s="139"/>
      <c r="AF47" s="139"/>
      <c r="AH47" s="75"/>
      <c r="AI47" s="156"/>
      <c r="AL47" s="176"/>
      <c r="AN47" s="154"/>
      <c r="AP47" s="138"/>
    </row>
    <row r="48" spans="1:42" s="147" customFormat="1" ht="12" customHeight="1" x14ac:dyDescent="0.25">
      <c r="A48" s="76" t="s">
        <v>244</v>
      </c>
      <c r="B48" s="76" t="s">
        <v>245</v>
      </c>
      <c r="C48" s="73">
        <v>22.276730000000001</v>
      </c>
      <c r="D48" s="73">
        <f t="shared" si="13"/>
        <v>22.276730000000001</v>
      </c>
      <c r="E48" s="152"/>
      <c r="F48" s="138">
        <v>0</v>
      </c>
      <c r="G48" s="138">
        <v>0</v>
      </c>
      <c r="H48" s="138">
        <v>0</v>
      </c>
      <c r="I48" s="138">
        <v>0</v>
      </c>
      <c r="J48" s="138">
        <v>0</v>
      </c>
      <c r="K48" s="138">
        <v>22.28</v>
      </c>
      <c r="L48" s="138">
        <v>22.28</v>
      </c>
      <c r="M48" s="138">
        <v>22.28</v>
      </c>
      <c r="N48" s="138">
        <v>0</v>
      </c>
      <c r="O48" s="138">
        <v>22.28</v>
      </c>
      <c r="P48" s="138">
        <v>0</v>
      </c>
      <c r="Q48" s="138">
        <v>0</v>
      </c>
      <c r="R48" s="138">
        <f t="shared" si="9"/>
        <v>89.12</v>
      </c>
      <c r="S48" s="152"/>
      <c r="T48" s="139"/>
      <c r="U48" s="139"/>
      <c r="V48" s="139"/>
      <c r="W48" s="139"/>
      <c r="X48" s="139"/>
      <c r="Y48" s="139"/>
      <c r="Z48" s="139"/>
      <c r="AA48" s="139"/>
      <c r="AB48" s="139"/>
      <c r="AC48" s="139"/>
      <c r="AD48" s="139"/>
      <c r="AE48" s="139"/>
      <c r="AF48" s="139"/>
      <c r="AH48" s="75"/>
      <c r="AI48" s="156"/>
      <c r="AL48" s="176"/>
      <c r="AN48" s="154"/>
      <c r="AP48" s="138"/>
    </row>
    <row r="49" spans="1:43" s="147" customFormat="1" ht="12" customHeight="1" x14ac:dyDescent="0.25">
      <c r="A49" s="76" t="s">
        <v>246</v>
      </c>
      <c r="B49" s="76" t="s">
        <v>247</v>
      </c>
      <c r="C49" s="73">
        <v>26.817209999999999</v>
      </c>
      <c r="D49" s="73">
        <f t="shared" si="13"/>
        <v>26.817209999999999</v>
      </c>
      <c r="E49" s="152"/>
      <c r="F49" s="138">
        <v>23.15</v>
      </c>
      <c r="G49" s="138">
        <v>0</v>
      </c>
      <c r="H49" s="138">
        <v>0</v>
      </c>
      <c r="I49" s="138">
        <v>0</v>
      </c>
      <c r="J49" s="138">
        <v>0</v>
      </c>
      <c r="K49" s="138">
        <v>26.82</v>
      </c>
      <c r="L49" s="138">
        <v>0</v>
      </c>
      <c r="M49" s="138">
        <v>0</v>
      </c>
      <c r="N49" s="138">
        <v>0</v>
      </c>
      <c r="O49" s="138">
        <v>0</v>
      </c>
      <c r="P49" s="138">
        <v>0</v>
      </c>
      <c r="Q49" s="138">
        <v>29.4</v>
      </c>
      <c r="R49" s="138">
        <f t="shared" si="9"/>
        <v>79.37</v>
      </c>
      <c r="S49" s="152"/>
      <c r="T49" s="139"/>
      <c r="U49" s="139"/>
      <c r="V49" s="139"/>
      <c r="W49" s="139"/>
      <c r="X49" s="139"/>
      <c r="Y49" s="139"/>
      <c r="Z49" s="139"/>
      <c r="AA49" s="139"/>
      <c r="AB49" s="139"/>
      <c r="AC49" s="139"/>
      <c r="AD49" s="139"/>
      <c r="AE49" s="139"/>
      <c r="AF49" s="139"/>
      <c r="AH49" s="75"/>
      <c r="AI49" s="156"/>
      <c r="AL49" s="176"/>
      <c r="AN49" s="154"/>
      <c r="AP49" s="138"/>
    </row>
    <row r="50" spans="1:43" s="147" customFormat="1" ht="12" customHeight="1" x14ac:dyDescent="0.25">
      <c r="A50" s="76" t="s">
        <v>248</v>
      </c>
      <c r="B50" s="76" t="s">
        <v>249</v>
      </c>
      <c r="C50" s="73">
        <v>37.235990000000001</v>
      </c>
      <c r="D50" s="73">
        <f t="shared" si="13"/>
        <v>37.235990000000001</v>
      </c>
      <c r="E50" s="152"/>
      <c r="F50" s="138">
        <v>0</v>
      </c>
      <c r="G50" s="138">
        <v>0</v>
      </c>
      <c r="H50" s="138">
        <v>37.24</v>
      </c>
      <c r="I50" s="138">
        <v>37.24</v>
      </c>
      <c r="J50" s="138">
        <v>0</v>
      </c>
      <c r="K50" s="138">
        <v>0</v>
      </c>
      <c r="L50" s="138">
        <v>37.24</v>
      </c>
      <c r="M50" s="138">
        <v>0</v>
      </c>
      <c r="N50" s="138">
        <v>0</v>
      </c>
      <c r="O50" s="138">
        <v>37.24</v>
      </c>
      <c r="P50" s="138">
        <v>0</v>
      </c>
      <c r="Q50" s="138">
        <v>0</v>
      </c>
      <c r="R50" s="138">
        <f t="shared" si="9"/>
        <v>148.96</v>
      </c>
      <c r="S50" s="152"/>
      <c r="T50" s="139"/>
      <c r="U50" s="139"/>
      <c r="V50" s="139"/>
      <c r="W50" s="139"/>
      <c r="X50" s="139"/>
      <c r="Y50" s="139"/>
      <c r="Z50" s="139"/>
      <c r="AA50" s="139"/>
      <c r="AB50" s="139"/>
      <c r="AC50" s="139"/>
      <c r="AD50" s="139"/>
      <c r="AE50" s="139"/>
      <c r="AF50" s="139"/>
      <c r="AH50" s="75"/>
      <c r="AI50" s="156"/>
      <c r="AL50" s="176"/>
      <c r="AN50" s="154"/>
      <c r="AP50" s="138"/>
    </row>
    <row r="51" spans="1:43" s="147" customFormat="1" ht="12" customHeight="1" x14ac:dyDescent="0.25">
      <c r="A51" s="76" t="s">
        <v>250</v>
      </c>
      <c r="B51" s="76" t="s">
        <v>251</v>
      </c>
      <c r="C51" s="73">
        <v>0</v>
      </c>
      <c r="D51" s="73">
        <v>0</v>
      </c>
      <c r="E51" s="152"/>
      <c r="F51" s="138">
        <v>0</v>
      </c>
      <c r="G51" s="138">
        <v>0</v>
      </c>
      <c r="H51" s="138">
        <v>0</v>
      </c>
      <c r="I51" s="138">
        <v>0</v>
      </c>
      <c r="J51" s="138">
        <v>0</v>
      </c>
      <c r="K51" s="138">
        <v>0</v>
      </c>
      <c r="L51" s="138">
        <v>0</v>
      </c>
      <c r="M51" s="138">
        <v>9.3800000000000008</v>
      </c>
      <c r="N51" s="138">
        <v>0</v>
      </c>
      <c r="O51" s="138">
        <v>-50.03</v>
      </c>
      <c r="P51" s="138">
        <v>0</v>
      </c>
      <c r="Q51" s="138">
        <v>6.25</v>
      </c>
      <c r="R51" s="138">
        <f t="shared" si="9"/>
        <v>-34.4</v>
      </c>
      <c r="S51" s="152"/>
      <c r="T51" s="139"/>
      <c r="U51" s="139"/>
      <c r="V51" s="139"/>
      <c r="W51" s="139"/>
      <c r="X51" s="139"/>
      <c r="Y51" s="139"/>
      <c r="Z51" s="139"/>
      <c r="AA51" s="139"/>
      <c r="AB51" s="139"/>
      <c r="AC51" s="139"/>
      <c r="AD51" s="139"/>
      <c r="AE51" s="139"/>
      <c r="AF51" s="139"/>
      <c r="AH51" s="75"/>
      <c r="AI51" s="156"/>
      <c r="AL51" s="176"/>
      <c r="AN51" s="154"/>
      <c r="AP51" s="138"/>
    </row>
    <row r="52" spans="1:43" s="147" customFormat="1" ht="12" customHeight="1" x14ac:dyDescent="0.25">
      <c r="A52" s="76" t="s">
        <v>424</v>
      </c>
      <c r="B52" s="76" t="s">
        <v>425</v>
      </c>
      <c r="C52" s="73">
        <v>0</v>
      </c>
      <c r="D52" s="73">
        <v>0</v>
      </c>
      <c r="E52" s="152"/>
      <c r="F52" s="138">
        <v>0</v>
      </c>
      <c r="G52" s="138">
        <v>0</v>
      </c>
      <c r="H52" s="138">
        <v>0</v>
      </c>
      <c r="I52" s="138">
        <v>0</v>
      </c>
      <c r="J52" s="138">
        <v>0</v>
      </c>
      <c r="K52" s="138">
        <v>0</v>
      </c>
      <c r="L52" s="138">
        <v>-7.75</v>
      </c>
      <c r="M52" s="138">
        <v>0</v>
      </c>
      <c r="N52" s="138">
        <v>0</v>
      </c>
      <c r="O52" s="138">
        <v>0</v>
      </c>
      <c r="P52" s="138">
        <v>0</v>
      </c>
      <c r="Q52" s="138">
        <v>0</v>
      </c>
      <c r="R52" s="138">
        <f t="shared" si="9"/>
        <v>-7.75</v>
      </c>
      <c r="S52" s="152"/>
      <c r="T52" s="139"/>
      <c r="U52" s="139"/>
      <c r="V52" s="139"/>
      <c r="W52" s="139"/>
      <c r="X52" s="139"/>
      <c r="Y52" s="139"/>
      <c r="Z52" s="139"/>
      <c r="AA52" s="139"/>
      <c r="AB52" s="139"/>
      <c r="AC52" s="139"/>
      <c r="AD52" s="139"/>
      <c r="AE52" s="139"/>
      <c r="AF52" s="139"/>
      <c r="AH52" s="75"/>
      <c r="AI52" s="156"/>
      <c r="AL52" s="176"/>
      <c r="AN52" s="154"/>
      <c r="AP52" s="138"/>
    </row>
    <row r="53" spans="1:43" s="147" customFormat="1" ht="12" customHeight="1" x14ac:dyDescent="0.25">
      <c r="A53" s="76" t="s">
        <v>254</v>
      </c>
      <c r="B53" s="76" t="s">
        <v>255</v>
      </c>
      <c r="C53" s="73">
        <v>14.35116</v>
      </c>
      <c r="D53" s="73">
        <f t="shared" si="13"/>
        <v>14.35116</v>
      </c>
      <c r="E53" s="152"/>
      <c r="F53" s="138">
        <v>1806.68</v>
      </c>
      <c r="G53" s="138">
        <v>2304.12</v>
      </c>
      <c r="H53" s="138">
        <v>2510.9</v>
      </c>
      <c r="I53" s="138">
        <v>2274.58</v>
      </c>
      <c r="J53" s="138">
        <v>3042.62</v>
      </c>
      <c r="K53" s="138">
        <v>2289.35</v>
      </c>
      <c r="L53" s="138">
        <v>1993.95</v>
      </c>
      <c r="M53" s="138">
        <v>1382.8899999999999</v>
      </c>
      <c r="N53" s="138">
        <v>1801.94</v>
      </c>
      <c r="O53" s="138">
        <v>2067.8000000000002</v>
      </c>
      <c r="P53" s="138">
        <v>1295.8699999999999</v>
      </c>
      <c r="Q53" s="138">
        <v>2776.76</v>
      </c>
      <c r="R53" s="138">
        <f t="shared" si="9"/>
        <v>25547.46</v>
      </c>
      <c r="S53" s="152"/>
      <c r="T53" s="139"/>
      <c r="U53" s="139"/>
      <c r="V53" s="139"/>
      <c r="W53" s="139"/>
      <c r="X53" s="139"/>
      <c r="Y53" s="139"/>
      <c r="Z53" s="139"/>
      <c r="AA53" s="139"/>
      <c r="AB53" s="139"/>
      <c r="AC53" s="139"/>
      <c r="AD53" s="139"/>
      <c r="AE53" s="139"/>
      <c r="AF53" s="139"/>
      <c r="AH53" s="75"/>
      <c r="AI53" s="156"/>
      <c r="AL53" s="176"/>
      <c r="AN53" s="154"/>
      <c r="AP53" s="138"/>
    </row>
    <row r="54" spans="1:43" s="147" customFormat="1" ht="12" customHeight="1" x14ac:dyDescent="0.25">
      <c r="A54" s="76" t="s">
        <v>270</v>
      </c>
      <c r="B54" s="76" t="s">
        <v>271</v>
      </c>
      <c r="C54" s="73">
        <v>0.45607500000000001</v>
      </c>
      <c r="D54" s="73">
        <f t="shared" si="13"/>
        <v>0.45607500000000001</v>
      </c>
      <c r="E54" s="152"/>
      <c r="F54" s="138">
        <v>23</v>
      </c>
      <c r="G54" s="138">
        <v>27.6</v>
      </c>
      <c r="H54" s="138">
        <v>26.22</v>
      </c>
      <c r="I54" s="138">
        <v>13.8</v>
      </c>
      <c r="J54" s="138">
        <v>13.8</v>
      </c>
      <c r="K54" s="138">
        <v>23.92</v>
      </c>
      <c r="L54" s="138">
        <v>14.260000000000002</v>
      </c>
      <c r="M54" s="138">
        <v>13.8</v>
      </c>
      <c r="N54" s="138">
        <v>3.68</v>
      </c>
      <c r="O54" s="138">
        <v>0</v>
      </c>
      <c r="P54" s="138">
        <v>0</v>
      </c>
      <c r="Q54" s="138">
        <v>0</v>
      </c>
      <c r="R54" s="138">
        <f t="shared" si="9"/>
        <v>160.07999999999998</v>
      </c>
      <c r="S54" s="152"/>
      <c r="T54" s="139"/>
      <c r="U54" s="139"/>
      <c r="V54" s="139"/>
      <c r="W54" s="139"/>
      <c r="X54" s="139"/>
      <c r="Y54" s="139"/>
      <c r="Z54" s="139"/>
      <c r="AA54" s="139"/>
      <c r="AB54" s="139"/>
      <c r="AC54" s="139"/>
      <c r="AD54" s="139"/>
      <c r="AE54" s="139"/>
      <c r="AF54" s="139"/>
      <c r="AH54" s="75"/>
      <c r="AI54" s="156"/>
      <c r="AL54" s="176"/>
      <c r="AN54" s="154"/>
      <c r="AP54" s="138"/>
    </row>
    <row r="55" spans="1:43" s="147" customFormat="1" ht="12" customHeight="1" x14ac:dyDescent="0.25">
      <c r="A55" s="76" t="s">
        <v>272</v>
      </c>
      <c r="B55" s="76" t="s">
        <v>273</v>
      </c>
      <c r="C55" s="73">
        <v>0.68918000000000001</v>
      </c>
      <c r="D55" s="73">
        <f t="shared" si="13"/>
        <v>0.68918000000000001</v>
      </c>
      <c r="E55" s="152"/>
      <c r="F55" s="138">
        <v>20.7</v>
      </c>
      <c r="G55" s="138">
        <v>20.7</v>
      </c>
      <c r="H55" s="138">
        <v>15.18</v>
      </c>
      <c r="I55" s="138">
        <v>17.25</v>
      </c>
      <c r="J55" s="138">
        <v>52.44</v>
      </c>
      <c r="K55" s="138">
        <v>62.1</v>
      </c>
      <c r="L55" s="138">
        <v>31.049999999999997</v>
      </c>
      <c r="M55" s="138">
        <v>20.7</v>
      </c>
      <c r="N55" s="138">
        <v>20.7</v>
      </c>
      <c r="O55" s="138">
        <v>20.7</v>
      </c>
      <c r="P55" s="138">
        <v>20.7</v>
      </c>
      <c r="Q55" s="138">
        <v>20.7</v>
      </c>
      <c r="R55" s="138">
        <f t="shared" si="9"/>
        <v>322.91999999999996</v>
      </c>
      <c r="S55" s="152"/>
      <c r="T55" s="139"/>
      <c r="U55" s="139"/>
      <c r="V55" s="139"/>
      <c r="W55" s="139"/>
      <c r="X55" s="139"/>
      <c r="Y55" s="139"/>
      <c r="Z55" s="139"/>
      <c r="AA55" s="139"/>
      <c r="AB55" s="139"/>
      <c r="AC55" s="139"/>
      <c r="AD55" s="139"/>
      <c r="AE55" s="139"/>
      <c r="AF55" s="139"/>
      <c r="AH55" s="75"/>
      <c r="AI55" s="156"/>
      <c r="AL55" s="176"/>
      <c r="AN55" s="154"/>
      <c r="AP55" s="138"/>
    </row>
    <row r="56" spans="1:43" s="136" customFormat="1" ht="12" customHeight="1" x14ac:dyDescent="0.25">
      <c r="A56" s="76" t="s">
        <v>276</v>
      </c>
      <c r="B56" s="76" t="s">
        <v>277</v>
      </c>
      <c r="C56" s="73">
        <v>1.1452550000000001</v>
      </c>
      <c r="D56" s="73">
        <f t="shared" si="13"/>
        <v>1.1452550000000001</v>
      </c>
      <c r="E56" s="152"/>
      <c r="F56" s="138">
        <v>0</v>
      </c>
      <c r="G56" s="138">
        <v>0</v>
      </c>
      <c r="H56" s="138">
        <v>0</v>
      </c>
      <c r="I56" s="138">
        <v>0</v>
      </c>
      <c r="J56" s="138">
        <v>0</v>
      </c>
      <c r="K56" s="138">
        <v>0</v>
      </c>
      <c r="L56" s="138">
        <v>0</v>
      </c>
      <c r="M56" s="138">
        <v>14.95</v>
      </c>
      <c r="N56" s="138">
        <v>1.1499999999999999</v>
      </c>
      <c r="O56" s="138">
        <v>11.5</v>
      </c>
      <c r="P56" s="138">
        <v>34.5</v>
      </c>
      <c r="Q56" s="138">
        <v>34.5</v>
      </c>
      <c r="R56" s="138">
        <f t="shared" si="9"/>
        <v>96.6</v>
      </c>
      <c r="S56" s="152"/>
      <c r="AH56" s="75"/>
      <c r="AI56" s="156"/>
      <c r="AJ56" s="147"/>
      <c r="AL56" s="176"/>
      <c r="AM56" s="147"/>
      <c r="AN56" s="154"/>
      <c r="AP56" s="138"/>
      <c r="AQ56" s="147"/>
    </row>
    <row r="57" spans="1:43" s="147" customFormat="1" ht="12" customHeight="1" x14ac:dyDescent="0.25">
      <c r="A57" s="76" t="s">
        <v>300</v>
      </c>
      <c r="B57" s="76" t="s">
        <v>301</v>
      </c>
      <c r="C57" s="73">
        <v>23.837520000000005</v>
      </c>
      <c r="D57" s="73">
        <f t="shared" si="13"/>
        <v>23.837520000000005</v>
      </c>
      <c r="E57" s="152"/>
      <c r="F57" s="138">
        <v>23.84</v>
      </c>
      <c r="G57" s="138">
        <v>0</v>
      </c>
      <c r="H57" s="138">
        <v>0</v>
      </c>
      <c r="I57" s="138">
        <v>0</v>
      </c>
      <c r="J57" s="138">
        <v>0</v>
      </c>
      <c r="K57" s="138">
        <v>23.84</v>
      </c>
      <c r="L57" s="138">
        <v>0</v>
      </c>
      <c r="M57" s="138">
        <v>0</v>
      </c>
      <c r="N57" s="138">
        <v>0</v>
      </c>
      <c r="O57" s="138">
        <v>0</v>
      </c>
      <c r="P57" s="138">
        <v>0</v>
      </c>
      <c r="Q57" s="138">
        <v>0</v>
      </c>
      <c r="R57" s="138">
        <f t="shared" si="9"/>
        <v>47.68</v>
      </c>
      <c r="S57" s="152"/>
      <c r="T57" s="139"/>
      <c r="U57" s="139"/>
      <c r="V57" s="139"/>
      <c r="W57" s="139"/>
      <c r="X57" s="139"/>
      <c r="Y57" s="139"/>
      <c r="Z57" s="139"/>
      <c r="AA57" s="139"/>
      <c r="AB57" s="139"/>
      <c r="AC57" s="139"/>
      <c r="AD57" s="139"/>
      <c r="AE57" s="139"/>
      <c r="AF57" s="139"/>
      <c r="AH57" s="75"/>
      <c r="AI57" s="156"/>
      <c r="AL57" s="176"/>
      <c r="AN57" s="154"/>
      <c r="AP57" s="138"/>
    </row>
    <row r="58" spans="1:43" s="147" customFormat="1" ht="12" customHeight="1" x14ac:dyDescent="0.25">
      <c r="A58" s="76" t="s">
        <v>302</v>
      </c>
      <c r="B58" s="76" t="s">
        <v>303</v>
      </c>
      <c r="C58" s="73">
        <v>29.401635000000002</v>
      </c>
      <c r="D58" s="73">
        <f t="shared" si="13"/>
        <v>29.401635000000002</v>
      </c>
      <c r="E58" s="152"/>
      <c r="F58" s="138">
        <v>0</v>
      </c>
      <c r="G58" s="138">
        <v>0</v>
      </c>
      <c r="H58" s="138">
        <v>29.4</v>
      </c>
      <c r="I58" s="138">
        <v>58.8</v>
      </c>
      <c r="J58" s="138">
        <v>29.4</v>
      </c>
      <c r="K58" s="138">
        <v>0</v>
      </c>
      <c r="L58" s="138">
        <v>0</v>
      </c>
      <c r="M58" s="138">
        <v>0</v>
      </c>
      <c r="N58" s="138">
        <v>0</v>
      </c>
      <c r="O58" s="138">
        <v>0</v>
      </c>
      <c r="P58" s="138">
        <v>0</v>
      </c>
      <c r="Q58" s="138">
        <v>0</v>
      </c>
      <c r="R58" s="138">
        <f t="shared" si="9"/>
        <v>117.6</v>
      </c>
      <c r="S58" s="152"/>
      <c r="T58" s="139"/>
      <c r="U58" s="139"/>
      <c r="V58" s="139"/>
      <c r="W58" s="139"/>
      <c r="X58" s="139"/>
      <c r="Y58" s="139"/>
      <c r="Z58" s="139"/>
      <c r="AA58" s="139"/>
      <c r="AB58" s="139"/>
      <c r="AC58" s="139"/>
      <c r="AD58" s="139"/>
      <c r="AE58" s="139"/>
      <c r="AF58" s="139"/>
      <c r="AH58" s="75"/>
      <c r="AI58" s="156"/>
      <c r="AL58" s="176"/>
      <c r="AN58" s="154"/>
      <c r="AP58" s="138"/>
    </row>
    <row r="59" spans="1:43" s="147" customFormat="1" ht="12" customHeight="1" x14ac:dyDescent="0.25">
      <c r="A59" s="76" t="s">
        <v>306</v>
      </c>
      <c r="B59" s="76" t="s">
        <v>307</v>
      </c>
      <c r="C59" s="73">
        <v>34.175219999999996</v>
      </c>
      <c r="D59" s="73">
        <f t="shared" si="13"/>
        <v>34.175219999999996</v>
      </c>
      <c r="E59" s="152"/>
      <c r="F59" s="138">
        <v>0</v>
      </c>
      <c r="G59" s="138">
        <v>0</v>
      </c>
      <c r="H59" s="138">
        <v>0</v>
      </c>
      <c r="I59" s="138">
        <v>0</v>
      </c>
      <c r="J59" s="138">
        <v>0</v>
      </c>
      <c r="K59" s="138">
        <v>0</v>
      </c>
      <c r="L59" s="138">
        <v>0</v>
      </c>
      <c r="M59" s="138">
        <v>34.18</v>
      </c>
      <c r="N59" s="138">
        <v>0</v>
      </c>
      <c r="O59" s="138">
        <v>0</v>
      </c>
      <c r="P59" s="138">
        <v>0</v>
      </c>
      <c r="Q59" s="138">
        <v>0</v>
      </c>
      <c r="R59" s="138">
        <f t="shared" si="9"/>
        <v>34.18</v>
      </c>
      <c r="S59" s="152"/>
      <c r="T59" s="139"/>
      <c r="U59" s="139"/>
      <c r="V59" s="139"/>
      <c r="W59" s="139"/>
      <c r="X59" s="139"/>
      <c r="Y59" s="139"/>
      <c r="Z59" s="139"/>
      <c r="AA59" s="139"/>
      <c r="AB59" s="139"/>
      <c r="AC59" s="139"/>
      <c r="AD59" s="139"/>
      <c r="AE59" s="139"/>
      <c r="AF59" s="139"/>
      <c r="AH59" s="75"/>
      <c r="AI59" s="156"/>
      <c r="AL59" s="176"/>
      <c r="AN59" s="154"/>
      <c r="AP59" s="138"/>
    </row>
    <row r="60" spans="1:43" s="147" customFormat="1" ht="12" customHeight="1" x14ac:dyDescent="0.25">
      <c r="A60" s="203" t="s">
        <v>326</v>
      </c>
      <c r="B60" s="203" t="s">
        <v>327</v>
      </c>
      <c r="C60" s="73">
        <v>45</v>
      </c>
      <c r="D60" s="73">
        <f t="shared" si="13"/>
        <v>45</v>
      </c>
      <c r="E60" s="152"/>
      <c r="F60" s="138">
        <v>0</v>
      </c>
      <c r="G60" s="138">
        <v>180</v>
      </c>
      <c r="H60" s="138">
        <v>45</v>
      </c>
      <c r="I60" s="138">
        <v>0</v>
      </c>
      <c r="J60" s="138">
        <v>45</v>
      </c>
      <c r="K60" s="138">
        <v>0</v>
      </c>
      <c r="L60" s="138">
        <v>0</v>
      </c>
      <c r="M60" s="138">
        <v>0</v>
      </c>
      <c r="N60" s="138">
        <v>0</v>
      </c>
      <c r="O60" s="138">
        <v>45</v>
      </c>
      <c r="P60" s="138">
        <v>90</v>
      </c>
      <c r="Q60" s="138">
        <v>0</v>
      </c>
      <c r="R60" s="138">
        <f t="shared" si="9"/>
        <v>405</v>
      </c>
      <c r="S60" s="152"/>
      <c r="T60" s="139"/>
      <c r="U60" s="139"/>
      <c r="V60" s="139"/>
      <c r="W60" s="139"/>
      <c r="X60" s="139"/>
      <c r="Y60" s="139"/>
      <c r="Z60" s="139"/>
      <c r="AA60" s="139"/>
      <c r="AB60" s="139"/>
      <c r="AC60" s="139"/>
      <c r="AD60" s="139"/>
      <c r="AE60" s="139"/>
      <c r="AF60" s="139"/>
      <c r="AH60" s="75"/>
      <c r="AI60" s="156"/>
      <c r="AL60" s="176"/>
      <c r="AN60" s="154"/>
      <c r="AP60" s="138"/>
    </row>
    <row r="61" spans="1:43" s="147" customFormat="1" ht="12" customHeight="1" x14ac:dyDescent="0.2">
      <c r="A61" s="76" t="s">
        <v>316</v>
      </c>
      <c r="B61" s="76" t="s">
        <v>317</v>
      </c>
      <c r="C61" s="73">
        <v>1.18</v>
      </c>
      <c r="D61" s="73">
        <f t="shared" si="13"/>
        <v>1.18</v>
      </c>
      <c r="E61" s="152"/>
      <c r="F61" s="138">
        <v>29.45</v>
      </c>
      <c r="G61" s="138">
        <v>26.98</v>
      </c>
      <c r="H61" s="138">
        <v>26.98</v>
      </c>
      <c r="I61" s="138">
        <v>15.81</v>
      </c>
      <c r="J61" s="138">
        <v>15.81</v>
      </c>
      <c r="K61" s="138">
        <v>15.81</v>
      </c>
      <c r="L61" s="138">
        <v>15.81</v>
      </c>
      <c r="M61" s="138">
        <v>21.39</v>
      </c>
      <c r="N61" s="138">
        <v>21.39</v>
      </c>
      <c r="O61" s="138">
        <v>21.39</v>
      </c>
      <c r="P61" s="138">
        <v>21.39</v>
      </c>
      <c r="Q61" s="138">
        <v>21.39</v>
      </c>
      <c r="R61" s="138">
        <f t="shared" si="9"/>
        <v>253.59999999999997</v>
      </c>
      <c r="S61" s="152"/>
      <c r="T61" s="139"/>
      <c r="U61" s="139"/>
      <c r="V61" s="139"/>
      <c r="W61" s="139"/>
      <c r="X61" s="139"/>
      <c r="Y61" s="139"/>
      <c r="Z61" s="139"/>
      <c r="AA61" s="139"/>
      <c r="AB61" s="139"/>
      <c r="AC61" s="139"/>
      <c r="AD61" s="139"/>
      <c r="AE61" s="139"/>
      <c r="AF61" s="139"/>
      <c r="AP61" s="138"/>
    </row>
    <row r="62" spans="1:43" s="147" customFormat="1" ht="12" customHeight="1" x14ac:dyDescent="0.2">
      <c r="A62" s="76" t="s">
        <v>330</v>
      </c>
      <c r="B62" s="76" t="s">
        <v>331</v>
      </c>
      <c r="C62" s="73">
        <v>0</v>
      </c>
      <c r="D62" s="73">
        <v>0</v>
      </c>
      <c r="E62" s="152"/>
      <c r="F62" s="138">
        <v>-6476.13</v>
      </c>
      <c r="G62" s="138">
        <v>-6636.55</v>
      </c>
      <c r="H62" s="138">
        <v>-6661.69</v>
      </c>
      <c r="I62" s="138">
        <v>-6480.86</v>
      </c>
      <c r="J62" s="138">
        <v>-6508.75</v>
      </c>
      <c r="K62" s="138">
        <v>-6492.6</v>
      </c>
      <c r="L62" s="138">
        <v>-6609.94</v>
      </c>
      <c r="M62" s="138">
        <v>-6497.37</v>
      </c>
      <c r="N62" s="138">
        <v>-6553.96</v>
      </c>
      <c r="O62" s="138">
        <v>-6619.56</v>
      </c>
      <c r="P62" s="138">
        <v>-6510.1</v>
      </c>
      <c r="Q62" s="138">
        <v>-6661.11</v>
      </c>
      <c r="R62" s="138">
        <f t="shared" si="9"/>
        <v>-78708.62000000001</v>
      </c>
      <c r="S62" s="152"/>
      <c r="T62" s="139"/>
      <c r="U62" s="139"/>
      <c r="V62" s="139"/>
      <c r="W62" s="139"/>
      <c r="X62" s="139"/>
      <c r="Y62" s="139"/>
      <c r="Z62" s="139"/>
      <c r="AA62" s="139"/>
      <c r="AB62" s="139"/>
      <c r="AC62" s="139"/>
      <c r="AD62" s="139"/>
      <c r="AE62" s="139"/>
      <c r="AF62" s="139"/>
      <c r="AM62" s="160" t="s">
        <v>28</v>
      </c>
      <c r="AN62" s="161">
        <f>+SUM(AL31:AL46)</f>
        <v>497.02373954717586</v>
      </c>
      <c r="AP62" s="138"/>
    </row>
    <row r="63" spans="1:43" s="147" customFormat="1" ht="12" customHeight="1" thickBot="1" x14ac:dyDescent="0.25">
      <c r="A63" s="179"/>
      <c r="B63" s="179"/>
      <c r="C63" s="152"/>
      <c r="D63" s="152"/>
      <c r="E63" s="152"/>
      <c r="F63" s="138"/>
      <c r="G63" s="138"/>
      <c r="H63" s="138"/>
      <c r="I63" s="138"/>
      <c r="J63" s="138"/>
      <c r="K63" s="138"/>
      <c r="L63" s="138"/>
      <c r="M63" s="138"/>
      <c r="N63" s="138"/>
      <c r="O63" s="138"/>
      <c r="P63" s="138"/>
      <c r="Q63" s="138"/>
      <c r="R63" s="138"/>
      <c r="S63" s="152"/>
      <c r="T63" s="139"/>
      <c r="U63" s="139"/>
      <c r="V63" s="139"/>
      <c r="W63" s="139"/>
      <c r="X63" s="139"/>
      <c r="Y63" s="139"/>
      <c r="Z63" s="139"/>
      <c r="AA63" s="139"/>
      <c r="AB63" s="139"/>
      <c r="AC63" s="139"/>
      <c r="AD63" s="139"/>
      <c r="AE63" s="139"/>
      <c r="AF63" s="139"/>
      <c r="AM63" s="160" t="s">
        <v>149</v>
      </c>
      <c r="AN63" s="160">
        <v>0</v>
      </c>
    </row>
    <row r="64" spans="1:43" s="147" customFormat="1" ht="12" customHeight="1" thickBot="1" x14ac:dyDescent="0.25">
      <c r="A64" s="179"/>
      <c r="B64" s="180" t="s">
        <v>332</v>
      </c>
      <c r="C64" s="152"/>
      <c r="D64" s="152"/>
      <c r="E64" s="152"/>
      <c r="F64" s="164">
        <f t="shared" ref="F64:R64" si="15">SUM(F31:F63)</f>
        <v>61251.069999999971</v>
      </c>
      <c r="G64" s="164">
        <f t="shared" si="15"/>
        <v>62711.339999999982</v>
      </c>
      <c r="H64" s="164">
        <f t="shared" si="15"/>
        <v>62935.749999999985</v>
      </c>
      <c r="I64" s="164">
        <f t="shared" si="15"/>
        <v>61202.490000000005</v>
      </c>
      <c r="J64" s="164">
        <f t="shared" si="15"/>
        <v>61488.53</v>
      </c>
      <c r="K64" s="164">
        <f t="shared" si="15"/>
        <v>61332.340000000004</v>
      </c>
      <c r="L64" s="164">
        <f t="shared" si="15"/>
        <v>61736.94</v>
      </c>
      <c r="M64" s="164">
        <f t="shared" si="15"/>
        <v>61307.289999999986</v>
      </c>
      <c r="N64" s="164">
        <f t="shared" si="15"/>
        <v>61845.239999999983</v>
      </c>
      <c r="O64" s="164">
        <f t="shared" si="15"/>
        <v>62417.210000000006</v>
      </c>
      <c r="P64" s="164">
        <f t="shared" si="15"/>
        <v>61451.4</v>
      </c>
      <c r="Q64" s="164">
        <f t="shared" si="15"/>
        <v>62783.119999999981</v>
      </c>
      <c r="R64" s="164">
        <f t="shared" si="15"/>
        <v>742462.71999999974</v>
      </c>
      <c r="S64" s="152"/>
      <c r="T64" s="165"/>
      <c r="U64" s="165"/>
      <c r="V64" s="165"/>
      <c r="W64" s="165"/>
      <c r="X64" s="165"/>
      <c r="Y64" s="165"/>
      <c r="Z64" s="165"/>
      <c r="AA64" s="165"/>
      <c r="AB64" s="165"/>
      <c r="AC64" s="165"/>
      <c r="AD64" s="165"/>
      <c r="AE64" s="165"/>
      <c r="AF64" s="166">
        <f>SUM(AF31:AF50)</f>
        <v>497.02373954717586</v>
      </c>
      <c r="AK64" s="164">
        <f t="shared" ref="AK64:AL64" si="16">SUM(AK31:AK63)</f>
        <v>16</v>
      </c>
      <c r="AL64" s="164">
        <f t="shared" si="16"/>
        <v>497.02373954717586</v>
      </c>
    </row>
    <row r="65" spans="1:38" ht="12" customHeight="1" x14ac:dyDescent="0.25">
      <c r="A65" s="181"/>
      <c r="B65" s="181"/>
      <c r="T65" s="139"/>
      <c r="U65" s="139"/>
      <c r="V65" s="139"/>
      <c r="W65" s="139"/>
      <c r="X65" s="139"/>
      <c r="Y65" s="139"/>
      <c r="Z65" s="139"/>
      <c r="AA65" s="139"/>
      <c r="AB65" s="139"/>
      <c r="AC65" s="139"/>
      <c r="AD65" s="139"/>
      <c r="AE65" s="139"/>
      <c r="AF65" s="139"/>
    </row>
    <row r="66" spans="1:38" ht="12" customHeight="1" x14ac:dyDescent="0.25">
      <c r="A66" s="174" t="s">
        <v>333</v>
      </c>
      <c r="B66" s="174" t="s">
        <v>333</v>
      </c>
      <c r="T66" s="139"/>
      <c r="U66" s="139"/>
      <c r="V66" s="139"/>
      <c r="W66" s="139"/>
      <c r="X66" s="139"/>
      <c r="Y66" s="139"/>
      <c r="Z66" s="139"/>
      <c r="AA66" s="139"/>
      <c r="AB66" s="139"/>
      <c r="AC66" s="139"/>
      <c r="AD66" s="139"/>
      <c r="AE66" s="139"/>
      <c r="AF66" s="139"/>
    </row>
    <row r="67" spans="1:38" ht="12" customHeight="1" x14ac:dyDescent="0.25">
      <c r="A67" s="183"/>
      <c r="B67" s="183"/>
      <c r="T67" s="139"/>
      <c r="U67" s="139"/>
      <c r="V67" s="139"/>
      <c r="W67" s="139"/>
      <c r="X67" s="139"/>
      <c r="Y67" s="139"/>
      <c r="Z67" s="139"/>
      <c r="AA67" s="139"/>
      <c r="AB67" s="139"/>
      <c r="AC67" s="139"/>
      <c r="AD67" s="139"/>
      <c r="AE67" s="139"/>
      <c r="AF67" s="139"/>
    </row>
    <row r="68" spans="1:38" ht="12" customHeight="1" x14ac:dyDescent="0.25">
      <c r="A68" s="184" t="s">
        <v>334</v>
      </c>
      <c r="B68" s="184" t="s">
        <v>334</v>
      </c>
      <c r="T68" s="139"/>
      <c r="U68" s="139"/>
      <c r="V68" s="139"/>
      <c r="W68" s="139"/>
      <c r="X68" s="139"/>
      <c r="Y68" s="139"/>
      <c r="Z68" s="139"/>
      <c r="AA68" s="139"/>
      <c r="AB68" s="139"/>
      <c r="AC68" s="139"/>
      <c r="AD68" s="139"/>
      <c r="AE68" s="139"/>
      <c r="AF68" s="139"/>
    </row>
    <row r="69" spans="1:38" ht="12" customHeight="1" x14ac:dyDescent="0.25">
      <c r="A69" s="76" t="s">
        <v>335</v>
      </c>
      <c r="B69" s="76" t="s">
        <v>336</v>
      </c>
      <c r="C69" s="73">
        <v>79.53</v>
      </c>
      <c r="D69" s="73">
        <v>79.53</v>
      </c>
      <c r="F69" s="138">
        <v>1908.72</v>
      </c>
      <c r="G69" s="138">
        <v>1749.66</v>
      </c>
      <c r="H69" s="138">
        <v>2306.37</v>
      </c>
      <c r="I69" s="138">
        <v>1749.66</v>
      </c>
      <c r="J69" s="138">
        <v>1511.07</v>
      </c>
      <c r="K69" s="138">
        <v>2624.49</v>
      </c>
      <c r="L69" s="138">
        <v>2783.55</v>
      </c>
      <c r="M69" s="138">
        <v>2783.55</v>
      </c>
      <c r="N69" s="138">
        <v>3340.26</v>
      </c>
      <c r="O69" s="138">
        <v>3499.32</v>
      </c>
      <c r="P69" s="138">
        <v>2783.55</v>
      </c>
      <c r="Q69" s="138">
        <v>1988.25</v>
      </c>
      <c r="R69" s="138">
        <f t="shared" ref="R69:R83" si="17">SUM(F69:Q69)</f>
        <v>29028.45</v>
      </c>
      <c r="T69" s="153">
        <f t="shared" ref="T69:AA74" si="18">F69/$C69</f>
        <v>24</v>
      </c>
      <c r="U69" s="153">
        <f t="shared" si="18"/>
        <v>22</v>
      </c>
      <c r="V69" s="153">
        <f t="shared" si="18"/>
        <v>28.999999999999996</v>
      </c>
      <c r="W69" s="153">
        <f t="shared" si="18"/>
        <v>22</v>
      </c>
      <c r="X69" s="153">
        <f t="shared" si="18"/>
        <v>19</v>
      </c>
      <c r="Y69" s="153">
        <f t="shared" si="18"/>
        <v>33</v>
      </c>
      <c r="Z69" s="153">
        <f t="shared" si="18"/>
        <v>35</v>
      </c>
      <c r="AA69" s="153">
        <f t="shared" si="18"/>
        <v>35</v>
      </c>
      <c r="AB69" s="153">
        <f t="shared" ref="AB69:AE74" si="19">N69/$D69</f>
        <v>42</v>
      </c>
      <c r="AC69" s="153">
        <f t="shared" si="19"/>
        <v>44</v>
      </c>
      <c r="AD69" s="153">
        <f t="shared" si="19"/>
        <v>35</v>
      </c>
      <c r="AE69" s="153">
        <f t="shared" si="19"/>
        <v>25</v>
      </c>
      <c r="AF69" s="153">
        <f t="shared" ref="AF69:AF74" si="20">SUM(T69:AE69)/12</f>
        <v>30.416666666666668</v>
      </c>
    </row>
    <row r="70" spans="1:38" ht="12" customHeight="1" x14ac:dyDescent="0.25">
      <c r="A70" s="76" t="s">
        <v>337</v>
      </c>
      <c r="B70" s="76" t="s">
        <v>338</v>
      </c>
      <c r="C70" s="73">
        <v>101.6</v>
      </c>
      <c r="D70" s="73">
        <v>101.6</v>
      </c>
      <c r="F70" s="138">
        <v>7007.7</v>
      </c>
      <c r="G70" s="138">
        <v>5384.8</v>
      </c>
      <c r="H70" s="138">
        <v>8026.4</v>
      </c>
      <c r="I70" s="138">
        <v>8128</v>
      </c>
      <c r="J70" s="138">
        <v>8026.4</v>
      </c>
      <c r="K70" s="138">
        <v>8534.4</v>
      </c>
      <c r="L70" s="138">
        <v>8026.4000000000005</v>
      </c>
      <c r="M70" s="138">
        <v>7416.8</v>
      </c>
      <c r="N70" s="138">
        <v>9855.2000000000007</v>
      </c>
      <c r="O70" s="138">
        <v>7010.4</v>
      </c>
      <c r="P70" s="138">
        <v>6502.4</v>
      </c>
      <c r="Q70" s="138">
        <v>8026.4</v>
      </c>
      <c r="R70" s="138">
        <f t="shared" si="17"/>
        <v>91945.299999999988</v>
      </c>
      <c r="T70" s="153">
        <f t="shared" si="18"/>
        <v>68.9734251968504</v>
      </c>
      <c r="U70" s="153">
        <f t="shared" si="18"/>
        <v>53.000000000000007</v>
      </c>
      <c r="V70" s="153">
        <f t="shared" si="18"/>
        <v>79</v>
      </c>
      <c r="W70" s="153">
        <f t="shared" si="18"/>
        <v>80</v>
      </c>
      <c r="X70" s="153">
        <f t="shared" si="18"/>
        <v>79</v>
      </c>
      <c r="Y70" s="153">
        <f t="shared" si="18"/>
        <v>84</v>
      </c>
      <c r="Z70" s="153">
        <f t="shared" si="18"/>
        <v>79.000000000000014</v>
      </c>
      <c r="AA70" s="153">
        <f t="shared" si="18"/>
        <v>73</v>
      </c>
      <c r="AB70" s="153">
        <f t="shared" si="19"/>
        <v>97.000000000000014</v>
      </c>
      <c r="AC70" s="153">
        <f t="shared" si="19"/>
        <v>69</v>
      </c>
      <c r="AD70" s="153">
        <f t="shared" si="19"/>
        <v>64</v>
      </c>
      <c r="AE70" s="153">
        <f t="shared" si="19"/>
        <v>79</v>
      </c>
      <c r="AF70" s="153">
        <f t="shared" si="20"/>
        <v>75.414452099737531</v>
      </c>
    </row>
    <row r="71" spans="1:38" ht="12" customHeight="1" x14ac:dyDescent="0.25">
      <c r="A71" s="76" t="s">
        <v>339</v>
      </c>
      <c r="B71" s="76" t="s">
        <v>340</v>
      </c>
      <c r="C71" s="73">
        <v>121.92</v>
      </c>
      <c r="D71" s="73">
        <v>121.92</v>
      </c>
      <c r="F71" s="138">
        <v>1097.28</v>
      </c>
      <c r="G71" s="138">
        <v>1341.12</v>
      </c>
      <c r="H71" s="138">
        <v>853.44</v>
      </c>
      <c r="I71" s="138">
        <v>121.92</v>
      </c>
      <c r="J71" s="138">
        <v>1463.04</v>
      </c>
      <c r="K71" s="138">
        <v>975.36</v>
      </c>
      <c r="L71" s="138">
        <v>243.84</v>
      </c>
      <c r="M71" s="138">
        <v>243.84</v>
      </c>
      <c r="N71" s="138">
        <v>609.6</v>
      </c>
      <c r="O71" s="138">
        <v>853.44</v>
      </c>
      <c r="P71" s="138">
        <v>365.76</v>
      </c>
      <c r="Q71" s="138">
        <v>243.84</v>
      </c>
      <c r="R71" s="138">
        <f t="shared" si="17"/>
        <v>8412.48</v>
      </c>
      <c r="T71" s="153">
        <f t="shared" si="18"/>
        <v>9</v>
      </c>
      <c r="U71" s="153">
        <f t="shared" si="18"/>
        <v>10.999999999999998</v>
      </c>
      <c r="V71" s="153">
        <f t="shared" si="18"/>
        <v>7</v>
      </c>
      <c r="W71" s="153">
        <f t="shared" si="18"/>
        <v>1</v>
      </c>
      <c r="X71" s="153">
        <f t="shared" si="18"/>
        <v>12</v>
      </c>
      <c r="Y71" s="153">
        <f t="shared" si="18"/>
        <v>8</v>
      </c>
      <c r="Z71" s="153">
        <f t="shared" si="18"/>
        <v>2</v>
      </c>
      <c r="AA71" s="153">
        <f t="shared" si="18"/>
        <v>2</v>
      </c>
      <c r="AB71" s="153">
        <f t="shared" si="19"/>
        <v>5</v>
      </c>
      <c r="AC71" s="153">
        <f t="shared" si="19"/>
        <v>7</v>
      </c>
      <c r="AD71" s="153">
        <f t="shared" si="19"/>
        <v>3</v>
      </c>
      <c r="AE71" s="153">
        <f t="shared" si="19"/>
        <v>2</v>
      </c>
      <c r="AF71" s="153">
        <f t="shared" si="20"/>
        <v>5.75</v>
      </c>
    </row>
    <row r="72" spans="1:38" ht="12" customHeight="1" x14ac:dyDescent="0.25">
      <c r="A72" s="76" t="s">
        <v>345</v>
      </c>
      <c r="B72" s="76" t="s">
        <v>346</v>
      </c>
      <c r="C72" s="73">
        <v>126.961145</v>
      </c>
      <c r="D72" s="73">
        <f>C72</f>
        <v>126.961145</v>
      </c>
      <c r="F72" s="138">
        <v>1895.94</v>
      </c>
      <c r="G72" s="138">
        <v>1768.98</v>
      </c>
      <c r="H72" s="138">
        <v>1642.02</v>
      </c>
      <c r="I72" s="138">
        <v>2149.86</v>
      </c>
      <c r="J72" s="138">
        <v>1768.98</v>
      </c>
      <c r="K72" s="138">
        <v>1895.94</v>
      </c>
      <c r="L72" s="138">
        <v>2149.86</v>
      </c>
      <c r="M72" s="138">
        <v>1895.94</v>
      </c>
      <c r="N72" s="138">
        <v>2268.36</v>
      </c>
      <c r="O72" s="138">
        <v>1642.02</v>
      </c>
      <c r="P72" s="138">
        <v>1895.94</v>
      </c>
      <c r="Q72" s="138">
        <v>2149.86</v>
      </c>
      <c r="R72" s="138">
        <f t="shared" si="17"/>
        <v>23123.7</v>
      </c>
      <c r="T72" s="153">
        <f t="shared" si="18"/>
        <v>14.933230162661182</v>
      </c>
      <c r="U72" s="153">
        <f t="shared" si="18"/>
        <v>13.93323918116838</v>
      </c>
      <c r="V72" s="153">
        <f t="shared" si="18"/>
        <v>12.933248199675578</v>
      </c>
      <c r="W72" s="153">
        <f t="shared" si="18"/>
        <v>16.933212125646786</v>
      </c>
      <c r="X72" s="153">
        <f t="shared" si="18"/>
        <v>13.93323918116838</v>
      </c>
      <c r="Y72" s="153">
        <f t="shared" si="18"/>
        <v>14.933230162661182</v>
      </c>
      <c r="Z72" s="153">
        <f t="shared" si="18"/>
        <v>16.933212125646786</v>
      </c>
      <c r="AA72" s="153">
        <f t="shared" si="18"/>
        <v>14.933230162661182</v>
      </c>
      <c r="AB72" s="153">
        <f t="shared" si="19"/>
        <v>17.866568547408736</v>
      </c>
      <c r="AC72" s="153">
        <f t="shared" si="19"/>
        <v>12.933248199675578</v>
      </c>
      <c r="AD72" s="153">
        <f t="shared" si="19"/>
        <v>14.933230162661182</v>
      </c>
      <c r="AE72" s="153">
        <f t="shared" si="19"/>
        <v>16.933212125646786</v>
      </c>
      <c r="AF72" s="153">
        <f t="shared" si="20"/>
        <v>15.177675028056811</v>
      </c>
    </row>
    <row r="73" spans="1:38" ht="12" customHeight="1" x14ac:dyDescent="0.25">
      <c r="A73" s="76" t="s">
        <v>349</v>
      </c>
      <c r="B73" s="76" t="s">
        <v>459</v>
      </c>
      <c r="C73" s="73">
        <v>157.39654999999999</v>
      </c>
      <c r="D73" s="73">
        <f t="shared" ref="D73:D83" si="21">C73</f>
        <v>157.39654999999999</v>
      </c>
      <c r="F73" s="138">
        <v>629.6</v>
      </c>
      <c r="G73" s="138">
        <v>629.6</v>
      </c>
      <c r="H73" s="138">
        <v>314.8</v>
      </c>
      <c r="I73" s="138">
        <v>787</v>
      </c>
      <c r="J73" s="138">
        <v>472.2</v>
      </c>
      <c r="K73" s="138">
        <v>629.6</v>
      </c>
      <c r="L73" s="138">
        <v>472.2</v>
      </c>
      <c r="M73" s="138">
        <v>629.6</v>
      </c>
      <c r="N73" s="138">
        <v>787</v>
      </c>
      <c r="O73" s="138">
        <v>0</v>
      </c>
      <c r="P73" s="138">
        <v>787</v>
      </c>
      <c r="Q73" s="138">
        <v>472.2</v>
      </c>
      <c r="R73" s="138">
        <f t="shared" si="17"/>
        <v>6610.7999999999993</v>
      </c>
      <c r="T73" s="153">
        <f t="shared" si="18"/>
        <v>4.0000876766358608</v>
      </c>
      <c r="U73" s="153">
        <f t="shared" si="18"/>
        <v>4.0000876766358608</v>
      </c>
      <c r="V73" s="153">
        <f t="shared" si="18"/>
        <v>2.0000438383179304</v>
      </c>
      <c r="W73" s="153">
        <f t="shared" si="18"/>
        <v>5.0001095957948252</v>
      </c>
      <c r="X73" s="153">
        <f t="shared" si="18"/>
        <v>3.0000657574768952</v>
      </c>
      <c r="Y73" s="153">
        <f t="shared" si="18"/>
        <v>4.0000876766358608</v>
      </c>
      <c r="Z73" s="153">
        <f t="shared" si="18"/>
        <v>3.0000657574768952</v>
      </c>
      <c r="AA73" s="153">
        <f t="shared" si="18"/>
        <v>4.0000876766358608</v>
      </c>
      <c r="AB73" s="153">
        <f t="shared" si="19"/>
        <v>5.0001095957948252</v>
      </c>
      <c r="AC73" s="153">
        <f t="shared" si="19"/>
        <v>0</v>
      </c>
      <c r="AD73" s="153">
        <f t="shared" si="19"/>
        <v>5.0001095957948252</v>
      </c>
      <c r="AE73" s="153">
        <f t="shared" si="19"/>
        <v>3.0000657574768952</v>
      </c>
      <c r="AF73" s="153">
        <f t="shared" si="20"/>
        <v>3.5000767170563782</v>
      </c>
    </row>
    <row r="74" spans="1:38" ht="12" customHeight="1" x14ac:dyDescent="0.25">
      <c r="A74" s="76" t="s">
        <v>353</v>
      </c>
      <c r="B74" s="76" t="s">
        <v>354</v>
      </c>
      <c r="C74" s="73">
        <v>190.44678500000003</v>
      </c>
      <c r="D74" s="73">
        <f t="shared" si="21"/>
        <v>190.44678500000003</v>
      </c>
      <c r="F74" s="138">
        <v>355.48</v>
      </c>
      <c r="G74" s="138">
        <v>545.92999999999995</v>
      </c>
      <c r="H74" s="138">
        <v>545.92999999999995</v>
      </c>
      <c r="I74" s="138">
        <v>355.48</v>
      </c>
      <c r="J74" s="138">
        <v>355.48</v>
      </c>
      <c r="K74" s="138">
        <v>355.48</v>
      </c>
      <c r="L74" s="138">
        <v>723.67</v>
      </c>
      <c r="M74" s="138">
        <v>368.19</v>
      </c>
      <c r="N74" s="138">
        <v>545.92999999999995</v>
      </c>
      <c r="O74" s="138">
        <v>545.92999999999995</v>
      </c>
      <c r="P74" s="138">
        <v>723.67</v>
      </c>
      <c r="Q74" s="138">
        <v>545.92999999999995</v>
      </c>
      <c r="R74" s="138">
        <f t="shared" si="17"/>
        <v>5967.1000000000013</v>
      </c>
      <c r="T74" s="153">
        <f t="shared" si="18"/>
        <v>1.8665581569150667</v>
      </c>
      <c r="U74" s="153">
        <f t="shared" si="18"/>
        <v>2.8665750382711885</v>
      </c>
      <c r="V74" s="153">
        <f t="shared" si="18"/>
        <v>2.8665750382711885</v>
      </c>
      <c r="W74" s="153">
        <f t="shared" si="18"/>
        <v>1.8665581569150667</v>
      </c>
      <c r="X74" s="153">
        <f t="shared" si="18"/>
        <v>1.8665581569150667</v>
      </c>
      <c r="Y74" s="153">
        <f t="shared" si="18"/>
        <v>1.8665581569150667</v>
      </c>
      <c r="Z74" s="153">
        <f t="shared" si="18"/>
        <v>3.7998541167287221</v>
      </c>
      <c r="AA74" s="153">
        <f t="shared" si="18"/>
        <v>1.9332959598136557</v>
      </c>
      <c r="AB74" s="153">
        <f t="shared" si="19"/>
        <v>2.8665750382711885</v>
      </c>
      <c r="AC74" s="153">
        <f t="shared" si="19"/>
        <v>2.8665750382711885</v>
      </c>
      <c r="AD74" s="153">
        <f t="shared" si="19"/>
        <v>3.7998541167287221</v>
      </c>
      <c r="AE74" s="153">
        <f t="shared" si="19"/>
        <v>2.8665750382711885</v>
      </c>
      <c r="AF74" s="153">
        <f t="shared" si="20"/>
        <v>2.6110093343572758</v>
      </c>
    </row>
    <row r="75" spans="1:38" ht="12" customHeight="1" x14ac:dyDescent="0.25">
      <c r="A75" s="76" t="s">
        <v>361</v>
      </c>
      <c r="B75" s="76" t="s">
        <v>362</v>
      </c>
      <c r="C75" s="73">
        <v>36.577215000000002</v>
      </c>
      <c r="D75" s="73">
        <f t="shared" si="21"/>
        <v>36.577215000000002</v>
      </c>
      <c r="F75" s="138">
        <v>146.32</v>
      </c>
      <c r="G75" s="138">
        <v>73.16</v>
      </c>
      <c r="H75" s="138">
        <v>329.22</v>
      </c>
      <c r="I75" s="138">
        <v>548.70000000000005</v>
      </c>
      <c r="J75" s="138">
        <v>329.22</v>
      </c>
      <c r="K75" s="138">
        <v>548.70000000000005</v>
      </c>
      <c r="L75" s="138">
        <v>182.9</v>
      </c>
      <c r="M75" s="138">
        <v>256.06</v>
      </c>
      <c r="N75" s="138">
        <v>329.34</v>
      </c>
      <c r="O75" s="138">
        <v>438.96</v>
      </c>
      <c r="P75" s="138">
        <v>73.16</v>
      </c>
      <c r="Q75" s="138">
        <v>402.38</v>
      </c>
      <c r="R75" s="138">
        <f t="shared" si="17"/>
        <v>3658.1200000000003</v>
      </c>
      <c r="T75" s="139"/>
      <c r="U75" s="139"/>
      <c r="V75" s="139"/>
      <c r="W75" s="139"/>
      <c r="X75" s="139"/>
      <c r="Y75" s="139"/>
      <c r="Z75" s="139"/>
      <c r="AA75" s="139"/>
      <c r="AB75" s="139"/>
      <c r="AC75" s="139"/>
      <c r="AD75" s="139"/>
      <c r="AE75" s="139"/>
      <c r="AF75" s="139"/>
    </row>
    <row r="76" spans="1:38" ht="12" customHeight="1" x14ac:dyDescent="0.25">
      <c r="A76" s="76" t="s">
        <v>363</v>
      </c>
      <c r="B76" s="76" t="s">
        <v>364</v>
      </c>
      <c r="C76" s="73">
        <v>36.577215000000002</v>
      </c>
      <c r="D76" s="73">
        <f t="shared" si="21"/>
        <v>36.577215000000002</v>
      </c>
      <c r="F76" s="138">
        <v>219.48</v>
      </c>
      <c r="G76" s="138">
        <v>219.48</v>
      </c>
      <c r="H76" s="138">
        <v>219.48</v>
      </c>
      <c r="I76" s="138">
        <v>219.48</v>
      </c>
      <c r="J76" s="138">
        <v>219.48</v>
      </c>
      <c r="K76" s="138">
        <v>219.48</v>
      </c>
      <c r="L76" s="138">
        <v>219.48</v>
      </c>
      <c r="M76" s="138">
        <v>219.48</v>
      </c>
      <c r="N76" s="138">
        <v>219.48</v>
      </c>
      <c r="O76" s="138">
        <v>219.48</v>
      </c>
      <c r="P76" s="138">
        <v>219.48</v>
      </c>
      <c r="Q76" s="138">
        <v>219.48</v>
      </c>
      <c r="R76" s="138">
        <f t="shared" si="17"/>
        <v>2633.7599999999998</v>
      </c>
      <c r="T76" s="153">
        <f t="shared" ref="T76:AA81" si="22">F76/$C76</f>
        <v>6.000456841779779</v>
      </c>
      <c r="U76" s="153">
        <f t="shared" si="22"/>
        <v>6.000456841779779</v>
      </c>
      <c r="V76" s="153">
        <f t="shared" si="22"/>
        <v>6.000456841779779</v>
      </c>
      <c r="W76" s="153">
        <f t="shared" si="22"/>
        <v>6.000456841779779</v>
      </c>
      <c r="X76" s="153">
        <f t="shared" si="22"/>
        <v>6.000456841779779</v>
      </c>
      <c r="Y76" s="153">
        <f t="shared" si="22"/>
        <v>6.000456841779779</v>
      </c>
      <c r="Z76" s="153">
        <f t="shared" si="22"/>
        <v>6.000456841779779</v>
      </c>
      <c r="AA76" s="153">
        <f t="shared" si="22"/>
        <v>6.000456841779779</v>
      </c>
      <c r="AB76" s="153">
        <f t="shared" ref="AB76:AE81" si="23">N76/$D76</f>
        <v>6.000456841779779</v>
      </c>
      <c r="AC76" s="153">
        <f t="shared" si="23"/>
        <v>6.000456841779779</v>
      </c>
      <c r="AD76" s="153">
        <f t="shared" si="23"/>
        <v>6.000456841779779</v>
      </c>
      <c r="AE76" s="153">
        <f t="shared" si="23"/>
        <v>6.000456841779779</v>
      </c>
      <c r="AF76" s="153">
        <f t="shared" ref="AF76:AF78" si="24">SUM(T76:AE76)/12</f>
        <v>6.000456841779779</v>
      </c>
      <c r="AJ76">
        <v>20</v>
      </c>
      <c r="AK76">
        <v>1</v>
      </c>
      <c r="AL76" s="3">
        <f>+AF76*AK76</f>
        <v>6.000456841779779</v>
      </c>
    </row>
    <row r="77" spans="1:38" ht="12" customHeight="1" x14ac:dyDescent="0.25">
      <c r="A77" s="76" t="s">
        <v>365</v>
      </c>
      <c r="B77" s="76" t="s">
        <v>366</v>
      </c>
      <c r="C77" s="73">
        <v>42.668349999999997</v>
      </c>
      <c r="D77" s="73">
        <f t="shared" si="21"/>
        <v>42.668349999999997</v>
      </c>
      <c r="F77" s="138">
        <v>725.39</v>
      </c>
      <c r="G77" s="138">
        <v>725.39</v>
      </c>
      <c r="H77" s="138">
        <v>725.39</v>
      </c>
      <c r="I77" s="138">
        <v>682.72</v>
      </c>
      <c r="J77" s="138">
        <v>682.72</v>
      </c>
      <c r="K77" s="138">
        <v>725.39</v>
      </c>
      <c r="L77" s="138">
        <v>725.39</v>
      </c>
      <c r="M77" s="138">
        <v>725.39</v>
      </c>
      <c r="N77" s="138">
        <v>725.39</v>
      </c>
      <c r="O77" s="138">
        <v>665.68000000000006</v>
      </c>
      <c r="P77" s="138">
        <v>682.72</v>
      </c>
      <c r="Q77" s="138">
        <v>714.72</v>
      </c>
      <c r="R77" s="138">
        <f t="shared" si="17"/>
        <v>8506.2900000000027</v>
      </c>
      <c r="T77" s="153">
        <f t="shared" si="22"/>
        <v>17.000657395938678</v>
      </c>
      <c r="U77" s="153">
        <f t="shared" si="22"/>
        <v>17.000657395938678</v>
      </c>
      <c r="V77" s="153">
        <f t="shared" si="22"/>
        <v>17.000657395938678</v>
      </c>
      <c r="W77" s="153">
        <f t="shared" si="22"/>
        <v>16.000618725589344</v>
      </c>
      <c r="X77" s="153">
        <f t="shared" si="22"/>
        <v>16.000618725589344</v>
      </c>
      <c r="Y77" s="153">
        <f t="shared" si="22"/>
        <v>17.000657395938678</v>
      </c>
      <c r="Z77" s="153">
        <f t="shared" si="22"/>
        <v>17.000657395938678</v>
      </c>
      <c r="AA77" s="153">
        <f t="shared" si="22"/>
        <v>17.000657395938678</v>
      </c>
      <c r="AB77" s="153">
        <f t="shared" si="23"/>
        <v>17.000657395938678</v>
      </c>
      <c r="AC77" s="153">
        <f t="shared" si="23"/>
        <v>15.60125948155952</v>
      </c>
      <c r="AD77" s="153">
        <f t="shared" si="23"/>
        <v>16.000618725589344</v>
      </c>
      <c r="AE77" s="153">
        <f t="shared" si="23"/>
        <v>16.750589136912961</v>
      </c>
      <c r="AF77" s="153">
        <f t="shared" si="24"/>
        <v>16.613192213900938</v>
      </c>
      <c r="AJ77">
        <v>30</v>
      </c>
      <c r="AK77">
        <v>1</v>
      </c>
      <c r="AL77" s="3">
        <f t="shared" ref="AL77:AL80" si="25">+AF77*AK77</f>
        <v>16.613192213900938</v>
      </c>
    </row>
    <row r="78" spans="1:38" ht="12" customHeight="1" x14ac:dyDescent="0.25">
      <c r="A78" s="76" t="s">
        <v>367</v>
      </c>
      <c r="B78" s="76" t="s">
        <v>368</v>
      </c>
      <c r="C78" s="73">
        <v>48.779754999999994</v>
      </c>
      <c r="D78" s="73">
        <f t="shared" si="21"/>
        <v>48.779754999999994</v>
      </c>
      <c r="F78" s="138">
        <v>48.78</v>
      </c>
      <c r="G78" s="138">
        <v>48.78</v>
      </c>
      <c r="H78" s="138">
        <v>48.78</v>
      </c>
      <c r="I78" s="138">
        <v>48.78</v>
      </c>
      <c r="J78" s="138">
        <v>48.78</v>
      </c>
      <c r="K78" s="138">
        <v>48.78</v>
      </c>
      <c r="L78" s="138">
        <v>48.78</v>
      </c>
      <c r="M78" s="138">
        <v>48.78</v>
      </c>
      <c r="N78" s="138">
        <v>48.78</v>
      </c>
      <c r="O78" s="138">
        <v>48.78</v>
      </c>
      <c r="P78" s="138">
        <v>48.78</v>
      </c>
      <c r="Q78" s="138">
        <v>48.78</v>
      </c>
      <c r="R78" s="138">
        <f t="shared" si="17"/>
        <v>585.3599999999999</v>
      </c>
      <c r="T78" s="153">
        <f t="shared" si="22"/>
        <v>1.0000050225754518</v>
      </c>
      <c r="U78" s="153">
        <f t="shared" si="22"/>
        <v>1.0000050225754518</v>
      </c>
      <c r="V78" s="153">
        <f t="shared" si="22"/>
        <v>1.0000050225754518</v>
      </c>
      <c r="W78" s="153">
        <f t="shared" si="22"/>
        <v>1.0000050225754518</v>
      </c>
      <c r="X78" s="153">
        <f t="shared" si="22"/>
        <v>1.0000050225754518</v>
      </c>
      <c r="Y78" s="153">
        <f t="shared" si="22"/>
        <v>1.0000050225754518</v>
      </c>
      <c r="Z78" s="153">
        <f t="shared" si="22"/>
        <v>1.0000050225754518</v>
      </c>
      <c r="AA78" s="153">
        <f t="shared" si="22"/>
        <v>1.0000050225754518</v>
      </c>
      <c r="AB78" s="153">
        <f t="shared" si="23"/>
        <v>1.0000050225754518</v>
      </c>
      <c r="AC78" s="153">
        <f t="shared" si="23"/>
        <v>1.0000050225754518</v>
      </c>
      <c r="AD78" s="153">
        <f t="shared" si="23"/>
        <v>1.0000050225754518</v>
      </c>
      <c r="AE78" s="153">
        <f t="shared" si="23"/>
        <v>1.0000050225754518</v>
      </c>
      <c r="AF78" s="153">
        <f t="shared" si="24"/>
        <v>1.000005022575452</v>
      </c>
      <c r="AJ78">
        <v>40</v>
      </c>
      <c r="AK78">
        <v>1</v>
      </c>
      <c r="AL78" s="3">
        <f t="shared" si="25"/>
        <v>1.000005022575452</v>
      </c>
    </row>
    <row r="79" spans="1:38" ht="12" customHeight="1" x14ac:dyDescent="0.25">
      <c r="A79" s="76" t="s">
        <v>369</v>
      </c>
      <c r="B79" s="76" t="s">
        <v>370</v>
      </c>
      <c r="C79" s="73">
        <v>4.1553499999999994</v>
      </c>
      <c r="D79" s="73">
        <f t="shared" si="21"/>
        <v>4.1553499999999994</v>
      </c>
      <c r="F79" s="138">
        <v>540.79999999999995</v>
      </c>
      <c r="G79" s="138">
        <v>374.4</v>
      </c>
      <c r="H79" s="138">
        <v>453.44</v>
      </c>
      <c r="I79" s="138">
        <v>661.44</v>
      </c>
      <c r="J79" s="138">
        <v>557.44000000000005</v>
      </c>
      <c r="K79" s="138">
        <v>511.67999999999995</v>
      </c>
      <c r="L79" s="138">
        <v>503.36</v>
      </c>
      <c r="M79" s="138">
        <v>515.84</v>
      </c>
      <c r="N79" s="138">
        <v>532.48</v>
      </c>
      <c r="O79" s="138">
        <v>715.52</v>
      </c>
      <c r="P79" s="138">
        <v>515.84</v>
      </c>
      <c r="Q79" s="138">
        <v>653.11999999999989</v>
      </c>
      <c r="R79" s="138">
        <f t="shared" si="17"/>
        <v>6535.36</v>
      </c>
      <c r="T79" s="153">
        <f t="shared" si="22"/>
        <v>130.14547511039984</v>
      </c>
      <c r="U79" s="153">
        <f t="shared" si="22"/>
        <v>90.100713537969128</v>
      </c>
      <c r="V79" s="153">
        <f t="shared" si="22"/>
        <v>109.12197528487373</v>
      </c>
      <c r="W79" s="153">
        <f t="shared" si="22"/>
        <v>159.17792725041215</v>
      </c>
      <c r="X79" s="153">
        <f t="shared" si="22"/>
        <v>134.14995126764296</v>
      </c>
      <c r="Y79" s="153">
        <f t="shared" si="22"/>
        <v>123.13764183522447</v>
      </c>
      <c r="Z79" s="153">
        <f t="shared" si="22"/>
        <v>121.13540375660295</v>
      </c>
      <c r="AA79" s="153">
        <f t="shared" si="22"/>
        <v>124.13876087453527</v>
      </c>
      <c r="AB79" s="153">
        <f t="shared" si="23"/>
        <v>128.14323703177834</v>
      </c>
      <c r="AC79" s="153">
        <f t="shared" si="23"/>
        <v>172.19247476145213</v>
      </c>
      <c r="AD79" s="153">
        <f t="shared" si="23"/>
        <v>124.13876087453527</v>
      </c>
      <c r="AE79" s="153">
        <f t="shared" si="23"/>
        <v>157.17568917179057</v>
      </c>
      <c r="AF79" s="175">
        <f>SUM(T79:AE79)/12/30</f>
        <v>4.3687722521033807</v>
      </c>
      <c r="AG79" s="246" t="s">
        <v>431</v>
      </c>
      <c r="AJ79">
        <v>20</v>
      </c>
      <c r="AK79">
        <v>1</v>
      </c>
      <c r="AL79" s="3">
        <f t="shared" si="25"/>
        <v>4.3687722521033807</v>
      </c>
    </row>
    <row r="80" spans="1:38" ht="12" customHeight="1" x14ac:dyDescent="0.25">
      <c r="A80" s="76" t="s">
        <v>371</v>
      </c>
      <c r="B80" s="76" t="s">
        <v>372</v>
      </c>
      <c r="C80" s="73">
        <v>4.7431799999999997</v>
      </c>
      <c r="D80" s="73">
        <f t="shared" si="21"/>
        <v>4.7431799999999997</v>
      </c>
      <c r="F80" s="138">
        <v>2923.68</v>
      </c>
      <c r="G80" s="138">
        <v>949.07000000000016</v>
      </c>
      <c r="H80" s="138">
        <v>4838.47</v>
      </c>
      <c r="I80" s="138">
        <v>3085.74</v>
      </c>
      <c r="J80" s="138">
        <v>2313.12</v>
      </c>
      <c r="K80" s="138">
        <v>2768.16</v>
      </c>
      <c r="L80" s="138">
        <v>2308.3799999999997</v>
      </c>
      <c r="M80" s="138">
        <v>2260.98</v>
      </c>
      <c r="N80" s="138">
        <v>1877.04</v>
      </c>
      <c r="O80" s="138">
        <v>2028.7199999999998</v>
      </c>
      <c r="P80" s="138">
        <v>1848.6</v>
      </c>
      <c r="Q80" s="138">
        <v>2289.42</v>
      </c>
      <c r="R80" s="138">
        <f t="shared" si="17"/>
        <v>29491.380000000005</v>
      </c>
      <c r="T80" s="153">
        <f t="shared" si="22"/>
        <v>616.39659468963862</v>
      </c>
      <c r="U80" s="153">
        <f t="shared" si="22"/>
        <v>200.09149979549591</v>
      </c>
      <c r="V80" s="153">
        <f t="shared" si="22"/>
        <v>1020.0898974949297</v>
      </c>
      <c r="W80" s="153">
        <f t="shared" si="22"/>
        <v>650.56354597548477</v>
      </c>
      <c r="X80" s="153">
        <f t="shared" si="22"/>
        <v>487.67282709068598</v>
      </c>
      <c r="Y80" s="153">
        <f t="shared" si="22"/>
        <v>583.60846520688654</v>
      </c>
      <c r="Z80" s="153">
        <f t="shared" si="22"/>
        <v>486.67349752697555</v>
      </c>
      <c r="AA80" s="153">
        <f t="shared" si="22"/>
        <v>476.6802018898714</v>
      </c>
      <c r="AB80" s="153">
        <f t="shared" si="23"/>
        <v>395.73450722932716</v>
      </c>
      <c r="AC80" s="153">
        <f t="shared" si="23"/>
        <v>427.71305326806066</v>
      </c>
      <c r="AD80" s="153">
        <f t="shared" si="23"/>
        <v>389.73852984706463</v>
      </c>
      <c r="AE80" s="153">
        <f t="shared" si="23"/>
        <v>482.67617927213394</v>
      </c>
      <c r="AF80" s="175">
        <f>SUM(T80:AE80)/12/30</f>
        <v>17.271218886907096</v>
      </c>
      <c r="AG80" s="246" t="s">
        <v>431</v>
      </c>
      <c r="AJ80">
        <v>30</v>
      </c>
      <c r="AK80">
        <v>1</v>
      </c>
      <c r="AL80" s="3">
        <f t="shared" si="25"/>
        <v>17.271218886907096</v>
      </c>
    </row>
    <row r="81" spans="1:40" ht="12" customHeight="1" x14ac:dyDescent="0.25">
      <c r="A81" s="76" t="s">
        <v>373</v>
      </c>
      <c r="B81" s="76" t="s">
        <v>374</v>
      </c>
      <c r="C81" s="73">
        <v>5.361415</v>
      </c>
      <c r="D81" s="73">
        <f t="shared" si="21"/>
        <v>5.361415</v>
      </c>
      <c r="F81" s="138">
        <v>321.60000000000002</v>
      </c>
      <c r="G81" s="138">
        <v>321.60000000000002</v>
      </c>
      <c r="H81" s="138">
        <v>257.28000000000003</v>
      </c>
      <c r="I81" s="138">
        <v>160.80000000000001</v>
      </c>
      <c r="J81" s="138">
        <v>380.55999999999995</v>
      </c>
      <c r="K81" s="138">
        <v>423.44</v>
      </c>
      <c r="L81" s="138">
        <v>359.12</v>
      </c>
      <c r="M81" s="138">
        <v>439.52</v>
      </c>
      <c r="N81" s="138">
        <v>455.6</v>
      </c>
      <c r="O81" s="138">
        <v>305.52</v>
      </c>
      <c r="P81" s="138">
        <v>160.80000000000001</v>
      </c>
      <c r="Q81" s="138">
        <v>230.48000000000002</v>
      </c>
      <c r="R81" s="138">
        <f t="shared" si="17"/>
        <v>3816.32</v>
      </c>
      <c r="T81" s="153">
        <f t="shared" si="22"/>
        <v>59.984164628181183</v>
      </c>
      <c r="U81" s="153">
        <f t="shared" si="22"/>
        <v>59.984164628181183</v>
      </c>
      <c r="V81" s="153">
        <f t="shared" si="22"/>
        <v>47.98733170254495</v>
      </c>
      <c r="W81" s="153">
        <f t="shared" si="22"/>
        <v>29.992082314090592</v>
      </c>
      <c r="X81" s="153">
        <f t="shared" si="22"/>
        <v>70.981261476681055</v>
      </c>
      <c r="Y81" s="153">
        <f t="shared" si="22"/>
        <v>78.979150093771892</v>
      </c>
      <c r="Z81" s="153">
        <f t="shared" si="22"/>
        <v>66.982317168135651</v>
      </c>
      <c r="AA81" s="153">
        <f t="shared" si="22"/>
        <v>81.978358325180935</v>
      </c>
      <c r="AB81" s="153">
        <f t="shared" si="23"/>
        <v>84.977566556590006</v>
      </c>
      <c r="AC81" s="153">
        <f t="shared" si="23"/>
        <v>56.98495639677212</v>
      </c>
      <c r="AD81" s="153">
        <f t="shared" si="23"/>
        <v>29.992082314090592</v>
      </c>
      <c r="AE81" s="153">
        <f t="shared" si="23"/>
        <v>42.988651316863184</v>
      </c>
      <c r="AF81" s="175">
        <f>SUM(T81:AE81)/12/30</f>
        <v>1.9772557970030087</v>
      </c>
      <c r="AG81" s="246" t="s">
        <v>431</v>
      </c>
      <c r="AJ81">
        <v>40</v>
      </c>
      <c r="AK81">
        <v>1</v>
      </c>
      <c r="AL81" s="3">
        <f>+AF81*AK81</f>
        <v>1.9772557970030087</v>
      </c>
    </row>
    <row r="82" spans="1:40" ht="12" customHeight="1" x14ac:dyDescent="0.25">
      <c r="A82" s="76" t="s">
        <v>380</v>
      </c>
      <c r="B82" s="76" t="s">
        <v>381</v>
      </c>
      <c r="C82" s="73">
        <v>2.9087450000000001</v>
      </c>
      <c r="D82" s="73">
        <f t="shared" si="21"/>
        <v>2.9087450000000001</v>
      </c>
      <c r="F82" s="138">
        <v>1784.9</v>
      </c>
      <c r="G82" s="138">
        <v>1712.95</v>
      </c>
      <c r="H82" s="138">
        <v>2329.87</v>
      </c>
      <c r="I82" s="138">
        <v>2382.25</v>
      </c>
      <c r="J82" s="138">
        <v>2275.1</v>
      </c>
      <c r="K82" s="138">
        <v>2414.2600000000002</v>
      </c>
      <c r="L82" s="138">
        <v>2129.08</v>
      </c>
      <c r="M82" s="138">
        <v>1955</v>
      </c>
      <c r="N82" s="138">
        <v>2367.6999999999998</v>
      </c>
      <c r="O82" s="138">
        <v>2198.92</v>
      </c>
      <c r="P82" s="138">
        <v>2049.9899999999998</v>
      </c>
      <c r="Q82" s="138">
        <v>1951.57</v>
      </c>
      <c r="R82" s="138">
        <f t="shared" si="17"/>
        <v>25551.590000000004</v>
      </c>
      <c r="T82" s="139"/>
      <c r="U82" s="139"/>
      <c r="V82" s="139"/>
      <c r="W82" s="139"/>
      <c r="X82" s="139"/>
      <c r="Y82" s="139"/>
      <c r="Z82" s="139"/>
      <c r="AA82" s="139"/>
      <c r="AB82" s="139"/>
      <c r="AC82" s="139"/>
      <c r="AD82" s="139"/>
      <c r="AE82" s="139"/>
      <c r="AF82" s="139"/>
    </row>
    <row r="83" spans="1:40" ht="12" customHeight="1" x14ac:dyDescent="0.25">
      <c r="A83" s="76" t="s">
        <v>382</v>
      </c>
      <c r="B83" s="76" t="s">
        <v>383</v>
      </c>
      <c r="C83" s="73">
        <v>90.83</v>
      </c>
      <c r="D83" s="73">
        <f t="shared" si="21"/>
        <v>90.83</v>
      </c>
      <c r="F83" s="138">
        <v>0</v>
      </c>
      <c r="G83" s="138">
        <v>0</v>
      </c>
      <c r="H83" s="138">
        <v>0</v>
      </c>
      <c r="I83" s="138">
        <v>90.83</v>
      </c>
      <c r="J83" s="138">
        <v>0</v>
      </c>
      <c r="K83" s="138">
        <v>45.41</v>
      </c>
      <c r="L83" s="138">
        <v>110.47</v>
      </c>
      <c r="M83" s="138">
        <v>22.71</v>
      </c>
      <c r="N83" s="138">
        <v>30.2</v>
      </c>
      <c r="O83" s="138">
        <v>0</v>
      </c>
      <c r="P83" s="138">
        <v>0</v>
      </c>
      <c r="Q83" s="138">
        <v>45.54</v>
      </c>
      <c r="R83" s="138">
        <f t="shared" si="17"/>
        <v>345.16</v>
      </c>
      <c r="T83" s="139"/>
      <c r="U83" s="139"/>
      <c r="V83" s="139"/>
      <c r="W83" s="139"/>
      <c r="X83" s="139"/>
      <c r="Y83" s="139"/>
      <c r="Z83" s="139"/>
      <c r="AA83" s="139"/>
      <c r="AB83" s="139"/>
      <c r="AC83" s="139"/>
      <c r="AD83" s="139"/>
      <c r="AE83" s="139"/>
      <c r="AF83" s="139"/>
    </row>
    <row r="84" spans="1:40" ht="12" customHeight="1" thickBot="1" x14ac:dyDescent="0.3">
      <c r="A84" s="162"/>
      <c r="B84" s="162"/>
      <c r="F84" s="3"/>
      <c r="G84" s="3"/>
      <c r="H84" s="3"/>
      <c r="I84" s="3"/>
      <c r="J84" s="3"/>
      <c r="K84" s="3"/>
      <c r="L84" s="3"/>
      <c r="M84" s="3"/>
      <c r="N84" s="3"/>
      <c r="O84" s="3"/>
      <c r="P84" s="3"/>
      <c r="Q84" s="3"/>
      <c r="R84" s="3"/>
      <c r="T84" s="139"/>
      <c r="U84" s="139"/>
      <c r="V84" s="139"/>
      <c r="W84" s="139"/>
      <c r="X84" s="139"/>
      <c r="Y84" s="139"/>
      <c r="Z84" s="139"/>
      <c r="AA84" s="139"/>
      <c r="AB84" s="139"/>
      <c r="AC84" s="139"/>
      <c r="AD84" s="139"/>
      <c r="AE84" s="139"/>
      <c r="AF84" s="139"/>
      <c r="AM84" s="187" t="s">
        <v>16</v>
      </c>
      <c r="AN84" s="247">
        <f>+SUM(AL76:AL81)</f>
        <v>47.230901014269655</v>
      </c>
    </row>
    <row r="85" spans="1:40" ht="12" customHeight="1" thickBot="1" x14ac:dyDescent="0.3">
      <c r="A85" s="162"/>
      <c r="B85" s="189" t="s">
        <v>384</v>
      </c>
      <c r="F85" s="164">
        <f t="shared" ref="F85:R85" si="26">SUM(F69:F84)</f>
        <v>19605.669999999998</v>
      </c>
      <c r="G85" s="164">
        <f t="shared" si="26"/>
        <v>15844.92</v>
      </c>
      <c r="H85" s="164">
        <f t="shared" si="26"/>
        <v>22890.89</v>
      </c>
      <c r="I85" s="164">
        <f t="shared" si="26"/>
        <v>21172.66</v>
      </c>
      <c r="J85" s="164">
        <f t="shared" si="26"/>
        <v>20403.589999999997</v>
      </c>
      <c r="K85" s="164">
        <f t="shared" si="26"/>
        <v>22720.569999999996</v>
      </c>
      <c r="L85" s="164">
        <f t="shared" si="26"/>
        <v>20986.480000000003</v>
      </c>
      <c r="M85" s="164">
        <f t="shared" si="26"/>
        <v>19781.68</v>
      </c>
      <c r="N85" s="164">
        <f t="shared" si="26"/>
        <v>23992.36</v>
      </c>
      <c r="O85" s="164">
        <f t="shared" si="26"/>
        <v>20172.690000000002</v>
      </c>
      <c r="P85" s="164">
        <f t="shared" si="26"/>
        <v>18657.690000000002</v>
      </c>
      <c r="Q85" s="164">
        <f t="shared" si="26"/>
        <v>19981.969999999998</v>
      </c>
      <c r="R85" s="164">
        <f t="shared" si="26"/>
        <v>246211.16999999998</v>
      </c>
      <c r="T85" s="165"/>
      <c r="U85" s="165"/>
      <c r="V85" s="165"/>
      <c r="W85" s="165"/>
      <c r="X85" s="165"/>
      <c r="Y85" s="165"/>
      <c r="Z85" s="165"/>
      <c r="AA85" s="165"/>
      <c r="AB85" s="165"/>
      <c r="AC85" s="165"/>
      <c r="AD85" s="165"/>
      <c r="AE85" s="165"/>
      <c r="AF85" s="166">
        <f>+SUM(AF76:AF81)</f>
        <v>47.230901014269655</v>
      </c>
      <c r="AK85" s="164">
        <f t="shared" ref="AK85:AL85" si="27">SUM(AK69:AK84)</f>
        <v>6</v>
      </c>
      <c r="AL85" s="164">
        <f t="shared" si="27"/>
        <v>47.230901014269655</v>
      </c>
    </row>
    <row r="86" spans="1:40" ht="12" customHeight="1" x14ac:dyDescent="0.25">
      <c r="A86" s="162"/>
      <c r="B86" s="162"/>
      <c r="T86" s="139"/>
      <c r="U86" s="139"/>
      <c r="V86" s="139"/>
      <c r="W86" s="139"/>
      <c r="X86" s="139"/>
      <c r="Y86" s="139"/>
      <c r="Z86" s="139"/>
      <c r="AA86" s="139"/>
      <c r="AB86" s="139"/>
      <c r="AC86" s="139"/>
      <c r="AD86" s="139"/>
      <c r="AE86" s="139"/>
      <c r="AF86" s="139"/>
    </row>
    <row r="87" spans="1:40" ht="12" customHeight="1" x14ac:dyDescent="0.25">
      <c r="A87" s="184" t="s">
        <v>385</v>
      </c>
      <c r="B87" s="184" t="s">
        <v>385</v>
      </c>
      <c r="T87" s="139"/>
      <c r="U87" s="139"/>
      <c r="V87" s="139"/>
      <c r="W87" s="139"/>
      <c r="X87" s="139"/>
      <c r="Y87" s="139"/>
      <c r="Z87" s="139"/>
      <c r="AA87" s="139"/>
      <c r="AB87" s="139"/>
      <c r="AC87" s="139"/>
      <c r="AD87" s="139"/>
      <c r="AE87" s="139"/>
      <c r="AF87" s="139"/>
    </row>
    <row r="88" spans="1:40" ht="12" customHeight="1" x14ac:dyDescent="0.25">
      <c r="A88" s="76" t="s">
        <v>386</v>
      </c>
      <c r="B88" s="76" t="s">
        <v>387</v>
      </c>
      <c r="C88" s="73">
        <v>34.75</v>
      </c>
      <c r="D88" s="73">
        <v>34.75</v>
      </c>
      <c r="F88" s="138">
        <v>10697.34</v>
      </c>
      <c r="G88" s="138">
        <v>9141.64</v>
      </c>
      <c r="H88" s="138">
        <v>10469.64</v>
      </c>
      <c r="I88" s="138">
        <v>9589.77</v>
      </c>
      <c r="J88" s="138">
        <v>10437.549999999999</v>
      </c>
      <c r="K88" s="138">
        <v>11308.76</v>
      </c>
      <c r="L88" s="138">
        <v>13228.68</v>
      </c>
      <c r="M88" s="138">
        <v>11687.94</v>
      </c>
      <c r="N88" s="138">
        <v>14169.08</v>
      </c>
      <c r="O88" s="138">
        <v>11881.83</v>
      </c>
      <c r="P88" s="138">
        <v>12808.5</v>
      </c>
      <c r="Q88" s="138">
        <v>11891.46</v>
      </c>
      <c r="R88" s="138">
        <f>SUM(F88:Q88)</f>
        <v>137312.19</v>
      </c>
      <c r="T88" s="139"/>
      <c r="U88" s="139"/>
      <c r="V88" s="139"/>
      <c r="W88" s="139"/>
      <c r="X88" s="139"/>
      <c r="Y88" s="139"/>
      <c r="Z88" s="139"/>
      <c r="AA88" s="139"/>
      <c r="AB88" s="139"/>
      <c r="AC88" s="139"/>
      <c r="AD88" s="139"/>
      <c r="AE88" s="139"/>
      <c r="AF88" s="139"/>
    </row>
    <row r="89" spans="1:40" ht="12" customHeight="1" x14ac:dyDescent="0.25">
      <c r="A89" s="192"/>
      <c r="B89" s="192"/>
      <c r="F89" s="44"/>
      <c r="G89" s="44"/>
      <c r="H89" s="44"/>
      <c r="I89" s="44"/>
      <c r="J89" s="44"/>
      <c r="K89" s="44"/>
      <c r="L89" s="44"/>
      <c r="M89" s="44"/>
      <c r="N89" s="44"/>
      <c r="O89" s="44"/>
      <c r="P89" s="44"/>
      <c r="Q89" s="44"/>
      <c r="R89" s="44"/>
      <c r="T89" s="139"/>
      <c r="U89" s="139"/>
      <c r="V89" s="139"/>
      <c r="W89" s="139"/>
      <c r="X89" s="139"/>
      <c r="Y89" s="139"/>
      <c r="Z89" s="139"/>
      <c r="AA89" s="139"/>
      <c r="AB89" s="139"/>
      <c r="AC89" s="139"/>
      <c r="AD89" s="139"/>
      <c r="AE89" s="139"/>
      <c r="AF89" s="139"/>
    </row>
    <row r="90" spans="1:40" ht="12" customHeight="1" x14ac:dyDescent="0.25">
      <c r="A90" s="162"/>
      <c r="B90" s="189" t="s">
        <v>388</v>
      </c>
      <c r="F90" s="164">
        <f t="shared" ref="F90:R90" si="28">SUM(F88:F89)</f>
        <v>10697.34</v>
      </c>
      <c r="G90" s="164">
        <f t="shared" si="28"/>
        <v>9141.64</v>
      </c>
      <c r="H90" s="164">
        <f t="shared" si="28"/>
        <v>10469.64</v>
      </c>
      <c r="I90" s="164">
        <f t="shared" si="28"/>
        <v>9589.77</v>
      </c>
      <c r="J90" s="164">
        <f t="shared" si="28"/>
        <v>10437.549999999999</v>
      </c>
      <c r="K90" s="164">
        <f t="shared" si="28"/>
        <v>11308.76</v>
      </c>
      <c r="L90" s="164">
        <f t="shared" si="28"/>
        <v>13228.68</v>
      </c>
      <c r="M90" s="164">
        <f t="shared" si="28"/>
        <v>11687.94</v>
      </c>
      <c r="N90" s="164">
        <f t="shared" si="28"/>
        <v>14169.08</v>
      </c>
      <c r="O90" s="164">
        <f t="shared" si="28"/>
        <v>11881.83</v>
      </c>
      <c r="P90" s="164">
        <f t="shared" si="28"/>
        <v>12808.5</v>
      </c>
      <c r="Q90" s="164">
        <f t="shared" si="28"/>
        <v>11891.46</v>
      </c>
      <c r="R90" s="164">
        <f t="shared" si="28"/>
        <v>137312.19</v>
      </c>
      <c r="T90" s="139"/>
      <c r="U90" s="139"/>
      <c r="V90" s="139"/>
      <c r="W90" s="139"/>
      <c r="X90" s="139"/>
      <c r="Y90" s="139"/>
      <c r="Z90" s="139"/>
      <c r="AA90" s="139"/>
      <c r="AB90" s="139"/>
      <c r="AC90" s="139"/>
      <c r="AD90" s="139"/>
      <c r="AE90" s="139"/>
      <c r="AF90" s="139"/>
    </row>
    <row r="91" spans="1:40" ht="12" customHeight="1" x14ac:dyDescent="0.25">
      <c r="A91" s="162"/>
      <c r="B91" s="189"/>
      <c r="F91" s="248"/>
      <c r="G91" s="248"/>
      <c r="H91" s="248"/>
      <c r="I91" s="248"/>
      <c r="J91" s="248"/>
      <c r="K91" s="248"/>
      <c r="L91" s="248"/>
      <c r="M91" s="248"/>
      <c r="N91" s="248"/>
      <c r="O91" s="248"/>
      <c r="P91" s="248"/>
      <c r="Q91" s="248"/>
      <c r="R91" s="248"/>
      <c r="T91" s="139"/>
      <c r="U91" s="139"/>
      <c r="V91" s="139"/>
      <c r="W91" s="139"/>
      <c r="X91" s="139"/>
      <c r="Y91" s="139"/>
      <c r="Z91" s="139"/>
      <c r="AA91" s="139"/>
      <c r="AB91" s="139"/>
      <c r="AC91" s="139"/>
      <c r="AD91" s="139"/>
      <c r="AE91" s="139"/>
      <c r="AF91" s="139"/>
    </row>
    <row r="92" spans="1:40" s="147" customFormat="1" ht="12" customHeight="1" x14ac:dyDescent="0.2">
      <c r="A92" s="167" t="s">
        <v>56</v>
      </c>
      <c r="B92" s="167" t="s">
        <v>56</v>
      </c>
      <c r="C92" s="152"/>
      <c r="D92" s="152"/>
      <c r="E92" s="152"/>
      <c r="F92" s="154"/>
      <c r="G92" s="154"/>
      <c r="H92" s="154"/>
      <c r="I92" s="154"/>
      <c r="J92" s="154"/>
      <c r="K92" s="154"/>
      <c r="L92" s="154"/>
      <c r="M92" s="154"/>
      <c r="N92" s="154"/>
      <c r="O92" s="154"/>
      <c r="P92" s="154"/>
      <c r="Q92" s="154"/>
      <c r="R92" s="154"/>
      <c r="S92" s="152"/>
      <c r="T92" s="139"/>
      <c r="U92" s="139"/>
      <c r="V92" s="139"/>
      <c r="W92" s="139"/>
      <c r="X92" s="139"/>
      <c r="Y92" s="139"/>
      <c r="Z92" s="139"/>
      <c r="AA92" s="139"/>
      <c r="AB92" s="139"/>
      <c r="AC92" s="139"/>
      <c r="AD92" s="139"/>
      <c r="AE92" s="139"/>
      <c r="AF92" s="139"/>
    </row>
    <row r="93" spans="1:40" s="147" customFormat="1" ht="12" customHeight="1" x14ac:dyDescent="0.2">
      <c r="A93" s="76" t="s">
        <v>389</v>
      </c>
      <c r="B93" s="76" t="s">
        <v>390</v>
      </c>
      <c r="C93" s="73"/>
      <c r="D93" s="73"/>
      <c r="E93" s="152"/>
      <c r="F93" s="138">
        <v>-44.48</v>
      </c>
      <c r="G93" s="138">
        <v>-3.8</v>
      </c>
      <c r="H93" s="138">
        <v>0</v>
      </c>
      <c r="I93" s="138">
        <v>0</v>
      </c>
      <c r="J93" s="138">
        <v>0</v>
      </c>
      <c r="K93" s="138">
        <v>0</v>
      </c>
      <c r="L93" s="138">
        <v>-2.16</v>
      </c>
      <c r="M93" s="138">
        <v>-2.96</v>
      </c>
      <c r="N93" s="138">
        <v>0</v>
      </c>
      <c r="O93" s="138">
        <v>0</v>
      </c>
      <c r="P93" s="138">
        <v>1</v>
      </c>
      <c r="Q93" s="138">
        <v>-1</v>
      </c>
      <c r="R93" s="138">
        <f t="shared" ref="R93:R95" si="29">SUM(F93:Q93)</f>
        <v>-53.4</v>
      </c>
      <c r="S93" s="152"/>
      <c r="T93" s="139"/>
      <c r="U93" s="139"/>
      <c r="V93" s="139"/>
      <c r="W93" s="139"/>
      <c r="X93" s="139"/>
      <c r="Y93" s="139"/>
      <c r="Z93" s="139"/>
      <c r="AA93" s="139"/>
      <c r="AB93" s="139"/>
      <c r="AC93" s="139"/>
      <c r="AD93" s="139"/>
      <c r="AE93" s="139"/>
      <c r="AF93" s="139"/>
    </row>
    <row r="94" spans="1:40" s="147" customFormat="1" ht="12" customHeight="1" x14ac:dyDescent="0.2">
      <c r="A94" s="76" t="s">
        <v>391</v>
      </c>
      <c r="B94" s="76" t="s">
        <v>392</v>
      </c>
      <c r="C94" s="73"/>
      <c r="D94" s="73"/>
      <c r="E94" s="152"/>
      <c r="F94" s="138">
        <v>0</v>
      </c>
      <c r="G94" s="138">
        <v>0</v>
      </c>
      <c r="H94" s="138">
        <v>-49.93</v>
      </c>
      <c r="I94" s="138">
        <v>-36.9</v>
      </c>
      <c r="J94" s="138">
        <v>-51.19</v>
      </c>
      <c r="K94" s="138">
        <v>0</v>
      </c>
      <c r="L94" s="138">
        <v>0</v>
      </c>
      <c r="M94" s="138">
        <v>0</v>
      </c>
      <c r="N94" s="138">
        <v>0</v>
      </c>
      <c r="O94" s="138">
        <v>0</v>
      </c>
      <c r="P94" s="138">
        <v>0</v>
      </c>
      <c r="Q94" s="138">
        <v>0</v>
      </c>
      <c r="R94" s="138">
        <f t="shared" si="29"/>
        <v>-138.01999999999998</v>
      </c>
      <c r="S94" s="152"/>
      <c r="T94" s="139"/>
      <c r="U94" s="139"/>
      <c r="V94" s="139"/>
      <c r="W94" s="139"/>
      <c r="X94" s="139"/>
      <c r="Y94" s="139"/>
      <c r="Z94" s="139"/>
      <c r="AA94" s="139"/>
      <c r="AB94" s="139"/>
      <c r="AC94" s="139"/>
      <c r="AD94" s="139"/>
      <c r="AE94" s="139"/>
      <c r="AF94" s="139"/>
    </row>
    <row r="95" spans="1:40" s="147" customFormat="1" ht="12" customHeight="1" x14ac:dyDescent="0.25">
      <c r="A95" s="76" t="s">
        <v>393</v>
      </c>
      <c r="B95" s="76" t="s">
        <v>394</v>
      </c>
      <c r="C95" s="73"/>
      <c r="D95" s="73"/>
      <c r="E95" s="152"/>
      <c r="F95" s="138">
        <v>103.93</v>
      </c>
      <c r="G95" s="138">
        <v>57.92</v>
      </c>
      <c r="H95" s="138">
        <v>49.93</v>
      </c>
      <c r="I95" s="138">
        <v>36.9</v>
      </c>
      <c r="J95" s="138">
        <v>51.19</v>
      </c>
      <c r="K95" s="138">
        <v>39.04</v>
      </c>
      <c r="L95" s="138">
        <v>60.16</v>
      </c>
      <c r="M95" s="138">
        <v>59.75</v>
      </c>
      <c r="N95" s="138">
        <v>37.700000000000003</v>
      </c>
      <c r="O95" s="138">
        <v>82.34</v>
      </c>
      <c r="P95" s="138">
        <v>66.58</v>
      </c>
      <c r="Q95" s="138">
        <v>47.2</v>
      </c>
      <c r="R95" s="138">
        <f t="shared" si="29"/>
        <v>692.6400000000001</v>
      </c>
      <c r="S95" s="152"/>
      <c r="T95"/>
      <c r="U95"/>
      <c r="V95"/>
      <c r="W95"/>
      <c r="X95"/>
      <c r="Y95"/>
      <c r="Z95"/>
      <c r="AA95"/>
      <c r="AB95"/>
      <c r="AC95"/>
      <c r="AD95"/>
      <c r="AE95"/>
      <c r="AF95"/>
    </row>
    <row r="96" spans="1:40" s="147" customFormat="1" ht="12" customHeight="1" x14ac:dyDescent="0.25">
      <c r="A96" s="159"/>
      <c r="B96" s="159"/>
      <c r="C96" s="152"/>
      <c r="D96" s="152"/>
      <c r="E96" s="152"/>
      <c r="F96" s="154"/>
      <c r="G96" s="154"/>
      <c r="H96" s="154"/>
      <c r="I96" s="154"/>
      <c r="J96" s="154"/>
      <c r="K96" s="154"/>
      <c r="L96" s="154"/>
      <c r="M96" s="154"/>
      <c r="N96" s="154"/>
      <c r="O96" s="154"/>
      <c r="P96" s="154"/>
      <c r="Q96" s="154"/>
      <c r="R96" s="154"/>
      <c r="S96" s="152"/>
      <c r="T96"/>
      <c r="U96"/>
      <c r="V96"/>
      <c r="W96"/>
      <c r="X96"/>
      <c r="Y96"/>
      <c r="Z96"/>
      <c r="AA96"/>
      <c r="AB96"/>
      <c r="AC96"/>
      <c r="AD96"/>
      <c r="AE96"/>
      <c r="AF96"/>
    </row>
    <row r="97" spans="1:32" s="147" customFormat="1" ht="12" customHeight="1" x14ac:dyDescent="0.25">
      <c r="A97" s="170"/>
      <c r="B97" s="163" t="s">
        <v>399</v>
      </c>
      <c r="C97" s="152"/>
      <c r="D97" s="152"/>
      <c r="E97" s="152"/>
      <c r="F97" s="249">
        <f t="shared" ref="F97:R97" si="30">SUM(F93:F96)</f>
        <v>59.45000000000001</v>
      </c>
      <c r="G97" s="249">
        <f t="shared" si="30"/>
        <v>54.120000000000005</v>
      </c>
      <c r="H97" s="249">
        <f t="shared" si="30"/>
        <v>0</v>
      </c>
      <c r="I97" s="249">
        <f t="shared" si="30"/>
        <v>0</v>
      </c>
      <c r="J97" s="249">
        <f t="shared" si="30"/>
        <v>0</v>
      </c>
      <c r="K97" s="249">
        <f t="shared" si="30"/>
        <v>39.04</v>
      </c>
      <c r="L97" s="249">
        <f t="shared" si="30"/>
        <v>58</v>
      </c>
      <c r="M97" s="249">
        <f t="shared" si="30"/>
        <v>56.79</v>
      </c>
      <c r="N97" s="249">
        <f t="shared" si="30"/>
        <v>37.700000000000003</v>
      </c>
      <c r="O97" s="249">
        <f t="shared" si="30"/>
        <v>82.34</v>
      </c>
      <c r="P97" s="249">
        <f t="shared" si="30"/>
        <v>67.58</v>
      </c>
      <c r="Q97" s="249">
        <f t="shared" si="30"/>
        <v>46.2</v>
      </c>
      <c r="R97" s="249">
        <f t="shared" si="30"/>
        <v>501.22000000000014</v>
      </c>
      <c r="S97" s="152"/>
      <c r="T97"/>
      <c r="U97"/>
      <c r="V97"/>
      <c r="W97"/>
      <c r="X97"/>
      <c r="Y97"/>
      <c r="Z97"/>
      <c r="AA97"/>
      <c r="AB97"/>
      <c r="AC97"/>
      <c r="AD97"/>
      <c r="AE97"/>
      <c r="AF97"/>
    </row>
    <row r="98" spans="1:32" ht="12" customHeight="1" x14ac:dyDescent="0.25">
      <c r="A98" s="162"/>
      <c r="B98" s="189"/>
    </row>
    <row r="99" spans="1:32" ht="12" customHeight="1" x14ac:dyDescent="0.25">
      <c r="A99" s="194"/>
      <c r="B99" s="195" t="s">
        <v>400</v>
      </c>
      <c r="F99" s="164">
        <f t="shared" ref="F99:R99" si="31">SUM(F18,F22,F26,F64,F85,F90,F97)</f>
        <v>138516.96</v>
      </c>
      <c r="G99" s="164">
        <f t="shared" si="31"/>
        <v>134142.90999999997</v>
      </c>
      <c r="H99" s="164">
        <f t="shared" si="31"/>
        <v>144328.91999999998</v>
      </c>
      <c r="I99" s="164">
        <f t="shared" si="31"/>
        <v>142173.44999999998</v>
      </c>
      <c r="J99" s="164">
        <f t="shared" si="31"/>
        <v>143279.28999999998</v>
      </c>
      <c r="K99" s="164">
        <f t="shared" si="31"/>
        <v>146470.80000000002</v>
      </c>
      <c r="L99" s="164">
        <f t="shared" si="31"/>
        <v>147018.01999999999</v>
      </c>
      <c r="M99" s="164">
        <f t="shared" si="31"/>
        <v>142159.76</v>
      </c>
      <c r="N99" s="164">
        <f t="shared" si="31"/>
        <v>150930.84</v>
      </c>
      <c r="O99" s="164">
        <f t="shared" si="31"/>
        <v>145107.63</v>
      </c>
      <c r="P99" s="164">
        <f t="shared" si="31"/>
        <v>144269.97</v>
      </c>
      <c r="Q99" s="164">
        <f t="shared" si="31"/>
        <v>146002.43999999997</v>
      </c>
      <c r="R99" s="164">
        <f t="shared" si="31"/>
        <v>1724400.9899999995</v>
      </c>
    </row>
    <row r="100" spans="1:32" x14ac:dyDescent="0.25">
      <c r="A100" s="194"/>
      <c r="B100" s="194"/>
      <c r="F100" s="40">
        <v>138516.96</v>
      </c>
      <c r="G100" s="40">
        <v>134142.91000000003</v>
      </c>
      <c r="H100" s="40">
        <v>144328.92000000004</v>
      </c>
      <c r="I100" s="40">
        <v>142173.45000000001</v>
      </c>
      <c r="J100" s="40">
        <v>143279.29000000004</v>
      </c>
      <c r="K100" s="40">
        <v>146470.80000000002</v>
      </c>
      <c r="L100" s="40">
        <v>147018.02000000002</v>
      </c>
      <c r="M100" s="40">
        <v>142159.76</v>
      </c>
      <c r="N100" s="40">
        <v>150930.84000000008</v>
      </c>
      <c r="O100" s="40">
        <v>145107.63</v>
      </c>
      <c r="P100" s="40">
        <v>144269.97000000003</v>
      </c>
      <c r="Q100" s="40">
        <v>146002.44</v>
      </c>
      <c r="R100" s="40">
        <f>SUM(F100:Q100)</f>
        <v>1724400.99</v>
      </c>
    </row>
    <row r="101" spans="1:32" x14ac:dyDescent="0.25">
      <c r="C101" s="9"/>
      <c r="F101" s="40">
        <f>F100-F99</f>
        <v>0</v>
      </c>
      <c r="G101" s="40">
        <f t="shared" ref="G101:Q101" si="32">G100-G99</f>
        <v>0</v>
      </c>
      <c r="H101" s="40">
        <f t="shared" si="32"/>
        <v>0</v>
      </c>
      <c r="I101" s="40">
        <f t="shared" si="32"/>
        <v>0</v>
      </c>
      <c r="J101" s="40">
        <f t="shared" si="32"/>
        <v>0</v>
      </c>
      <c r="K101" s="40">
        <f t="shared" si="32"/>
        <v>0</v>
      </c>
      <c r="L101" s="40">
        <f t="shared" si="32"/>
        <v>0</v>
      </c>
      <c r="M101" s="40">
        <f t="shared" si="32"/>
        <v>0</v>
      </c>
      <c r="N101" s="40">
        <f t="shared" si="32"/>
        <v>0</v>
      </c>
      <c r="O101" s="40">
        <f t="shared" si="32"/>
        <v>0</v>
      </c>
      <c r="P101" s="40">
        <f t="shared" si="32"/>
        <v>0</v>
      </c>
      <c r="Q101" s="40">
        <f t="shared" si="32"/>
        <v>0</v>
      </c>
      <c r="R101" s="40">
        <f>R100-R99</f>
        <v>0</v>
      </c>
    </row>
    <row r="102" spans="1:32" x14ac:dyDescent="0.25">
      <c r="R102" s="8"/>
    </row>
  </sheetData>
  <mergeCells count="1">
    <mergeCell ref="AH4:AL4"/>
  </mergeCells>
  <pageMargins left="0.7" right="0.7" top="0.75" bottom="0.75" header="0.3" footer="0.3"/>
  <pageSetup scale="70" pageOrder="overThenDown"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69"/>
  <sheetViews>
    <sheetView showGridLines="0" view="pageBreakPreview" zoomScale="60" zoomScaleNormal="100" workbookViewId="0">
      <pane xSplit="2" ySplit="6" topLeftCell="C7" activePane="bottomRight" state="frozen"/>
      <selection activeCell="N5" sqref="N5"/>
      <selection pane="topRight" activeCell="N5" sqref="N5"/>
      <selection pane="bottomLeft" activeCell="N5" sqref="N5"/>
      <selection pane="bottomRight" activeCell="N5" sqref="N5"/>
    </sheetView>
  </sheetViews>
  <sheetFormatPr defaultRowHeight="15" outlineLevelCol="1" x14ac:dyDescent="0.25"/>
  <cols>
    <col min="1" max="1" width="22.7109375" style="9" customWidth="1"/>
    <col min="2" max="2" width="29.140625" style="9" bestFit="1" customWidth="1"/>
    <col min="3" max="4" width="10.7109375" bestFit="1" customWidth="1"/>
    <col min="5" max="5" width="2" customWidth="1"/>
    <col min="6" max="17" width="10.5703125" hidden="1" customWidth="1" outlineLevel="1"/>
    <col min="18" max="18" width="11.5703125" bestFit="1" customWidth="1" collapsed="1"/>
    <col min="19" max="19" width="2" customWidth="1"/>
    <col min="20" max="31" width="9.42578125" style="139" hidden="1" customWidth="1" outlineLevel="1"/>
    <col min="32" max="32" width="16.42578125" style="139" bestFit="1" customWidth="1" collapsed="1"/>
    <col min="36" max="36" width="11" bestFit="1" customWidth="1"/>
  </cols>
  <sheetData>
    <row r="1" spans="1:38" ht="12" customHeight="1" x14ac:dyDescent="0.25">
      <c r="A1" s="45" t="s">
        <v>34</v>
      </c>
      <c r="B1" s="136"/>
      <c r="C1" s="137"/>
      <c r="D1" s="137"/>
      <c r="E1" s="136"/>
      <c r="F1" s="147"/>
      <c r="G1" s="147"/>
      <c r="H1" s="147"/>
      <c r="I1" s="147"/>
      <c r="J1" s="147"/>
      <c r="K1" s="147"/>
      <c r="L1" s="147"/>
      <c r="M1" s="147"/>
      <c r="N1" s="147"/>
      <c r="O1" s="147"/>
      <c r="P1" s="147"/>
      <c r="Q1" s="147"/>
      <c r="R1" s="147"/>
      <c r="S1" s="136"/>
    </row>
    <row r="2" spans="1:38" ht="12" customHeight="1" x14ac:dyDescent="0.25">
      <c r="A2" s="45" t="s">
        <v>460</v>
      </c>
      <c r="B2" s="136"/>
      <c r="C2" s="137"/>
      <c r="D2" s="137"/>
      <c r="E2" s="136"/>
      <c r="F2" s="147"/>
      <c r="G2" s="147"/>
      <c r="H2" s="147"/>
      <c r="I2" s="147"/>
      <c r="J2" s="147"/>
      <c r="K2" s="147"/>
      <c r="L2" s="147"/>
      <c r="M2" s="147"/>
      <c r="N2" s="147"/>
      <c r="O2" s="147"/>
      <c r="P2" s="147"/>
      <c r="Q2" s="147"/>
      <c r="R2" s="147"/>
      <c r="S2" s="136"/>
    </row>
    <row r="3" spans="1:38" ht="12" customHeight="1" x14ac:dyDescent="0.25">
      <c r="A3" s="140" t="str">
        <f>'Yakima Regulated Price Out'!A3</f>
        <v>1/1/2020-12/31/2020</v>
      </c>
      <c r="B3" s="136"/>
      <c r="C3" s="137"/>
      <c r="D3" s="137"/>
      <c r="E3" s="136"/>
      <c r="F3" s="147"/>
      <c r="G3" s="147"/>
      <c r="H3" s="147"/>
      <c r="I3" s="147"/>
      <c r="J3" s="147"/>
      <c r="K3" s="147"/>
      <c r="L3" s="147"/>
      <c r="M3" s="147"/>
      <c r="N3" s="147"/>
      <c r="O3" s="147"/>
      <c r="P3" s="147"/>
      <c r="Q3" s="147"/>
      <c r="R3" s="147"/>
      <c r="S3" s="136"/>
    </row>
    <row r="4" spans="1:38" x14ac:dyDescent="0.25">
      <c r="A4" s="136"/>
      <c r="B4" s="141"/>
      <c r="C4" s="142" t="s">
        <v>461</v>
      </c>
      <c r="D4" s="142" t="s">
        <v>462</v>
      </c>
      <c r="E4" s="136"/>
      <c r="F4" s="55" t="str">
        <f>'Yakima Regulated Price Out'!E4</f>
        <v>Jan</v>
      </c>
      <c r="G4" s="55" t="str">
        <f>'Yakima Regulated Price Out'!F4</f>
        <v>Feb</v>
      </c>
      <c r="H4" s="55" t="str">
        <f>'Yakima Regulated Price Out'!G4</f>
        <v>Mar</v>
      </c>
      <c r="I4" s="55" t="str">
        <f>'Yakima Regulated Price Out'!H4</f>
        <v>Apr</v>
      </c>
      <c r="J4" s="55" t="str">
        <f>'Yakima Regulated Price Out'!I4</f>
        <v>May</v>
      </c>
      <c r="K4" s="55" t="str">
        <f>'Yakima Regulated Price Out'!J4</f>
        <v>Jun</v>
      </c>
      <c r="L4" s="55" t="str">
        <f>'Yakima Regulated Price Out'!K4</f>
        <v>Jul</v>
      </c>
      <c r="M4" s="55" t="str">
        <f>'Yakima Regulated Price Out'!L4</f>
        <v>Aug</v>
      </c>
      <c r="N4" s="55" t="str">
        <f>'Yakima Regulated Price Out'!M4</f>
        <v>Sep</v>
      </c>
      <c r="O4" s="55" t="str">
        <f>'Yakima Regulated Price Out'!N4</f>
        <v>Oct</v>
      </c>
      <c r="P4" s="55" t="str">
        <f>'Yakima Regulated Price Out'!O4</f>
        <v>Nov</v>
      </c>
      <c r="Q4" s="55" t="str">
        <f>'Yakima Regulated Price Out'!P4</f>
        <v>Dec</v>
      </c>
      <c r="R4" s="55" t="s">
        <v>10</v>
      </c>
      <c r="S4" s="136"/>
      <c r="T4" s="143" t="str">
        <f>F4</f>
        <v>Jan</v>
      </c>
      <c r="U4" s="143" t="str">
        <f t="shared" ref="U4:AE4" si="0">G4</f>
        <v>Feb</v>
      </c>
      <c r="V4" s="143" t="str">
        <f t="shared" si="0"/>
        <v>Mar</v>
      </c>
      <c r="W4" s="143" t="str">
        <f t="shared" si="0"/>
        <v>Apr</v>
      </c>
      <c r="X4" s="143" t="str">
        <f t="shared" si="0"/>
        <v>May</v>
      </c>
      <c r="Y4" s="143" t="str">
        <f t="shared" si="0"/>
        <v>Jun</v>
      </c>
      <c r="Z4" s="143" t="str">
        <f t="shared" si="0"/>
        <v>Jul</v>
      </c>
      <c r="AA4" s="143" t="str">
        <f t="shared" si="0"/>
        <v>Aug</v>
      </c>
      <c r="AB4" s="143" t="str">
        <f t="shared" si="0"/>
        <v>Sep</v>
      </c>
      <c r="AC4" s="143" t="str">
        <f t="shared" si="0"/>
        <v>Oct</v>
      </c>
      <c r="AD4" s="143" t="str">
        <f t="shared" si="0"/>
        <v>Nov</v>
      </c>
      <c r="AE4" s="143" t="str">
        <f t="shared" si="0"/>
        <v>Dec</v>
      </c>
      <c r="AF4" s="144" t="s">
        <v>81</v>
      </c>
      <c r="AH4" s="268" t="s">
        <v>76</v>
      </c>
      <c r="AI4" s="268"/>
      <c r="AJ4" s="268"/>
      <c r="AK4" s="268"/>
      <c r="AL4" s="268"/>
    </row>
    <row r="5" spans="1:38" ht="13.5" customHeight="1" x14ac:dyDescent="0.25">
      <c r="A5" s="145" t="s">
        <v>77</v>
      </c>
      <c r="B5" s="141" t="s">
        <v>78</v>
      </c>
      <c r="C5" s="146" t="s">
        <v>405</v>
      </c>
      <c r="D5" s="146" t="s">
        <v>406</v>
      </c>
      <c r="E5" s="141"/>
      <c r="F5" s="55" t="s">
        <v>407</v>
      </c>
      <c r="G5" s="55" t="s">
        <v>407</v>
      </c>
      <c r="H5" s="55" t="s">
        <v>407</v>
      </c>
      <c r="I5" s="55" t="s">
        <v>407</v>
      </c>
      <c r="J5" s="55" t="s">
        <v>407</v>
      </c>
      <c r="K5" s="55" t="s">
        <v>407</v>
      </c>
      <c r="L5" s="55" t="s">
        <v>407</v>
      </c>
      <c r="M5" s="55" t="s">
        <v>407</v>
      </c>
      <c r="N5" s="55" t="s">
        <v>407</v>
      </c>
      <c r="O5" s="55" t="s">
        <v>407</v>
      </c>
      <c r="P5" s="55" t="s">
        <v>407</v>
      </c>
      <c r="Q5" s="55" t="s">
        <v>407</v>
      </c>
      <c r="R5" s="55" t="s">
        <v>407</v>
      </c>
      <c r="S5" s="141"/>
      <c r="T5" s="61" t="s">
        <v>408</v>
      </c>
      <c r="U5" s="61" t="s">
        <v>408</v>
      </c>
      <c r="V5" s="61" t="s">
        <v>408</v>
      </c>
      <c r="W5" s="61" t="s">
        <v>408</v>
      </c>
      <c r="X5" s="61" t="s">
        <v>408</v>
      </c>
      <c r="Y5" s="61" t="s">
        <v>408</v>
      </c>
      <c r="Z5" s="61" t="s">
        <v>408</v>
      </c>
      <c r="AA5" s="61" t="s">
        <v>408</v>
      </c>
      <c r="AB5" s="61" t="s">
        <v>408</v>
      </c>
      <c r="AC5" s="61" t="s">
        <v>408</v>
      </c>
      <c r="AD5" s="61" t="s">
        <v>408</v>
      </c>
      <c r="AE5" s="61" t="s">
        <v>408</v>
      </c>
      <c r="AF5" s="61" t="s">
        <v>408</v>
      </c>
      <c r="AH5" s="63" t="s">
        <v>82</v>
      </c>
      <c r="AI5" s="63" t="s">
        <v>83</v>
      </c>
      <c r="AJ5" s="63" t="s">
        <v>84</v>
      </c>
      <c r="AK5" s="63" t="s">
        <v>85</v>
      </c>
      <c r="AL5" s="63" t="s">
        <v>86</v>
      </c>
    </row>
    <row r="6" spans="1:38" ht="12" customHeight="1" x14ac:dyDescent="0.25"/>
    <row r="7" spans="1:38" s="147" customFormat="1" ht="12" customHeight="1" x14ac:dyDescent="0.2">
      <c r="B7" s="136"/>
      <c r="C7" s="137"/>
      <c r="D7" s="137"/>
      <c r="E7" s="136"/>
      <c r="S7" s="136"/>
      <c r="T7" s="139"/>
      <c r="U7" s="139"/>
      <c r="V7" s="139"/>
      <c r="W7" s="139"/>
      <c r="X7" s="139"/>
      <c r="Y7" s="139"/>
      <c r="Z7" s="139"/>
      <c r="AA7" s="139"/>
      <c r="AB7" s="139"/>
      <c r="AC7" s="139"/>
      <c r="AD7" s="139"/>
      <c r="AE7" s="139"/>
      <c r="AF7" s="139"/>
    </row>
    <row r="8" spans="1:38" s="147" customFormat="1" ht="12" customHeight="1" x14ac:dyDescent="0.2">
      <c r="A8" s="148"/>
      <c r="B8" s="148"/>
      <c r="C8" s="137"/>
      <c r="D8" s="137"/>
      <c r="E8" s="149"/>
      <c r="S8" s="149"/>
      <c r="T8" s="139"/>
      <c r="U8" s="139"/>
      <c r="V8" s="139"/>
      <c r="W8" s="139"/>
      <c r="X8" s="139"/>
      <c r="Y8" s="139"/>
      <c r="Z8" s="139"/>
      <c r="AA8" s="139"/>
      <c r="AB8" s="139"/>
      <c r="AC8" s="139"/>
      <c r="AD8" s="139"/>
      <c r="AE8" s="139"/>
      <c r="AF8" s="139"/>
    </row>
    <row r="9" spans="1:38" s="147" customFormat="1" ht="12" customHeight="1" x14ac:dyDescent="0.2">
      <c r="A9" s="150" t="s">
        <v>87</v>
      </c>
      <c r="B9" s="150" t="s">
        <v>87</v>
      </c>
      <c r="C9" s="137"/>
      <c r="D9" s="137"/>
      <c r="E9" s="149"/>
      <c r="S9" s="149"/>
      <c r="T9" s="139"/>
      <c r="U9" s="139"/>
      <c r="V9" s="139"/>
      <c r="W9" s="139"/>
      <c r="X9" s="139"/>
      <c r="Y9" s="139"/>
      <c r="Z9" s="139"/>
      <c r="AA9" s="139"/>
      <c r="AB9" s="139"/>
      <c r="AC9" s="139"/>
      <c r="AD9" s="139"/>
      <c r="AE9" s="139"/>
      <c r="AF9" s="139"/>
    </row>
    <row r="10" spans="1:38" s="147" customFormat="1" ht="12" customHeight="1" x14ac:dyDescent="0.2">
      <c r="A10" s="150"/>
      <c r="B10" s="150"/>
      <c r="C10" s="137"/>
      <c r="D10" s="137"/>
      <c r="E10" s="149"/>
      <c r="S10" s="149"/>
      <c r="T10" s="139"/>
      <c r="U10" s="139"/>
      <c r="V10" s="139"/>
      <c r="W10" s="139"/>
      <c r="X10" s="139"/>
      <c r="Y10" s="139"/>
      <c r="Z10" s="139"/>
      <c r="AA10" s="139"/>
      <c r="AB10" s="139"/>
      <c r="AC10" s="139"/>
      <c r="AD10" s="139"/>
      <c r="AE10" s="139"/>
      <c r="AF10" s="139"/>
    </row>
    <row r="11" spans="1:38" s="147" customFormat="1" ht="12" customHeight="1" x14ac:dyDescent="0.2">
      <c r="A11" s="151" t="s">
        <v>88</v>
      </c>
      <c r="B11" s="151" t="s">
        <v>88</v>
      </c>
      <c r="C11" s="152"/>
      <c r="D11" s="152"/>
      <c r="E11" s="152"/>
      <c r="F11" s="154"/>
      <c r="G11" s="154"/>
      <c r="H11" s="154"/>
      <c r="I11" s="154"/>
      <c r="J11" s="154"/>
      <c r="K11" s="154"/>
      <c r="L11" s="154"/>
      <c r="M11" s="154"/>
      <c r="N11" s="154"/>
      <c r="O11" s="154"/>
      <c r="P11" s="154"/>
      <c r="Q11" s="154"/>
      <c r="R11" s="154"/>
      <c r="S11" s="152"/>
      <c r="T11" s="139"/>
      <c r="U11" s="139"/>
      <c r="V11" s="139"/>
      <c r="W11" s="139"/>
      <c r="X11" s="139"/>
      <c r="Y11" s="139"/>
      <c r="Z11" s="139"/>
      <c r="AA11" s="139"/>
      <c r="AB11" s="139"/>
      <c r="AC11" s="139"/>
      <c r="AD11" s="139"/>
      <c r="AE11" s="139"/>
      <c r="AF11" s="139"/>
    </row>
    <row r="12" spans="1:38" s="147" customFormat="1" ht="12" customHeight="1" x14ac:dyDescent="0.2">
      <c r="A12" s="76" t="s">
        <v>105</v>
      </c>
      <c r="B12" s="76" t="s">
        <v>106</v>
      </c>
      <c r="C12" s="152">
        <v>10.68</v>
      </c>
      <c r="D12" s="152">
        <v>10.68</v>
      </c>
      <c r="E12" s="152"/>
      <c r="F12" s="138">
        <v>149.52000000000001</v>
      </c>
      <c r="G12" s="138">
        <v>149.52000000000001</v>
      </c>
      <c r="H12" s="138">
        <v>149.52000000000001</v>
      </c>
      <c r="I12" s="138">
        <v>149.52000000000001</v>
      </c>
      <c r="J12" s="138">
        <v>149.52000000000001</v>
      </c>
      <c r="K12" s="138">
        <v>149.52000000000001</v>
      </c>
      <c r="L12" s="138">
        <v>149.52000000000001</v>
      </c>
      <c r="M12" s="138">
        <v>149.52000000000001</v>
      </c>
      <c r="N12" s="138">
        <v>149.52000000000001</v>
      </c>
      <c r="O12" s="138">
        <v>149.52000000000001</v>
      </c>
      <c r="P12" s="138">
        <v>149.52000000000001</v>
      </c>
      <c r="Q12" s="138">
        <v>149.52000000000001</v>
      </c>
      <c r="R12" s="138">
        <f>SUM(F12:Q12)</f>
        <v>1794.24</v>
      </c>
      <c r="S12" s="152"/>
      <c r="T12" s="153">
        <f>+(F12/$C12)</f>
        <v>14.000000000000002</v>
      </c>
      <c r="U12" s="153">
        <f t="shared" ref="U12:AA14" si="1">+(G12/$C12)</f>
        <v>14.000000000000002</v>
      </c>
      <c r="V12" s="153">
        <f t="shared" si="1"/>
        <v>14.000000000000002</v>
      </c>
      <c r="W12" s="153">
        <f t="shared" si="1"/>
        <v>14.000000000000002</v>
      </c>
      <c r="X12" s="153">
        <f t="shared" si="1"/>
        <v>14.000000000000002</v>
      </c>
      <c r="Y12" s="153">
        <f t="shared" si="1"/>
        <v>14.000000000000002</v>
      </c>
      <c r="Z12" s="153">
        <f t="shared" si="1"/>
        <v>14.000000000000002</v>
      </c>
      <c r="AA12" s="153">
        <f t="shared" si="1"/>
        <v>14.000000000000002</v>
      </c>
      <c r="AB12" s="153">
        <f>+(N12/$D12)</f>
        <v>14.000000000000002</v>
      </c>
      <c r="AC12" s="153">
        <f t="shared" ref="AC12:AE14" si="2">+(O12/$D12)</f>
        <v>14.000000000000002</v>
      </c>
      <c r="AD12" s="153">
        <f t="shared" si="2"/>
        <v>14.000000000000002</v>
      </c>
      <c r="AE12" s="153">
        <f t="shared" si="2"/>
        <v>14.000000000000002</v>
      </c>
      <c r="AF12" s="153">
        <f>SUM(T12:AE12)/12</f>
        <v>14.000000000000002</v>
      </c>
      <c r="AH12" s="147">
        <v>48</v>
      </c>
      <c r="AK12" s="147">
        <v>1</v>
      </c>
      <c r="AL12" s="178">
        <f>+AK12*AF12</f>
        <v>14.000000000000002</v>
      </c>
    </row>
    <row r="13" spans="1:38" s="147" customFormat="1" ht="12" customHeight="1" x14ac:dyDescent="0.2">
      <c r="A13" s="76" t="s">
        <v>107</v>
      </c>
      <c r="B13" s="76" t="s">
        <v>108</v>
      </c>
      <c r="C13" s="152">
        <v>11.440000000000001</v>
      </c>
      <c r="D13" s="152">
        <v>11.440000000000001</v>
      </c>
      <c r="E13" s="152"/>
      <c r="F13" s="138">
        <v>125.84</v>
      </c>
      <c r="G13" s="138">
        <v>125.84</v>
      </c>
      <c r="H13" s="138">
        <v>125.84</v>
      </c>
      <c r="I13" s="138">
        <v>125.84</v>
      </c>
      <c r="J13" s="138">
        <v>125.84</v>
      </c>
      <c r="K13" s="138">
        <v>125.84</v>
      </c>
      <c r="L13" s="138">
        <v>125.84</v>
      </c>
      <c r="M13" s="138">
        <v>125.84</v>
      </c>
      <c r="N13" s="138">
        <v>125.84</v>
      </c>
      <c r="O13" s="138">
        <v>125.84</v>
      </c>
      <c r="P13" s="138">
        <v>125.84</v>
      </c>
      <c r="Q13" s="138">
        <v>125.84</v>
      </c>
      <c r="R13" s="138">
        <f t="shared" ref="R13:R18" si="3">SUM(F13:Q13)</f>
        <v>1510.08</v>
      </c>
      <c r="S13" s="152"/>
      <c r="T13" s="153">
        <f t="shared" ref="T13:T14" si="4">+(F13/$C13)</f>
        <v>10.999999999999998</v>
      </c>
      <c r="U13" s="153">
        <f t="shared" si="1"/>
        <v>10.999999999999998</v>
      </c>
      <c r="V13" s="153">
        <f t="shared" si="1"/>
        <v>10.999999999999998</v>
      </c>
      <c r="W13" s="153">
        <f t="shared" si="1"/>
        <v>10.999999999999998</v>
      </c>
      <c r="X13" s="153">
        <f t="shared" si="1"/>
        <v>10.999999999999998</v>
      </c>
      <c r="Y13" s="153">
        <f t="shared" si="1"/>
        <v>10.999999999999998</v>
      </c>
      <c r="Z13" s="153">
        <f t="shared" si="1"/>
        <v>10.999999999999998</v>
      </c>
      <c r="AA13" s="153">
        <f t="shared" si="1"/>
        <v>10.999999999999998</v>
      </c>
      <c r="AB13" s="153">
        <f t="shared" ref="AB13:AB14" si="5">+(N13/$D13)</f>
        <v>10.999999999999998</v>
      </c>
      <c r="AC13" s="153">
        <f t="shared" si="2"/>
        <v>10.999999999999998</v>
      </c>
      <c r="AD13" s="153">
        <f t="shared" si="2"/>
        <v>10.999999999999998</v>
      </c>
      <c r="AE13" s="153">
        <f t="shared" si="2"/>
        <v>10.999999999999998</v>
      </c>
      <c r="AF13" s="153">
        <f>SUM(T13:AE13)/12</f>
        <v>10.999999999999998</v>
      </c>
      <c r="AH13" s="147">
        <v>64</v>
      </c>
      <c r="AK13" s="147">
        <v>1</v>
      </c>
      <c r="AL13" s="178">
        <f t="shared" ref="AL13:AL15" si="6">+AK13*AF13</f>
        <v>10.999999999999998</v>
      </c>
    </row>
    <row r="14" spans="1:38" s="147" customFormat="1" ht="12" customHeight="1" x14ac:dyDescent="0.2">
      <c r="A14" s="76" t="s">
        <v>109</v>
      </c>
      <c r="B14" s="76" t="s">
        <v>110</v>
      </c>
      <c r="C14" s="152">
        <v>12.270000000000001</v>
      </c>
      <c r="D14" s="152">
        <v>12.270000000000001</v>
      </c>
      <c r="E14" s="152"/>
      <c r="F14" s="138">
        <v>3717.81</v>
      </c>
      <c r="G14" s="138">
        <v>3742.35</v>
      </c>
      <c r="H14" s="138">
        <v>3754.62</v>
      </c>
      <c r="I14" s="138">
        <v>3803.7</v>
      </c>
      <c r="J14" s="138">
        <v>3803.7</v>
      </c>
      <c r="K14" s="138">
        <v>3815.97</v>
      </c>
      <c r="L14" s="138">
        <v>3828.24</v>
      </c>
      <c r="M14" s="138">
        <v>3803.7</v>
      </c>
      <c r="N14" s="138">
        <v>3803.7</v>
      </c>
      <c r="O14" s="138">
        <v>3828.24</v>
      </c>
      <c r="P14" s="138">
        <v>3877.32</v>
      </c>
      <c r="Q14" s="138">
        <v>3865.05</v>
      </c>
      <c r="R14" s="138">
        <f t="shared" si="3"/>
        <v>45644.4</v>
      </c>
      <c r="S14" s="152"/>
      <c r="T14" s="153">
        <f t="shared" si="4"/>
        <v>302.99999999999994</v>
      </c>
      <c r="U14" s="153">
        <f t="shared" si="1"/>
        <v>304.99999999999994</v>
      </c>
      <c r="V14" s="153">
        <f t="shared" si="1"/>
        <v>305.99999999999994</v>
      </c>
      <c r="W14" s="153">
        <f t="shared" si="1"/>
        <v>309.99999999999994</v>
      </c>
      <c r="X14" s="153">
        <f t="shared" si="1"/>
        <v>309.99999999999994</v>
      </c>
      <c r="Y14" s="153">
        <f t="shared" si="1"/>
        <v>310.99999999999994</v>
      </c>
      <c r="Z14" s="153">
        <f t="shared" si="1"/>
        <v>311.99999999999994</v>
      </c>
      <c r="AA14" s="153">
        <f t="shared" si="1"/>
        <v>309.99999999999994</v>
      </c>
      <c r="AB14" s="153">
        <f t="shared" si="5"/>
        <v>309.99999999999994</v>
      </c>
      <c r="AC14" s="153">
        <f t="shared" si="2"/>
        <v>311.99999999999994</v>
      </c>
      <c r="AD14" s="153">
        <f t="shared" si="2"/>
        <v>316</v>
      </c>
      <c r="AE14" s="153">
        <f t="shared" si="2"/>
        <v>315</v>
      </c>
      <c r="AF14" s="153">
        <f>SUM(T14:AE14)/12</f>
        <v>309.99999999999994</v>
      </c>
      <c r="AH14" s="147">
        <v>96</v>
      </c>
      <c r="AK14" s="147">
        <v>1</v>
      </c>
      <c r="AL14" s="178">
        <f t="shared" si="6"/>
        <v>309.99999999999994</v>
      </c>
    </row>
    <row r="15" spans="1:38" s="147" customFormat="1" ht="12" customHeight="1" x14ac:dyDescent="0.2">
      <c r="A15" s="76" t="s">
        <v>93</v>
      </c>
      <c r="B15" s="76" t="s">
        <v>94</v>
      </c>
      <c r="C15" s="152">
        <v>0</v>
      </c>
      <c r="D15" s="152">
        <v>0</v>
      </c>
      <c r="E15" s="152"/>
      <c r="F15" s="138">
        <v>2.0099999999999998</v>
      </c>
      <c r="G15" s="138">
        <v>0</v>
      </c>
      <c r="H15" s="138">
        <v>0</v>
      </c>
      <c r="I15" s="138">
        <v>0</v>
      </c>
      <c r="J15" s="138">
        <v>0</v>
      </c>
      <c r="K15" s="138">
        <v>0</v>
      </c>
      <c r="L15" s="138">
        <v>0</v>
      </c>
      <c r="M15" s="138">
        <v>0</v>
      </c>
      <c r="N15" s="138">
        <v>0</v>
      </c>
      <c r="O15" s="138">
        <v>0</v>
      </c>
      <c r="P15" s="138">
        <v>0</v>
      </c>
      <c r="Q15" s="138">
        <v>0</v>
      </c>
      <c r="R15" s="138">
        <f t="shared" si="3"/>
        <v>2.0099999999999998</v>
      </c>
      <c r="S15" s="152"/>
      <c r="T15" s="153"/>
      <c r="U15" s="153"/>
      <c r="V15" s="153"/>
      <c r="W15" s="153"/>
      <c r="X15" s="153"/>
      <c r="Y15" s="153"/>
      <c r="Z15" s="153"/>
      <c r="AA15" s="153"/>
      <c r="AB15" s="153"/>
      <c r="AC15" s="153"/>
      <c r="AD15" s="153"/>
      <c r="AE15" s="153"/>
      <c r="AF15" s="153">
        <f>SUM(T15:AE15)/12</f>
        <v>0</v>
      </c>
      <c r="AI15" s="147">
        <v>32</v>
      </c>
      <c r="AK15" s="147">
        <v>1</v>
      </c>
      <c r="AL15" s="178">
        <f t="shared" si="6"/>
        <v>0</v>
      </c>
    </row>
    <row r="16" spans="1:38" s="147" customFormat="1" ht="12" customHeight="1" x14ac:dyDescent="0.2">
      <c r="A16" s="76" t="s">
        <v>113</v>
      </c>
      <c r="B16" s="76" t="s">
        <v>114</v>
      </c>
      <c r="C16" s="152">
        <v>1.99</v>
      </c>
      <c r="D16" s="152">
        <v>1.99</v>
      </c>
      <c r="E16" s="152"/>
      <c r="F16" s="138">
        <v>99.5</v>
      </c>
      <c r="G16" s="138">
        <v>0.16000000000000014</v>
      </c>
      <c r="H16" s="138">
        <v>63.68</v>
      </c>
      <c r="I16" s="138">
        <v>29.69</v>
      </c>
      <c r="J16" s="138">
        <v>17.91</v>
      </c>
      <c r="K16" s="138">
        <v>3.98</v>
      </c>
      <c r="L16" s="138">
        <v>1.99</v>
      </c>
      <c r="M16" s="138">
        <v>5.97</v>
      </c>
      <c r="N16" s="138">
        <v>49.910000000000004</v>
      </c>
      <c r="O16" s="138">
        <v>5.97</v>
      </c>
      <c r="P16" s="138">
        <v>5.85</v>
      </c>
      <c r="Q16" s="138">
        <v>125.49000000000001</v>
      </c>
      <c r="R16" s="138">
        <f t="shared" si="3"/>
        <v>410.10000000000008</v>
      </c>
      <c r="S16" s="152"/>
      <c r="T16" s="153"/>
      <c r="U16" s="153"/>
      <c r="V16" s="153"/>
      <c r="W16" s="153"/>
      <c r="X16" s="153"/>
      <c r="Y16" s="153"/>
      <c r="Z16" s="153"/>
      <c r="AA16" s="153"/>
      <c r="AB16" s="153"/>
      <c r="AC16" s="153"/>
      <c r="AD16" s="153"/>
      <c r="AE16" s="153"/>
      <c r="AF16" s="153"/>
    </row>
    <row r="17" spans="1:40" s="147" customFormat="1" ht="12" customHeight="1" x14ac:dyDescent="0.2">
      <c r="A17" s="76" t="s">
        <v>123</v>
      </c>
      <c r="B17" s="76" t="s">
        <v>463</v>
      </c>
      <c r="C17" s="152">
        <v>2.83</v>
      </c>
      <c r="D17" s="152">
        <v>2.83</v>
      </c>
      <c r="E17" s="152"/>
      <c r="F17" s="168">
        <v>2.83</v>
      </c>
      <c r="G17" s="138">
        <v>2.83</v>
      </c>
      <c r="H17" s="138">
        <v>2.83</v>
      </c>
      <c r="I17" s="138">
        <v>2.83</v>
      </c>
      <c r="J17" s="138">
        <v>2.83</v>
      </c>
      <c r="K17" s="138">
        <v>2.83</v>
      </c>
      <c r="L17" s="138">
        <v>2.83</v>
      </c>
      <c r="M17" s="138">
        <v>2.83</v>
      </c>
      <c r="N17" s="138">
        <v>2.83</v>
      </c>
      <c r="O17" s="138">
        <v>2.83</v>
      </c>
      <c r="P17" s="138">
        <v>2.83</v>
      </c>
      <c r="Q17" s="138">
        <v>2.83</v>
      </c>
      <c r="R17" s="138">
        <f t="shared" si="3"/>
        <v>33.959999999999994</v>
      </c>
      <c r="S17" s="152"/>
      <c r="T17" s="153"/>
      <c r="U17" s="153"/>
      <c r="V17" s="153"/>
      <c r="W17" s="153"/>
      <c r="X17" s="153"/>
      <c r="Y17" s="153"/>
      <c r="Z17" s="153"/>
      <c r="AA17" s="153"/>
      <c r="AB17" s="153"/>
      <c r="AC17" s="153"/>
      <c r="AD17" s="153"/>
      <c r="AE17" s="153"/>
      <c r="AF17" s="153"/>
    </row>
    <row r="18" spans="1:40" s="147" customFormat="1" ht="12" customHeight="1" x14ac:dyDescent="0.2">
      <c r="A18" s="76" t="s">
        <v>143</v>
      </c>
      <c r="B18" s="76" t="s">
        <v>144</v>
      </c>
      <c r="C18" s="152">
        <v>4.5199999999999996</v>
      </c>
      <c r="D18" s="152">
        <v>4.53</v>
      </c>
      <c r="E18" s="152"/>
      <c r="F18" s="138">
        <v>0</v>
      </c>
      <c r="G18" s="138">
        <v>0</v>
      </c>
      <c r="H18" s="138">
        <v>4.5199999999999996</v>
      </c>
      <c r="I18" s="138">
        <v>0</v>
      </c>
      <c r="J18" s="138">
        <v>0</v>
      </c>
      <c r="K18" s="138">
        <v>0</v>
      </c>
      <c r="L18" s="138">
        <v>0</v>
      </c>
      <c r="M18" s="138">
        <v>0</v>
      </c>
      <c r="N18" s="138">
        <v>0</v>
      </c>
      <c r="O18" s="138">
        <v>0</v>
      </c>
      <c r="P18" s="138">
        <v>0</v>
      </c>
      <c r="Q18" s="138">
        <v>0</v>
      </c>
      <c r="R18" s="138">
        <f t="shared" si="3"/>
        <v>4.5199999999999996</v>
      </c>
      <c r="S18" s="152"/>
      <c r="T18" s="153"/>
      <c r="U18" s="153"/>
      <c r="V18" s="153"/>
      <c r="W18" s="153"/>
      <c r="X18" s="153"/>
      <c r="Y18" s="153"/>
      <c r="Z18" s="153"/>
      <c r="AA18" s="153"/>
      <c r="AB18" s="153"/>
      <c r="AC18" s="153"/>
      <c r="AD18" s="153"/>
      <c r="AE18" s="153"/>
      <c r="AF18" s="153"/>
      <c r="AM18" s="160" t="s">
        <v>149</v>
      </c>
      <c r="AN18" s="161">
        <f>+SUM(AL12:AL14)</f>
        <v>334.99999999999994</v>
      </c>
    </row>
    <row r="19" spans="1:40" s="147" customFormat="1" ht="12" customHeight="1" thickBot="1" x14ac:dyDescent="0.3">
      <c r="A19" s="159"/>
      <c r="B19" s="159"/>
      <c r="C19" s="152"/>
      <c r="D19" s="152"/>
      <c r="E19" s="152"/>
      <c r="F19" s="138"/>
      <c r="G19" s="138"/>
      <c r="H19" s="138"/>
      <c r="I19" s="138"/>
      <c r="J19" s="138"/>
      <c r="K19" s="138"/>
      <c r="L19" s="138"/>
      <c r="M19" s="138"/>
      <c r="N19" s="138"/>
      <c r="O19" s="138"/>
      <c r="P19" s="138"/>
      <c r="Q19" s="138"/>
      <c r="R19" s="138"/>
      <c r="S19" s="152"/>
      <c r="T19" s="139"/>
      <c r="U19" s="139"/>
      <c r="V19" s="139"/>
      <c r="W19" s="139"/>
      <c r="X19" s="139"/>
      <c r="Y19" s="139"/>
      <c r="Z19" s="139"/>
      <c r="AA19" s="139"/>
      <c r="AB19" s="139"/>
      <c r="AC19" s="139"/>
      <c r="AD19" s="139"/>
      <c r="AE19" s="139"/>
      <c r="AF19" s="139"/>
      <c r="AM19" s="160" t="s">
        <v>150</v>
      </c>
      <c r="AN19" s="161">
        <f>+AL15</f>
        <v>0</v>
      </c>
    </row>
    <row r="20" spans="1:40" s="136" customFormat="1" ht="12" customHeight="1" thickBot="1" x14ac:dyDescent="0.25">
      <c r="A20" s="162"/>
      <c r="B20" s="163" t="s">
        <v>151</v>
      </c>
      <c r="C20" s="152"/>
      <c r="D20" s="152"/>
      <c r="E20" s="152"/>
      <c r="F20" s="164">
        <f>SUM(F12:F19)</f>
        <v>4097.51</v>
      </c>
      <c r="G20" s="164">
        <f t="shared" ref="G20:R20" si="7">SUM(G12:G19)</f>
        <v>4020.7</v>
      </c>
      <c r="H20" s="164">
        <f t="shared" si="7"/>
        <v>4101.01</v>
      </c>
      <c r="I20" s="164">
        <f t="shared" si="7"/>
        <v>4111.58</v>
      </c>
      <c r="J20" s="164">
        <f t="shared" si="7"/>
        <v>4099.8</v>
      </c>
      <c r="K20" s="164">
        <f t="shared" si="7"/>
        <v>4098.1400000000003</v>
      </c>
      <c r="L20" s="164">
        <f t="shared" si="7"/>
        <v>4108.4199999999992</v>
      </c>
      <c r="M20" s="164">
        <f t="shared" si="7"/>
        <v>4087.8599999999997</v>
      </c>
      <c r="N20" s="164">
        <f t="shared" si="7"/>
        <v>4131.8</v>
      </c>
      <c r="O20" s="164">
        <f t="shared" si="7"/>
        <v>4112.3999999999996</v>
      </c>
      <c r="P20" s="164">
        <f t="shared" si="7"/>
        <v>4161.3600000000006</v>
      </c>
      <c r="Q20" s="164">
        <f t="shared" si="7"/>
        <v>4268.7299999999996</v>
      </c>
      <c r="R20" s="164">
        <f t="shared" si="7"/>
        <v>49399.31</v>
      </c>
      <c r="S20" s="152"/>
      <c r="T20" s="165">
        <f t="shared" ref="T20:AF20" si="8">SUM(T12:T19)</f>
        <v>327.99999999999994</v>
      </c>
      <c r="U20" s="165">
        <f t="shared" si="8"/>
        <v>329.99999999999994</v>
      </c>
      <c r="V20" s="165">
        <f t="shared" si="8"/>
        <v>330.99999999999994</v>
      </c>
      <c r="W20" s="165">
        <f t="shared" si="8"/>
        <v>334.99999999999994</v>
      </c>
      <c r="X20" s="165">
        <f t="shared" si="8"/>
        <v>334.99999999999994</v>
      </c>
      <c r="Y20" s="165">
        <f t="shared" si="8"/>
        <v>335.99999999999994</v>
      </c>
      <c r="Z20" s="165">
        <f t="shared" si="8"/>
        <v>336.99999999999994</v>
      </c>
      <c r="AA20" s="165">
        <f t="shared" si="8"/>
        <v>334.99999999999994</v>
      </c>
      <c r="AB20" s="165">
        <f t="shared" si="8"/>
        <v>334.99999999999994</v>
      </c>
      <c r="AC20" s="165">
        <f t="shared" si="8"/>
        <v>336.99999999999994</v>
      </c>
      <c r="AD20" s="165">
        <f t="shared" si="8"/>
        <v>341</v>
      </c>
      <c r="AE20" s="165">
        <f t="shared" si="8"/>
        <v>340</v>
      </c>
      <c r="AF20" s="166">
        <f t="shared" si="8"/>
        <v>334.99999999999994</v>
      </c>
      <c r="AK20" s="164">
        <f t="shared" ref="AK20:AL20" si="9">SUM(AK12:AK19)</f>
        <v>4</v>
      </c>
      <c r="AL20" s="164">
        <f t="shared" si="9"/>
        <v>334.99999999999994</v>
      </c>
    </row>
    <row r="21" spans="1:40" s="147" customFormat="1" ht="12" customHeight="1" x14ac:dyDescent="0.2">
      <c r="A21" s="150"/>
      <c r="B21" s="167"/>
      <c r="C21" s="152"/>
      <c r="D21" s="152"/>
      <c r="E21" s="152"/>
      <c r="F21" s="154"/>
      <c r="G21" s="154"/>
      <c r="H21" s="154"/>
      <c r="I21" s="154"/>
      <c r="J21" s="154"/>
      <c r="K21" s="154"/>
      <c r="L21" s="154"/>
      <c r="M21" s="154"/>
      <c r="N21" s="154"/>
      <c r="O21" s="154"/>
      <c r="P21" s="154"/>
      <c r="Q21" s="154"/>
      <c r="R21" s="154"/>
      <c r="S21" s="152"/>
      <c r="T21" s="139"/>
      <c r="U21" s="139"/>
      <c r="V21" s="139"/>
      <c r="W21" s="139"/>
      <c r="X21" s="139"/>
      <c r="Y21" s="139"/>
      <c r="Z21" s="139"/>
      <c r="AA21" s="139"/>
      <c r="AB21" s="139"/>
      <c r="AC21" s="139"/>
      <c r="AD21" s="139"/>
      <c r="AE21" s="139"/>
      <c r="AF21" s="139"/>
    </row>
    <row r="22" spans="1:40" s="147" customFormat="1" ht="12" customHeight="1" x14ac:dyDescent="0.2">
      <c r="A22" s="151" t="s">
        <v>152</v>
      </c>
      <c r="B22" s="151" t="s">
        <v>152</v>
      </c>
      <c r="C22" s="152"/>
      <c r="D22" s="152"/>
      <c r="E22" s="152"/>
      <c r="F22" s="154"/>
      <c r="G22" s="154"/>
      <c r="H22" s="154"/>
      <c r="I22" s="154"/>
      <c r="J22" s="154"/>
      <c r="K22" s="154"/>
      <c r="L22" s="154"/>
      <c r="M22" s="154"/>
      <c r="N22" s="154"/>
      <c r="O22" s="154"/>
      <c r="P22" s="154"/>
      <c r="Q22" s="154"/>
      <c r="R22" s="154"/>
      <c r="S22" s="152"/>
      <c r="T22" s="139"/>
      <c r="U22" s="139"/>
      <c r="V22" s="139"/>
      <c r="W22" s="139"/>
      <c r="X22" s="139"/>
      <c r="Y22" s="139"/>
      <c r="Z22" s="139"/>
      <c r="AA22" s="139"/>
      <c r="AB22" s="139"/>
      <c r="AC22" s="139"/>
      <c r="AD22" s="139"/>
      <c r="AE22" s="139"/>
      <c r="AF22" s="139"/>
    </row>
    <row r="23" spans="1:40" s="147" customFormat="1" ht="12" customHeight="1" x14ac:dyDescent="0.25">
      <c r="A23" s="169"/>
      <c r="B23" s="139"/>
      <c r="C23" s="152"/>
      <c r="D23" s="152"/>
      <c r="E23" s="152"/>
      <c r="F23" s="138"/>
      <c r="G23" s="138"/>
      <c r="H23" s="138"/>
      <c r="I23" s="138"/>
      <c r="J23" s="138"/>
      <c r="K23" s="138"/>
      <c r="L23" s="138"/>
      <c r="M23" s="138"/>
      <c r="N23" s="138"/>
      <c r="O23" s="138"/>
      <c r="P23" s="138"/>
      <c r="Q23" s="138"/>
      <c r="R23" s="138"/>
      <c r="S23" s="152"/>
      <c r="T23" s="139"/>
      <c r="U23" s="139"/>
      <c r="V23" s="139"/>
      <c r="W23" s="139"/>
      <c r="X23" s="139"/>
      <c r="Y23" s="139"/>
      <c r="Z23" s="139"/>
      <c r="AA23" s="139"/>
      <c r="AB23" s="139"/>
      <c r="AC23" s="139"/>
      <c r="AD23" s="139"/>
      <c r="AE23" s="139"/>
      <c r="AF23" s="139"/>
    </row>
    <row r="24" spans="1:40" s="136" customFormat="1" ht="12" customHeight="1" x14ac:dyDescent="0.2">
      <c r="A24" s="162"/>
      <c r="B24" s="163" t="s">
        <v>155</v>
      </c>
      <c r="C24" s="152"/>
      <c r="D24" s="152"/>
      <c r="E24" s="152"/>
      <c r="F24" s="245">
        <f>SUM(F23:F23)</f>
        <v>0</v>
      </c>
      <c r="G24" s="245">
        <f t="shared" ref="G24:R24" si="10">SUM(G23:G23)</f>
        <v>0</v>
      </c>
      <c r="H24" s="245">
        <f t="shared" si="10"/>
        <v>0</v>
      </c>
      <c r="I24" s="245">
        <f t="shared" si="10"/>
        <v>0</v>
      </c>
      <c r="J24" s="245">
        <f t="shared" si="10"/>
        <v>0</v>
      </c>
      <c r="K24" s="245">
        <f t="shared" si="10"/>
        <v>0</v>
      </c>
      <c r="L24" s="245">
        <f t="shared" si="10"/>
        <v>0</v>
      </c>
      <c r="M24" s="245">
        <f t="shared" si="10"/>
        <v>0</v>
      </c>
      <c r="N24" s="245">
        <f t="shared" si="10"/>
        <v>0</v>
      </c>
      <c r="O24" s="245">
        <f t="shared" si="10"/>
        <v>0</v>
      </c>
      <c r="P24" s="245">
        <f t="shared" si="10"/>
        <v>0</v>
      </c>
      <c r="Q24" s="245">
        <f t="shared" si="10"/>
        <v>0</v>
      </c>
      <c r="R24" s="245">
        <f t="shared" si="10"/>
        <v>0</v>
      </c>
      <c r="S24" s="152"/>
    </row>
    <row r="25" spans="1:40" s="147" customFormat="1" ht="12" customHeight="1" x14ac:dyDescent="0.2">
      <c r="A25" s="170"/>
      <c r="B25" s="163"/>
      <c r="C25" s="152"/>
      <c r="D25" s="152"/>
      <c r="E25" s="152"/>
      <c r="F25" s="154"/>
      <c r="G25" s="154"/>
      <c r="H25" s="154"/>
      <c r="I25" s="154"/>
      <c r="J25" s="154"/>
      <c r="K25" s="154"/>
      <c r="L25" s="154"/>
      <c r="M25" s="154"/>
      <c r="N25" s="154"/>
      <c r="O25" s="154"/>
      <c r="P25" s="154"/>
      <c r="Q25" s="154"/>
      <c r="R25" s="154"/>
      <c r="S25" s="152"/>
      <c r="T25" s="139"/>
      <c r="U25" s="139"/>
      <c r="V25" s="139"/>
      <c r="W25" s="139"/>
      <c r="X25" s="139"/>
      <c r="Y25" s="139"/>
      <c r="Z25" s="139"/>
      <c r="AA25" s="139"/>
      <c r="AB25" s="139"/>
      <c r="AC25" s="139"/>
      <c r="AD25" s="139"/>
      <c r="AE25" s="139"/>
      <c r="AF25" s="139"/>
    </row>
    <row r="26" spans="1:40" s="136" customFormat="1" ht="12" customHeight="1" thickBot="1" x14ac:dyDescent="0.3">
      <c r="A26" s="171" t="s">
        <v>156</v>
      </c>
      <c r="B26" s="171" t="s">
        <v>156</v>
      </c>
      <c r="C26" s="152"/>
      <c r="D26" s="152"/>
      <c r="E26" s="152"/>
      <c r="F26" s="154"/>
      <c r="G26" s="154"/>
      <c r="H26" s="154"/>
      <c r="I26" s="154"/>
      <c r="J26" s="154"/>
      <c r="K26" s="154"/>
      <c r="L26" s="154"/>
      <c r="M26" s="154"/>
      <c r="N26" s="154"/>
      <c r="O26" s="154"/>
      <c r="P26" s="154"/>
      <c r="Q26" s="154"/>
      <c r="R26" s="154"/>
      <c r="S26" s="152"/>
      <c r="AL26" s="75"/>
      <c r="AM26" s="156"/>
    </row>
    <row r="27" spans="1:40" s="147" customFormat="1" ht="12" customHeight="1" thickBot="1" x14ac:dyDescent="0.25">
      <c r="A27" s="76" t="s">
        <v>157</v>
      </c>
      <c r="B27" s="76" t="s">
        <v>158</v>
      </c>
      <c r="C27" s="152">
        <v>6.9300000000000006</v>
      </c>
      <c r="D27" s="152">
        <v>6.93</v>
      </c>
      <c r="E27" s="172"/>
      <c r="F27" s="138">
        <v>575.19000000000005</v>
      </c>
      <c r="G27" s="138">
        <v>575.19000000000005</v>
      </c>
      <c r="H27" s="138">
        <v>582.12</v>
      </c>
      <c r="I27" s="138">
        <v>589.04999999999995</v>
      </c>
      <c r="J27" s="138">
        <v>595.98</v>
      </c>
      <c r="K27" s="138">
        <v>589.04999999999995</v>
      </c>
      <c r="L27" s="138">
        <v>589.04999999999995</v>
      </c>
      <c r="M27" s="138">
        <v>602.91</v>
      </c>
      <c r="N27" s="138">
        <v>589.04999999999995</v>
      </c>
      <c r="O27" s="138">
        <v>582.12</v>
      </c>
      <c r="P27" s="138">
        <v>575.19000000000005</v>
      </c>
      <c r="Q27" s="138">
        <v>575.19000000000005</v>
      </c>
      <c r="R27" s="138">
        <f t="shared" ref="R27" si="11">SUM(F27:Q27)</f>
        <v>7020.09</v>
      </c>
      <c r="S27" s="172"/>
      <c r="T27" s="153">
        <f t="shared" ref="T27:AA27" si="12">+(F27/$C27)</f>
        <v>83</v>
      </c>
      <c r="U27" s="153">
        <f t="shared" si="12"/>
        <v>83</v>
      </c>
      <c r="V27" s="153">
        <f t="shared" si="12"/>
        <v>84</v>
      </c>
      <c r="W27" s="153">
        <f t="shared" si="12"/>
        <v>84.999999999999986</v>
      </c>
      <c r="X27" s="153">
        <f t="shared" si="12"/>
        <v>86</v>
      </c>
      <c r="Y27" s="153">
        <f t="shared" si="12"/>
        <v>84.999999999999986</v>
      </c>
      <c r="Z27" s="153">
        <f t="shared" si="12"/>
        <v>84.999999999999986</v>
      </c>
      <c r="AA27" s="153">
        <f t="shared" si="12"/>
        <v>86.999999999999986</v>
      </c>
      <c r="AB27" s="153">
        <f t="shared" ref="AB27:AE27" si="13">+(N27/$D27)</f>
        <v>85</v>
      </c>
      <c r="AC27" s="153">
        <f t="shared" si="13"/>
        <v>84</v>
      </c>
      <c r="AD27" s="153">
        <f t="shared" si="13"/>
        <v>83.000000000000014</v>
      </c>
      <c r="AE27" s="153">
        <f t="shared" si="13"/>
        <v>83.000000000000014</v>
      </c>
      <c r="AF27" s="250">
        <f>SUM(T27:AE27)/12</f>
        <v>84.416666666666671</v>
      </c>
      <c r="AH27" s="147">
        <v>96</v>
      </c>
      <c r="AK27" s="147">
        <v>1</v>
      </c>
      <c r="AL27" s="178">
        <f>+AK27*AF27</f>
        <v>84.416666666666671</v>
      </c>
      <c r="AM27" s="160" t="s">
        <v>149</v>
      </c>
      <c r="AN27" s="161">
        <f>+AL27</f>
        <v>84.416666666666671</v>
      </c>
    </row>
    <row r="28" spans="1:40" s="147" customFormat="1" ht="12" customHeight="1" x14ac:dyDescent="0.2">
      <c r="A28" s="139"/>
      <c r="B28" s="139"/>
      <c r="C28" s="152"/>
      <c r="D28" s="152"/>
      <c r="E28" s="172"/>
      <c r="F28" s="154"/>
      <c r="G28" s="154"/>
      <c r="H28" s="154"/>
      <c r="I28" s="154"/>
      <c r="J28" s="154"/>
      <c r="K28" s="154"/>
      <c r="L28" s="154"/>
      <c r="M28" s="154"/>
      <c r="N28" s="154"/>
      <c r="O28" s="154"/>
      <c r="P28" s="154"/>
      <c r="Q28" s="154"/>
      <c r="R28" s="154"/>
      <c r="S28" s="172"/>
      <c r="T28" s="139"/>
      <c r="U28" s="139"/>
      <c r="V28" s="139"/>
      <c r="W28" s="139"/>
      <c r="X28" s="139"/>
      <c r="Y28" s="139"/>
      <c r="Z28" s="139"/>
      <c r="AA28" s="139"/>
      <c r="AB28" s="139"/>
      <c r="AC28" s="139"/>
      <c r="AD28" s="139"/>
      <c r="AE28" s="139"/>
      <c r="AF28" s="139"/>
      <c r="AM28" s="160" t="s">
        <v>150</v>
      </c>
      <c r="AN28" s="160">
        <v>0</v>
      </c>
    </row>
    <row r="29" spans="1:40" s="147" customFormat="1" ht="12" customHeight="1" x14ac:dyDescent="0.2">
      <c r="A29" s="170"/>
      <c r="B29" s="163" t="s">
        <v>159</v>
      </c>
      <c r="C29" s="152"/>
      <c r="D29" s="152"/>
      <c r="E29" s="173"/>
      <c r="F29" s="249">
        <f t="shared" ref="F29:R29" si="14">SUM(F27:F28)</f>
        <v>575.19000000000005</v>
      </c>
      <c r="G29" s="249">
        <f t="shared" si="14"/>
        <v>575.19000000000005</v>
      </c>
      <c r="H29" s="249">
        <f t="shared" si="14"/>
        <v>582.12</v>
      </c>
      <c r="I29" s="249">
        <f t="shared" si="14"/>
        <v>589.04999999999995</v>
      </c>
      <c r="J29" s="249">
        <f t="shared" si="14"/>
        <v>595.98</v>
      </c>
      <c r="K29" s="249">
        <f t="shared" si="14"/>
        <v>589.04999999999995</v>
      </c>
      <c r="L29" s="249">
        <f t="shared" si="14"/>
        <v>589.04999999999995</v>
      </c>
      <c r="M29" s="249">
        <f t="shared" si="14"/>
        <v>602.91</v>
      </c>
      <c r="N29" s="249">
        <f t="shared" si="14"/>
        <v>589.04999999999995</v>
      </c>
      <c r="O29" s="249">
        <f t="shared" si="14"/>
        <v>582.12</v>
      </c>
      <c r="P29" s="249">
        <f t="shared" si="14"/>
        <v>575.19000000000005</v>
      </c>
      <c r="Q29" s="249">
        <f t="shared" si="14"/>
        <v>575.19000000000005</v>
      </c>
      <c r="R29" s="249">
        <f t="shared" si="14"/>
        <v>7020.09</v>
      </c>
      <c r="S29" s="173"/>
      <c r="T29" s="139"/>
      <c r="U29" s="139"/>
      <c r="V29" s="139"/>
      <c r="W29" s="139"/>
      <c r="X29" s="139"/>
      <c r="Y29" s="139"/>
      <c r="Z29" s="139"/>
      <c r="AA29" s="139"/>
      <c r="AB29" s="139"/>
      <c r="AC29" s="139"/>
      <c r="AD29" s="139"/>
      <c r="AE29" s="139"/>
      <c r="AF29" s="139"/>
      <c r="AK29" s="164">
        <f t="shared" ref="AK29:AL29" si="15">SUM(AK27:AK28)</f>
        <v>1</v>
      </c>
      <c r="AL29" s="164">
        <f t="shared" si="15"/>
        <v>84.416666666666671</v>
      </c>
    </row>
    <row r="30" spans="1:40" s="147" customFormat="1" ht="12" customHeight="1" x14ac:dyDescent="0.2">
      <c r="A30" s="148"/>
      <c r="B30" s="148"/>
      <c r="C30" s="152"/>
      <c r="D30" s="152"/>
      <c r="E30" s="152"/>
      <c r="F30" s="154"/>
      <c r="G30" s="154"/>
      <c r="H30" s="154"/>
      <c r="I30" s="154"/>
      <c r="J30" s="154"/>
      <c r="K30" s="154"/>
      <c r="L30" s="154"/>
      <c r="M30" s="154"/>
      <c r="N30" s="154"/>
      <c r="O30" s="154"/>
      <c r="P30" s="154"/>
      <c r="Q30" s="154"/>
      <c r="R30" s="154"/>
      <c r="S30" s="152"/>
      <c r="T30" s="139"/>
      <c r="U30" s="139"/>
      <c r="V30" s="139"/>
      <c r="W30" s="139"/>
      <c r="X30" s="139"/>
      <c r="Y30" s="139"/>
      <c r="Z30" s="139"/>
      <c r="AA30" s="139"/>
      <c r="AB30" s="139"/>
      <c r="AC30" s="139"/>
      <c r="AD30" s="139"/>
      <c r="AE30" s="139"/>
      <c r="AF30" s="139"/>
    </row>
    <row r="31" spans="1:40" ht="12" customHeight="1" x14ac:dyDescent="0.25">
      <c r="A31" s="174" t="s">
        <v>160</v>
      </c>
      <c r="B31" s="174" t="s">
        <v>160</v>
      </c>
    </row>
    <row r="32" spans="1:40" ht="12" customHeight="1" x14ac:dyDescent="0.25">
      <c r="A32" s="174"/>
      <c r="B32" s="174"/>
    </row>
    <row r="33" spans="1:40" s="147" customFormat="1" ht="12" customHeight="1" x14ac:dyDescent="0.25">
      <c r="A33" s="151" t="s">
        <v>161</v>
      </c>
      <c r="B33" s="151" t="s">
        <v>161</v>
      </c>
      <c r="C33" s="152"/>
      <c r="D33" s="152"/>
      <c r="E33" s="152"/>
      <c r="F33" s="154"/>
      <c r="G33" s="154"/>
      <c r="H33" s="154"/>
      <c r="I33" s="154"/>
      <c r="J33" s="154"/>
      <c r="K33" s="154"/>
      <c r="L33" s="154"/>
      <c r="M33" s="154"/>
      <c r="N33" s="154"/>
      <c r="O33" s="154"/>
      <c r="P33" s="154"/>
      <c r="Q33" s="154"/>
      <c r="R33" s="154"/>
      <c r="S33" s="152"/>
      <c r="T33" s="139"/>
      <c r="U33" s="139"/>
      <c r="V33" s="139"/>
      <c r="W33" s="139"/>
      <c r="X33" s="139"/>
      <c r="Y33" s="139"/>
      <c r="Z33" s="139"/>
      <c r="AA33" s="139"/>
      <c r="AB33" s="139"/>
      <c r="AC33" s="139"/>
      <c r="AD33" s="139"/>
      <c r="AE33" s="139"/>
      <c r="AF33" s="139"/>
      <c r="AH33" s="75"/>
    </row>
    <row r="34" spans="1:40" s="147" customFormat="1" ht="12" customHeight="1" x14ac:dyDescent="0.25">
      <c r="A34" s="76" t="s">
        <v>170</v>
      </c>
      <c r="B34" s="76" t="s">
        <v>171</v>
      </c>
      <c r="C34" s="152">
        <v>62.36</v>
      </c>
      <c r="D34" s="152">
        <v>62.36</v>
      </c>
      <c r="E34" s="152"/>
      <c r="F34" s="138">
        <v>2307.3200000000002</v>
      </c>
      <c r="G34" s="138">
        <v>2307.3200000000002</v>
      </c>
      <c r="H34" s="138">
        <v>2369.6799999999998</v>
      </c>
      <c r="I34" s="138">
        <v>2307.3200000000002</v>
      </c>
      <c r="J34" s="138">
        <v>2307.3200000000002</v>
      </c>
      <c r="K34" s="138">
        <v>2307.3200000000002</v>
      </c>
      <c r="L34" s="138">
        <v>2244.96</v>
      </c>
      <c r="M34" s="138">
        <v>2369.6799999999998</v>
      </c>
      <c r="N34" s="138">
        <v>2369.6799999999998</v>
      </c>
      <c r="O34" s="138">
        <v>2369.6799999999998</v>
      </c>
      <c r="P34" s="138">
        <v>2182.6</v>
      </c>
      <c r="Q34" s="138">
        <v>2120.2399999999998</v>
      </c>
      <c r="R34" s="138">
        <f t="shared" ref="R34:R43" si="16">SUM(F34:Q34)</f>
        <v>27563.119999999995</v>
      </c>
      <c r="S34" s="152"/>
      <c r="T34" s="153">
        <f t="shared" ref="T34:AA38" si="17">+(F34/$C34)</f>
        <v>37</v>
      </c>
      <c r="U34" s="153">
        <f t="shared" si="17"/>
        <v>37</v>
      </c>
      <c r="V34" s="153">
        <f t="shared" si="17"/>
        <v>38</v>
      </c>
      <c r="W34" s="153">
        <f t="shared" si="17"/>
        <v>37</v>
      </c>
      <c r="X34" s="153">
        <f t="shared" si="17"/>
        <v>37</v>
      </c>
      <c r="Y34" s="153">
        <f t="shared" si="17"/>
        <v>37</v>
      </c>
      <c r="Z34" s="153">
        <f t="shared" si="17"/>
        <v>36</v>
      </c>
      <c r="AA34" s="153">
        <f t="shared" si="17"/>
        <v>38</v>
      </c>
      <c r="AB34" s="153">
        <f t="shared" ref="AB34:AE38" si="18">+(N34/$D34)</f>
        <v>38</v>
      </c>
      <c r="AC34" s="153">
        <f t="shared" si="18"/>
        <v>38</v>
      </c>
      <c r="AD34" s="153">
        <f t="shared" si="18"/>
        <v>35</v>
      </c>
      <c r="AE34" s="153">
        <f t="shared" si="18"/>
        <v>34</v>
      </c>
      <c r="AF34" s="153">
        <f t="shared" ref="AF34:AF38" si="19">SUM(T34:AE34)/12</f>
        <v>36.833333333333336</v>
      </c>
      <c r="AH34" s="75"/>
      <c r="AJ34" s="147">
        <v>1.5</v>
      </c>
      <c r="AK34" s="147">
        <v>1</v>
      </c>
      <c r="AL34" s="138">
        <f>+AF34*AK34</f>
        <v>36.833333333333336</v>
      </c>
    </row>
    <row r="35" spans="1:40" s="147" customFormat="1" ht="12" customHeight="1" x14ac:dyDescent="0.25">
      <c r="A35" s="76" t="s">
        <v>174</v>
      </c>
      <c r="B35" s="76" t="s">
        <v>175</v>
      </c>
      <c r="C35" s="152">
        <v>102.23</v>
      </c>
      <c r="D35" s="152">
        <v>102.23</v>
      </c>
      <c r="E35" s="152"/>
      <c r="F35" s="138">
        <v>1737.91</v>
      </c>
      <c r="G35" s="138">
        <v>1737.91</v>
      </c>
      <c r="H35" s="138">
        <v>1737.91</v>
      </c>
      <c r="I35" s="138">
        <v>1635.68</v>
      </c>
      <c r="J35" s="138">
        <v>1635.68</v>
      </c>
      <c r="K35" s="138">
        <v>1635.68</v>
      </c>
      <c r="L35" s="138">
        <v>1737.91</v>
      </c>
      <c r="M35" s="138">
        <v>1737.91</v>
      </c>
      <c r="N35" s="138">
        <v>1533.45</v>
      </c>
      <c r="O35" s="138">
        <v>1533.45</v>
      </c>
      <c r="P35" s="138">
        <v>1533.45</v>
      </c>
      <c r="Q35" s="138">
        <v>1635.68</v>
      </c>
      <c r="R35" s="138">
        <f t="shared" si="16"/>
        <v>19832.620000000003</v>
      </c>
      <c r="S35" s="152"/>
      <c r="T35" s="153">
        <f t="shared" si="17"/>
        <v>17</v>
      </c>
      <c r="U35" s="153">
        <f t="shared" si="17"/>
        <v>17</v>
      </c>
      <c r="V35" s="153">
        <f t="shared" si="17"/>
        <v>17</v>
      </c>
      <c r="W35" s="153">
        <f t="shared" si="17"/>
        <v>16</v>
      </c>
      <c r="X35" s="153">
        <f t="shared" si="17"/>
        <v>16</v>
      </c>
      <c r="Y35" s="153">
        <f t="shared" si="17"/>
        <v>16</v>
      </c>
      <c r="Z35" s="153">
        <f t="shared" si="17"/>
        <v>17</v>
      </c>
      <c r="AA35" s="153">
        <f t="shared" si="17"/>
        <v>17</v>
      </c>
      <c r="AB35" s="153">
        <f t="shared" si="18"/>
        <v>15</v>
      </c>
      <c r="AC35" s="153">
        <f t="shared" si="18"/>
        <v>15</v>
      </c>
      <c r="AD35" s="153">
        <f t="shared" si="18"/>
        <v>15</v>
      </c>
      <c r="AE35" s="153">
        <f t="shared" si="18"/>
        <v>16</v>
      </c>
      <c r="AF35" s="153">
        <f t="shared" si="19"/>
        <v>16.166666666666668</v>
      </c>
      <c r="AH35" s="75"/>
      <c r="AJ35" s="147">
        <v>1.5</v>
      </c>
      <c r="AK35" s="147">
        <v>1</v>
      </c>
      <c r="AL35" s="138">
        <f t="shared" ref="AL35:AL38" si="20">+AF35*AK35</f>
        <v>16.166666666666668</v>
      </c>
    </row>
    <row r="36" spans="1:40" s="147" customFormat="1" ht="12" customHeight="1" x14ac:dyDescent="0.25">
      <c r="A36" s="76" t="s">
        <v>176</v>
      </c>
      <c r="B36" s="76" t="s">
        <v>177</v>
      </c>
      <c r="C36" s="152">
        <v>142.1</v>
      </c>
      <c r="D36" s="152">
        <v>142.1</v>
      </c>
      <c r="E36" s="152"/>
      <c r="F36" s="138">
        <v>0</v>
      </c>
      <c r="G36" s="138">
        <v>0</v>
      </c>
      <c r="H36" s="138">
        <v>0</v>
      </c>
      <c r="I36" s="138">
        <v>0</v>
      </c>
      <c r="J36" s="138">
        <v>0</v>
      </c>
      <c r="K36" s="138">
        <v>0</v>
      </c>
      <c r="L36" s="138">
        <v>0</v>
      </c>
      <c r="M36" s="138">
        <v>0</v>
      </c>
      <c r="N36" s="138">
        <v>0</v>
      </c>
      <c r="O36" s="138">
        <v>142.1</v>
      </c>
      <c r="P36" s="138">
        <v>142.1</v>
      </c>
      <c r="Q36" s="138">
        <v>142.1</v>
      </c>
      <c r="R36" s="138">
        <f t="shared" si="16"/>
        <v>426.29999999999995</v>
      </c>
      <c r="S36" s="152"/>
      <c r="T36" s="153">
        <f t="shared" si="17"/>
        <v>0</v>
      </c>
      <c r="U36" s="153">
        <f t="shared" si="17"/>
        <v>0</v>
      </c>
      <c r="V36" s="153">
        <f t="shared" si="17"/>
        <v>0</v>
      </c>
      <c r="W36" s="153">
        <f t="shared" si="17"/>
        <v>0</v>
      </c>
      <c r="X36" s="153">
        <f t="shared" si="17"/>
        <v>0</v>
      </c>
      <c r="Y36" s="153">
        <f t="shared" si="17"/>
        <v>0</v>
      </c>
      <c r="Z36" s="153">
        <f t="shared" si="17"/>
        <v>0</v>
      </c>
      <c r="AA36" s="153">
        <f t="shared" si="17"/>
        <v>0</v>
      </c>
      <c r="AB36" s="153">
        <f t="shared" si="18"/>
        <v>0</v>
      </c>
      <c r="AC36" s="153">
        <f t="shared" si="18"/>
        <v>1</v>
      </c>
      <c r="AD36" s="153">
        <f t="shared" si="18"/>
        <v>1</v>
      </c>
      <c r="AE36" s="153">
        <f t="shared" si="18"/>
        <v>1</v>
      </c>
      <c r="AF36" s="153">
        <f t="shared" ref="AF36" si="21">SUM(T36:AE36)/12</f>
        <v>0.25</v>
      </c>
      <c r="AH36" s="75"/>
      <c r="AJ36" s="147">
        <v>1.5</v>
      </c>
      <c r="AK36" s="147">
        <v>1</v>
      </c>
      <c r="AL36" s="138">
        <f t="shared" si="20"/>
        <v>0.25</v>
      </c>
    </row>
    <row r="37" spans="1:40" s="147" customFormat="1" ht="12" customHeight="1" x14ac:dyDescent="0.25">
      <c r="A37" s="76" t="s">
        <v>238</v>
      </c>
      <c r="B37" s="76" t="s">
        <v>239</v>
      </c>
      <c r="C37" s="152">
        <v>20.95</v>
      </c>
      <c r="D37" s="152">
        <v>20.95</v>
      </c>
      <c r="E37" s="152"/>
      <c r="F37" s="138">
        <v>146.65</v>
      </c>
      <c r="G37" s="138">
        <v>146.65</v>
      </c>
      <c r="H37" s="138">
        <v>125.7</v>
      </c>
      <c r="I37" s="138">
        <v>125.7</v>
      </c>
      <c r="J37" s="138">
        <v>125.7</v>
      </c>
      <c r="K37" s="138">
        <v>125.7</v>
      </c>
      <c r="L37" s="138">
        <v>125.7</v>
      </c>
      <c r="M37" s="138">
        <v>125.7</v>
      </c>
      <c r="N37" s="138">
        <v>125.7</v>
      </c>
      <c r="O37" s="138">
        <v>125.7</v>
      </c>
      <c r="P37" s="138">
        <v>104.75</v>
      </c>
      <c r="Q37" s="138">
        <v>104.75</v>
      </c>
      <c r="R37" s="138">
        <f t="shared" si="16"/>
        <v>1508.4000000000003</v>
      </c>
      <c r="S37" s="152"/>
      <c r="T37" s="153">
        <f t="shared" si="17"/>
        <v>7.0000000000000009</v>
      </c>
      <c r="U37" s="153">
        <f t="shared" si="17"/>
        <v>7.0000000000000009</v>
      </c>
      <c r="V37" s="153">
        <f t="shared" si="17"/>
        <v>6</v>
      </c>
      <c r="W37" s="153">
        <f t="shared" si="17"/>
        <v>6</v>
      </c>
      <c r="X37" s="153">
        <f t="shared" si="17"/>
        <v>6</v>
      </c>
      <c r="Y37" s="153">
        <f t="shared" si="17"/>
        <v>6</v>
      </c>
      <c r="Z37" s="153">
        <f t="shared" si="17"/>
        <v>6</v>
      </c>
      <c r="AA37" s="153">
        <f t="shared" si="17"/>
        <v>6</v>
      </c>
      <c r="AB37" s="153">
        <f t="shared" si="18"/>
        <v>6</v>
      </c>
      <c r="AC37" s="153">
        <f t="shared" si="18"/>
        <v>6</v>
      </c>
      <c r="AD37" s="153">
        <f t="shared" si="18"/>
        <v>5</v>
      </c>
      <c r="AE37" s="153">
        <f t="shared" si="18"/>
        <v>5</v>
      </c>
      <c r="AF37" s="153">
        <f t="shared" si="19"/>
        <v>6</v>
      </c>
      <c r="AH37" s="177">
        <v>64</v>
      </c>
      <c r="AK37" s="147">
        <v>1</v>
      </c>
      <c r="AL37" s="138">
        <f t="shared" si="20"/>
        <v>6</v>
      </c>
    </row>
    <row r="38" spans="1:40" s="147" customFormat="1" ht="12" customHeight="1" x14ac:dyDescent="0.25">
      <c r="A38" s="76" t="s">
        <v>240</v>
      </c>
      <c r="B38" s="76" t="s">
        <v>241</v>
      </c>
      <c r="C38" s="152">
        <v>31.350000000000005</v>
      </c>
      <c r="D38" s="152">
        <v>31.350000000000005</v>
      </c>
      <c r="E38" s="152"/>
      <c r="F38" s="138">
        <v>470.25</v>
      </c>
      <c r="G38" s="138">
        <v>470.25</v>
      </c>
      <c r="H38" s="138">
        <v>470.25</v>
      </c>
      <c r="I38" s="138">
        <v>470.25</v>
      </c>
      <c r="J38" s="138">
        <v>470.25</v>
      </c>
      <c r="K38" s="138">
        <v>470.25</v>
      </c>
      <c r="L38" s="138">
        <v>470.25</v>
      </c>
      <c r="M38" s="138">
        <v>470.25</v>
      </c>
      <c r="N38" s="138">
        <v>470.25</v>
      </c>
      <c r="O38" s="138">
        <v>470.25</v>
      </c>
      <c r="P38" s="138">
        <v>470.25</v>
      </c>
      <c r="Q38" s="138">
        <v>470.25</v>
      </c>
      <c r="R38" s="138">
        <f t="shared" si="16"/>
        <v>5643</v>
      </c>
      <c r="S38" s="152"/>
      <c r="T38" s="153">
        <f t="shared" si="17"/>
        <v>14.999999999999998</v>
      </c>
      <c r="U38" s="153">
        <f t="shared" si="17"/>
        <v>14.999999999999998</v>
      </c>
      <c r="V38" s="153">
        <f t="shared" si="17"/>
        <v>14.999999999999998</v>
      </c>
      <c r="W38" s="153">
        <f t="shared" si="17"/>
        <v>14.999999999999998</v>
      </c>
      <c r="X38" s="153">
        <f t="shared" si="17"/>
        <v>14.999999999999998</v>
      </c>
      <c r="Y38" s="153">
        <f t="shared" si="17"/>
        <v>14.999999999999998</v>
      </c>
      <c r="Z38" s="153">
        <f t="shared" si="17"/>
        <v>14.999999999999998</v>
      </c>
      <c r="AA38" s="153">
        <f t="shared" si="17"/>
        <v>14.999999999999998</v>
      </c>
      <c r="AB38" s="153">
        <f t="shared" si="18"/>
        <v>14.999999999999998</v>
      </c>
      <c r="AC38" s="153">
        <f t="shared" si="18"/>
        <v>14.999999999999998</v>
      </c>
      <c r="AD38" s="153">
        <f t="shared" si="18"/>
        <v>14.999999999999998</v>
      </c>
      <c r="AE38" s="153">
        <f t="shared" si="18"/>
        <v>14.999999999999998</v>
      </c>
      <c r="AF38" s="153">
        <f t="shared" si="19"/>
        <v>14.999999999999998</v>
      </c>
      <c r="AH38" s="177">
        <v>96</v>
      </c>
      <c r="AK38" s="147">
        <v>1</v>
      </c>
      <c r="AL38" s="138">
        <f t="shared" si="20"/>
        <v>14.999999999999998</v>
      </c>
    </row>
    <row r="39" spans="1:40" s="136" customFormat="1" ht="12" customHeight="1" x14ac:dyDescent="0.25">
      <c r="A39" s="76" t="s">
        <v>250</v>
      </c>
      <c r="B39" s="76" t="s">
        <v>251</v>
      </c>
      <c r="C39" s="152">
        <v>7.83</v>
      </c>
      <c r="D39" s="152">
        <v>7.83</v>
      </c>
      <c r="E39" s="152"/>
      <c r="F39" s="138">
        <v>0</v>
      </c>
      <c r="G39" s="138">
        <v>70.47</v>
      </c>
      <c r="H39" s="138">
        <v>66.56</v>
      </c>
      <c r="I39" s="138">
        <v>74.39</v>
      </c>
      <c r="J39" s="138">
        <v>50.9</v>
      </c>
      <c r="K39" s="138">
        <v>203.58</v>
      </c>
      <c r="L39" s="138">
        <v>187.92</v>
      </c>
      <c r="M39" s="138">
        <v>133.11000000000001</v>
      </c>
      <c r="N39" s="138">
        <v>92.38</v>
      </c>
      <c r="O39" s="138">
        <v>0</v>
      </c>
      <c r="P39" s="138">
        <v>0</v>
      </c>
      <c r="Q39" s="138">
        <v>117.45</v>
      </c>
      <c r="R39" s="138">
        <f t="shared" si="16"/>
        <v>996.76</v>
      </c>
      <c r="S39" s="152"/>
      <c r="T39" s="139"/>
      <c r="U39" s="139"/>
      <c r="V39" s="139"/>
      <c r="W39" s="139"/>
      <c r="X39" s="139"/>
      <c r="Y39" s="139"/>
      <c r="Z39" s="139"/>
      <c r="AA39" s="139"/>
      <c r="AB39" s="139"/>
      <c r="AC39" s="139"/>
      <c r="AD39" s="139"/>
      <c r="AE39" s="139"/>
      <c r="AF39" s="139"/>
      <c r="AH39" s="251"/>
    </row>
    <row r="40" spans="1:40" s="136" customFormat="1" ht="12" customHeight="1" x14ac:dyDescent="0.25">
      <c r="A40" s="76" t="s">
        <v>252</v>
      </c>
      <c r="B40" s="76" t="s">
        <v>253</v>
      </c>
      <c r="C40" s="152">
        <v>0</v>
      </c>
      <c r="D40" s="152">
        <v>0</v>
      </c>
      <c r="E40" s="152"/>
      <c r="F40" s="138">
        <v>0</v>
      </c>
      <c r="G40" s="138">
        <v>0</v>
      </c>
      <c r="H40" s="138">
        <v>0</v>
      </c>
      <c r="I40" s="138">
        <v>0</v>
      </c>
      <c r="J40" s="138">
        <v>0</v>
      </c>
      <c r="K40" s="138">
        <v>0</v>
      </c>
      <c r="L40" s="138">
        <v>0</v>
      </c>
      <c r="M40" s="138">
        <v>0</v>
      </c>
      <c r="N40" s="138">
        <v>0</v>
      </c>
      <c r="O40" s="138">
        <v>44.88</v>
      </c>
      <c r="P40" s="138">
        <v>-44.88</v>
      </c>
      <c r="Q40" s="138">
        <v>0</v>
      </c>
      <c r="R40" s="138">
        <f t="shared" si="16"/>
        <v>0</v>
      </c>
      <c r="S40" s="152"/>
      <c r="T40" s="139"/>
      <c r="U40" s="139"/>
      <c r="V40" s="139"/>
      <c r="W40" s="139"/>
      <c r="X40" s="139"/>
      <c r="Y40" s="139"/>
      <c r="Z40" s="139"/>
      <c r="AA40" s="139"/>
      <c r="AB40" s="139"/>
      <c r="AC40" s="139"/>
      <c r="AD40" s="139"/>
      <c r="AE40" s="139"/>
      <c r="AF40" s="139"/>
      <c r="AH40" s="251"/>
    </row>
    <row r="41" spans="1:40" s="136" customFormat="1" ht="12" customHeight="1" x14ac:dyDescent="0.25">
      <c r="A41" s="76" t="s">
        <v>464</v>
      </c>
      <c r="B41" s="76" t="s">
        <v>465</v>
      </c>
      <c r="C41" s="152">
        <v>7.83</v>
      </c>
      <c r="D41" s="152">
        <v>7.83</v>
      </c>
      <c r="E41" s="152"/>
      <c r="F41" s="138">
        <v>0</v>
      </c>
      <c r="G41" s="138">
        <v>0</v>
      </c>
      <c r="H41" s="138">
        <v>0</v>
      </c>
      <c r="I41" s="138">
        <v>0</v>
      </c>
      <c r="J41" s="138">
        <v>0</v>
      </c>
      <c r="K41" s="138">
        <v>0</v>
      </c>
      <c r="L41" s="138">
        <v>0</v>
      </c>
      <c r="M41" s="138">
        <v>0</v>
      </c>
      <c r="N41" s="138">
        <v>0</v>
      </c>
      <c r="O41" s="138">
        <v>227.07</v>
      </c>
      <c r="P41" s="138">
        <v>0</v>
      </c>
      <c r="Q41" s="138">
        <v>117.45</v>
      </c>
      <c r="R41" s="138">
        <f t="shared" si="16"/>
        <v>344.52</v>
      </c>
      <c r="S41" s="152"/>
      <c r="T41" s="139"/>
      <c r="U41" s="139"/>
      <c r="V41" s="139"/>
      <c r="W41" s="139"/>
      <c r="X41" s="139"/>
      <c r="Y41" s="139"/>
      <c r="Z41" s="139"/>
      <c r="AA41" s="139"/>
      <c r="AB41" s="139"/>
      <c r="AC41" s="139"/>
      <c r="AD41" s="139"/>
      <c r="AE41" s="139"/>
      <c r="AF41" s="139"/>
      <c r="AH41" s="251"/>
    </row>
    <row r="42" spans="1:40" s="147" customFormat="1" ht="12" customHeight="1" x14ac:dyDescent="0.25">
      <c r="A42" s="76" t="s">
        <v>242</v>
      </c>
      <c r="B42" s="76" t="s">
        <v>243</v>
      </c>
      <c r="C42" s="152">
        <v>22.66</v>
      </c>
      <c r="D42" s="152">
        <v>22.66</v>
      </c>
      <c r="E42" s="152"/>
      <c r="F42" s="138">
        <v>0</v>
      </c>
      <c r="G42" s="138">
        <v>0</v>
      </c>
      <c r="H42" s="138">
        <v>0</v>
      </c>
      <c r="I42" s="138">
        <v>0</v>
      </c>
      <c r="J42" s="138">
        <v>0</v>
      </c>
      <c r="K42" s="138">
        <v>22.66</v>
      </c>
      <c r="L42" s="138">
        <v>23.34</v>
      </c>
      <c r="M42" s="138">
        <v>12.84</v>
      </c>
      <c r="N42" s="138">
        <v>0</v>
      </c>
      <c r="O42" s="138">
        <v>0</v>
      </c>
      <c r="P42" s="138">
        <v>0</v>
      </c>
      <c r="Q42" s="138">
        <v>12.84</v>
      </c>
      <c r="R42" s="138">
        <f t="shared" si="16"/>
        <v>71.680000000000007</v>
      </c>
      <c r="S42" s="152"/>
      <c r="T42" s="153"/>
      <c r="U42" s="153"/>
      <c r="V42" s="153"/>
      <c r="W42" s="153"/>
      <c r="X42" s="153"/>
      <c r="Y42" s="153"/>
      <c r="Z42" s="153"/>
      <c r="AA42" s="153"/>
      <c r="AB42" s="153"/>
      <c r="AC42" s="153"/>
      <c r="AD42" s="153"/>
      <c r="AE42" s="153"/>
      <c r="AF42" s="153"/>
      <c r="AH42" s="75"/>
    </row>
    <row r="43" spans="1:40" s="147" customFormat="1" ht="12" customHeight="1" x14ac:dyDescent="0.25">
      <c r="A43" s="76" t="s">
        <v>312</v>
      </c>
      <c r="B43" s="76" t="s">
        <v>313</v>
      </c>
      <c r="C43" s="152">
        <v>6.6</v>
      </c>
      <c r="D43" s="152">
        <v>6.6</v>
      </c>
      <c r="E43" s="152"/>
      <c r="F43" s="138">
        <v>6.6</v>
      </c>
      <c r="G43" s="138">
        <v>6.6</v>
      </c>
      <c r="H43" s="138">
        <v>6.6</v>
      </c>
      <c r="I43" s="138">
        <v>6.6</v>
      </c>
      <c r="J43" s="138">
        <v>6.6</v>
      </c>
      <c r="K43" s="138">
        <v>6.6</v>
      </c>
      <c r="L43" s="138">
        <v>6.6</v>
      </c>
      <c r="M43" s="138">
        <v>6.6</v>
      </c>
      <c r="N43" s="138">
        <v>6.6</v>
      </c>
      <c r="O43" s="138">
        <v>6.6</v>
      </c>
      <c r="P43" s="138">
        <v>6.6</v>
      </c>
      <c r="Q43" s="138">
        <v>6.6</v>
      </c>
      <c r="R43" s="138">
        <f t="shared" si="16"/>
        <v>79.199999999999989</v>
      </c>
      <c r="S43" s="152"/>
      <c r="T43" s="139"/>
      <c r="U43" s="139"/>
      <c r="V43" s="139"/>
      <c r="W43" s="139"/>
      <c r="X43" s="139"/>
      <c r="Y43" s="139"/>
      <c r="Z43" s="139"/>
      <c r="AA43" s="139"/>
      <c r="AB43" s="139"/>
      <c r="AC43" s="139"/>
      <c r="AD43" s="139"/>
      <c r="AE43" s="139"/>
      <c r="AF43" s="139"/>
      <c r="AG43" s="154"/>
      <c r="AH43" s="75"/>
      <c r="AM43" s="160" t="s">
        <v>28</v>
      </c>
      <c r="AN43" s="161">
        <f>+SUM(AL34:AL36)</f>
        <v>53.25</v>
      </c>
    </row>
    <row r="44" spans="1:40" s="147" customFormat="1" ht="12" customHeight="1" thickBot="1" x14ac:dyDescent="0.3">
      <c r="A44" s="179"/>
      <c r="B44" s="179"/>
      <c r="C44" s="152"/>
      <c r="D44" s="152"/>
      <c r="E44" s="152"/>
      <c r="F44" s="154"/>
      <c r="G44" s="154"/>
      <c r="H44" s="154"/>
      <c r="I44" s="154"/>
      <c r="J44" s="154"/>
      <c r="K44" s="154"/>
      <c r="L44" s="154"/>
      <c r="M44" s="154"/>
      <c r="N44" s="154"/>
      <c r="O44" s="154"/>
      <c r="P44" s="154"/>
      <c r="Q44" s="154"/>
      <c r="R44" s="154"/>
      <c r="S44" s="152"/>
      <c r="T44" s="139"/>
      <c r="U44" s="139"/>
      <c r="V44" s="139"/>
      <c r="W44" s="139"/>
      <c r="X44" s="139"/>
      <c r="Y44" s="139"/>
      <c r="Z44" s="139"/>
      <c r="AA44" s="139"/>
      <c r="AB44" s="139"/>
      <c r="AC44" s="139"/>
      <c r="AD44" s="139"/>
      <c r="AE44" s="139"/>
      <c r="AF44" s="139"/>
      <c r="AH44" s="75"/>
      <c r="AM44" s="160" t="s">
        <v>149</v>
      </c>
      <c r="AN44" s="161">
        <f>+SUM(AL37:AL38)</f>
        <v>21</v>
      </c>
    </row>
    <row r="45" spans="1:40" s="147" customFormat="1" ht="12" customHeight="1" thickBot="1" x14ac:dyDescent="0.3">
      <c r="A45" s="179"/>
      <c r="B45" s="180" t="s">
        <v>332</v>
      </c>
      <c r="C45" s="152"/>
      <c r="D45" s="152"/>
      <c r="E45" s="152"/>
      <c r="F45" s="249">
        <f>SUM(F34:F44)</f>
        <v>4668.7300000000005</v>
      </c>
      <c r="G45" s="249">
        <f>SUM(G34:G44)</f>
        <v>4739.2000000000007</v>
      </c>
      <c r="H45" s="249">
        <f>SUM(H34:H44)</f>
        <v>4776.7000000000007</v>
      </c>
      <c r="I45" s="249">
        <f>SUM(I34:I44)</f>
        <v>4619.9400000000005</v>
      </c>
      <c r="J45" s="249">
        <f>SUM(J34:J44)</f>
        <v>4596.45</v>
      </c>
      <c r="K45" s="249">
        <f t="shared" ref="K45:R45" si="22">SUM(K34:K44)</f>
        <v>4771.79</v>
      </c>
      <c r="L45" s="249">
        <f t="shared" si="22"/>
        <v>4796.68</v>
      </c>
      <c r="M45" s="249">
        <f t="shared" si="22"/>
        <v>4856.09</v>
      </c>
      <c r="N45" s="249">
        <f t="shared" si="22"/>
        <v>4598.0600000000004</v>
      </c>
      <c r="O45" s="249">
        <f t="shared" si="22"/>
        <v>4919.7300000000005</v>
      </c>
      <c r="P45" s="249">
        <f t="shared" si="22"/>
        <v>4394.87</v>
      </c>
      <c r="Q45" s="249">
        <f t="shared" si="22"/>
        <v>4727.3600000000006</v>
      </c>
      <c r="R45" s="249">
        <f t="shared" si="22"/>
        <v>56465.599999999999</v>
      </c>
      <c r="S45" s="152"/>
      <c r="T45" s="190">
        <f t="shared" ref="T45:AF45" si="23">SUM(T34:T44)</f>
        <v>76</v>
      </c>
      <c r="U45" s="190">
        <f t="shared" si="23"/>
        <v>76</v>
      </c>
      <c r="V45" s="190">
        <f t="shared" si="23"/>
        <v>76</v>
      </c>
      <c r="W45" s="190">
        <f t="shared" si="23"/>
        <v>74</v>
      </c>
      <c r="X45" s="190">
        <f t="shared" si="23"/>
        <v>74</v>
      </c>
      <c r="Y45" s="190">
        <f t="shared" si="23"/>
        <v>74</v>
      </c>
      <c r="Z45" s="190">
        <f t="shared" si="23"/>
        <v>74</v>
      </c>
      <c r="AA45" s="190">
        <f t="shared" si="23"/>
        <v>76</v>
      </c>
      <c r="AB45" s="190">
        <f t="shared" si="23"/>
        <v>74</v>
      </c>
      <c r="AC45" s="190">
        <f t="shared" si="23"/>
        <v>75</v>
      </c>
      <c r="AD45" s="190">
        <f t="shared" si="23"/>
        <v>71</v>
      </c>
      <c r="AE45" s="190">
        <f t="shared" si="23"/>
        <v>71</v>
      </c>
      <c r="AF45" s="191">
        <f t="shared" si="23"/>
        <v>74.25</v>
      </c>
      <c r="AH45" s="75"/>
      <c r="AK45" s="164">
        <f t="shared" ref="AK45:AL45" si="24">SUM(AK34:AK44)</f>
        <v>5</v>
      </c>
      <c r="AL45" s="164">
        <f t="shared" si="24"/>
        <v>74.25</v>
      </c>
    </row>
    <row r="46" spans="1:40" ht="12" customHeight="1" x14ac:dyDescent="0.25">
      <c r="A46" s="181"/>
      <c r="B46" s="181"/>
      <c r="AH46" s="75"/>
      <c r="AI46" s="147"/>
    </row>
    <row r="47" spans="1:40" ht="12" customHeight="1" x14ac:dyDescent="0.25">
      <c r="A47" s="174" t="s">
        <v>333</v>
      </c>
      <c r="B47" s="174" t="s">
        <v>333</v>
      </c>
    </row>
    <row r="48" spans="1:40" ht="12" customHeight="1" x14ac:dyDescent="0.25">
      <c r="A48" s="183"/>
      <c r="B48" s="183"/>
      <c r="AL48" s="75"/>
      <c r="AM48" s="156"/>
    </row>
    <row r="49" spans="1:40" ht="12" customHeight="1" x14ac:dyDescent="0.25">
      <c r="A49" s="184" t="s">
        <v>334</v>
      </c>
      <c r="B49" s="184" t="s">
        <v>334</v>
      </c>
    </row>
    <row r="50" spans="1:40" ht="12" customHeight="1" thickBot="1" x14ac:dyDescent="0.3">
      <c r="A50" s="76" t="s">
        <v>337</v>
      </c>
      <c r="B50" s="76" t="s">
        <v>338</v>
      </c>
      <c r="C50" s="152">
        <v>112.86</v>
      </c>
      <c r="D50" s="152">
        <v>112.86</v>
      </c>
      <c r="F50" s="138">
        <v>677.16</v>
      </c>
      <c r="G50" s="138">
        <v>677.16</v>
      </c>
      <c r="H50" s="138">
        <v>677.16</v>
      </c>
      <c r="I50" s="138">
        <v>677.16</v>
      </c>
      <c r="J50" s="138">
        <v>451.44</v>
      </c>
      <c r="K50" s="138">
        <v>677.16</v>
      </c>
      <c r="L50" s="138">
        <v>677.16</v>
      </c>
      <c r="M50" s="138">
        <v>677.16</v>
      </c>
      <c r="N50" s="138">
        <v>677.16</v>
      </c>
      <c r="O50" s="138">
        <v>677.16</v>
      </c>
      <c r="P50" s="138">
        <v>677.16</v>
      </c>
      <c r="Q50" s="138">
        <v>1015.74</v>
      </c>
      <c r="R50" s="138">
        <f t="shared" ref="R50:R51" si="25">SUM(F50:Q50)</f>
        <v>8238.7799999999988</v>
      </c>
      <c r="T50" s="165"/>
      <c r="U50" s="165"/>
      <c r="V50" s="165"/>
      <c r="W50" s="165"/>
      <c r="X50" s="165"/>
      <c r="Y50" s="165"/>
      <c r="Z50" s="165"/>
      <c r="AA50" s="165"/>
      <c r="AB50" s="165"/>
      <c r="AC50" s="165"/>
      <c r="AD50" s="165"/>
      <c r="AE50" s="165"/>
      <c r="AF50" s="165"/>
    </row>
    <row r="51" spans="1:40" ht="12" customHeight="1" thickBot="1" x14ac:dyDescent="0.3">
      <c r="A51" s="76" t="s">
        <v>365</v>
      </c>
      <c r="B51" s="76" t="s">
        <v>366</v>
      </c>
      <c r="C51" s="152">
        <v>45.78</v>
      </c>
      <c r="D51" s="152">
        <v>45.78</v>
      </c>
      <c r="F51" s="138">
        <v>137.34</v>
      </c>
      <c r="G51" s="138">
        <v>137.34</v>
      </c>
      <c r="H51" s="138">
        <v>137.34</v>
      </c>
      <c r="I51" s="138">
        <v>137.34</v>
      </c>
      <c r="J51" s="138">
        <v>137.34</v>
      </c>
      <c r="K51" s="138">
        <v>137.34</v>
      </c>
      <c r="L51" s="138">
        <v>137.34</v>
      </c>
      <c r="M51" s="138">
        <v>137.34</v>
      </c>
      <c r="N51" s="138">
        <v>137.34</v>
      </c>
      <c r="O51" s="138">
        <v>137.34</v>
      </c>
      <c r="P51" s="138">
        <v>137.34</v>
      </c>
      <c r="Q51" s="138">
        <v>137.34</v>
      </c>
      <c r="R51" s="138">
        <f t="shared" si="25"/>
        <v>1648.0799999999997</v>
      </c>
      <c r="T51" s="165">
        <f t="shared" ref="T51:AA51" si="26">+(F51/$C51)</f>
        <v>3</v>
      </c>
      <c r="U51" s="165">
        <f t="shared" si="26"/>
        <v>3</v>
      </c>
      <c r="V51" s="165">
        <f t="shared" si="26"/>
        <v>3</v>
      </c>
      <c r="W51" s="165">
        <f t="shared" si="26"/>
        <v>3</v>
      </c>
      <c r="X51" s="165">
        <f t="shared" si="26"/>
        <v>3</v>
      </c>
      <c r="Y51" s="165">
        <f t="shared" si="26"/>
        <v>3</v>
      </c>
      <c r="Z51" s="165">
        <f t="shared" si="26"/>
        <v>3</v>
      </c>
      <c r="AA51" s="165">
        <f t="shared" si="26"/>
        <v>3</v>
      </c>
      <c r="AB51" s="165">
        <f t="shared" ref="AB51:AE51" si="27">+(N51/$D51)</f>
        <v>3</v>
      </c>
      <c r="AC51" s="165">
        <f t="shared" si="27"/>
        <v>3</v>
      </c>
      <c r="AD51" s="165">
        <f t="shared" si="27"/>
        <v>3</v>
      </c>
      <c r="AE51" s="165">
        <f t="shared" si="27"/>
        <v>3</v>
      </c>
      <c r="AF51" s="166">
        <f>SUM(T51:AE51)/12</f>
        <v>3</v>
      </c>
      <c r="AJ51">
        <v>30</v>
      </c>
      <c r="AK51">
        <v>1</v>
      </c>
      <c r="AL51">
        <f>+AF51*AK51</f>
        <v>3</v>
      </c>
    </row>
    <row r="52" spans="1:40" ht="12" customHeight="1" x14ac:dyDescent="0.25">
      <c r="A52" s="162"/>
      <c r="B52" s="162"/>
      <c r="AM52" s="187" t="s">
        <v>16</v>
      </c>
      <c r="AN52" s="187">
        <f>+AL51</f>
        <v>3</v>
      </c>
    </row>
    <row r="53" spans="1:40" ht="12" customHeight="1" x14ac:dyDescent="0.25">
      <c r="A53" s="162"/>
      <c r="B53" s="189" t="s">
        <v>384</v>
      </c>
      <c r="F53" s="249">
        <f>SUM(F50:F52)</f>
        <v>814.5</v>
      </c>
      <c r="G53" s="249">
        <f t="shared" ref="G53:R53" si="28">SUM(G50:G52)</f>
        <v>814.5</v>
      </c>
      <c r="H53" s="249">
        <f t="shared" si="28"/>
        <v>814.5</v>
      </c>
      <c r="I53" s="249">
        <f t="shared" si="28"/>
        <v>814.5</v>
      </c>
      <c r="J53" s="249">
        <f t="shared" si="28"/>
        <v>588.78</v>
      </c>
      <c r="K53" s="249">
        <f t="shared" si="28"/>
        <v>814.5</v>
      </c>
      <c r="L53" s="249">
        <f t="shared" si="28"/>
        <v>814.5</v>
      </c>
      <c r="M53" s="249">
        <f t="shared" si="28"/>
        <v>814.5</v>
      </c>
      <c r="N53" s="249">
        <f t="shared" si="28"/>
        <v>814.5</v>
      </c>
      <c r="O53" s="249">
        <f t="shared" si="28"/>
        <v>814.5</v>
      </c>
      <c r="P53" s="249">
        <f t="shared" si="28"/>
        <v>814.5</v>
      </c>
      <c r="Q53" s="249">
        <f t="shared" si="28"/>
        <v>1153.08</v>
      </c>
      <c r="R53" s="249">
        <f t="shared" si="28"/>
        <v>9886.8599999999988</v>
      </c>
    </row>
    <row r="54" spans="1:40" ht="12" customHeight="1" x14ac:dyDescent="0.25">
      <c r="A54" s="162"/>
      <c r="B54" s="162"/>
    </row>
    <row r="55" spans="1:40" ht="12" customHeight="1" x14ac:dyDescent="0.25">
      <c r="A55" s="184" t="s">
        <v>385</v>
      </c>
      <c r="B55" s="184" t="s">
        <v>385</v>
      </c>
    </row>
    <row r="56" spans="1:40" ht="12" customHeight="1" x14ac:dyDescent="0.25">
      <c r="A56" s="76" t="s">
        <v>386</v>
      </c>
      <c r="B56" s="76" t="s">
        <v>387</v>
      </c>
      <c r="C56" s="152">
        <v>34.75</v>
      </c>
      <c r="D56" s="152">
        <v>34.75</v>
      </c>
      <c r="F56" s="138">
        <v>269.66000000000003</v>
      </c>
      <c r="G56" s="138">
        <v>307.89</v>
      </c>
      <c r="H56" s="138">
        <v>254.72</v>
      </c>
      <c r="I56" s="138">
        <v>110.51</v>
      </c>
      <c r="J56" s="138">
        <v>100.43</v>
      </c>
      <c r="K56" s="138">
        <v>98</v>
      </c>
      <c r="L56" s="138">
        <v>127.88</v>
      </c>
      <c r="M56" s="138">
        <v>103.21</v>
      </c>
      <c r="N56" s="138">
        <v>180.35</v>
      </c>
      <c r="O56" s="138">
        <v>96.61</v>
      </c>
      <c r="P56" s="138">
        <v>184.18</v>
      </c>
      <c r="Q56" s="138">
        <v>279.04000000000002</v>
      </c>
      <c r="R56" s="138">
        <f t="shared" ref="R56" si="29">SUM(F56:Q56)</f>
        <v>2112.48</v>
      </c>
    </row>
    <row r="57" spans="1:40" ht="12" customHeight="1" x14ac:dyDescent="0.25">
      <c r="A57" s="192"/>
      <c r="B57" s="192"/>
      <c r="F57" s="44"/>
      <c r="G57" s="44"/>
      <c r="H57" s="44"/>
      <c r="I57" s="44"/>
      <c r="J57" s="44"/>
      <c r="K57" s="44"/>
      <c r="L57" s="44"/>
      <c r="M57" s="44"/>
      <c r="N57" s="44"/>
      <c r="O57" s="44"/>
      <c r="P57" s="44"/>
      <c r="Q57" s="44"/>
      <c r="R57" s="44"/>
    </row>
    <row r="58" spans="1:40" ht="12" customHeight="1" x14ac:dyDescent="0.25">
      <c r="A58" s="162"/>
      <c r="B58" s="189" t="s">
        <v>388</v>
      </c>
      <c r="F58" s="249">
        <f t="shared" ref="F58:R58" si="30">SUM(F56:F57)</f>
        <v>269.66000000000003</v>
      </c>
      <c r="G58" s="249">
        <f t="shared" si="30"/>
        <v>307.89</v>
      </c>
      <c r="H58" s="249">
        <f t="shared" si="30"/>
        <v>254.72</v>
      </c>
      <c r="I58" s="249">
        <f t="shared" si="30"/>
        <v>110.51</v>
      </c>
      <c r="J58" s="249">
        <f t="shared" si="30"/>
        <v>100.43</v>
      </c>
      <c r="K58" s="249">
        <f t="shared" si="30"/>
        <v>98</v>
      </c>
      <c r="L58" s="249">
        <f t="shared" si="30"/>
        <v>127.88</v>
      </c>
      <c r="M58" s="249">
        <f t="shared" si="30"/>
        <v>103.21</v>
      </c>
      <c r="N58" s="249">
        <f t="shared" si="30"/>
        <v>180.35</v>
      </c>
      <c r="O58" s="249">
        <f t="shared" si="30"/>
        <v>96.61</v>
      </c>
      <c r="P58" s="249">
        <f t="shared" si="30"/>
        <v>184.18</v>
      </c>
      <c r="Q58" s="249">
        <f t="shared" si="30"/>
        <v>279.04000000000002</v>
      </c>
      <c r="R58" s="249">
        <f t="shared" si="30"/>
        <v>2112.48</v>
      </c>
    </row>
    <row r="59" spans="1:40" ht="12" customHeight="1" x14ac:dyDescent="0.25">
      <c r="A59" s="162"/>
      <c r="B59" s="189"/>
      <c r="F59" s="248"/>
      <c r="G59" s="248"/>
      <c r="H59" s="248"/>
      <c r="I59" s="248"/>
      <c r="J59" s="248"/>
      <c r="K59" s="248"/>
      <c r="L59" s="248"/>
      <c r="M59" s="248"/>
      <c r="N59" s="248"/>
      <c r="O59" s="248"/>
      <c r="P59" s="248"/>
      <c r="Q59" s="248"/>
      <c r="R59" s="248"/>
    </row>
    <row r="60" spans="1:40" s="147" customFormat="1" ht="12" customHeight="1" x14ac:dyDescent="0.2">
      <c r="A60" s="167" t="s">
        <v>56</v>
      </c>
      <c r="B60" s="167" t="s">
        <v>56</v>
      </c>
      <c r="C60" s="152"/>
      <c r="D60" s="152"/>
      <c r="E60" s="152"/>
      <c r="F60" s="154"/>
      <c r="G60" s="154"/>
      <c r="H60" s="154"/>
      <c r="I60" s="154"/>
      <c r="J60" s="154"/>
      <c r="K60" s="154"/>
      <c r="L60" s="154"/>
      <c r="M60" s="154"/>
      <c r="N60" s="154"/>
      <c r="O60" s="154"/>
      <c r="P60" s="154"/>
      <c r="Q60" s="154"/>
      <c r="R60" s="154"/>
      <c r="S60" s="152"/>
      <c r="T60" s="139"/>
      <c r="U60" s="139"/>
      <c r="V60" s="139"/>
      <c r="W60" s="139"/>
      <c r="X60" s="139"/>
      <c r="Y60" s="139"/>
      <c r="Z60" s="139"/>
      <c r="AA60" s="139"/>
      <c r="AB60" s="139"/>
      <c r="AC60" s="139"/>
      <c r="AD60" s="139"/>
      <c r="AE60" s="139"/>
      <c r="AF60" s="139"/>
    </row>
    <row r="61" spans="1:40" s="147" customFormat="1" ht="12" customHeight="1" x14ac:dyDescent="0.2">
      <c r="A61" s="76" t="s">
        <v>389</v>
      </c>
      <c r="B61" s="76" t="s">
        <v>390</v>
      </c>
      <c r="C61" s="152"/>
      <c r="D61" s="152"/>
      <c r="E61" s="152"/>
      <c r="F61" s="138">
        <v>0</v>
      </c>
      <c r="G61" s="138">
        <v>-9</v>
      </c>
      <c r="H61" s="138">
        <v>0</v>
      </c>
      <c r="I61" s="138">
        <v>0</v>
      </c>
      <c r="J61" s="138">
        <v>0</v>
      </c>
      <c r="K61" s="138">
        <v>0</v>
      </c>
      <c r="L61" s="138">
        <v>0</v>
      </c>
      <c r="M61" s="138">
        <v>0</v>
      </c>
      <c r="N61" s="138">
        <v>0</v>
      </c>
      <c r="O61" s="138">
        <v>0</v>
      </c>
      <c r="P61" s="138">
        <v>0</v>
      </c>
      <c r="Q61" s="138">
        <v>0</v>
      </c>
      <c r="R61" s="138">
        <f t="shared" ref="R61:R62" si="31">SUM(F61:Q61)</f>
        <v>-9</v>
      </c>
      <c r="S61" s="152"/>
      <c r="T61" s="139"/>
      <c r="U61" s="139"/>
      <c r="V61" s="139"/>
      <c r="W61" s="139"/>
      <c r="X61" s="139"/>
      <c r="Y61" s="139"/>
      <c r="Z61" s="139"/>
      <c r="AA61" s="139"/>
      <c r="AB61" s="139"/>
      <c r="AC61" s="139"/>
      <c r="AD61" s="139"/>
      <c r="AE61" s="139"/>
      <c r="AF61" s="139"/>
    </row>
    <row r="62" spans="1:40" s="147" customFormat="1" ht="12" customHeight="1" x14ac:dyDescent="0.2">
      <c r="A62" s="76" t="s">
        <v>466</v>
      </c>
      <c r="B62" s="76" t="s">
        <v>467</v>
      </c>
      <c r="C62" s="152"/>
      <c r="D62" s="152"/>
      <c r="E62" s="152"/>
      <c r="F62" s="138">
        <v>0</v>
      </c>
      <c r="G62" s="138">
        <v>0</v>
      </c>
      <c r="H62" s="138">
        <v>0</v>
      </c>
      <c r="I62" s="138">
        <v>0</v>
      </c>
      <c r="J62" s="138">
        <v>0</v>
      </c>
      <c r="K62" s="138">
        <v>0</v>
      </c>
      <c r="L62" s="138">
        <v>0</v>
      </c>
      <c r="M62" s="138">
        <v>0</v>
      </c>
      <c r="N62" s="138">
        <v>0</v>
      </c>
      <c r="O62" s="138">
        <v>0</v>
      </c>
      <c r="P62" s="138">
        <v>0</v>
      </c>
      <c r="Q62" s="138">
        <v>0</v>
      </c>
      <c r="R62" s="138">
        <f t="shared" si="31"/>
        <v>0</v>
      </c>
      <c r="S62" s="152"/>
      <c r="T62" s="139"/>
      <c r="U62" s="139"/>
      <c r="V62" s="139"/>
      <c r="W62" s="139"/>
      <c r="X62" s="139"/>
      <c r="Y62" s="139"/>
      <c r="Z62" s="139"/>
      <c r="AA62" s="139"/>
      <c r="AB62" s="139"/>
      <c r="AC62" s="139"/>
      <c r="AD62" s="139"/>
      <c r="AE62" s="139"/>
      <c r="AF62" s="139"/>
    </row>
    <row r="63" spans="1:40" s="147" customFormat="1" ht="12" customHeight="1" x14ac:dyDescent="0.25">
      <c r="A63" s="159"/>
      <c r="B63" s="159"/>
      <c r="C63" s="152"/>
      <c r="D63" s="152"/>
      <c r="E63" s="152"/>
      <c r="F63" s="154"/>
      <c r="G63" s="154"/>
      <c r="H63" s="154"/>
      <c r="I63" s="154"/>
      <c r="J63" s="154"/>
      <c r="K63" s="154"/>
      <c r="L63" s="154"/>
      <c r="M63" s="154"/>
      <c r="N63" s="154"/>
      <c r="O63" s="154"/>
      <c r="P63" s="154"/>
      <c r="Q63" s="154"/>
      <c r="R63" s="154"/>
      <c r="S63" s="152"/>
      <c r="T63" s="139"/>
      <c r="U63" s="139"/>
      <c r="V63" s="139"/>
      <c r="W63" s="139"/>
      <c r="X63" s="139"/>
      <c r="Y63" s="139"/>
      <c r="Z63" s="139"/>
      <c r="AA63" s="139"/>
      <c r="AB63" s="139"/>
      <c r="AC63" s="139"/>
      <c r="AD63" s="139"/>
      <c r="AE63" s="139"/>
      <c r="AF63" s="139"/>
      <c r="AG63" s="75"/>
      <c r="AH63" s="156"/>
    </row>
    <row r="64" spans="1:40" s="147" customFormat="1" ht="12" customHeight="1" x14ac:dyDescent="0.2">
      <c r="A64" s="170"/>
      <c r="B64" s="163" t="s">
        <v>399</v>
      </c>
      <c r="C64" s="152"/>
      <c r="D64" s="152"/>
      <c r="E64" s="152"/>
      <c r="F64" s="249">
        <f t="shared" ref="F64:R64" si="32">SUM(F61:F63)</f>
        <v>0</v>
      </c>
      <c r="G64" s="249">
        <f t="shared" si="32"/>
        <v>-9</v>
      </c>
      <c r="H64" s="249">
        <f t="shared" si="32"/>
        <v>0</v>
      </c>
      <c r="I64" s="249">
        <f t="shared" si="32"/>
        <v>0</v>
      </c>
      <c r="J64" s="249">
        <f t="shared" si="32"/>
        <v>0</v>
      </c>
      <c r="K64" s="249">
        <f t="shared" si="32"/>
        <v>0</v>
      </c>
      <c r="L64" s="249">
        <f t="shared" si="32"/>
        <v>0</v>
      </c>
      <c r="M64" s="249">
        <f t="shared" si="32"/>
        <v>0</v>
      </c>
      <c r="N64" s="249">
        <f t="shared" si="32"/>
        <v>0</v>
      </c>
      <c r="O64" s="249">
        <f t="shared" si="32"/>
        <v>0</v>
      </c>
      <c r="P64" s="249">
        <f t="shared" si="32"/>
        <v>0</v>
      </c>
      <c r="Q64" s="249">
        <f t="shared" si="32"/>
        <v>0</v>
      </c>
      <c r="R64" s="249">
        <f t="shared" si="32"/>
        <v>-9</v>
      </c>
      <c r="S64" s="152"/>
      <c r="T64" s="139"/>
      <c r="U64" s="139"/>
      <c r="V64" s="139"/>
      <c r="W64" s="139"/>
      <c r="X64" s="139"/>
      <c r="Y64" s="139"/>
      <c r="Z64" s="139"/>
      <c r="AA64" s="139"/>
      <c r="AB64" s="139"/>
      <c r="AC64" s="139"/>
      <c r="AD64" s="139"/>
      <c r="AE64" s="139"/>
      <c r="AF64" s="139"/>
    </row>
    <row r="65" spans="1:18" ht="12" customHeight="1" x14ac:dyDescent="0.25">
      <c r="A65" s="162"/>
      <c r="B65" s="189"/>
      <c r="F65" s="252"/>
      <c r="G65" s="252"/>
      <c r="H65" s="252"/>
      <c r="I65" s="252"/>
      <c r="J65" s="252"/>
      <c r="K65" s="252"/>
      <c r="L65" s="252"/>
      <c r="M65" s="252"/>
      <c r="N65" s="252"/>
      <c r="O65" s="252"/>
      <c r="P65" s="252"/>
      <c r="Q65" s="252"/>
      <c r="R65" s="252"/>
    </row>
    <row r="66" spans="1:18" ht="12" customHeight="1" x14ac:dyDescent="0.25">
      <c r="A66" s="194"/>
      <c r="B66" s="195" t="s">
        <v>400</v>
      </c>
      <c r="F66" s="249">
        <f t="shared" ref="F66:R66" si="33">SUM(F20,F24,F29,F45,F53,F58,F64)</f>
        <v>10425.59</v>
      </c>
      <c r="G66" s="249">
        <f t="shared" si="33"/>
        <v>10448.48</v>
      </c>
      <c r="H66" s="249">
        <f t="shared" si="33"/>
        <v>10529.050000000001</v>
      </c>
      <c r="I66" s="249">
        <f t="shared" si="33"/>
        <v>10245.58</v>
      </c>
      <c r="J66" s="249">
        <f t="shared" si="33"/>
        <v>9981.44</v>
      </c>
      <c r="K66" s="249">
        <f t="shared" si="33"/>
        <v>10371.48</v>
      </c>
      <c r="L66" s="249">
        <f t="shared" si="33"/>
        <v>10436.529999999999</v>
      </c>
      <c r="M66" s="249">
        <f t="shared" si="33"/>
        <v>10464.57</v>
      </c>
      <c r="N66" s="249">
        <f t="shared" si="33"/>
        <v>10313.76</v>
      </c>
      <c r="O66" s="249">
        <f t="shared" si="33"/>
        <v>10525.36</v>
      </c>
      <c r="P66" s="249">
        <f t="shared" si="33"/>
        <v>10130.100000000002</v>
      </c>
      <c r="Q66" s="249">
        <f t="shared" si="33"/>
        <v>11003.400000000001</v>
      </c>
      <c r="R66" s="249">
        <f t="shared" si="33"/>
        <v>124875.34</v>
      </c>
    </row>
    <row r="67" spans="1:18" x14ac:dyDescent="0.25">
      <c r="A67" s="194"/>
      <c r="B67" s="194"/>
      <c r="F67" s="40">
        <v>10425.590000000002</v>
      </c>
      <c r="G67" s="40">
        <v>10448.48</v>
      </c>
      <c r="H67" s="40">
        <v>10529.050000000001</v>
      </c>
      <c r="I67" s="40">
        <v>10245.58</v>
      </c>
      <c r="J67" s="40">
        <v>9981.4400000000023</v>
      </c>
      <c r="K67" s="40">
        <v>10371.48</v>
      </c>
      <c r="L67" s="40">
        <v>10436.529999999999</v>
      </c>
      <c r="M67" s="40">
        <v>10464.57</v>
      </c>
      <c r="N67" s="40">
        <v>10313.76</v>
      </c>
      <c r="O67" s="40">
        <v>10525.360000000002</v>
      </c>
      <c r="P67" s="40">
        <v>10130.100000000002</v>
      </c>
      <c r="Q67" s="40">
        <v>11003.400000000001</v>
      </c>
      <c r="R67" s="40">
        <f>SUM(F67:Q67)</f>
        <v>124875.34</v>
      </c>
    </row>
    <row r="68" spans="1:18" x14ac:dyDescent="0.25">
      <c r="F68" s="40">
        <f>F67-F66</f>
        <v>0</v>
      </c>
      <c r="G68" s="40">
        <f t="shared" ref="G68:R68" si="34">G67-G66</f>
        <v>0</v>
      </c>
      <c r="H68" s="40">
        <f t="shared" si="34"/>
        <v>0</v>
      </c>
      <c r="I68" s="40">
        <f t="shared" si="34"/>
        <v>0</v>
      </c>
      <c r="J68" s="40">
        <f t="shared" si="34"/>
        <v>0</v>
      </c>
      <c r="K68" s="40">
        <f t="shared" si="34"/>
        <v>0</v>
      </c>
      <c r="L68" s="40">
        <f t="shared" si="34"/>
        <v>0</v>
      </c>
      <c r="M68" s="40">
        <f t="shared" si="34"/>
        <v>0</v>
      </c>
      <c r="N68" s="40">
        <f t="shared" si="34"/>
        <v>0</v>
      </c>
      <c r="O68" s="40">
        <f t="shared" si="34"/>
        <v>0</v>
      </c>
      <c r="P68" s="40">
        <f t="shared" si="34"/>
        <v>0</v>
      </c>
      <c r="Q68" s="40">
        <f t="shared" si="34"/>
        <v>0</v>
      </c>
      <c r="R68" s="40">
        <f t="shared" si="34"/>
        <v>0</v>
      </c>
    </row>
    <row r="69" spans="1:18" x14ac:dyDescent="0.25">
      <c r="R69" s="8"/>
    </row>
  </sheetData>
  <mergeCells count="1">
    <mergeCell ref="AH4:AL4"/>
  </mergeCells>
  <pageMargins left="0.7" right="0.7" top="0.75" bottom="0.75" header="0.3" footer="0.3"/>
  <pageSetup scale="70" pageOrder="overThenDown" orientation="portrait" r:id="rId1"/>
  <colBreaks count="1" manualBreakCount="1">
    <brk id="32" max="1048575" man="1"/>
  </colBreak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C5573992478A1A419C11609382A946DE" ma:contentTypeVersion="36" ma:contentTypeDescription="" ma:contentTypeScope="" ma:versionID="c864e3d264bafbe10858b9dc690ef4f8">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9af6b0a9aa2de783aac4f3d36dbacc3c"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TG</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227</IndustryCode>
    <CaseStatus xmlns="dc463f71-b30c-4ab2-9473-d307f9d35888">Closed</CaseStatus>
    <OpenedDate xmlns="dc463f71-b30c-4ab2-9473-d307f9d35888">2021-02-14T08:00:00+00:00</OpenedDate>
    <SignificantOrder xmlns="dc463f71-b30c-4ab2-9473-d307f9d35888">false</SignificantOrder>
    <Date1 xmlns="dc463f71-b30c-4ab2-9473-d307f9d35888">2021-02-14T08:00:00+00:00</Date1>
    <IsDocumentOrder xmlns="dc463f71-b30c-4ab2-9473-d307f9d35888">false</IsDocumentOrder>
    <IsHighlyConfidential xmlns="dc463f71-b30c-4ab2-9473-d307f9d35888">false</IsHighlyConfidential>
    <CaseCompanyNames xmlns="dc463f71-b30c-4ab2-9473-d307f9d35888">YAKIMA WASTE SYSTEMS, INC.</CaseCompanyNames>
    <Nickname xmlns="http://schemas.microsoft.com/sharepoint/v3" xsi:nil="true"/>
    <DocketNumber xmlns="dc463f71-b30c-4ab2-9473-d307f9d35888">210109</DocketNumber>
    <DelegatedOrder xmlns="dc463f71-b30c-4ab2-9473-d307f9d35888">false</DelegatedOrder>
  </documentManagement>
</p:properties>
</file>

<file path=customXml/itemProps1.xml><?xml version="1.0" encoding="utf-8"?>
<ds:datastoreItem xmlns:ds="http://schemas.openxmlformats.org/officeDocument/2006/customXml" ds:itemID="{2EEED421-6D93-422A-81C0-3D55E05E3C8F}"/>
</file>

<file path=customXml/itemProps2.xml><?xml version="1.0" encoding="utf-8"?>
<ds:datastoreItem xmlns:ds="http://schemas.openxmlformats.org/officeDocument/2006/customXml" ds:itemID="{DC51C43D-5865-4035-87DE-E171D08627AB}"/>
</file>

<file path=customXml/itemProps3.xml><?xml version="1.0" encoding="utf-8"?>
<ds:datastoreItem xmlns:ds="http://schemas.openxmlformats.org/officeDocument/2006/customXml" ds:itemID="{EC5C46E4-7D4B-497E-960E-1D1E1D239740}"/>
</file>

<file path=customXml/itemProps4.xml><?xml version="1.0" encoding="utf-8"?>
<ds:datastoreItem xmlns:ds="http://schemas.openxmlformats.org/officeDocument/2006/customXml" ds:itemID="{075F705E-1E52-41B7-9722-4BF7BDB7DC6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12</vt:i4>
      </vt:variant>
    </vt:vector>
  </HeadingPairs>
  <TitlesOfParts>
    <vt:vector size="23" baseType="lpstr">
      <vt:lpstr>Cust Count Summary</vt:lpstr>
      <vt:lpstr>Container Count</vt:lpstr>
      <vt:lpstr>Revenue Summary</vt:lpstr>
      <vt:lpstr>Yakima Regulated Price Out</vt:lpstr>
      <vt:lpstr>Indian Nation Price Out</vt:lpstr>
      <vt:lpstr>Zillah Price Out</vt:lpstr>
      <vt:lpstr>Tieton Price Out</vt:lpstr>
      <vt:lpstr>Sunnyside Price Out</vt:lpstr>
      <vt:lpstr>Naches Price Out</vt:lpstr>
      <vt:lpstr>Mabton Price Out</vt:lpstr>
      <vt:lpstr>Comm Recy-Storage Price Out</vt:lpstr>
      <vt:lpstr>'Container Count'!Print_Area</vt:lpstr>
      <vt:lpstr>'Cust Count Summary'!Print_Area</vt:lpstr>
      <vt:lpstr>'Comm Recy-Storage Price Out'!Print_Titles</vt:lpstr>
      <vt:lpstr>'Container Count'!Print_Titles</vt:lpstr>
      <vt:lpstr>'Indian Nation Price Out'!Print_Titles</vt:lpstr>
      <vt:lpstr>'Mabton Price Out'!Print_Titles</vt:lpstr>
      <vt:lpstr>'Naches Price Out'!Print_Titles</vt:lpstr>
      <vt:lpstr>'Revenue Summary'!Print_Titles</vt:lpstr>
      <vt:lpstr>'Sunnyside Price Out'!Print_Titles</vt:lpstr>
      <vt:lpstr>'Tieton Price Out'!Print_Titles</vt:lpstr>
      <vt:lpstr>'Yakima Regulated Price Out'!Print_Titles</vt:lpstr>
      <vt:lpstr>'Zillah Price Out'!Print_Titles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Lindsay Waldram</dc:creator>
  <cp:lastModifiedBy>Lindsay Waldram</cp:lastModifiedBy>
  <cp:lastPrinted>2021-02-12T21:42:24Z</cp:lastPrinted>
  <dcterms:created xsi:type="dcterms:W3CDTF">2021-02-12T19:19:41Z</dcterms:created>
  <dcterms:modified xsi:type="dcterms:W3CDTF">2021-02-12T21:42:51Z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0x0101006E56B4D1795A2E4DB2F0B01679ED314A00C5573992478A1A419C11609382A946DE</vt:lpwstr>
  </property>
  <property fmtid="{D5CDD505-2E9C-101B-9397-08002B2CF9AE}" pid="3" name="_docset_NoMedatataSyncRequired">
    <vt:lpwstr>False</vt:lpwstr>
  </property>
  <property fmtid="{D5CDD505-2E9C-101B-9397-08002B2CF9AE}" pid="4" name="IsEFSEC">
    <vt:bool>false</vt:bool>
  </property>
</Properties>
</file>