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-15" yWindow="-15" windowWidth="14520" windowHeight="12810" tabRatio="874" activeTab="3"/>
  </bookViews>
  <sheets>
    <sheet name="5.01 &amp; 5.09 after" sheetId="2" r:id="rId1"/>
    <sheet name="5.02" sheetId="49" r:id="rId2"/>
    <sheet name="5.03" sheetId="52" r:id="rId3"/>
    <sheet name="5.04" sheetId="53" r:id="rId4"/>
    <sheet name="5.05" sheetId="54" r:id="rId5"/>
    <sheet name="5.06" sheetId="55" r:id="rId6"/>
    <sheet name="5.07" sheetId="56" r:id="rId7"/>
    <sheet name="5.08" sheetId="57" r:id="rId8"/>
    <sheet name="Restating Print Macros" sheetId="4" state="veryHidden" r:id="rId9"/>
    <sheet name="Module13" sheetId="5" state="veryHidden" r:id="rId10"/>
    <sheet name="Module14" sheetId="6" state="veryHidden" r:id="rId11"/>
    <sheet name="Module15" sheetId="7" state="veryHidden" r:id="rId12"/>
    <sheet name="Module1" sheetId="8" state="veryHidden" r:id="rId13"/>
  </sheets>
  <externalReferences>
    <externalReference r:id="rId14"/>
  </externalReferences>
  <definedNames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hidden="1">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hidden="1">[1]ConsolidatingPL!#REF!</definedName>
    <definedName name="_3.01_TempNorm">'5.01 &amp; 5.09 after'!$A$2:$G$55</definedName>
    <definedName name="_3.02_RevAndExp">'5.01 &amp; 5.09 after'!$H$2:$L$52</definedName>
    <definedName name="_3.04_FIT">'5.01 &amp; 5.09 after'!$M$2:$P$31</definedName>
    <definedName name="_3.05_TBofRE">'5.01 &amp; 5.09 after'!$Q$2:$T$30</definedName>
    <definedName name="_3.06_Pass_Thru">'5.01 &amp; 5.09 after'!$U$2:$Y$50</definedName>
    <definedName name="_3.07_RateCaseExp">'5.01 &amp; 5.09 after'!$Z$2:$AC$31</definedName>
    <definedName name="_3.08_Bad_Debt">'5.01 &amp; 5.09 after'!$AD$6:$AL$40</definedName>
    <definedName name="_3.09_Incentives">'5.01 &amp; 5.09 after'!$AM$2:$AQ$20</definedName>
    <definedName name="_3.10_ExciseTax">'5.01 &amp; 5.09 after'!$AR$2:$AU$26</definedName>
    <definedName name="_3.11_DO_Ins">'5.01 &amp; 5.09 after'!$AV$2:$AZ$20</definedName>
    <definedName name="_3.13_IntOnCustDep">'5.01 &amp; 5.09 after'!$BA$2:$BD$15</definedName>
    <definedName name="_3.15_PensionPlan">'5.01 &amp; 5.09 after'!$BE$2:$BI$19</definedName>
    <definedName name="_3.16_InjDamages">'5.01 &amp; 5.09 after'!$BJ$2:$BN$19</definedName>
    <definedName name="_3.18_Storm">'5.01 &amp; 5.09 after'!$BY$3:$CC$37</definedName>
    <definedName name="_3.19_Misc">'5.01 &amp; 5.09 after'!$CN$3:$CR$25</definedName>
    <definedName name="_3A">'5.01 &amp; 5.09 after'!$CX$1:$DF$60</definedName>
    <definedName name="_3B">'5.01 &amp; 5.09 after'!$DG$1:$DO$60</definedName>
    <definedName name="_3C">'5.01 &amp; 5.09 after'!$DP$1:$DX$60</definedName>
    <definedName name="_3Summary">'5.01 &amp; 5.09 after'!$DY$1:$EC$60</definedName>
    <definedName name="_4.01_ConvFact">'5.01 &amp; 5.09 after'!$CS$1:$CW$20</definedName>
    <definedName name="_5.04_BS">'5.04'!$A$1:$C$212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six6" localSheetId="5" hidden="1">{#N/A,#N/A,FALSE,"CRPT";#N/A,#N/A,FALSE,"TREND";#N/A,#N/A,FALSE,"%Curve"}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_www1" localSheetId="5" hidden="1">{#N/A,#N/A,FALSE,"schA"}</definedName>
    <definedName name="_www1" localSheetId="6" hidden="1">{#N/A,#N/A,FALSE,"schA"}</definedName>
    <definedName name="_www1" hidden="1">{#N/A,#N/A,FALSE,"schA"}</definedName>
    <definedName name="a" localSheetId="5" hidden="1">{#N/A,#N/A,FALSE,"Coversheet";#N/A,#N/A,FALSE,"QA"}</definedName>
    <definedName name="a" localSheetId="6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D">'5.01 &amp; 5.09 after'!$CW$12</definedName>
    <definedName name="BEx0017DGUEDPCFJUPUZOOLJCS2B" localSheetId="7" hidden="1">#REF!</definedName>
    <definedName name="BEx0017DGUEDPCFJUPUZOOLJCS2B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7" hidden="1">#REF!</definedName>
    <definedName name="BEx00KZHZBHP3TDV1YMX4B19B95O" hidden="1">#REF!</definedName>
    <definedName name="BEx00P11V7HA4MS6XYY3P4BPVXML" localSheetId="7" hidden="1">#REF!</definedName>
    <definedName name="BEx00P11V7HA4MS6XYY3P4BPVXML" hidden="1">#REF!</definedName>
    <definedName name="BEx00PBV7V99V7M3LDYUTF31MUFJ" localSheetId="7" hidden="1">#REF!</definedName>
    <definedName name="BEx00PBV7V99V7M3LDYUTF31MUFJ" hidden="1">#REF!</definedName>
    <definedName name="BEx00SMIQJ55EVB7T24CORX0JWQO" localSheetId="7" hidden="1">#REF!</definedName>
    <definedName name="BEx00SMIQJ55EVB7T24CORX0JWQO" hidden="1">#REF!</definedName>
    <definedName name="BEx010V7DB7O7Z9NHSX27HZK4H76" localSheetId="7" hidden="1">#REF!</definedName>
    <definedName name="BEx010V7DB7O7Z9NHSX27HZK4H76" hidden="1">#REF!</definedName>
    <definedName name="BEx012IKS6YVHG9KTG2FAKRSMYLU" localSheetId="7" hidden="1">#REF!</definedName>
    <definedName name="BEx012IKS6YVHG9KTG2FAKRSMYLU" hidden="1">#REF!</definedName>
    <definedName name="BEx01HY6E3GJ66ABU5ABN26V6Q13" localSheetId="7" hidden="1">#REF!</definedName>
    <definedName name="BEx01HY6E3GJ66ABU5ABN26V6Q13" hidden="1">#REF!</definedName>
    <definedName name="BEx01PW5YQKEGAR8JDDI5OARYXDF" localSheetId="7" hidden="1">#REF!</definedName>
    <definedName name="BEx01PW5YQKEGAR8JDDI5OARYXDF" hidden="1">#REF!</definedName>
    <definedName name="BEx01QCB2ERCAYYOFDP3OQRWUU60" localSheetId="7" hidden="1">#REF!</definedName>
    <definedName name="BEx01QCB2ERCAYYOFDP3OQRWUU60" hidden="1">#REF!</definedName>
    <definedName name="BEx01U37NQSMTGJRU8EGTJORBJ6H" localSheetId="7" hidden="1">#REF!</definedName>
    <definedName name="BEx01U37NQSMTGJRU8EGTJORBJ6H" hidden="1">#REF!</definedName>
    <definedName name="BEx01XJ94SHJ1YQ7ORPW0RQGKI2H" localSheetId="7" hidden="1">#REF!</definedName>
    <definedName name="BEx01XJ94SHJ1YQ7ORPW0RQGKI2H" hidden="1">#REF!</definedName>
    <definedName name="BEx028BOZCS2MQO9MODVS6F7NCA3" localSheetId="7" hidden="1">#REF!</definedName>
    <definedName name="BEx028BOZCS2MQO9MODVS6F7NCA3" hidden="1">#REF!</definedName>
    <definedName name="BEx02DPUYNH76938V8GVORY8LRY1" localSheetId="7" hidden="1">#REF!</definedName>
    <definedName name="BEx02DPUYNH76938V8GVORY8LRY1" hidden="1">#REF!</definedName>
    <definedName name="BEx02PEP6DY4K1JGB0HHS3B6QOGZ" localSheetId="7" hidden="1">#REF!</definedName>
    <definedName name="BEx02PEP6DY4K1JGB0HHS3B6QOGZ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7" hidden="1">#REF!</definedName>
    <definedName name="BEx1FJZ7GKO99IYTP6GGGF7EUL3Z" hidden="1">#REF!</definedName>
    <definedName name="BEx1FPDH0YKYQXDHUTFIQLIF34J8" localSheetId="7" hidden="1">#REF!</definedName>
    <definedName name="BEx1FPDH0YKYQXDHUTFIQLIF34J8" hidden="1">#REF!</definedName>
    <definedName name="BEx1FQ9SZAGL2HEKRB046EOQDWOX" localSheetId="7" hidden="1">#REF!</definedName>
    <definedName name="BEx1FQ9SZAGL2HEKRB046EOQDWOX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7" hidden="1">#REF!</definedName>
    <definedName name="BEx1G59AY8195JTUM6P18VXUFJ3E" hidden="1">#REF!</definedName>
    <definedName name="BEx1GKUDMCV60BOZT0SENCT0MD8L" localSheetId="7" hidden="1">#REF!</definedName>
    <definedName name="BEx1GKUDMCV60BOZT0SENCT0MD8L" hidden="1">#REF!</definedName>
    <definedName name="BEx1GUVQ5L0JCX3E4SROI4WBYVTO" localSheetId="7" hidden="1">#REF!</definedName>
    <definedName name="BEx1GUVQ5L0JCX3E4SROI4WBYVTO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7" hidden="1">#REF!</definedName>
    <definedName name="BEx1H6KIT7BHUH6MDDWC935V9N47" hidden="1">#REF!</definedName>
    <definedName name="BEx1HA60AI3STEJQZAQ0RA3Q3AZV" localSheetId="7" hidden="1">#REF!</definedName>
    <definedName name="BEx1HA60AI3STEJQZAQ0RA3Q3AZV" hidden="1">#REF!</definedName>
    <definedName name="BEx1HB2DBVO5N6V2WX7BEHUFYTFU" localSheetId="7" hidden="1">#REF!</definedName>
    <definedName name="BEx1HB2DBVO5N6V2WX7BEHUFYTFU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7" hidden="1">#REF!</definedName>
    <definedName name="BEx1HSLNWIW4S97ZBYY7I7M5YVH4" hidden="1">#REF!</definedName>
    <definedName name="BEx1HZCBBWLB2BTNOXP319ZDEVOJ" localSheetId="7" hidden="1">#REF!</definedName>
    <definedName name="BEx1HZCBBWLB2BTNOXP319ZDEVOJ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7" hidden="1">#REF!</definedName>
    <definedName name="BEx1IKRPW8MLB9Y485M1TL2IT9SH" hidden="1">#REF!</definedName>
    <definedName name="BEx1IPKCFCT3TL9MSO1LSYJ2VJ2X" localSheetId="7" hidden="1">#REF!</definedName>
    <definedName name="BEx1IPKCFCT3TL9MSO1LSYJ2VJ2X" hidden="1">#REF!</definedName>
    <definedName name="BEx1IW5PQTTMD62XZ287XF2O3FBQ" localSheetId="7" hidden="1">#REF!</definedName>
    <definedName name="BEx1IW5PQTTMD62XZ287XF2O3FBQ" hidden="1">#REF!</definedName>
    <definedName name="BEx1J0CSSHDJGBJUHVOEMCF2P4DL" localSheetId="7" hidden="1">#REF!</definedName>
    <definedName name="BEx1J0CSSHDJGBJUHVOEMCF2P4DL" hidden="1">#REF!</definedName>
    <definedName name="BEx1J0NL6D3ILC18B48AL0VNEN9A" localSheetId="7" hidden="1">#REF!</definedName>
    <definedName name="BEx1J0NL6D3ILC18B48AL0VNEN9A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7" hidden="1">#REF!</definedName>
    <definedName name="BEx1JUBQFRVMASSFK4B3V0AD7YP9" hidden="1">#REF!</definedName>
    <definedName name="BEx1JVTOATZGRJFXGXPJJLC4DOBE" localSheetId="7" hidden="1">#REF!</definedName>
    <definedName name="BEx1JVTOATZGRJFXGXPJJLC4DOBE" hidden="1">#REF!</definedName>
    <definedName name="BEx1JXBM5W4YRWNQ0P95QQS6JWD6" localSheetId="7" hidden="1">#REF!</definedName>
    <definedName name="BEx1JXBM5W4YRWNQ0P95QQS6JWD6" hidden="1">#REF!</definedName>
    <definedName name="BEx1KGY9QEHZ9QSARMQUTQKRK4UX" localSheetId="7" hidden="1">#REF!</definedName>
    <definedName name="BEx1KGY9QEHZ9QSARMQUTQKRK4UX" hidden="1">#REF!</definedName>
    <definedName name="BEx1KIWH5MOLR00SBECT39NS3AJ1" localSheetId="7" hidden="1">#REF!</definedName>
    <definedName name="BEx1KIWH5MOLR00SBECT39NS3AJ1" hidden="1">#REF!</definedName>
    <definedName name="BEx1KKP1ELIF2UII2FWVGL7M1X7J" localSheetId="7" hidden="1">#REF!</definedName>
    <definedName name="BEx1KKP1ELIF2UII2FWVGL7M1X7J" hidden="1">#REF!</definedName>
    <definedName name="BEx1KQJKIAPZKE9YDYH5HKXX52FM" localSheetId="7" hidden="1">#REF!</definedName>
    <definedName name="BEx1KQJKIAPZKE9YDYH5HKXX52FM" hidden="1">#REF!</definedName>
    <definedName name="BEx1KUVWMB0QCWA3RBE4CADFVRIS" localSheetId="7" hidden="1">#REF!</definedName>
    <definedName name="BEx1KUVWMB0QCWA3RBE4CADFVRIS" hidden="1">#REF!</definedName>
    <definedName name="BEx1L0AAH7PV8PPQQDBP5AI4TLYP" localSheetId="7" hidden="1">#REF!</definedName>
    <definedName name="BEx1L0AAH7PV8PPQQDBP5AI4TLYP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7" hidden="1">#REF!</definedName>
    <definedName name="BEx1L6Q60MWRDJB4L20LK0XPA0Z2" hidden="1">#REF!</definedName>
    <definedName name="BEx1L7BSEFOLQDNZWMLUNBRO08T4" localSheetId="7" hidden="1">#REF!</definedName>
    <definedName name="BEx1L7BSEFOLQDNZWMLUNBRO08T4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7" hidden="1">#REF!</definedName>
    <definedName name="BEx1LDMB9RW982DUILM2WPT5VWQ3" hidden="1">#REF!</definedName>
    <definedName name="BEx1LFF2UQ13XL4X1I2WBD73NZ21" localSheetId="7" hidden="1">#REF!</definedName>
    <definedName name="BEx1LFF2UQ13XL4X1I2WBD73NZ21" hidden="1">#REF!</definedName>
    <definedName name="BEx1LKTB33LO23ACTADIVRY7ZNFC" localSheetId="7" hidden="1">#REF!</definedName>
    <definedName name="BEx1LKTB33LO23ACTADIVRY7ZNFC" hidden="1">#REF!</definedName>
    <definedName name="BEx1LQNKVZAXGSEPDAM8AWU2FHHJ" localSheetId="7" hidden="1">#REF!</definedName>
    <definedName name="BEx1LQNKVZAXGSEPDAM8AWU2FHHJ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7" hidden="1">#REF!</definedName>
    <definedName name="BEx1LRUSJW4JG54X07QWD9R27WV9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7" hidden="1">#REF!</definedName>
    <definedName name="BEx1M51HHDYGIT8PON7U8ICL2S95" hidden="1">#REF!</definedName>
    <definedName name="BEx1MP4FWKV0QYXE13PX9JSNA270" localSheetId="7" hidden="1">#REF!</definedName>
    <definedName name="BEx1MP4FWKV0QYXE13PX9JSNA270" hidden="1">#REF!</definedName>
    <definedName name="BEx1MSV791FSS4CZQKG04NHT3F79" localSheetId="7" hidden="1">#REF!</definedName>
    <definedName name="BEx1MSV791FSS4CZQKG04NHT3F79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7" hidden="1">#REF!</definedName>
    <definedName name="BEx1N3CUJ3UX61X38ZAJVPEN4KMC" hidden="1">#REF!</definedName>
    <definedName name="BEx1N5R5IJ3CG6CL344F5KWPINEO" localSheetId="7" hidden="1">#REF!</definedName>
    <definedName name="BEx1N5R5IJ3CG6CL344F5KWPINEO" hidden="1">#REF!</definedName>
    <definedName name="BEx1NFCFVPBS7XURQ8Y0BZEGPBVP" localSheetId="7" hidden="1">#REF!</definedName>
    <definedName name="BEx1NFCFVPBS7XURQ8Y0BZEGPBVP" hidden="1">#REF!</definedName>
    <definedName name="BEx1NM34KQTO1LDNSAFD1L82UZFG" localSheetId="7" hidden="1">#REF!</definedName>
    <definedName name="BEx1NM34KQTO1LDNSAFD1L82UZFG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7" hidden="1">#REF!</definedName>
    <definedName name="BEx1NZ4K1L8UON80Y2A4RASKWGNP" hidden="1">#REF!</definedName>
    <definedName name="BEx1O24FB2CPATAGE3T7L1NBQQO1" localSheetId="7" hidden="1">#REF!</definedName>
    <definedName name="BEx1O24FB2CPATAGE3T7L1NBQQO1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7" hidden="1">#REF!</definedName>
    <definedName name="BEx1OO5ER042IS6IC4TLDI75JNVH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7" hidden="1">#REF!</definedName>
    <definedName name="BEx1OVSMPADTX95QUOX34KZQ8EDY" hidden="1">#REF!</definedName>
    <definedName name="BEx1OWJJ0DP4628GCVVRQ9X0DRHQ" localSheetId="7" hidden="1">#REF!</definedName>
    <definedName name="BEx1OWJJ0DP4628GCVVRQ9X0DRHQ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7" hidden="1">#REF!</definedName>
    <definedName name="BEx1P34W467WGPOXPK292QFJIPHJ" hidden="1">#REF!</definedName>
    <definedName name="BEx1P76FRYAB1BWA5RJS4KOB3G9I" localSheetId="7" hidden="1">#REF!</definedName>
    <definedName name="BEx1P76FRYAB1BWA5RJS4KOB3G9I" hidden="1">#REF!</definedName>
    <definedName name="BEx1P7S1J4TKGVJ43C2Q2R3M9WRB" localSheetId="7" hidden="1">#REF!</definedName>
    <definedName name="BEx1P7S1J4TKGVJ43C2Q2R3M9WRB" hidden="1">#REF!</definedName>
    <definedName name="BEx1P8OF6WY3IH8SO71KQOU83V3Y" localSheetId="7" hidden="1">#REF!</definedName>
    <definedName name="BEx1P8OF6WY3IH8SO71KQOU83V3Y" hidden="1">#REF!</definedName>
    <definedName name="BEx1PA11BLPVZM8RC5BL46WX8YB5" localSheetId="7" hidden="1">#REF!</definedName>
    <definedName name="BEx1PA11BLPVZM8RC5BL46WX8YB5" hidden="1">#REF!</definedName>
    <definedName name="BEx1PAMMMZTO2BTR6YLZ9ASMPS4N" localSheetId="7" hidden="1">#REF!</definedName>
    <definedName name="BEx1PAMMMZTO2BTR6YLZ9ASMPS4N" hidden="1">#REF!</definedName>
    <definedName name="BEx1PBZ4BEFIPGMQXT9T8S4PZ2IM" localSheetId="7" hidden="1">#REF!</definedName>
    <definedName name="BEx1PBZ4BEFIPGMQXT9T8S4PZ2IM" hidden="1">#REF!</definedName>
    <definedName name="BEx1PJMAAUI73DAR3XUON2UMXTBS" localSheetId="7" hidden="1">#REF!</definedName>
    <definedName name="BEx1PJMAAUI73DAR3XUON2UMXTBS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7" hidden="1">#REF!</definedName>
    <definedName name="BEx1PMWZB2DO6EM9BKLUICZJ65HD" hidden="1">#REF!</definedName>
    <definedName name="BEx1PU3X6U0EVLY9569KVBPAH7XU" localSheetId="7" hidden="1">#REF!</definedName>
    <definedName name="BEx1PU3X6U0EVLY9569KVBPAH7XU" hidden="1">#REF!</definedName>
    <definedName name="BEx1Q9OV5AOW28OUGRFCD3ZFVWC3" localSheetId="7" hidden="1">#REF!</definedName>
    <definedName name="BEx1Q9OV5AOW28OUGRFCD3ZFVWC3" hidden="1">#REF!</definedName>
    <definedName name="BEx1QA54J2A4I7IBQR19BTY28ZMR" localSheetId="7" hidden="1">#REF!</definedName>
    <definedName name="BEx1QA54J2A4I7IBQR19BTY28ZMR" hidden="1">#REF!</definedName>
    <definedName name="BEx1QD50TNYYZ6YO943BWHPB9UD9" localSheetId="7" hidden="1">#REF!</definedName>
    <definedName name="BEx1QD50TNYYZ6YO943BWHPB9UD9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7" hidden="1">#REF!</definedName>
    <definedName name="BEx1RBGC06B3T52OIC0EQ1KGVP1I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7" hidden="1">#REF!</definedName>
    <definedName name="BEx1S5VFNKIXHTTCWSV60UC50EZ8" hidden="1">#REF!</definedName>
    <definedName name="BEx1SK3U02H0RGKEYXW7ZMCEOF3V" localSheetId="7" hidden="1">#REF!</definedName>
    <definedName name="BEx1SK3U02H0RGKEYXW7ZMCEOF3V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7" hidden="1">#REF!</definedName>
    <definedName name="BEx1SVNCHNANBJIDIQVB8AFK4HAN" hidden="1">#REF!</definedName>
    <definedName name="BEx1SY74DYVEPAQ9TGGGXKJA025O" localSheetId="7" hidden="1">#REF!</definedName>
    <definedName name="BEx1SY74DYVEPAQ9TGGGXKJA025O" hidden="1">#REF!</definedName>
    <definedName name="BEx1TJ0WLS9O7KNSGIPWTYHDYI1D" localSheetId="7" hidden="1">#REF!</definedName>
    <definedName name="BEx1TJ0WLS9O7KNSGIPWTYHDYI1D" hidden="1">#REF!</definedName>
    <definedName name="BEx1TUPQAYGAI13ZC7FU1FJXFAPM" localSheetId="7" hidden="1">#REF!</definedName>
    <definedName name="BEx1TUPQAYGAI13ZC7FU1FJXFAPM" hidden="1">#REF!</definedName>
    <definedName name="BEx1TY0F9W7EOF31FZXITWEYBSRT" localSheetId="7" hidden="1">#REF!</definedName>
    <definedName name="BEx1TY0F9W7EOF31FZXITWEYBSRT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7" hidden="1">#REF!</definedName>
    <definedName name="BEx1U87938YR9N6HYI24KVBKLOS3" hidden="1">#REF!</definedName>
    <definedName name="BEx1U9P6VQWSVRICLZR9DYRMN61U" localSheetId="7" hidden="1">#REF!</definedName>
    <definedName name="BEx1U9P6VQWSVRICLZR9DYRMN61U" hidden="1">#REF!</definedName>
    <definedName name="BEx1UESH4KDWHYESQU2IE55RS3LI" localSheetId="7" hidden="1">#REF!</definedName>
    <definedName name="BEx1UESH4KDWHYESQU2IE55RS3LI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7" hidden="1">#REF!</definedName>
    <definedName name="BEx1UML0HHJFHA5TBOYQ24I3RV1W" hidden="1">#REF!</definedName>
    <definedName name="BEx1UO8ENOJNYCNX5Z95TBIJ3MKP" localSheetId="7" hidden="1">#REF!</definedName>
    <definedName name="BEx1UO8ENOJNYCNX5Z95TBIJ3MKP" hidden="1">#REF!</definedName>
    <definedName name="BEx1UUDIQPZ23XQ79GUL0RAWRSCK" localSheetId="7" hidden="1">#REF!</definedName>
    <definedName name="BEx1UUDIQPZ23XQ79GUL0RAWRSCK" hidden="1">#REF!</definedName>
    <definedName name="BEx1V67SEV778NVW68J8W5SND1J7" localSheetId="7" hidden="1">#REF!</definedName>
    <definedName name="BEx1V67SEV778NVW68J8W5SND1J7" hidden="1">#REF!</definedName>
    <definedName name="BEx1VIY9SQLRESD11CC4PHYT0XSG" localSheetId="7" hidden="1">#REF!</definedName>
    <definedName name="BEx1VIY9SQLRESD11CC4PHYT0XSG" hidden="1">#REF!</definedName>
    <definedName name="BEx1W3170EJU6QEJR4F8E2ULUU2U" localSheetId="7" hidden="1">#REF!</definedName>
    <definedName name="BEx1W3170EJU6QEJR4F8E2ULUU2U" hidden="1">#REF!</definedName>
    <definedName name="BEx1WC67EH10SC38QWX3WEA5KH3A" localSheetId="7" hidden="1">#REF!</definedName>
    <definedName name="BEx1WC67EH10SC38QWX3WEA5KH3A" hidden="1">#REF!</definedName>
    <definedName name="BEx1WDTMC6W73PJPTY0JYLKOA883" localSheetId="7" hidden="1">#REF!</definedName>
    <definedName name="BEx1WDTMC6W73PJPTY0JYLKOA883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7" hidden="1">#REF!</definedName>
    <definedName name="BEx1WHPURIV3D3PTJJ359H1OP7ZV" hidden="1">#REF!</definedName>
    <definedName name="BEx1WLBBR45RLDQX9FCLJWUUQX5R" localSheetId="7" hidden="1">#REF!</definedName>
    <definedName name="BEx1WLBBR45RLDQX9FCLJWUUQX5R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7" hidden="1">#REF!</definedName>
    <definedName name="BEx1WR0D41MR174LBF3P9E3K0J51" hidden="1">#REF!</definedName>
    <definedName name="BEx1WT3VU2F7OSUQZHBIV4KTTFJ4" localSheetId="7" hidden="1">#REF!</definedName>
    <definedName name="BEx1WT3VU2F7OSUQZHBIV4KTTFJ4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7" hidden="1">#REF!</definedName>
    <definedName name="BEx1WX04G0INSPPG9NTNR3DYR6PZ" hidden="1">#REF!</definedName>
    <definedName name="BEx1X3LHU9DPG01VWX2IF65TRATF" localSheetId="7" hidden="1">#REF!</definedName>
    <definedName name="BEx1X3LHU9DPG01VWX2IF65TRATF" hidden="1">#REF!</definedName>
    <definedName name="BEx1XFL3ISYW3FU1DQ3US0DYA8NQ" localSheetId="7" hidden="1">#REF!</definedName>
    <definedName name="BEx1XFL3ISYW3FU1DQ3US0DYA8NQ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7" hidden="1">#REF!</definedName>
    <definedName name="BEx1Y3PKK83X2FN9SAALFHOWKMRQ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7" hidden="1">#REF!</definedName>
    <definedName name="BEx3AZH9W4SUFCAHNDOQ728R9V4L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7" hidden="1">#REF!</definedName>
    <definedName name="BEx3BW5CTV0DJU5AQS3ZQFK2VLF3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7" hidden="1">#REF!</definedName>
    <definedName name="BEx3C2QR0WUD19QSVO8EMIPNQJKH" hidden="1">#REF!</definedName>
    <definedName name="BEx3CKFCCPZZ6ROLAT5C1DZNIC1U" localSheetId="7" hidden="1">#REF!</definedName>
    <definedName name="BEx3CKFCCPZZ6ROLAT5C1DZNIC1U" hidden="1">#REF!</definedName>
    <definedName name="BEx3CO0SVO4WLH0DO43DCHYDTH1P" localSheetId="7" hidden="1">#REF!</definedName>
    <definedName name="BEx3CO0SVO4WLH0DO43DCHYDTH1P" hidden="1">#REF!</definedName>
    <definedName name="BEx3CPDAEBC12450MVHX6S78ILBS" localSheetId="7" hidden="1">#REF!</definedName>
    <definedName name="BEx3CPDAEBC12450MVHX6S78ILBS" hidden="1">#REF!</definedName>
    <definedName name="BEx3CQ9OQ7E1YH93NADGWWEH0HD5" localSheetId="7" hidden="1">#REF!</definedName>
    <definedName name="BEx3CQ9OQ7E1YH93NADGWWEH0HD5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7" hidden="1">#REF!</definedName>
    <definedName name="BEx3DCQU9PBRXIMLO62KS5RLH447" hidden="1">#REF!</definedName>
    <definedName name="BEx3DQ8EH7C7L4XQAOL3NRRVRRT3" localSheetId="7" hidden="1">#REF!</definedName>
    <definedName name="BEx3DQ8EH7C7L4XQAOL3NRRVRRT3" hidden="1">#REF!</definedName>
    <definedName name="BEx3EF99FD6QNNCNOKDEE67JHTUJ" localSheetId="7" hidden="1">#REF!</definedName>
    <definedName name="BEx3EF99FD6QNNCNOKDEE67JHTUJ" hidden="1">#REF!</definedName>
    <definedName name="BEx3EGLXG4AU8GXIFP26DZ61E6EP" localSheetId="7" hidden="1">#REF!</definedName>
    <definedName name="BEx3EGLXG4AU8GXIFP26DZ61E6EP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7" hidden="1">#REF!</definedName>
    <definedName name="BEx3EUUAX947Q5N6MY6W0KSNY78Y" hidden="1">#REF!</definedName>
    <definedName name="BEx3F3OJYKFH63TY4TBS69H5CI8M" localSheetId="7" hidden="1">#REF!</definedName>
    <definedName name="BEx3F3OJYKFH63TY4TBS69H5CI8M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7" hidden="1">#REF!</definedName>
    <definedName name="BEx3FJ9MHSLDK8W91GO85FX1GX57" hidden="1">#REF!</definedName>
    <definedName name="BEx3FR251HFU7A33PU01SJUENL2B" localSheetId="7" hidden="1">#REF!</definedName>
    <definedName name="BEx3FR251HFU7A33PU01SJUENL2B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7" hidden="1">#REF!</definedName>
    <definedName name="BEx3G2WA0DTYY9D8AGHHOBTPE2B2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7" hidden="1">#REF!</definedName>
    <definedName name="BEx3GPDH2AH4QKT4OOSN563XUHBD" hidden="1">#REF!</definedName>
    <definedName name="BEx3GRGZOH1A62SHC133FKNN9K23" localSheetId="7" hidden="1">#REF!</definedName>
    <definedName name="BEx3GRGZOH1A62SHC133FKNN9K23" hidden="1">#REF!</definedName>
    <definedName name="BEx3GS2LABKJSRV8GPZLJZVX7NMJ" localSheetId="7" hidden="1">#REF!</definedName>
    <definedName name="BEx3GS2LABKJSRV8GPZLJZVX7NMJ" hidden="1">#REF!</definedName>
    <definedName name="BEx3H05W7OEBR6W6YJKGD6W5M3I1" localSheetId="7" hidden="1">#REF!</definedName>
    <definedName name="BEx3H05W7OEBR6W6YJKGD6W5M3I1" hidden="1">#REF!</definedName>
    <definedName name="BEx3H244GCME7ZDNAXG6ZSJ64ZRE" localSheetId="7" hidden="1">#REF!</definedName>
    <definedName name="BEx3H244GCME7ZDNAXG6ZSJ64ZRE" hidden="1">#REF!</definedName>
    <definedName name="BEx3H5UX2GZFZZT657YR76RHW5I6" localSheetId="7" hidden="1">#REF!</definedName>
    <definedName name="BEx3H5UX2GZFZZT657YR76RHW5I6" hidden="1">#REF!</definedName>
    <definedName name="BEx3HACPKDZVUOS9WBDCCFJB46DK" localSheetId="7" hidden="1">#REF!</definedName>
    <definedName name="BEx3HACPKDZVUOS9WBDCCFJB46DK" hidden="1">#REF!</definedName>
    <definedName name="BEx3HMSEFOP6DBM4R97XA6B7NFG6" localSheetId="7" hidden="1">#REF!</definedName>
    <definedName name="BEx3HMSEFOP6DBM4R97XA6B7NFG6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7" hidden="1">#REF!</definedName>
    <definedName name="BEx3I09YVXO0G4X7KGSA4WGORM35" hidden="1">#REF!</definedName>
    <definedName name="BEx3I3KN8WAL54AYYACGCUM43J9W" localSheetId="7" hidden="1">#REF!</definedName>
    <definedName name="BEx3I3KN8WAL54AYYACGCUM43J9W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7" hidden="1">#REF!</definedName>
    <definedName name="BEx3IYAH2DEBFWO8F94H4MXE3RLY" hidden="1">#REF!</definedName>
    <definedName name="BEx3IZSG3932LSWHR5YV78IVRPCK" localSheetId="7" hidden="1">#REF!</definedName>
    <definedName name="BEx3IZSG3932LSWHR5YV78IVRPCK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7" hidden="1">#REF!</definedName>
    <definedName name="BEx3JC2TY7JNAAC3L7QHVPQXLGQ8" hidden="1">#REF!</definedName>
    <definedName name="BEx3JMF5D7ODCJ7THAJTC1GFSG95" localSheetId="7" hidden="1">#REF!</definedName>
    <definedName name="BEx3JMF5D7ODCJ7THAJTC1GFSG95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7" hidden="1">#REF!</definedName>
    <definedName name="BEx3JXCXCVBZJGV5VEG9MJEI01AL" hidden="1">#REF!</definedName>
    <definedName name="BEx3JYK2N7X59TPJSKYZ77ENY8SS" localSheetId="7" hidden="1">#REF!</definedName>
    <definedName name="BEx3JYK2N7X59TPJSKYZ77ENY8SS" hidden="1">#REF!</definedName>
    <definedName name="BEx3K13PSDK50JLCLD0GX8L4TWAH" localSheetId="7" hidden="1">#REF!</definedName>
    <definedName name="BEx3K13PSDK50JLCLD0GX8L4TWAH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7" hidden="1">#REF!</definedName>
    <definedName name="BEx3K4ZXQUQ2KYZF74B84SO48XMW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7" hidden="1">#REF!</definedName>
    <definedName name="BEx3L7D0PI38HWZ7VADU16C9E33D" hidden="1">#REF!</definedName>
    <definedName name="BEx3LM1PR4Y7KINKMTMKR984GX8Q" localSheetId="7" hidden="1">#REF!</definedName>
    <definedName name="BEx3LM1PR4Y7KINKMTMKR984GX8Q" hidden="1">#REF!</definedName>
    <definedName name="BEx3LM1PWWC9WH0R5TX5K06V559U" localSheetId="7" hidden="1">#REF!</definedName>
    <definedName name="BEx3LM1PWWC9WH0R5TX5K06V559U" hidden="1">#REF!</definedName>
    <definedName name="BEx3LPCEZ1C0XEKNCM3YT09JWCUO" localSheetId="7" hidden="1">#REF!</definedName>
    <definedName name="BEx3LPCEZ1C0XEKNCM3YT09JWCUO" hidden="1">#REF!</definedName>
    <definedName name="BEx3LSXW33WR1ECIMRYUPFBJXGGH" localSheetId="7" hidden="1">#REF!</definedName>
    <definedName name="BEx3LSXW33WR1ECIMRYUPFBJXGGH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7" hidden="1">#REF!</definedName>
    <definedName name="BEx3M4H77MYUKOOD31H9F80NMVK8" hidden="1">#REF!</definedName>
    <definedName name="BEx3M9VFX329PZWYC4DMZ6P3W9R2" localSheetId="7" hidden="1">#REF!</definedName>
    <definedName name="BEx3M9VFX329PZWYC4DMZ6P3W9R2" hidden="1">#REF!</definedName>
    <definedName name="BEx3MCQ0VEBV0CZXDS505L38EQ8N" localSheetId="7" hidden="1">#REF!</definedName>
    <definedName name="BEx3MCQ0VEBV0CZXDS505L38EQ8N" hidden="1">#REF!</definedName>
    <definedName name="BEx3MEYV5LQY0BAL7V3CFAFVOM3T" localSheetId="7" hidden="1">#REF!</definedName>
    <definedName name="BEx3MEYV5LQY0BAL7V3CFAFVOM3T" hidden="1">#REF!</definedName>
    <definedName name="BEx3MF9LX8G8DXGARRYNTDH542WG" localSheetId="7" hidden="1">#REF!</definedName>
    <definedName name="BEx3MF9LX8G8DXGARRYNTDH542WG" hidden="1">#REF!</definedName>
    <definedName name="BEx3MREOFWJQEYMCMBL7ZE06NBN6" localSheetId="7" hidden="1">#REF!</definedName>
    <definedName name="BEx3MREOFWJQEYMCMBL7ZE06NBN6" hidden="1">#REF!</definedName>
    <definedName name="BEx3MSGD8I6KBFD4XFWYGH3DKUK3" localSheetId="7" hidden="1">#REF!</definedName>
    <definedName name="BEx3MSGD8I6KBFD4XFWYGH3DKUK3" hidden="1">#REF!</definedName>
    <definedName name="BEx3NDQFYEWZAUGWFMGT2R7E7RBT" localSheetId="7" hidden="1">#REF!</definedName>
    <definedName name="BEx3NDQFYEWZAUGWFMGT2R7E7RBT" hidden="1">#REF!</definedName>
    <definedName name="BEx3NGQBX2HEDKOCDX0TX1TGBB3P" localSheetId="7" hidden="1">#REF!</definedName>
    <definedName name="BEx3NGQBX2HEDKOCDX0TX1TGBB3P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7" hidden="1">#REF!</definedName>
    <definedName name="BEx3NMQ4BVC94728AUM7CCX7UHTU" hidden="1">#REF!</definedName>
    <definedName name="BEx3NR2I4OUFP3Z2QZEDU2PIFIDI" localSheetId="7" hidden="1">#REF!</definedName>
    <definedName name="BEx3NR2I4OUFP3Z2QZEDU2PIFIDI" hidden="1">#REF!</definedName>
    <definedName name="BEx3O19B8FTTAPVT5DZXQGQXWFR8" localSheetId="7" hidden="1">#REF!</definedName>
    <definedName name="BEx3O19B8FTTAPVT5DZXQGQXWFR8" hidden="1">#REF!</definedName>
    <definedName name="BEx3O85IKWARA6NCJOLRBRJFMEWW" localSheetId="7" hidden="1">#REF!</definedName>
    <definedName name="BEx3O85IKWARA6NCJOLRBRJFMEWW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7" hidden="1">#REF!</definedName>
    <definedName name="BEx3ORSBUXAF21MKEY90YJV9AY9A" hidden="1">#REF!</definedName>
    <definedName name="BEx3OUS0N576NJN078Y1BWUWQK6B" localSheetId="7" hidden="1">#REF!</definedName>
    <definedName name="BEx3OUS0N576NJN078Y1BWUWQK6B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7" hidden="1">#REF!</definedName>
    <definedName name="BEx3OXRYJZUEY6E72UJU0PHLMYAR" hidden="1">#REF!</definedName>
    <definedName name="BEx3P3RP5PYI4BJVYGNU1V7KT5EH" localSheetId="7" hidden="1">#REF!</definedName>
    <definedName name="BEx3P3RP5PYI4BJVYGNU1V7KT5EH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7" hidden="1">#REF!</definedName>
    <definedName name="BEx3PDT8GNPWLLN02IH1XPV90XYK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7" hidden="1">#REF!</definedName>
    <definedName name="BEx3PP1RRSFZ8UC0JC9R91W6LNKW" hidden="1">#REF!</definedName>
    <definedName name="BEx3PRQW017D7T1X732WDV7L1KP8" localSheetId="7" hidden="1">#REF!</definedName>
    <definedName name="BEx3PRQW017D7T1X732WDV7L1KP8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7" hidden="1">#REF!</definedName>
    <definedName name="BEx3Q8J42S9VU6EAN2Y28MR6DF88" hidden="1">#REF!</definedName>
    <definedName name="BEx3QCFD2TBUF95ZN83Q7JPV97FK" localSheetId="7" hidden="1">#REF!</definedName>
    <definedName name="BEx3QCFD2TBUF95ZN83Q7JPV97FK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7" hidden="1">#REF!</definedName>
    <definedName name="BEx3QIKJ3U962US1Q564NZDLU8LD" hidden="1">#REF!</definedName>
    <definedName name="BEx3QLF3RHHBNUFLUWEROBZDF1U4" localSheetId="7" hidden="1">#REF!</definedName>
    <definedName name="BEx3QLF3RHHBNUFLUWEROBZDF1U4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7" hidden="1">#REF!</definedName>
    <definedName name="BEx3QSWT2S5KWG6U2V9711IYDQBM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7" hidden="1">#REF!</definedName>
    <definedName name="BEx3R81NFRO7M81VHVKOBFT0QBIL" hidden="1">#REF!</definedName>
    <definedName name="BEx3RHC2ZD5UFS6QD4OPFCNNMWH1" localSheetId="7" hidden="1">#REF!</definedName>
    <definedName name="BEx3RHC2ZD5UFS6QD4OPFCNNMWH1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7" hidden="1">#REF!</definedName>
    <definedName name="BEx3RV4E1WT43SZBUN09RTB8EK1O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7" hidden="1">#REF!</definedName>
    <definedName name="BEx3RYKLC3QQO3XTUN7BEW2AQL98" hidden="1">#REF!</definedName>
    <definedName name="BEx3S37QNFSKW3DGRH5YVVEZLJI7" localSheetId="7" hidden="1">#REF!</definedName>
    <definedName name="BEx3S37QNFSKW3DGRH5YVVEZLJI7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7" hidden="1">#REF!</definedName>
    <definedName name="BEx3T6MJ1QDJ929WMUDVZ0O3UW0Y" hidden="1">#REF!</definedName>
    <definedName name="BEx3TD7WH1NN1OH0MRS4T8ENRU32" localSheetId="7" hidden="1">#REF!</definedName>
    <definedName name="BEx3TD7WH1NN1OH0MRS4T8ENRU32" hidden="1">#REF!</definedName>
    <definedName name="BEx3TPCSI16OAB2L9M9IULQMQ9J9" localSheetId="7" hidden="1">#REF!</definedName>
    <definedName name="BEx3TPCSI16OAB2L9M9IULQMQ9J9" hidden="1">#REF!</definedName>
    <definedName name="BEx3TQ3SFJB2WTCV0OXDE56FB46K" localSheetId="7" hidden="1">#REF!</definedName>
    <definedName name="BEx3TQ3SFJB2WTCV0OXDE56FB46K" hidden="1">#REF!</definedName>
    <definedName name="BEx3TX59M3456DDBXWFJ8X2TU37A" localSheetId="7" hidden="1">#REF!</definedName>
    <definedName name="BEx3TX59M3456DDBXWFJ8X2TU37A" hidden="1">#REF!</definedName>
    <definedName name="BEx3U2UBY80GPGSTYFGI6F8TPKCV" localSheetId="7" hidden="1">#REF!</definedName>
    <definedName name="BEx3U2UBY80GPGSTYFGI6F8TPKCV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7" hidden="1">#REF!</definedName>
    <definedName name="BEx3U9VZ8SQVYS6ZA038J7AP7ZGW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7" hidden="1">#REF!</definedName>
    <definedName name="BEx3UJMIX2NUSSWGMSI25A5DM4CH" hidden="1">#REF!</definedName>
    <definedName name="BEx3UKIX0UULWP3BZA8VT2SQ8WI7" localSheetId="7" hidden="1">#REF!</definedName>
    <definedName name="BEx3UKIX0UULWP3BZA8VT2SQ8WI7" hidden="1">#REF!</definedName>
    <definedName name="BEx3UKOCOQG7S1YQ436S997K1KWV" localSheetId="7" hidden="1">#REF!</definedName>
    <definedName name="BEx3UKOCOQG7S1YQ436S997K1KWV" hidden="1">#REF!</definedName>
    <definedName name="BEx3UYM19VIXLA0EU7LB9NHA77PB" localSheetId="7" hidden="1">#REF!</definedName>
    <definedName name="BEx3UYM19VIXLA0EU7LB9NHA77PB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7" hidden="1">#REF!</definedName>
    <definedName name="BEx56ZID5H04P9AIYLP1OASFGV56" hidden="1">#REF!</definedName>
    <definedName name="BEx57ROM8UIFKV5C1BOZWSQQLESO" localSheetId="7" hidden="1">#REF!</definedName>
    <definedName name="BEx57ROM8UIFKV5C1BOZWSQQLESO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7" hidden="1">#REF!</definedName>
    <definedName name="BEx587KFQ3VKCOCY1SA5F24PQGUI" hidden="1">#REF!</definedName>
    <definedName name="BEx58O780PQ05NF0Z1SKKRB3N099" localSheetId="7" hidden="1">#REF!</definedName>
    <definedName name="BEx58O780PQ05NF0Z1SKKRB3N099" hidden="1">#REF!</definedName>
    <definedName name="BEx58W57CTL8HFK3U7ZRFYZR6MXE" localSheetId="7" hidden="1">#REF!</definedName>
    <definedName name="BEx58W57CTL8HFK3U7ZRFYZR6MXE" hidden="1">#REF!</definedName>
    <definedName name="BEx58XHO7ZULLF2EUD7YIS0MGQJ5" localSheetId="7" hidden="1">#REF!</definedName>
    <definedName name="BEx58XHO7ZULLF2EUD7YIS0MGQJ5" hidden="1">#REF!</definedName>
    <definedName name="BEx58ZAFNTMGBNDH52VUYXLRJO7P" localSheetId="7" hidden="1">#REF!</definedName>
    <definedName name="BEx58ZAFNTMGBNDH52VUYXLRJO7P" hidden="1">#REF!</definedName>
    <definedName name="BEx58ZW0HAIGIPEX9CVA1PQQTR6X" localSheetId="7" hidden="1">#REF!</definedName>
    <definedName name="BEx58ZW0HAIGIPEX9CVA1PQQTR6X" hidden="1">#REF!</definedName>
    <definedName name="BEx593SAFVYKW7V61D9COEZJXDA7" localSheetId="7" hidden="1">#REF!</definedName>
    <definedName name="BEx593SAFVYKW7V61D9COEZJXDA7" hidden="1">#REF!</definedName>
    <definedName name="BEx59BA1KH3RG6K1LHL7YS2VB79N" localSheetId="7" hidden="1">#REF!</definedName>
    <definedName name="BEx59BA1KH3RG6K1LHL7YS2VB79N" hidden="1">#REF!</definedName>
    <definedName name="BEx59DDIU0AMFOY94NSP1ULST8JD" localSheetId="7" hidden="1">#REF!</definedName>
    <definedName name="BEx59DDIU0AMFOY94NSP1ULST8JD" hidden="1">#REF!</definedName>
    <definedName name="BEx59E9WABJP2TN71QAIKK79HPK9" localSheetId="7" hidden="1">#REF!</definedName>
    <definedName name="BEx59E9WABJP2TN71QAIKK79HPK9" hidden="1">#REF!</definedName>
    <definedName name="BEx59F0T17A80RNLNSZNFX8NAO8Y" localSheetId="7" hidden="1">#REF!</definedName>
    <definedName name="BEx59F0T17A80RNLNSZNFX8NAO8Y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7" hidden="1">#REF!</definedName>
    <definedName name="BEx5A11WZRQSIE089QE119AOX9ZG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7" hidden="1">#REF!</definedName>
    <definedName name="BEx5A8UFLT2SWVSG5COFA9B8P376" hidden="1">#REF!</definedName>
    <definedName name="BEx5ABUBK8WJV1WILGYU9A7CO0KI" localSheetId="7" hidden="1">#REF!</definedName>
    <definedName name="BEx5ABUBK8WJV1WILGYU9A7CO0KI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7" hidden="1">#REF!</definedName>
    <definedName name="BEx5APRZ66L5BWHFE8E4YYNEDTI4" hidden="1">#REF!</definedName>
    <definedName name="BEx5AQJ1Z64KY10P8ZF1JKJUFEGN" localSheetId="7" hidden="1">#REF!</definedName>
    <definedName name="BEx5AQJ1Z64KY10P8ZF1JKJUFEGN" hidden="1">#REF!</definedName>
    <definedName name="BEx5AY62R0TL82VHXE37SCZCINQC" localSheetId="7" hidden="1">#REF!</definedName>
    <definedName name="BEx5AY62R0TL82VHXE37SCZCINQC" hidden="1">#REF!</definedName>
    <definedName name="BEx5B0PV1FCOUSHWQTY94AO0B8P0" localSheetId="7" hidden="1">#REF!</definedName>
    <definedName name="BEx5B0PV1FCOUSHWQTY94AO0B8P0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7" hidden="1">#REF!</definedName>
    <definedName name="BEx5BAWPMY0TL684WDXX6KKJLRCN" hidden="1">#REF!</definedName>
    <definedName name="BEx5BBCUOWR6J9MZS2ML5XB0X7MW" localSheetId="7" hidden="1">#REF!</definedName>
    <definedName name="BEx5BBCUOWR6J9MZS2ML5XB0X7MW" hidden="1">#REF!</definedName>
    <definedName name="BEx5BBI61U4Y65GD0ARMTALPP7SJ" localSheetId="7" hidden="1">#REF!</definedName>
    <definedName name="BEx5BBI61U4Y65GD0ARMTALPP7SJ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7" hidden="1">#REF!</definedName>
    <definedName name="BEx5BHSQ42B50IU1TEQFUXFX9XQD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7" hidden="1">#REF!</definedName>
    <definedName name="BEx5BNN8NPH9KVOBARB9CDD9WLB6" hidden="1">#REF!</definedName>
    <definedName name="BEx5BPLEZ8XY6S89R7AZQSKLT4HK" localSheetId="7" hidden="1">#REF!</definedName>
    <definedName name="BEx5BPLEZ8XY6S89R7AZQSKLT4HK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7" hidden="1">#REF!</definedName>
    <definedName name="BEx5C2BWFW6SHZBFDEISKGXHZCQW" hidden="1">#REF!</definedName>
    <definedName name="BEx5C44NK782B81CBGQUDS6Z8MV9" localSheetId="7" hidden="1">#REF!</definedName>
    <definedName name="BEx5C44NK782B81CBGQUDS6Z8MV9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7" hidden="1">#REF!</definedName>
    <definedName name="BEx5CFYQ0F1Z6P8SCVJ0I3UPVFE4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7" hidden="1">#REF!</definedName>
    <definedName name="BEx5CUNFOO4YDFJ22HCMI2QKIGKM" hidden="1">#REF!</definedName>
    <definedName name="BEx5D01O3G6BXWXT7MZEVS1F4TE9" localSheetId="7" hidden="1">#REF!</definedName>
    <definedName name="BEx5D01O3G6BXWXT7MZEVS1F4TE9" hidden="1">#REF!</definedName>
    <definedName name="BEx5D3HO5XE85AN0NGALZ4K4GE8J" localSheetId="7" hidden="1">#REF!</definedName>
    <definedName name="BEx5D3HO5XE85AN0NGALZ4K4GE8J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7" hidden="1">#REF!</definedName>
    <definedName name="BEx5DC18JM1KJCV44PF18E0LNRKA" hidden="1">#REF!</definedName>
    <definedName name="BEx5DFH8EU3RCPUOTFY8S9G8SBCG" localSheetId="7" hidden="1">#REF!</definedName>
    <definedName name="BEx5DFH8EU3RCPUOTFY8S9G8SBCG" hidden="1">#REF!</definedName>
    <definedName name="BEx5DJIZBTNS011R9IIG2OQ2L6ZX" localSheetId="7" hidden="1">#REF!</definedName>
    <definedName name="BEx5DJIZBTNS011R9IIG2OQ2L6ZX" hidden="1">#REF!</definedName>
    <definedName name="BEx5DS2EKWFPC2UWI1W1QESX9QP5" localSheetId="7" hidden="1">#REF!</definedName>
    <definedName name="BEx5DS2EKWFPC2UWI1W1QESX9QP5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7" hidden="1">#REF!</definedName>
    <definedName name="BEx5E2UU5NES6W779W2OZTZOB4O7" hidden="1">#REF!</definedName>
    <definedName name="BEx5ELFT92WAQN3NW8COIMQHUL91" localSheetId="7" hidden="1">#REF!</definedName>
    <definedName name="BEx5ELFT92WAQN3NW8COIMQHUL91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7" hidden="1">#REF!</definedName>
    <definedName name="BEx5ER4TJTFPN7IB1MNEB1ZFR5M6" hidden="1">#REF!</definedName>
    <definedName name="BEx5EYXB2LDMI4FLC3QFAOXC0FZ3" localSheetId="7" hidden="1">#REF!</definedName>
    <definedName name="BEx5EYXB2LDMI4FLC3QFAOXC0FZ3" hidden="1">#REF!</definedName>
    <definedName name="BEx5F6V72QTCK7O39Y59R0EVM6CW" localSheetId="7" hidden="1">#REF!</definedName>
    <definedName name="BEx5F6V72QTCK7O39Y59R0EVM6CW" hidden="1">#REF!</definedName>
    <definedName name="BEx5FGLQVACD5F5YZG4DGSCHCGO2" localSheetId="7" hidden="1">#REF!</definedName>
    <definedName name="BEx5FGLQVACD5F5YZG4DGSCHCGO2" hidden="1">#REF!</definedName>
    <definedName name="BEx5FHCTE8VTJEF7IK189AVLNYSY" localSheetId="7" hidden="1">#REF!</definedName>
    <definedName name="BEx5FHCTE8VTJEF7IK189AVLNYSY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7" hidden="1">#REF!</definedName>
    <definedName name="BEx5FO8YRFSZCG3L608EHIHIHFY4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7" hidden="1">#REF!</definedName>
    <definedName name="BEx5FVQPPEU32CPNV9RRQ9MNLLVE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7" hidden="1">#REF!</definedName>
    <definedName name="BEx5G1L0QO91KEPDMV1D8OT4BT73" hidden="1">#REF!</definedName>
    <definedName name="BEx5G1QHX69GFUYHUZA5X74MTDMR" localSheetId="7" hidden="1">#REF!</definedName>
    <definedName name="BEx5G1QHX69GFUYHUZA5X74MTDMR" hidden="1">#REF!</definedName>
    <definedName name="BEx5G5S2C9JRD28ZQMMQLCBHWOHB" localSheetId="7" hidden="1">#REF!</definedName>
    <definedName name="BEx5G5S2C9JRD28ZQMMQLCBHWOHB" hidden="1">#REF!</definedName>
    <definedName name="BEx5G7KU3EGZQSYN2YNML8EW8NDC" localSheetId="7" hidden="1">#REF!</definedName>
    <definedName name="BEx5G7KU3EGZQSYN2YNML8EW8NDC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7" hidden="1">#REF!</definedName>
    <definedName name="BEx5H1UJSEUQM2K8QHQXO5THVHSO" hidden="1">#REF!</definedName>
    <definedName name="BEx5HAOT9XWUF7XIFRZZS8B9F5TZ" localSheetId="7" hidden="1">#REF!</definedName>
    <definedName name="BEx5HAOT9XWUF7XIFRZZS8B9F5TZ" hidden="1">#REF!</definedName>
    <definedName name="BEx5HB534CO7TBSALKMD27WHMAQJ" localSheetId="7" hidden="1">#REF!</definedName>
    <definedName name="BEx5HB534CO7TBSALKMD27WHMAQJ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7" hidden="1">#REF!</definedName>
    <definedName name="BEx5HGDZ7MX1S3KNXLRL9WU565V4" hidden="1">#REF!</definedName>
    <definedName name="BEx5HJZ9FAVNZSSBTAYRPZDYM9NU" localSheetId="7" hidden="1">#REF!</definedName>
    <definedName name="BEx5HJZ9FAVNZSSBTAYRPZDYM9NU" hidden="1">#REF!</definedName>
    <definedName name="BEx5HZ9JMKHNLFWLVUB1WP5B39BL" localSheetId="7" hidden="1">#REF!</definedName>
    <definedName name="BEx5HZ9JMKHNLFWLVUB1WP5B39BL" hidden="1">#REF!</definedName>
    <definedName name="BEx5I17QJ0PQ1OG1IMH69HMQWNEA" localSheetId="7" hidden="1">#REF!</definedName>
    <definedName name="BEx5I17QJ0PQ1OG1IMH69HMQWNEA" hidden="1">#REF!</definedName>
    <definedName name="BEx5I244LQHZTF3XI66J8705R9XX" localSheetId="7" hidden="1">#REF!</definedName>
    <definedName name="BEx5I244LQHZTF3XI66J8705R9XX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7" hidden="1">#REF!</definedName>
    <definedName name="BEx5IC06RVN8BSAEPREVKHKLCJ2L" hidden="1">#REF!</definedName>
    <definedName name="BEx5IGY4M04BPXSQF2J4GQYXF85O" localSheetId="7" hidden="1">#REF!</definedName>
    <definedName name="BEx5IGY4M04BPXSQF2J4GQYXF85O" hidden="1">#REF!</definedName>
    <definedName name="BEx5IWTZDCLZ5CCDG108STY04SAJ" localSheetId="7" hidden="1">#REF!</definedName>
    <definedName name="BEx5IWTZDCLZ5CCDG108STY04SAJ" hidden="1">#REF!</definedName>
    <definedName name="BEx5J0FFP1KS4NGY20AEJI8VREEA" localSheetId="7" hidden="1">#REF!</definedName>
    <definedName name="BEx5J0FFP1KS4NGY20AEJI8VREEA" hidden="1">#REF!</definedName>
    <definedName name="BEx5J1XE5FVWL6IJV6CWKPN24UBK" localSheetId="7" hidden="1">#REF!</definedName>
    <definedName name="BEx5J1XE5FVWL6IJV6CWKPN24UBK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7" hidden="1">#REF!</definedName>
    <definedName name="BEx5JJB6W446THXQCRUKD3I7RKLP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7" hidden="1">#REF!</definedName>
    <definedName name="BEx5K08PYKE6JOKBYIB006TX619P" hidden="1">#REF!</definedName>
    <definedName name="BEx5K4W2S2K7M9V2M304KW93LK8Q" localSheetId="7" hidden="1">#REF!</definedName>
    <definedName name="BEx5K4W2S2K7M9V2M304KW93LK8Q" hidden="1">#REF!</definedName>
    <definedName name="BEx5K51DSERT1TR7B4A29R41W4NX" localSheetId="7" hidden="1">#REF!</definedName>
    <definedName name="BEx5K51DSERT1TR7B4A29R41W4NX" hidden="1">#REF!</definedName>
    <definedName name="BEx5KBBZ8KCEQK36ARG4ERYOFD4G" localSheetId="7" hidden="1">#REF!</definedName>
    <definedName name="BEx5KBBZ8KCEQK36ARG4ERYOFD4G" hidden="1">#REF!</definedName>
    <definedName name="BEx5KCOET0DYMY4VILOLGVBX7E3C" localSheetId="7" hidden="1">#REF!</definedName>
    <definedName name="BEx5KCOET0DYMY4VILOLGVBX7E3C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7" hidden="1">#REF!</definedName>
    <definedName name="BEx5LHLB3M6K4ZKY2F42QBZT30ZH" hidden="1">#REF!</definedName>
    <definedName name="BEx5LKQJG40DO2JR1ZF6KD3PON9K" localSheetId="7" hidden="1">#REF!</definedName>
    <definedName name="BEx5LKQJG40DO2JR1ZF6KD3PON9K" hidden="1">#REF!</definedName>
    <definedName name="BEx5LQA84QRPGAR4FLC7MCT3H9EN" localSheetId="7" hidden="1">#REF!</definedName>
    <definedName name="BEx5LQA84QRPGAR4FLC7MCT3H9EN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7" hidden="1">#REF!</definedName>
    <definedName name="BEx5LTKQ8RQWJE4BC88OP928893U" hidden="1">#REF!</definedName>
    <definedName name="BEx5M4D4KHXU4JXKDEHZZNRG7NRA" localSheetId="7" hidden="1">#REF!</definedName>
    <definedName name="BEx5M4D4KHXU4JXKDEHZZNRG7NRA" hidden="1">#REF!</definedName>
    <definedName name="BEx5MB9BR71LZDG7XXQ2EO58JC5F" localSheetId="7" hidden="1">#REF!</definedName>
    <definedName name="BEx5MB9BR71LZDG7XXQ2EO58JC5F" hidden="1">#REF!</definedName>
    <definedName name="BEx5MHEF05EVRV5DPTG4KMPWZSUS" localSheetId="7" hidden="1">#REF!</definedName>
    <definedName name="BEx5MHEF05EVRV5DPTG4KMPWZSUS" hidden="1">#REF!</definedName>
    <definedName name="BEx5MLQZM68YQSKARVWTTPINFQ2C" localSheetId="7" hidden="1">#REF!</definedName>
    <definedName name="BEx5MLQZM68YQSKARVWTTPINFQ2C" hidden="1">#REF!</definedName>
    <definedName name="BEx5MMCJMU7FOOWUCW9EA13B7V5F" localSheetId="7" hidden="1">#REF!</definedName>
    <definedName name="BEx5MMCJMU7FOOWUCW9EA13B7V5F" hidden="1">#REF!</definedName>
    <definedName name="BEx5MVXTKNBXHNWTL43C670E4KXC" localSheetId="7" hidden="1">#REF!</definedName>
    <definedName name="BEx5MVXTKNBXHNWTL43C670E4KXC" hidden="1">#REF!</definedName>
    <definedName name="BEx5MWZGZ3VRB5418C2RNF9H17BQ" localSheetId="7" hidden="1">#REF!</definedName>
    <definedName name="BEx5MWZGZ3VRB5418C2RNF9H17BQ" hidden="1">#REF!</definedName>
    <definedName name="BEx5MX4YD2QV39W04QH9C6AOA0FB" localSheetId="7" hidden="1">#REF!</definedName>
    <definedName name="BEx5MX4YD2QV39W04QH9C6AOA0FB" hidden="1">#REF!</definedName>
    <definedName name="BEx5N3A8LULD7YBJH5J83X27PZSW" localSheetId="7" hidden="1">#REF!</definedName>
    <definedName name="BEx5N3A8LULD7YBJH5J83X27PZSW" hidden="1">#REF!</definedName>
    <definedName name="BEx5N4XI4PWB1W9PMZ4O5R0HWTYD" localSheetId="7" hidden="1">#REF!</definedName>
    <definedName name="BEx5N4XI4PWB1W9PMZ4O5R0HWTYD" hidden="1">#REF!</definedName>
    <definedName name="BEx5N8DH1SY888WI2GZ2D6E9XCXB" localSheetId="7" hidden="1">#REF!</definedName>
    <definedName name="BEx5N8DH1SY888WI2GZ2D6E9XCXB" hidden="1">#REF!</definedName>
    <definedName name="BEx5NA68N6FJFX9UJXK4M14U487F" localSheetId="7" hidden="1">#REF!</definedName>
    <definedName name="BEx5NA68N6FJFX9UJXK4M14U487F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7" hidden="1">#REF!</definedName>
    <definedName name="BEx5NV06L5J5IMKGOMGKGJ4PBZCD" hidden="1">#REF!</definedName>
    <definedName name="BEx5NW1V6AB25NEEX9VPHRXWJDSS" localSheetId="7" hidden="1">#REF!</definedName>
    <definedName name="BEx5NW1V6AB25NEEX9VPHRXWJDSS" hidden="1">#REF!</definedName>
    <definedName name="BEx5NWSXWACAUHWVZAI57DGZ8OCQ" localSheetId="7" hidden="1">#REF!</definedName>
    <definedName name="BEx5NWSXWACAUHWVZAI57DGZ8OCQ" hidden="1">#REF!</definedName>
    <definedName name="BEx5NZSSQ6PY99ZX2D7Q9IGOR34W" localSheetId="7" hidden="1">#REF!</definedName>
    <definedName name="BEx5NZSSQ6PY99ZX2D7Q9IGOR34W" hidden="1">#REF!</definedName>
    <definedName name="BEx5O2N9HTGG4OJHR62PKFMNZTTW" localSheetId="7" hidden="1">#REF!</definedName>
    <definedName name="BEx5O2N9HTGG4OJHR62PKFMNZTTW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7" hidden="1">#REF!</definedName>
    <definedName name="BEx5OAFS0NJ2CB86A02E1JYHMLQ1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7" hidden="1">#REF!</definedName>
    <definedName name="BEx5OP9Y43F99O2IT69MKCCXGL61" hidden="1">#REF!</definedName>
    <definedName name="BEx5P9Y9RDXNUAJ6CZ2LHMM8IM7T" localSheetId="7" hidden="1">#REF!</definedName>
    <definedName name="BEx5P9Y9RDXNUAJ6CZ2LHMM8IM7T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7" hidden="1">#REF!</definedName>
    <definedName name="BEx5PRXMZ5M65Z732WNNGV564C2J" hidden="1">#REF!</definedName>
    <definedName name="BEx5Q29Y91E64DPE0YY53A6YHF3Y" localSheetId="7" hidden="1">#REF!</definedName>
    <definedName name="BEx5Q29Y91E64DPE0YY53A6YHF3Y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7" hidden="1">#REF!</definedName>
    <definedName name="BEx741WJHIJVXUX131SBXTVW8D71" hidden="1">#REF!</definedName>
    <definedName name="BEx74Q6H3O7133AWQXWC21MI2UFT" localSheetId="7" hidden="1">#REF!</definedName>
    <definedName name="BEx74Q6H3O7133AWQXWC21MI2UFT" hidden="1">#REF!</definedName>
    <definedName name="BEx74R2VQ8BSMKPX25262AU3VZF7" localSheetId="7" hidden="1">#REF!</definedName>
    <definedName name="BEx74R2VQ8BSMKPX25262AU3VZF7" hidden="1">#REF!</definedName>
    <definedName name="BEx74W6BJ8ENO3J25WNM5H5APKA3" localSheetId="7" hidden="1">#REF!</definedName>
    <definedName name="BEx74W6BJ8ENO3J25WNM5H5APKA3" hidden="1">#REF!</definedName>
    <definedName name="BEx74YKLW1FKLWC3DJ2ELZBZBY1M" localSheetId="7" hidden="1">#REF!</definedName>
    <definedName name="BEx74YKLW1FKLWC3DJ2ELZBZBY1M" hidden="1">#REF!</definedName>
    <definedName name="BEx755GRRD9BL27YHLH5QWIYLWB7" localSheetId="7" hidden="1">#REF!</definedName>
    <definedName name="BEx755GRRD9BL27YHLH5QWIYLWB7" hidden="1">#REF!</definedName>
    <definedName name="BEx759D1D5SXS5ELLZVBI0SXYUNF" localSheetId="7" hidden="1">#REF!</definedName>
    <definedName name="BEx759D1D5SXS5ELLZVBI0SXYUNF" hidden="1">#REF!</definedName>
    <definedName name="BEx75DPEQTX055IZ2L8UVLJOT1DD" localSheetId="7" hidden="1">#REF!</definedName>
    <definedName name="BEx75DPEQTX055IZ2L8UVLJOT1DD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7" hidden="1">#REF!</definedName>
    <definedName name="BEx75HGCCV5K4UCJWYV8EV9AG5YT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7" hidden="1">#REF!</definedName>
    <definedName name="BEx75VJGR07JY6UUWURQ4PJ29UKC" hidden="1">#REF!</definedName>
    <definedName name="BEx7696AZUPB1PK30JJQUWUELQPJ" localSheetId="7" hidden="1">#REF!</definedName>
    <definedName name="BEx7696AZUPB1PK30JJQUWUELQPJ" hidden="1">#REF!</definedName>
    <definedName name="BEx76PNR8S4T4VUQS0KU58SEX0VN" localSheetId="7" hidden="1">#REF!</definedName>
    <definedName name="BEx76PNR8S4T4VUQS0KU58SEX0VN" hidden="1">#REF!</definedName>
    <definedName name="BEx76YY7ODSIKDD9VDF9TLTDM18I" localSheetId="7" hidden="1">#REF!</definedName>
    <definedName name="BEx76YY7ODSIKDD9VDF9TLTDM18I" hidden="1">#REF!</definedName>
    <definedName name="BEx7705E86I9B7DTKMMJMAFSYMUL" localSheetId="7" hidden="1">#REF!</definedName>
    <definedName name="BEx7705E86I9B7DTKMMJMAFSYMUL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7" hidden="1">#REF!</definedName>
    <definedName name="BEx77G19QU9A95CNHE6QMVSQR2T3" hidden="1">#REF!</definedName>
    <definedName name="BEx77P0S3GVMS7BJUL9OWUGJ1B02" localSheetId="7" hidden="1">#REF!</definedName>
    <definedName name="BEx77P0S3GVMS7BJUL9OWUGJ1B02" hidden="1">#REF!</definedName>
    <definedName name="BEx77QDESURI6WW5582YXSK3A972" localSheetId="7" hidden="1">#REF!</definedName>
    <definedName name="BEx77QDESURI6WW5582YXSK3A972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7" hidden="1">#REF!</definedName>
    <definedName name="BEx78226TN58UE0CTY98YEDU0LSL" hidden="1">#REF!</definedName>
    <definedName name="BEx7881ZZBWHRAX6W2GY19J8MGEQ" localSheetId="7" hidden="1">#REF!</definedName>
    <definedName name="BEx7881ZZBWHRAX6W2GY19J8MGEQ" hidden="1">#REF!</definedName>
    <definedName name="BEx78BSYINF85GYNSCIRD95PH86Q" localSheetId="7" hidden="1">#REF!</definedName>
    <definedName name="BEx78BSYINF85GYNSCIRD95PH86Q" hidden="1">#REF!</definedName>
    <definedName name="BEx78HHRIWDLHQX2LG0HWFRYEL1T" localSheetId="7" hidden="1">#REF!</definedName>
    <definedName name="BEx78HHRIWDLHQX2LG0HWFRYEL1T" hidden="1">#REF!</definedName>
    <definedName name="BEx78QC4X2YVM9K6MQRB2WJG36N3" localSheetId="7" hidden="1">#REF!</definedName>
    <definedName name="BEx78QC4X2YVM9K6MQRB2WJG36N3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7" hidden="1">#REF!</definedName>
    <definedName name="BEx78SFOYH1Z0ZDTO47W2M60TW6K" hidden="1">#REF!</definedName>
    <definedName name="BEx7974EARYYX2ICWU0YC50VO5D8" localSheetId="7" hidden="1">#REF!</definedName>
    <definedName name="BEx7974EARYYX2ICWU0YC50VO5D8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7" hidden="1">#REF!</definedName>
    <definedName name="BEx7A06T3RC2891FUX05G3QPRAUE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7" hidden="1">#REF!</definedName>
    <definedName name="BEx7AE4LPLX8N85BYB0WCO5S7ZPV" hidden="1">#REF!</definedName>
    <definedName name="BEx7AR0EEP9O5JPPEKQWG1TC860T" localSheetId="7" hidden="1">#REF!</definedName>
    <definedName name="BEx7AR0EEP9O5JPPEKQWG1TC860T" hidden="1">#REF!</definedName>
    <definedName name="BEx7ASD1I654MEDCO6GGWA95PXSC" localSheetId="7" hidden="1">#REF!</definedName>
    <definedName name="BEx7ASD1I654MEDCO6GGWA95PXSC" hidden="1">#REF!</definedName>
    <definedName name="BEx7AURD3S7JGN4D3YK1QAG6TAFA" localSheetId="7" hidden="1">#REF!</definedName>
    <definedName name="BEx7AURD3S7JGN4D3YK1QAG6TAFA" hidden="1">#REF!</definedName>
    <definedName name="BEx7AVCX9S5RJP3NSZ4QM4E6ERDT" localSheetId="7" hidden="1">#REF!</definedName>
    <definedName name="BEx7AVCX9S5RJP3NSZ4QM4E6ERDT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7" hidden="1">#REF!</definedName>
    <definedName name="BEx7B6LH6917TXOSAAQ6U7HVF018" hidden="1">#REF!</definedName>
    <definedName name="BEx7BN8E88JR3K1BSLAZRPSFPQ9L" localSheetId="7" hidden="1">#REF!</definedName>
    <definedName name="BEx7BN8E88JR3K1BSLAZRPSFPQ9L" hidden="1">#REF!</definedName>
    <definedName name="BEx7BP14RMS3638K85OM4NCYLRHG" localSheetId="7" hidden="1">#REF!</definedName>
    <definedName name="BEx7BP14RMS3638K85OM4NCYLRHG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7" hidden="1">#REF!</definedName>
    <definedName name="BEx7C04AM39DQMC1TIX7CFZ2ADHX" hidden="1">#REF!</definedName>
    <definedName name="BEx7C346X4AX2J1QPM4NBC7JL5W9" localSheetId="7" hidden="1">#REF!</definedName>
    <definedName name="BEx7C346X4AX2J1QPM4NBC7JL5W9" hidden="1">#REF!</definedName>
    <definedName name="BEx7C40F0PQURHPI6YQ39NFIR86Z" localSheetId="7" hidden="1">#REF!</definedName>
    <definedName name="BEx7C40F0PQURHPI6YQ39NFIR86Z" hidden="1">#REF!</definedName>
    <definedName name="BEx7C7B9VCY7N0H7N1NH6HNNH724" localSheetId="7" hidden="1">#REF!</definedName>
    <definedName name="BEx7C7B9VCY7N0H7N1NH6HNNH724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7" hidden="1">#REF!</definedName>
    <definedName name="BEx7CCPC6R1KQQZ2JQU6EFI1G0RM" hidden="1">#REF!</definedName>
    <definedName name="BEx7CIJST9GLS2QD383UK7VUDTGL" localSheetId="7" hidden="1">#REF!</definedName>
    <definedName name="BEx7CIJST9GLS2QD383UK7VUDTGL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7" hidden="1">#REF!</definedName>
    <definedName name="BEx7CW6NFRL2P4XWP0MWHIYA97KF" hidden="1">#REF!</definedName>
    <definedName name="BEx7CZXN83U7XFVGG1P1N6ZCQK7U" localSheetId="7" hidden="1">#REF!</definedName>
    <definedName name="BEx7CZXN83U7XFVGG1P1N6ZCQK7U" hidden="1">#REF!</definedName>
    <definedName name="BEx7D14R4J25CLH301NHMGU8FSWM" localSheetId="7" hidden="1">#REF!</definedName>
    <definedName name="BEx7D14R4J25CLH301NHMGU8FSWM" hidden="1">#REF!</definedName>
    <definedName name="BEx7D38BE0Z9QLQBDMGARM9USFPM" localSheetId="7" hidden="1">#REF!</definedName>
    <definedName name="BEx7D38BE0Z9QLQBDMGARM9USFPM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7" hidden="1">#REF!</definedName>
    <definedName name="BEx7DGF13H2074LRWFZQ45PZ6JPX" hidden="1">#REF!</definedName>
    <definedName name="BEx7DHBE0SOC5KXWWQ73WUDBRX8J" localSheetId="7" hidden="1">#REF!</definedName>
    <definedName name="BEx7DHBE0SOC5KXWWQ73WUDBRX8J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7" hidden="1">#REF!</definedName>
    <definedName name="BEx7DVUMFCI5INHMVFIJ44RTTSTT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7" hidden="1">#REF!</definedName>
    <definedName name="BEx7ETV6L1TM7JSXJIGK3FC6RVZW" hidden="1">#REF!</definedName>
    <definedName name="BEx7EYYLHMBYQTH6I377FCQS7CSX" localSheetId="7" hidden="1">#REF!</definedName>
    <definedName name="BEx7EYYLHMBYQTH6I377FCQS7CSX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7" hidden="1">#REF!</definedName>
    <definedName name="BEx7FN32ZGWOAA4TTH79KINTDWR9" hidden="1">#REF!</definedName>
    <definedName name="BEx7FV0WJHXL6X5JNQ2ZX45PX49P" localSheetId="7" hidden="1">#REF!</definedName>
    <definedName name="BEx7FV0WJHXL6X5JNQ2ZX45PX49P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7" hidden="1">#REF!</definedName>
    <definedName name="BEx7GSAL6P7TASL8MB63RFST1LJL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7" hidden="1">#REF!</definedName>
    <definedName name="BEx7H14XCXH7WEXEY1HVO53A6AGH" hidden="1">#REF!</definedName>
    <definedName name="BEx7HGVBEF4LEIF6RC14N3PSU461" localSheetId="7" hidden="1">#REF!</definedName>
    <definedName name="BEx7HGVBEF4LEIF6RC14N3PSU461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7" hidden="1">#REF!</definedName>
    <definedName name="BEx7HWGE2CANG5M17X4C8YNC3N8F" hidden="1">#REF!</definedName>
    <definedName name="BEx7IB54GU5UCTJS549UBDW43EJL" localSheetId="7" hidden="1">#REF!</definedName>
    <definedName name="BEx7IB54GU5UCTJS549UBDW43EJL" hidden="1">#REF!</definedName>
    <definedName name="BEx7IBVYN47SFZIA0K4MDKQZNN9V" localSheetId="7" hidden="1">#REF!</definedName>
    <definedName name="BEx7IBVYN47SFZIA0K4MDKQZNN9V" hidden="1">#REF!</definedName>
    <definedName name="BEx7IGOMJB39HUONENRXTK1MFHGE" localSheetId="7" hidden="1">#REF!</definedName>
    <definedName name="BEx7IGOMJB39HUONENRXTK1MFHGE" hidden="1">#REF!</definedName>
    <definedName name="BEx7ISO6LTCYYDK0J6IN4PG2P6SW" localSheetId="7" hidden="1">#REF!</definedName>
    <definedName name="BEx7ISO6LTCYYDK0J6IN4PG2P6SW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7" hidden="1">#REF!</definedName>
    <definedName name="BEx7J4YL8Q3BI1MLH16YYQ18IJRD" hidden="1">#REF!</definedName>
    <definedName name="BEx7J5K5QVUOXI6A663KUWL6PO3O" localSheetId="7" hidden="1">#REF!</definedName>
    <definedName name="BEx7J5K5QVUOXI6A663KUWL6PO3O" hidden="1">#REF!</definedName>
    <definedName name="BEx7JH3HGBPI07OHZ5LFYK0UFZQR" localSheetId="7" hidden="1">#REF!</definedName>
    <definedName name="BEx7JH3HGBPI07OHZ5LFYK0UFZQR" hidden="1">#REF!</definedName>
    <definedName name="BEx7JRL3MHRMVLQF3EN15MXRPN68" localSheetId="7" hidden="1">#REF!</definedName>
    <definedName name="BEx7JRL3MHRMVLQF3EN15MXRPN68" hidden="1">#REF!</definedName>
    <definedName name="BEx7JV194190CNM6WWGQ3UBJ3CHH" localSheetId="7" hidden="1">#REF!</definedName>
    <definedName name="BEx7JV194190CNM6WWGQ3UBJ3CHH" hidden="1">#REF!</definedName>
    <definedName name="BEx7JZJ4AE8AGMWPK3XPBTBUBZ48" localSheetId="7" hidden="1">#REF!</definedName>
    <definedName name="BEx7JZJ4AE8AGMWPK3XPBTBUBZ48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7" hidden="1">#REF!</definedName>
    <definedName name="BEx7KEYPBDXSNROH8M6CDCBN6B50" hidden="1">#REF!</definedName>
    <definedName name="BEx7KH7PZ0A6FSWA4LAN2CMZ0WSF" localSheetId="7" hidden="1">#REF!</definedName>
    <definedName name="BEx7KH7PZ0A6FSWA4LAN2CMZ0WSF" hidden="1">#REF!</definedName>
    <definedName name="BEx7KNCTL6VMNQP4MFMHOMV1WI1Y" localSheetId="7" hidden="1">#REF!</definedName>
    <definedName name="BEx7KNCTL6VMNQP4MFMHOMV1WI1Y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7" hidden="1">#REF!</definedName>
    <definedName name="BEx7KWHTBD21COXVI4HNEQH0Z3L8" hidden="1">#REF!</definedName>
    <definedName name="BEx7KXUGRMRSUXCM97Z7VRZQ9JH2" localSheetId="7" hidden="1">#REF!</definedName>
    <definedName name="BEx7KXUGRMRSUXCM97Z7VRZQ9JH2" hidden="1">#REF!</definedName>
    <definedName name="BEx7L5C6U8MP6IZ67BD649WQYJEK" localSheetId="7" hidden="1">#REF!</definedName>
    <definedName name="BEx7L5C6U8MP6IZ67BD649WQYJEK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7" hidden="1">#REF!</definedName>
    <definedName name="BEx7L8XOV64OMS15ZFURFEUXLMWF" hidden="1">#REF!</definedName>
    <definedName name="BEx7LPF478MRAYB9TQ6LDML6O3BY" localSheetId="7" hidden="1">#REF!</definedName>
    <definedName name="BEx7LPF478MRAYB9TQ6LDML6O3BY" hidden="1">#REF!</definedName>
    <definedName name="BEx7LPV780NFCG1VX4EKJ29YXOLZ" localSheetId="7" hidden="1">#REF!</definedName>
    <definedName name="BEx7LPV780NFCG1VX4EKJ29YXOLZ" hidden="1">#REF!</definedName>
    <definedName name="BEx7LQ0PD30NJWOAYKPEYHM9J83B" localSheetId="7" hidden="1">#REF!</definedName>
    <definedName name="BEx7LQ0PD30NJWOAYKPEYHM9J83B" hidden="1">#REF!</definedName>
    <definedName name="BEx7M4EKEDHZ1ZZ91NDLSUNPUFPZ" localSheetId="7" hidden="1">#REF!</definedName>
    <definedName name="BEx7M4EKEDHZ1ZZ91NDLSUNPUFPZ" hidden="1">#REF!</definedName>
    <definedName name="BEx7MAUI1JJFDIJGDW4RWY5384LY" localSheetId="7" hidden="1">#REF!</definedName>
    <definedName name="BEx7MAUI1JJFDIJGDW4RWY5384LY" hidden="1">#REF!</definedName>
    <definedName name="BEx7MI1EW6N7FOBHWJLYC02TZSKR" localSheetId="7" hidden="1">#REF!</definedName>
    <definedName name="BEx7MI1EW6N7FOBHWJLYC02TZSKR" hidden="1">#REF!</definedName>
    <definedName name="BEx7MJZO3UKAMJ53UWOJ5ZD4GGMQ" localSheetId="7" hidden="1">#REF!</definedName>
    <definedName name="BEx7MJZO3UKAMJ53UWOJ5ZD4GGMQ" hidden="1">#REF!</definedName>
    <definedName name="BEx7MO17TZ6L4457Q12FYYLUUZAZ" localSheetId="7" hidden="1">#REF!</definedName>
    <definedName name="BEx7MO17TZ6L4457Q12FYYLUUZAZ" hidden="1">#REF!</definedName>
    <definedName name="BEx7MT4MFNXIVQGAT6D971GZW7CA" localSheetId="7" hidden="1">#REF!</definedName>
    <definedName name="BEx7MT4MFNXIVQGAT6D971GZW7CA" hidden="1">#REF!</definedName>
    <definedName name="BEx7MUMLPPX92MX7SA8S1PLONDL8" localSheetId="7" hidden="1">#REF!</definedName>
    <definedName name="BEx7MUMLPPX92MX7SA8S1PLONDL8" hidden="1">#REF!</definedName>
    <definedName name="BEx7MX0W532Q7CB4V6KFVC9WAOUI" localSheetId="7" hidden="1">#REF!</definedName>
    <definedName name="BEx7MX0W532Q7CB4V6KFVC9WAOUI" hidden="1">#REF!</definedName>
    <definedName name="BEx7NB403NE748IF75RXMWOFQ986" localSheetId="7" hidden="1">#REF!</definedName>
    <definedName name="BEx7NB403NE748IF75RXMWOFQ986" hidden="1">#REF!</definedName>
    <definedName name="BEx7NI062THZAM6I8AJWTFJL91CS" localSheetId="7" hidden="1">#REF!</definedName>
    <definedName name="BEx7NI062THZAM6I8AJWTFJL91CS" hidden="1">#REF!</definedName>
    <definedName name="BEx904S75BPRYMHF0083JF7ES4NG" localSheetId="7" hidden="1">#REF!</definedName>
    <definedName name="BEx904S75BPRYMHF0083JF7ES4NG" hidden="1">#REF!</definedName>
    <definedName name="BEx90HDD4RWF7JZGA8GCGG7D63MG" localSheetId="7" hidden="1">#REF!</definedName>
    <definedName name="BEx90HDD4RWF7JZGA8GCGG7D63MG" hidden="1">#REF!</definedName>
    <definedName name="BEx90HO6UVMFVSV8U0YBZFHNCL38" localSheetId="7" hidden="1">#REF!</definedName>
    <definedName name="BEx90HO6UVMFVSV8U0YBZFHNCL38" hidden="1">#REF!</definedName>
    <definedName name="BEx90VGH5H09ON2QXYC9WIIEU98T" localSheetId="7" hidden="1">#REF!</definedName>
    <definedName name="BEx90VGH5H09ON2QXYC9WIIEU98T" hidden="1">#REF!</definedName>
    <definedName name="BEx9157279000SVN5XNWQ99JY0WU" localSheetId="7" hidden="1">#REF!</definedName>
    <definedName name="BEx9157279000SVN5XNWQ99JY0WU" hidden="1">#REF!</definedName>
    <definedName name="BEx9175B70QXYAU5A8DJPGZQ46L9" localSheetId="7" hidden="1">#REF!</definedName>
    <definedName name="BEx9175B70QXYAU5A8DJPGZQ46L9" hidden="1">#REF!</definedName>
    <definedName name="BEx91AQQRTV87AO27VWHSFZAD4ZR" localSheetId="7" hidden="1">#REF!</definedName>
    <definedName name="BEx91AQQRTV87AO27VWHSFZAD4ZR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7" hidden="1">#REF!</definedName>
    <definedName name="BEx91VF2D78PAF337E3L2L81K9W2" hidden="1">#REF!</definedName>
    <definedName name="BEx921PNZ46VORG2VRMWREWIC0SE" localSheetId="7" hidden="1">#REF!</definedName>
    <definedName name="BEx921PNZ46VORG2VRMWREWIC0SE" hidden="1">#REF!</definedName>
    <definedName name="BEx929CVDCG5CFUQWNDLOSNRQ1FN" localSheetId="7" hidden="1">#REF!</definedName>
    <definedName name="BEx929CVDCG5CFUQWNDLOSNRQ1FN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7" hidden="1">#REF!</definedName>
    <definedName name="BEx92HWA2D6A5EX9MFG68G0NOMSN" hidden="1">#REF!</definedName>
    <definedName name="BEx92I1SQUKW2W7S22E82HLJXRGK" localSheetId="7" hidden="1">#REF!</definedName>
    <definedName name="BEx92I1SQUKW2W7S22E82HLJXRGK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7" hidden="1">#REF!</definedName>
    <definedName name="BEx92S8MHFFIVRQ2YSHZNQGOFUHD" hidden="1">#REF!</definedName>
    <definedName name="BEx92VJ5FJGXISSSMOUAESCSIWFV" localSheetId="7" hidden="1">#REF!</definedName>
    <definedName name="BEx92VJ5FJGXISSSMOUAESCSIWFV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7" hidden="1">#REF!</definedName>
    <definedName name="BEx93TJUX3U0FJDBG6DDSNQ91R5J" hidden="1">#REF!</definedName>
    <definedName name="BEx942UCRHMI4B0US31HO95GSC2X" localSheetId="7" hidden="1">#REF!</definedName>
    <definedName name="BEx942UCRHMI4B0US31HO95GSC2X" hidden="1">#REF!</definedName>
    <definedName name="BEx942ZND3V7XSHKTD0UH9X85N5E" localSheetId="7" hidden="1">#REF!</definedName>
    <definedName name="BEx942ZND3V7XSHKTD0UH9X85N5E" hidden="1">#REF!</definedName>
    <definedName name="BEx947HHLR6UU6NYPNDZRF79V52K" localSheetId="7" hidden="1">#REF!</definedName>
    <definedName name="BEx947HHLR6UU6NYPNDZRF79V52K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7" hidden="1">#REF!</definedName>
    <definedName name="BEx94GXG30CIVB6ZQN3X3IK6BZXQ" hidden="1">#REF!</definedName>
    <definedName name="BEx94HJ0DWZHE39X4BLCQCJ3M1MC" localSheetId="7" hidden="1">#REF!</definedName>
    <definedName name="BEx94HJ0DWZHE39X4BLCQCJ3M1MC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7" hidden="1">#REF!</definedName>
    <definedName name="BEx94IQ75E90YUMWJ9N591LR7DQQ" hidden="1">#REF!</definedName>
    <definedName name="BEx94N7W5T3U7UOE97D6OVIBUCXS" localSheetId="7" hidden="1">#REF!</definedName>
    <definedName name="BEx94N7W5T3U7UOE97D6OVIBUCXS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7" hidden="1">#REF!</definedName>
    <definedName name="BEx9581TYVI2M5TT4ISDAJV4W7Z6" hidden="1">#REF!</definedName>
    <definedName name="BEx95G55NR99FDSE95CXDI4DKWSV" localSheetId="7" hidden="1">#REF!</definedName>
    <definedName name="BEx95G55NR99FDSE95CXDI4DKWSV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7" hidden="1">#REF!</definedName>
    <definedName name="BEx95TBVUWV7L7OMFMZDQEXGVHU6" hidden="1">#REF!</definedName>
    <definedName name="BEx95U89DZZSVO39TGS62CX8G9N4" localSheetId="7" hidden="1">#REF!</definedName>
    <definedName name="BEx95U89DZZSVO39TGS62CX8G9N4" hidden="1">#REF!</definedName>
    <definedName name="BEx95XTPKKKJG67C45LRX0T25I06" localSheetId="7" hidden="1">#REF!</definedName>
    <definedName name="BEx95XTPKKKJG67C45LRX0T25I06" hidden="1">#REF!</definedName>
    <definedName name="BEx9602K2GHNBUEUVT9ONRQU1GMD" localSheetId="7" hidden="1">#REF!</definedName>
    <definedName name="BEx9602K2GHNBUEUVT9ONRQU1GMD" hidden="1">#REF!</definedName>
    <definedName name="BEx9602LTEI8BPC79BGMRK6S0RP8" localSheetId="7" hidden="1">#REF!</definedName>
    <definedName name="BEx9602LTEI8BPC79BGMRK6S0RP8" hidden="1">#REF!</definedName>
    <definedName name="BEx962BL3Y4LA53EBYI64ZYMZE8U" localSheetId="7" hidden="1">#REF!</definedName>
    <definedName name="BEx962BL3Y4LA53EBYI64ZYMZE8U" hidden="1">#REF!</definedName>
    <definedName name="BEx96HAWZ2EMMI7VJ5NQXGK044OO" localSheetId="7" hidden="1">#REF!</definedName>
    <definedName name="BEx96HAWZ2EMMI7VJ5NQXGK044OO" hidden="1">#REF!</definedName>
    <definedName name="BEx96KR21O7H9R29TN0S45Y3QPUK" localSheetId="7" hidden="1">#REF!</definedName>
    <definedName name="BEx96KR21O7H9R29TN0S45Y3QPUK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7" hidden="1">#REF!</definedName>
    <definedName name="BEx96UN4YWXBDEZ1U1ZUIPP41Z7I" hidden="1">#REF!</definedName>
    <definedName name="BEx978KSD61YJH3S9DGO050R2EHA" localSheetId="7" hidden="1">#REF!</definedName>
    <definedName name="BEx978KSD61YJH3S9DGO050R2EHA" hidden="1">#REF!</definedName>
    <definedName name="BEx97H9O1NAKAPK4MX4PKO34ICL5" localSheetId="7" hidden="1">#REF!</definedName>
    <definedName name="BEx97H9O1NAKAPK4MX4PKO34ICL5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7" hidden="1">#REF!</definedName>
    <definedName name="BEx97YNGGDFIXHTMGFL2IHAQX9MI" hidden="1">#REF!</definedName>
    <definedName name="BEx9805E16VCDEWPM3404WTQS6ZK" localSheetId="7" hidden="1">#REF!</definedName>
    <definedName name="BEx9805E16VCDEWPM3404WTQS6ZK" hidden="1">#REF!</definedName>
    <definedName name="BEx981HW73BUZWT14TBTZHC0ZTJ4" localSheetId="7" hidden="1">#REF!</definedName>
    <definedName name="BEx981HW73BUZWT14TBTZHC0ZTJ4" hidden="1">#REF!</definedName>
    <definedName name="BEx9871KU0N99P0900EAK69VFYT2" localSheetId="7" hidden="1">#REF!</definedName>
    <definedName name="BEx9871KU0N99P0900EAK69VFYT2" hidden="1">#REF!</definedName>
    <definedName name="BEx98IFKNJFGZFLID1YTRFEG1SXY" localSheetId="7" hidden="1">#REF!</definedName>
    <definedName name="BEx98IFKNJFGZFLID1YTRFEG1SXY" hidden="1">#REF!</definedName>
    <definedName name="BEx98T7ZEF0HKRFLBVK3BNKCG3CJ" localSheetId="7" hidden="1">#REF!</definedName>
    <definedName name="BEx98T7ZEF0HKRFLBVK3BNKCG3CJ" hidden="1">#REF!</definedName>
    <definedName name="BEx98WYSAS39FWGYTMQ8QGIT81TF" localSheetId="7" hidden="1">#REF!</definedName>
    <definedName name="BEx98WYSAS39FWGYTMQ8QGIT81TF" hidden="1">#REF!</definedName>
    <definedName name="BEx990461P2YAJ7BRK25INFYZ7RQ" localSheetId="7" hidden="1">#REF!</definedName>
    <definedName name="BEx990461P2YAJ7BRK25INFYZ7RQ" hidden="1">#REF!</definedName>
    <definedName name="BEx9915UVD4G7RA3IMLFZ0LG3UA2" localSheetId="7" hidden="1">#REF!</definedName>
    <definedName name="BEx9915UVD4G7RA3IMLFZ0LG3UA2" hidden="1">#REF!</definedName>
    <definedName name="BEx991M410V3S2PKCJGQ30O6JT6H" localSheetId="7" hidden="1">#REF!</definedName>
    <definedName name="BEx991M410V3S2PKCJGQ30O6JT6H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7" hidden="1">#REF!</definedName>
    <definedName name="BEx9952469XMFGSPXL7CMXHPJF90" hidden="1">#REF!</definedName>
    <definedName name="BEx99B77I7TUSHRR4HIZ9FU2EIUT" localSheetId="7" hidden="1">#REF!</definedName>
    <definedName name="BEx99B77I7TUSHRR4HIZ9FU2EIUT" hidden="1">#REF!</definedName>
    <definedName name="BEx99EHWKKHZB66Q30C7QIXU3BVM" localSheetId="7" hidden="1">#REF!</definedName>
    <definedName name="BEx99EHWKKHZB66Q30C7QIXU3BVM" hidden="1">#REF!</definedName>
    <definedName name="BEx99IE6TEODZ443HP0AYCXVTNOV" localSheetId="7" hidden="1">#REF!</definedName>
    <definedName name="BEx99IE6TEODZ443HP0AYCXVTNOV" hidden="1">#REF!</definedName>
    <definedName name="BEx99Q6PH5F3OQKCCAAO75PYDEFN" localSheetId="7" hidden="1">#REF!</definedName>
    <definedName name="BEx99Q6PH5F3OQKCCAAO75PYDEFN" hidden="1">#REF!</definedName>
    <definedName name="BEx99RU5I4O0109P2FW9DN4IU3QX" localSheetId="7" hidden="1">#REF!</definedName>
    <definedName name="BEx99RU5I4O0109P2FW9DN4IU3QX" hidden="1">#REF!</definedName>
    <definedName name="BEx99WBYT2D6UUC1PT7A40ENYID4" localSheetId="7" hidden="1">#REF!</definedName>
    <definedName name="BEx99WBYT2D6UUC1PT7A40ENYID4" hidden="1">#REF!</definedName>
    <definedName name="BEx99WS2X3RTQE9O764SS5G2FPE6" localSheetId="7" hidden="1">#REF!</definedName>
    <definedName name="BEx99WS2X3RTQE9O764SS5G2FPE6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7" hidden="1">#REF!</definedName>
    <definedName name="BEx9AT5E3ZSHKSOL35O38L8HF9TH" hidden="1">#REF!</definedName>
    <definedName name="BEx9ATW9WB5CNKQR5HKK7Y2GHYGR" localSheetId="7" hidden="1">#REF!</definedName>
    <definedName name="BEx9ATW9WB5CNKQR5HKK7Y2GHYGR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7" hidden="1">#REF!</definedName>
    <definedName name="BEx9B8VR20E2CILU4CDQUQQ9ONXK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7" hidden="1">#REF!</definedName>
    <definedName name="BEx9BAJ5WYEQ623HUT9NNCMP3RUG" hidden="1">#REF!</definedName>
    <definedName name="BEx9BE9Z7EFJCFDYJJOY5KFTGDF4" localSheetId="7" hidden="1">#REF!</definedName>
    <definedName name="BEx9BE9Z7EFJCFDYJJOY5KFTGDF4" hidden="1">#REF!</definedName>
    <definedName name="BEx9BSIJN2O0MG8CXAMCAOADEMTO" localSheetId="7" hidden="1">#REF!</definedName>
    <definedName name="BEx9BSIJN2O0MG8CXAMCAOADEMTO" hidden="1">#REF!</definedName>
    <definedName name="BEx9BU0BBJO3ITPCO4T9FIVEVJY7" localSheetId="7" hidden="1">#REF!</definedName>
    <definedName name="BEx9BU0BBJO3ITPCO4T9FIVEVJY7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7" hidden="1">#REF!</definedName>
    <definedName name="BEx9CCQRMYYOGIOYTOM73VKDIPS1" hidden="1">#REF!</definedName>
    <definedName name="BEx9CM6JVXIG9S6EAZMR899UW190" localSheetId="7" hidden="1">#REF!</definedName>
    <definedName name="BEx9CM6JVXIG9S6EAZMR899UW190" hidden="1">#REF!</definedName>
    <definedName name="BEx9D160NRGTDVT2ML4H9A7UKR4T" localSheetId="7" hidden="1">#REF!</definedName>
    <definedName name="BEx9D160NRGTDVT2ML4H9A7UKR4T" hidden="1">#REF!</definedName>
    <definedName name="BEx9D1BC9FT19KY0INAABNDBAMR1" localSheetId="7" hidden="1">#REF!</definedName>
    <definedName name="BEx9D1BC9FT19KY0INAABNDBAMR1" hidden="1">#REF!</definedName>
    <definedName name="BEx9D1MB15VSARB7IKBMZYU0JJBI" localSheetId="7" hidden="1">#REF!</definedName>
    <definedName name="BEx9D1MB15VSARB7IKBMZYU0JJBI" hidden="1">#REF!</definedName>
    <definedName name="BEx9DN6ZMF18Q39MPMXSDJTZQNJ3" localSheetId="7" hidden="1">#REF!</definedName>
    <definedName name="BEx9DN6ZMF18Q39MPMXSDJTZQNJ3" hidden="1">#REF!</definedName>
    <definedName name="BEx9DZXN85O544CD9O60K126YYAU" localSheetId="7" hidden="1">#REF!</definedName>
    <definedName name="BEx9DZXN85O544CD9O60K126YYAU" hidden="1">#REF!</definedName>
    <definedName name="BEx9E14TDNSEMI784W0OTIEQMWN6" localSheetId="7" hidden="1">#REF!</definedName>
    <definedName name="BEx9E14TDNSEMI784W0OTIEQMWN6" hidden="1">#REF!</definedName>
    <definedName name="BEx9E14TGNBYGMDDG9NETDK4SYAW" localSheetId="7" hidden="1">#REF!</definedName>
    <definedName name="BEx9E14TGNBYGMDDG9NETDK4SYAW" hidden="1">#REF!</definedName>
    <definedName name="BEx9E2BZ2B1R41FMGJCJ7JLGLUAJ" localSheetId="7" hidden="1">#REF!</definedName>
    <definedName name="BEx9E2BZ2B1R41FMGJCJ7JLGLUAJ" hidden="1">#REF!</definedName>
    <definedName name="BEx9EG9KBJ77M8LEOR9ITOKN5KXY" localSheetId="7" hidden="1">#REF!</definedName>
    <definedName name="BEx9EG9KBJ77M8LEOR9ITOKN5KXY" hidden="1">#REF!</definedName>
    <definedName name="BEx9EMK6HAJJMVYZTN5AUIV7O1E6" localSheetId="7" hidden="1">#REF!</definedName>
    <definedName name="BEx9EMK6HAJJMVYZTN5AUIV7O1E6" hidden="1">#REF!</definedName>
    <definedName name="BEx9ENB8RPU9FA3QW16IGB6LK1CH" localSheetId="7" hidden="1">#REF!</definedName>
    <definedName name="BEx9ENB8RPU9FA3QW16IGB6LK1CH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7" hidden="1">#REF!</definedName>
    <definedName name="BEx9ETLU0EK5LGEM1QCNYN2S8O5F" hidden="1">#REF!</definedName>
    <definedName name="BEx9F0710LGLAU3161O0O346N58H" localSheetId="7" hidden="1">#REF!</definedName>
    <definedName name="BEx9F0710LGLAU3161O0O346N58H" hidden="1">#REF!</definedName>
    <definedName name="BEx9F0Y2ESUNE3U7TQDLMPE9BO67" localSheetId="7" hidden="1">#REF!</definedName>
    <definedName name="BEx9F0Y2ESUNE3U7TQDLMPE9BO67" hidden="1">#REF!</definedName>
    <definedName name="BEx9F439L1R726MJFX2EP39XIBPY" localSheetId="7" hidden="1">#REF!</definedName>
    <definedName name="BEx9F439L1R726MJFX2EP39XIBPY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7" hidden="1">#REF!</definedName>
    <definedName name="BEx9FRBEEYPS5HLS3XT34AKZN94G" hidden="1">#REF!</definedName>
    <definedName name="BEx9G5USBCNYNA7HGVW92D800SKX" localSheetId="7" hidden="1">#REF!</definedName>
    <definedName name="BEx9G5USBCNYNA7HGVW92D800SKX" hidden="1">#REF!</definedName>
    <definedName name="BEx9G7CPXG7HR6N6FHPU2DBBUIKG" localSheetId="7" hidden="1">#REF!</definedName>
    <definedName name="BEx9G7CPXG7HR6N6FHPU2DBBUIKG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7" hidden="1">#REF!</definedName>
    <definedName name="BEx9GGY04V0ZWI6O9KZH4KSBB389" hidden="1">#REF!</definedName>
    <definedName name="BEx9GMC7TE8SDTCO5PHODBUF4SM1" localSheetId="7" hidden="1">#REF!</definedName>
    <definedName name="BEx9GMC7TE8SDTCO5PHODBUF4SM1" hidden="1">#REF!</definedName>
    <definedName name="BEx9GMN0B495HEAOG6JQK9D7HUPC" localSheetId="7" hidden="1">#REF!</definedName>
    <definedName name="BEx9GMN0B495HEAOG6JQK9D7HUPC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7" hidden="1">#REF!</definedName>
    <definedName name="BEx9H5O1KDZJCW91Q29VRPY5YS6P" hidden="1">#REF!</definedName>
    <definedName name="BEx9H8YR0E906F1JXZMBX3LNT004" localSheetId="7" hidden="1">#REF!</definedName>
    <definedName name="BEx9H8YR0E906F1JXZMBX3LNT004" hidden="1">#REF!</definedName>
    <definedName name="BEx9I1QKLI6OOUPQLUQ0EF0355X6" localSheetId="7" hidden="1">#REF!</definedName>
    <definedName name="BEx9I1QKLI6OOUPQLUQ0EF0355X6" hidden="1">#REF!</definedName>
    <definedName name="BEx9I8XIG7E5NB48QQHXP23FIN60" localSheetId="7" hidden="1">#REF!</definedName>
    <definedName name="BEx9I8XIG7E5NB48QQHXP23FIN60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7" hidden="1">#REF!</definedName>
    <definedName name="BEx9IT5QNZWKM6YQ5WER0DC2PMMU" hidden="1">#REF!</definedName>
    <definedName name="BEx9IUICG3HZWG57MG3NXCEX4LQI" localSheetId="7" hidden="1">#REF!</definedName>
    <definedName name="BEx9IUICG3HZWG57MG3NXCEX4LQI" hidden="1">#REF!</definedName>
    <definedName name="BEx9IW5LYJF40GS78FJNXO9O667A" localSheetId="7" hidden="1">#REF!</definedName>
    <definedName name="BEx9IW5LYJF40GS78FJNXO9O667A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7" hidden="1">#REF!</definedName>
    <definedName name="BEx9IXCSPSZC80YZUPRCYTG326KV" hidden="1">#REF!</definedName>
    <definedName name="BEx9IYUQSBZ0GG9ZT1QKX83F42F1" localSheetId="7" hidden="1">#REF!</definedName>
    <definedName name="BEx9IYUQSBZ0GG9ZT1QKX83F42F1" hidden="1">#REF!</definedName>
    <definedName name="BEx9IZR39NHDGOM97H4E6F81RTQW" localSheetId="7" hidden="1">#REF!</definedName>
    <definedName name="BEx9IZR39NHDGOM97H4E6F81RTQW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7" hidden="1">#REF!</definedName>
    <definedName name="BEx9JLBYK239B3F841C7YG1GT7ST" hidden="1">#REF!</definedName>
    <definedName name="BExAW4IIW5D0MDY6TJ3G4FOLPYIR" localSheetId="7" hidden="1">#REF!</definedName>
    <definedName name="BExAW4IIW5D0MDY6TJ3G4FOLPYIR" hidden="1">#REF!</definedName>
    <definedName name="BExAWNP1B2E9Q88TW48NH41C0FTZ" localSheetId="7" hidden="1">#REF!</definedName>
    <definedName name="BExAWNP1B2E9Q88TW48NH41C0FTZ" hidden="1">#REF!</definedName>
    <definedName name="BExAWUFQXTIPQ308ERZPSVPTUMYN" localSheetId="7" hidden="1">#REF!</definedName>
    <definedName name="BExAWUFQXTIPQ308ERZPSVPTUMYN" hidden="1">#REF!</definedName>
    <definedName name="BExAWY6O96OQO2R036QK2DI37EKV" localSheetId="7" hidden="1">#REF!</definedName>
    <definedName name="BExAWY6O96OQO2R036QK2DI37EKV" hidden="1">#REF!</definedName>
    <definedName name="BExAX410NB4F2XOB84OR2197H8M5" localSheetId="7" hidden="1">#REF!</definedName>
    <definedName name="BExAX410NB4F2XOB84OR2197H8M5" hidden="1">#REF!</definedName>
    <definedName name="BExAX8TNG8LQ5Q4904SAYQIPGBSV" localSheetId="7" hidden="1">#REF!</definedName>
    <definedName name="BExAX8TNG8LQ5Q4904SAYQIPGBSV" hidden="1">#REF!</definedName>
    <definedName name="BExAX9KPAVIVUVU3XREDCV1BIYZL" localSheetId="7" hidden="1">#REF!</definedName>
    <definedName name="BExAX9KPAVIVUVU3XREDCV1BIYZL" hidden="1">#REF!</definedName>
    <definedName name="BExAXPB35BNVXZYF2XS6UP3LP0QH" localSheetId="7" hidden="1">#REF!</definedName>
    <definedName name="BExAXPB35BNVXZYF2XS6UP3LP0QH" hidden="1">#REF!</definedName>
    <definedName name="BExAXWSRVPK0GCZ2UFU10UOP01IY" localSheetId="7" hidden="1">#REF!</definedName>
    <definedName name="BExAXWSRVPK0GCZ2UFU10UOP01IY" hidden="1">#REF!</definedName>
    <definedName name="BExAY0EAT2LXR5MFGM0DLIB45PLO" localSheetId="7" hidden="1">#REF!</definedName>
    <definedName name="BExAY0EAT2LXR5MFGM0DLIB45PLO" hidden="1">#REF!</definedName>
    <definedName name="BExAY6JK0AK9EBIJSPEJNOIDE40W" localSheetId="7" hidden="1">#REF!</definedName>
    <definedName name="BExAY6JK0AK9EBIJSPEJNOIDE40W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7" hidden="1">#REF!</definedName>
    <definedName name="BExAYHMLXGGO25P8HYB2S75DEB4F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7" hidden="1">#REF!</definedName>
    <definedName name="BExAYTGVRD3DLKO75RFPMBKCIWB8" hidden="1">#REF!</definedName>
    <definedName name="BExAYY9H9COOT46HJLPVDLTO12UL" localSheetId="7" hidden="1">#REF!</definedName>
    <definedName name="BExAYY9H9COOT46HJLPVDLTO12UL" hidden="1">#REF!</definedName>
    <definedName name="BExAYYKAQA3KDMQ890FIE5M9SPBL" localSheetId="7" hidden="1">#REF!</definedName>
    <definedName name="BExAYYKAQA3KDMQ890FIE5M9SPBL" hidden="1">#REF!</definedName>
    <definedName name="BExAZ6SY0EU69GC3CWI5EOO0YLFG" localSheetId="7" hidden="1">#REF!</definedName>
    <definedName name="BExAZ6SY0EU69GC3CWI5EOO0YLFG" hidden="1">#REF!</definedName>
    <definedName name="BExAZ6YEEBJV0PCKFE137K2Y3A8M" localSheetId="7" hidden="1">#REF!</definedName>
    <definedName name="BExAZ6YEEBJV0PCKFE137K2Y3A8M" hidden="1">#REF!</definedName>
    <definedName name="BExAZAP844MJ4GSAIYNYHQ7FECC3" localSheetId="7" hidden="1">#REF!</definedName>
    <definedName name="BExAZAP844MJ4GSAIYNYHQ7FECC3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7" hidden="1">#REF!</definedName>
    <definedName name="BExAZFCI302YFYRDJYQDWQQL0Q0O" hidden="1">#REF!</definedName>
    <definedName name="BExAZJE2UOL40XUAU2RB53X5K20P" localSheetId="7" hidden="1">#REF!</definedName>
    <definedName name="BExAZJE2UOL40XUAU2RB53X5K20P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7" hidden="1">#REF!</definedName>
    <definedName name="BExAZRMWSONMCG9KDUM4KAQ7BONM" hidden="1">#REF!</definedName>
    <definedName name="BExAZSOJNQ5N3LM4XA17IH7NIY7G" localSheetId="7" hidden="1">#REF!</definedName>
    <definedName name="BExAZSOJNQ5N3LM4XA17IH7NIY7G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7" hidden="1">#REF!</definedName>
    <definedName name="BExAZX6FECVK3E07KXM2XPYKGM6U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7" hidden="1">#REF!</definedName>
    <definedName name="BExB0FRDEYDEUEAB1W8KD6D965XA" hidden="1">#REF!</definedName>
    <definedName name="BExB0GIGLDV7P55ZR51C0HG15PA2" localSheetId="7" hidden="1">#REF!</definedName>
    <definedName name="BExB0GIGLDV7P55ZR51C0HG15PA2" hidden="1">#REF!</definedName>
    <definedName name="BExB0KPCN7YJORQAYUCF4YKIKPMC" localSheetId="7" hidden="1">#REF!</definedName>
    <definedName name="BExB0KPCN7YJORQAYUCF4YKIKPMC" hidden="1">#REF!</definedName>
    <definedName name="BExB0VHQD6ORZS0MIC86QWHCE4UC" localSheetId="7" hidden="1">#REF!</definedName>
    <definedName name="BExB0VHQD6ORZS0MIC86QWHCE4UC" hidden="1">#REF!</definedName>
    <definedName name="BExB0WE4PI3NOBXXVO9CTEN4DIU2" localSheetId="7" hidden="1">#REF!</definedName>
    <definedName name="BExB0WE4PI3NOBXXVO9CTEN4DIU2" hidden="1">#REF!</definedName>
    <definedName name="BExB0Z8O1CQF2CWFBBHE8SNISDAO" localSheetId="7" hidden="1">#REF!</definedName>
    <definedName name="BExB0Z8O1CQF2CWFBBHE8SNISDAO" hidden="1">#REF!</definedName>
    <definedName name="BExB10QNIVITUYS55OAEKK3VLJFE" localSheetId="7" hidden="1">#REF!</definedName>
    <definedName name="BExB10QNIVITUYS55OAEKK3VLJFE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7" hidden="1">#REF!</definedName>
    <definedName name="BExB16VQY0O0RLZYJFU3OFEONVTE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7" hidden="1">#REF!</definedName>
    <definedName name="BExB1GMD0PIDGTFBGQOPRWQSP9I4" hidden="1">#REF!</definedName>
    <definedName name="BExB1HZ0FHGNOS2URJWFD5G55OMO" localSheetId="7" hidden="1">#REF!</definedName>
    <definedName name="BExB1HZ0FHGNOS2URJWFD5G55OMO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7" hidden="1">#REF!</definedName>
    <definedName name="BExB203OWC9QZA3BYOKQ18L4FUJE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7" hidden="1">#REF!</definedName>
    <definedName name="BExB2Q0VJ0MU2URO3JOVUAVHEI3V" hidden="1">#REF!</definedName>
    <definedName name="BExB30IP1DNKNQ6PZ5ERUGR5MK4Z" localSheetId="7" hidden="1">#REF!</definedName>
    <definedName name="BExB30IP1DNKNQ6PZ5ERUGR5MK4Z" hidden="1">#REF!</definedName>
    <definedName name="BExB385QW2BSSBXS953SSQN2ISSW" localSheetId="7" hidden="1">#REF!</definedName>
    <definedName name="BExB385QW2BSSBXS953SSQN2ISSW" hidden="1">#REF!</definedName>
    <definedName name="BExB3DEMEV5D9G8FDHD4NQ9X2YNT" localSheetId="7" hidden="1">#REF!</definedName>
    <definedName name="BExB3DEMEV5D9G8FDHD4NQ9X2YNT" hidden="1">#REF!</definedName>
    <definedName name="BExB3RXU8AJQ86I5RXEWLGGR7R7C" localSheetId="7" hidden="1">#REF!</definedName>
    <definedName name="BExB3RXU8AJQ86I5RXEWLGGR7R7C" hidden="1">#REF!</definedName>
    <definedName name="BExB442RX0T3L6HUL6X5T21CENW6" localSheetId="7" hidden="1">#REF!</definedName>
    <definedName name="BExB442RX0T3L6HUL6X5T21CENW6" hidden="1">#REF!</definedName>
    <definedName name="BExB4ADD0L7417CII901XTFKXD1J" localSheetId="7" hidden="1">#REF!</definedName>
    <definedName name="BExB4ADD0L7417CII901XTFKXD1J" hidden="1">#REF!</definedName>
    <definedName name="BExB4DYU06HCGRIPBSWRCXK804UM" localSheetId="7" hidden="1">#REF!</definedName>
    <definedName name="BExB4DYU06HCGRIPBSWRCXK804UM" hidden="1">#REF!</definedName>
    <definedName name="BExB4HEZO4E597Q5M4M10LT8TLY3" localSheetId="7" hidden="1">#REF!</definedName>
    <definedName name="BExB4HEZO4E597Q5M4M10LT8TLY3" hidden="1">#REF!</definedName>
    <definedName name="BExB4X01APD3Z8ZW6MVX1P8NAO7G" localSheetId="7" hidden="1">#REF!</definedName>
    <definedName name="BExB4X01APD3Z8ZW6MVX1P8NAO7G" hidden="1">#REF!</definedName>
    <definedName name="BExB4Z3EZBGYYI33U0KQ8NEIH8PY" localSheetId="7" hidden="1">#REF!</definedName>
    <definedName name="BExB4Z3EZBGYYI33U0KQ8NEIH8PY" hidden="1">#REF!</definedName>
    <definedName name="BExB4ZJOLU1PXBMG4TPCCLTRMNRE" localSheetId="7" hidden="1">#REF!</definedName>
    <definedName name="BExB4ZJOLU1PXBMG4TPCCLTRMNRE" hidden="1">#REF!</definedName>
    <definedName name="BExB4ZZSDPL4Q05BMVT5TUN0IGKT" localSheetId="7" hidden="1">#REF!</definedName>
    <definedName name="BExB4ZZSDPL4Q05BMVT5TUN0IGKT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7" hidden="1">#REF!</definedName>
    <definedName name="BExB5EDO9XUKHF74X3HAU2WPPHZH" hidden="1">#REF!</definedName>
    <definedName name="BExB5EDOQKZIQXT13IG1KLCZ474G" localSheetId="7" hidden="1">#REF!</definedName>
    <definedName name="BExB5EDOQKZIQXT13IG1KLCZ474G" hidden="1">#REF!</definedName>
    <definedName name="BExB5G6EH68AYEP1UT0GHUEL3SLN" localSheetId="7" hidden="1">#REF!</definedName>
    <definedName name="BExB5G6EH68AYEP1UT0GHUEL3SLN" hidden="1">#REF!</definedName>
    <definedName name="BExB5LVGGXMNUN3D3452G3J62MKF" localSheetId="7" hidden="1">#REF!</definedName>
    <definedName name="BExB5LVGGXMNUN3D3452G3J62MKF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7" hidden="1">#REF!</definedName>
    <definedName name="BExB5U9IRH14EMOE0YGIE3WIVLFS" hidden="1">#REF!</definedName>
    <definedName name="BExB5V5WWQYPK4GCSYZQALJYGC94" localSheetId="7" hidden="1">#REF!</definedName>
    <definedName name="BExB5V5WWQYPK4GCSYZQALJYGC94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7" hidden="1">#REF!</definedName>
    <definedName name="BExB610DZWIJP1B72U9QM42COH2B" hidden="1">#REF!</definedName>
    <definedName name="BExB64AX81KEVMGZDXB25NB459SW" localSheetId="7" hidden="1">#REF!</definedName>
    <definedName name="BExB64AX81KEVMGZDXB25NB459SW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7" hidden="1">#REF!</definedName>
    <definedName name="BExB6HN3QRFPXM71MDUK21BKM7PF" hidden="1">#REF!</definedName>
    <definedName name="BExB6I39SKL5BMHHDD9EED7FQD9Z" localSheetId="7" hidden="1">#REF!</definedName>
    <definedName name="BExB6I39SKL5BMHHDD9EED7FQD9Z" hidden="1">#REF!</definedName>
    <definedName name="BExB6IZMHCZ3LB7N73KD90YB1HBZ" localSheetId="7" hidden="1">#REF!</definedName>
    <definedName name="BExB6IZMHCZ3LB7N73KD90YB1HBZ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7" hidden="1">#REF!</definedName>
    <definedName name="BExB7265DCHKS7V2OWRBXCZTEIW9" hidden="1">#REF!</definedName>
    <definedName name="BExB74PS5P9G0P09Y6DZSCX0FLTJ" localSheetId="7" hidden="1">#REF!</definedName>
    <definedName name="BExB74PS5P9G0P09Y6DZSCX0FLTJ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7" hidden="1">#REF!</definedName>
    <definedName name="BExB7ELT09HGDVO5BJC1ZY9D09GZ" hidden="1">#REF!</definedName>
    <definedName name="BExB7F7EIHG0MYMQYUVG9HIZPHMZ" localSheetId="7" hidden="1">#REF!</definedName>
    <definedName name="BExB7F7EIHG0MYMQYUVG9HIZPHMZ" hidden="1">#REF!</definedName>
    <definedName name="BExB806PAXX70XUTA3ZI7OORD78R" localSheetId="7" hidden="1">#REF!</definedName>
    <definedName name="BExB806PAXX70XUTA3ZI7OORD78R" hidden="1">#REF!</definedName>
    <definedName name="BExB83199EQQS6I5HE7WADNCK8OE" localSheetId="7" hidden="1">#REF!</definedName>
    <definedName name="BExB83199EQQS6I5HE7WADNCK8OE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7" hidden="1">#REF!</definedName>
    <definedName name="BExB8HKHKZ1ORJZUYGG2M4VSCC39" hidden="1">#REF!</definedName>
    <definedName name="BExB8HV9YUS1Q77M9SNFRKDLU5HS" localSheetId="7" hidden="1">#REF!</definedName>
    <definedName name="BExB8HV9YUS1Q77M9SNFRKDLU5HS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7" hidden="1">#REF!</definedName>
    <definedName name="BExB8U5N0D85YR8APKN3PPKG0FWP" hidden="1">#REF!</definedName>
    <definedName name="BExB93G413CK5DKO7925ZHSOBGIN" localSheetId="7" hidden="1">#REF!</definedName>
    <definedName name="BExB93G413CK5DKO7925ZHSOBGIN" hidden="1">#REF!</definedName>
    <definedName name="BExB96LBXL1JW5A4PP93UJ9UDLKZ" localSheetId="7" hidden="1">#REF!</definedName>
    <definedName name="BExB96LBXL1JW5A4PP93UJ9UDLKZ" hidden="1">#REF!</definedName>
    <definedName name="BExB9DHI5I2TJ2LXYPM98EE81L27" localSheetId="7" hidden="1">#REF!</definedName>
    <definedName name="BExB9DHI5I2TJ2LXYPM98EE81L27" hidden="1">#REF!</definedName>
    <definedName name="BExB9G6LZG5OQUY0GZLHX066V3D4" localSheetId="7" hidden="1">#REF!</definedName>
    <definedName name="BExB9G6LZG5OQUY0GZLHX066V3D4" hidden="1">#REF!</definedName>
    <definedName name="BExB9IFG9FW3RQUDIMDFKIYDB4HE" localSheetId="7" hidden="1">#REF!</definedName>
    <definedName name="BExB9IFG9FW3RQUDIMDFKIYDB4HE" hidden="1">#REF!</definedName>
    <definedName name="BExB9NDIZ7LGMTL8351GRA6VK2K0" localSheetId="7" hidden="1">#REF!</definedName>
    <definedName name="BExB9NDIZ7LGMTL8351GRA6VK2K0" hidden="1">#REF!</definedName>
    <definedName name="BExB9Q2MZZHBGW8QQKVEYIMJBPIE" localSheetId="7" hidden="1">#REF!</definedName>
    <definedName name="BExB9Q2MZZHBGW8QQKVEYIMJBPIE" hidden="1">#REF!</definedName>
    <definedName name="BExBA1GON0EZRJ20UYPILAPLNQWM" localSheetId="7" hidden="1">#REF!</definedName>
    <definedName name="BExBA1GON0EZRJ20UYPILAPLNQWM" hidden="1">#REF!</definedName>
    <definedName name="BExBA525BALJ5HMTDMMSM5WWJ1YW" localSheetId="7" hidden="1">#REF!</definedName>
    <definedName name="BExBA525BALJ5HMTDMMSM5WWJ1YW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7" hidden="1">#REF!</definedName>
    <definedName name="BExBA6K42582A14WFFWQ3Q8QQWB6" hidden="1">#REF!</definedName>
    <definedName name="BExBA8I5D4R8R2PYQ1K16TWGTOEP" localSheetId="7" hidden="1">#REF!</definedName>
    <definedName name="BExBA8I5D4R8R2PYQ1K16TWGTOEP" hidden="1">#REF!</definedName>
    <definedName name="BExBA93PE0DGUUTA7LLSIGBIXWE5" localSheetId="7" hidden="1">#REF!</definedName>
    <definedName name="BExBA93PE0DGUUTA7LLSIGBIXWE5" hidden="1">#REF!</definedName>
    <definedName name="BExBABCQMR685CQ1SC8CECO7GTGB" localSheetId="7" hidden="1">#REF!</definedName>
    <definedName name="BExBABCQMR685CQ1SC8CECO7GTGB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7" hidden="1">#REF!</definedName>
    <definedName name="BExBAZ13D3F1DVJQ6YJ8JGUYEYJE" hidden="1">#REF!</definedName>
    <definedName name="BExBBMPCB1QOZY8WWEX4J21JDE6U" localSheetId="7" hidden="1">#REF!</definedName>
    <definedName name="BExBBMPCB1QOZY8WWEX4J21JDE6U" hidden="1">#REF!</definedName>
    <definedName name="BExBBU1QQWUE0YFG7O1TN0RFLSSG" localSheetId="7" hidden="1">#REF!</definedName>
    <definedName name="BExBBU1QQWUE0YFG7O1TN0RFLSSG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7" hidden="1">#REF!</definedName>
    <definedName name="BExBBV8XVMD9CKZY711T0BN7H3PM" hidden="1">#REF!</definedName>
    <definedName name="BExBC78HXWXHO3XAB6E8NVTBGLJS" localSheetId="7" hidden="1">#REF!</definedName>
    <definedName name="BExBC78HXWXHO3XAB6E8NVTBGLJS" hidden="1">#REF!</definedName>
    <definedName name="BExBCFH3SMGZ2IPHFB6BCM9O3W0H" localSheetId="7" hidden="1">#REF!</definedName>
    <definedName name="BExBCFH3SMGZ2IPHFB6BCM9O3W0H" hidden="1">#REF!</definedName>
    <definedName name="BExBCK9SCAABKOT9IP6TEPRR7YDT" localSheetId="7" hidden="1">#REF!</definedName>
    <definedName name="BExBCK9SCAABKOT9IP6TEPRR7YDT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7" hidden="1">#REF!</definedName>
    <definedName name="BExBCRBEYR2KZ8FAQFZ2NHY13WIY" hidden="1">#REF!</definedName>
    <definedName name="BExBD4I559NXSV6J07Q343TKYMVJ" localSheetId="7" hidden="1">#REF!</definedName>
    <definedName name="BExBD4I559NXSV6J07Q343TKYMVJ" hidden="1">#REF!</definedName>
    <definedName name="BExBD9W8C0W9N6L1AFL18JP4H94W" localSheetId="7" hidden="1">#REF!</definedName>
    <definedName name="BExBD9W8C0W9N6L1AFL18JP4H94W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7" hidden="1">#REF!</definedName>
    <definedName name="BExBDSRXVZQ0W5WXQMP5XD00GRRL" hidden="1">#REF!</definedName>
    <definedName name="BExBDTJ0J7XEHB9OATXFF5I8FZBJ" localSheetId="7" hidden="1">#REF!</definedName>
    <definedName name="BExBDTJ0J7XEHB9OATXFF5I8FZBJ" hidden="1">#REF!</definedName>
    <definedName name="BExBDUVGK3E1J4JY9ZYTS7V14BLY" localSheetId="7" hidden="1">#REF!</definedName>
    <definedName name="BExBDUVGK3E1J4JY9ZYTS7V14BLY" hidden="1">#REF!</definedName>
    <definedName name="BExBE0KGY14GSWOGPU4HSJRLD2UD" localSheetId="7" hidden="1">#REF!</definedName>
    <definedName name="BExBE0KGY14GSWOGPU4HSJRLD2UD" hidden="1">#REF!</definedName>
    <definedName name="BExBE162OSBKD30I7T1DKKPT3I9I" localSheetId="7" hidden="1">#REF!</definedName>
    <definedName name="BExBE162OSBKD30I7T1DKKPT3I9I" hidden="1">#REF!</definedName>
    <definedName name="BExBEC9ATLQZF86W1M3APSM4HEOH" localSheetId="7" hidden="1">#REF!</definedName>
    <definedName name="BExBEC9ATLQZF86W1M3APSM4HEOH" hidden="1">#REF!</definedName>
    <definedName name="BExBEXU4CFCM1P5CTZ4NE14PBGDA" localSheetId="7" hidden="1">#REF!</definedName>
    <definedName name="BExBEXU4CFCM1P5CTZ4NE14PBGDA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7" hidden="1">#REF!</definedName>
    <definedName name="BExBG1ED81J2O4A2S5F5Y3BPHMCR" hidden="1">#REF!</definedName>
    <definedName name="BExCRK0K58VDM9V35DGI6VK8C92V" localSheetId="7" hidden="1">#REF!</definedName>
    <definedName name="BExCRK0K58VDM9V35DGI6VK8C92V" hidden="1">#REF!</definedName>
    <definedName name="BExCRLIHS7466WFJ3RPIUGGXYESZ" localSheetId="7" hidden="1">#REF!</definedName>
    <definedName name="BExCRLIHS7466WFJ3RPIUGGXYESZ" hidden="1">#REF!</definedName>
    <definedName name="BExCRXSXMF4LHAQZHN64FXJPMVZ7" localSheetId="7" hidden="1">#REF!</definedName>
    <definedName name="BExCRXSXMF4LHAQZHN64FXJPMVZ7" hidden="1">#REF!</definedName>
    <definedName name="BExCS1EDDUEAEWHVYXHIP9I1WCJH" localSheetId="7" hidden="1">#REF!</definedName>
    <definedName name="BExCS1EDDUEAEWHVYXHIP9I1WCJH" hidden="1">#REF!</definedName>
    <definedName name="BExCS1P5QG0X3OTHKX07RALOE5T5" localSheetId="7" hidden="1">#REF!</definedName>
    <definedName name="BExCS1P5QG0X3OTHKX07RALOE5T5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7" hidden="1">#REF!</definedName>
    <definedName name="BExCSAOUZOYKHN7HV511TO8VDJ02" hidden="1">#REF!</definedName>
    <definedName name="BExCSJ2XVKHN6ULCF7JML0TCRKEO" localSheetId="7" hidden="1">#REF!</definedName>
    <definedName name="BExCSJ2XVKHN6ULCF7JML0TCRKEO" hidden="1">#REF!</definedName>
    <definedName name="BExCSMOFTXSUEC1T46LR1UPYRCX5" localSheetId="7" hidden="1">#REF!</definedName>
    <definedName name="BExCSMOFTXSUEC1T46LR1UPYRCX5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7" hidden="1">#REF!</definedName>
    <definedName name="BExCT4NSDT61OCH04Y2QIFIOP75H" hidden="1">#REF!</definedName>
    <definedName name="BExCTHZWIPJVLE56GATEFKPIKLK2" localSheetId="7" hidden="1">#REF!</definedName>
    <definedName name="BExCTHZWIPJVLE56GATEFKPIKLK2" hidden="1">#REF!</definedName>
    <definedName name="BExCTW8G3VCZ55S09HTUGXKB1P2M" localSheetId="7" hidden="1">#REF!</definedName>
    <definedName name="BExCTW8G3VCZ55S09HTUGXKB1P2M" hidden="1">#REF!</definedName>
    <definedName name="BExCTYS2KX0QANOLT8LGZ9WV3S3T" localSheetId="7" hidden="1">#REF!</definedName>
    <definedName name="BExCTYS2KX0QANOLT8LGZ9WV3S3T" hidden="1">#REF!</definedName>
    <definedName name="BExCTZ2V6H9TT6LFGK3SADZ2TIGQ" localSheetId="7" hidden="1">#REF!</definedName>
    <definedName name="BExCTZ2V6H9TT6LFGK3SADZ2TIGQ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7" hidden="1">#REF!</definedName>
    <definedName name="BExCU8O54I3P3WRYWY1CRP3S78QY" hidden="1">#REF!</definedName>
    <definedName name="BExCUDRJO23YOKT8GPWOVQ4XEHF5" localSheetId="7" hidden="1">#REF!</definedName>
    <definedName name="BExCUDRJO23YOKT8GPWOVQ4XEHF5" hidden="1">#REF!</definedName>
    <definedName name="BExCULEOALM7SEHVMQC4B4N25MRM" localSheetId="7" hidden="1">#REF!</definedName>
    <definedName name="BExCULEOALM7SEHVMQC4B4N25MRM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7" hidden="1">#REF!</definedName>
    <definedName name="BExCUR94DHCE47PUUWEMT5QZOYR2" hidden="1">#REF!</definedName>
    <definedName name="BExCV5HJSTBNPQZVGYJY9AZ4IJ26" localSheetId="7" hidden="1">#REF!</definedName>
    <definedName name="BExCV5HJSTBNPQZVGYJY9AZ4IJ26" hidden="1">#REF!</definedName>
    <definedName name="BExCV634L7SVHGB0UDDTRRQ2Q72H" localSheetId="7" hidden="1">#REF!</definedName>
    <definedName name="BExCV634L7SVHGB0UDDTRRQ2Q72H" hidden="1">#REF!</definedName>
    <definedName name="BExCVBXGSXT9FWJRG62PX9S1RK83" localSheetId="7" hidden="1">#REF!</definedName>
    <definedName name="BExCVBXGSXT9FWJRG62PX9S1RK83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7" hidden="1">#REF!</definedName>
    <definedName name="BExCVKGZXE0I9EIXKBZVSGSEY2RR" hidden="1">#REF!</definedName>
    <definedName name="BExCVNROVORCSNX9HKHKPHY0URS3" localSheetId="7" hidden="1">#REF!</definedName>
    <definedName name="BExCVNROVORCSNX9HKHKPHY0URS3" hidden="1">#REF!</definedName>
    <definedName name="BExCVPEZON7VV6NOWII8VZMONPCJ" localSheetId="7" hidden="1">#REF!</definedName>
    <definedName name="BExCVPEZON7VV6NOWII8VZMONPCJ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7" hidden="1">#REF!</definedName>
    <definedName name="BExCW9Y5HWU4RJTNX74O6L24VGCK" hidden="1">#REF!</definedName>
    <definedName name="BExCWHADQJRXWFDGV2KMANWIY1YN" localSheetId="7" hidden="1">#REF!</definedName>
    <definedName name="BExCWHADQJRXWFDGV2KMANWIY1YN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7" hidden="1">#REF!</definedName>
    <definedName name="BExCWTVKHIVCRHF8GC39KI58YM5K" hidden="1">#REF!</definedName>
    <definedName name="BExCX2KGRZBRVLZNM8SUSIE6A0RL" localSheetId="7" hidden="1">#REF!</definedName>
    <definedName name="BExCX2KGRZBRVLZNM8SUSIE6A0RL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7" hidden="1">#REF!</definedName>
    <definedName name="BExCX4NZ2N1OUGXM7EV0U7VULJMM" hidden="1">#REF!</definedName>
    <definedName name="BExCXILMURGYMAH6N5LF5DV6K3GM" localSheetId="7" hidden="1">#REF!</definedName>
    <definedName name="BExCXILMURGYMAH6N5LF5DV6K3GM" hidden="1">#REF!</definedName>
    <definedName name="BExCXQUFBMXQ1650735H48B1AZT3" localSheetId="7" hidden="1">#REF!</definedName>
    <definedName name="BExCXQUFBMXQ1650735H48B1AZT3" hidden="1">#REF!</definedName>
    <definedName name="BExCXYSBKJ9SZQD7XS2WUS6SVBJO" localSheetId="7" hidden="1">#REF!</definedName>
    <definedName name="BExCXYSBKJ9SZQD7XS2WUS6SVBJO" hidden="1">#REF!</definedName>
    <definedName name="BExCXZ8DGK5ZE8467LFEHX6JNQHJ" localSheetId="7" hidden="1">#REF!</definedName>
    <definedName name="BExCXZ8DGK5ZE8467LFEHX6JNQHJ" hidden="1">#REF!</definedName>
    <definedName name="BExCY2DQO9VLA77Q7EG3T0XNXX4F" localSheetId="7" hidden="1">#REF!</definedName>
    <definedName name="BExCY2DQO9VLA77Q7EG3T0XNXX4F" hidden="1">#REF!</definedName>
    <definedName name="BExCY5Z7X93Z8XUOEASK50W08S36" localSheetId="7" hidden="1">#REF!</definedName>
    <definedName name="BExCY5Z7X93Z8XUOEASK50W08S36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7" hidden="1">#REF!</definedName>
    <definedName name="BExCYAH2SAZCPW6XCB7V7PMMCAWO" hidden="1">#REF!</definedName>
    <definedName name="BExCYDGYM1UGUNTB331L2E4L5F34" localSheetId="7" hidden="1">#REF!</definedName>
    <definedName name="BExCYDGYM1UGUNTB331L2E4L5F34" hidden="1">#REF!</definedName>
    <definedName name="BExCYN7KCKU1F6EXMNPQPTKNOT6A" localSheetId="7" hidden="1">#REF!</definedName>
    <definedName name="BExCYN7KCKU1F6EXMNPQPTKNOT6A" hidden="1">#REF!</definedName>
    <definedName name="BExCYPRC5HJE6N2XQTHCT6NXGP8N" localSheetId="7" hidden="1">#REF!</definedName>
    <definedName name="BExCYPRC5HJE6N2XQTHCT6NXGP8N" hidden="1">#REF!</definedName>
    <definedName name="BExCYQCX9ES8ZWW2L35B12WDNT73" localSheetId="7" hidden="1">#REF!</definedName>
    <definedName name="BExCYQCX9ES8ZWW2L35B12WDNT73" hidden="1">#REF!</definedName>
    <definedName name="BExCYSLQY2CYU7DQ3QI07UGGS6OW" localSheetId="7" hidden="1">#REF!</definedName>
    <definedName name="BExCYSLQY2CYU7DQ3QI07UGGS6OW" hidden="1">#REF!</definedName>
    <definedName name="BExCYUK0I3UEXZNFDW71G6Z6D8XR" localSheetId="7" hidden="1">#REF!</definedName>
    <definedName name="BExCYUK0I3UEXZNFDW71G6Z6D8XR" hidden="1">#REF!</definedName>
    <definedName name="BExCZFZCXMLY5DWESYJ9NGTJYQ8M" localSheetId="7" hidden="1">#REF!</definedName>
    <definedName name="BExCZFZCXMLY5DWESYJ9NGTJYQ8M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7" hidden="1">#REF!</definedName>
    <definedName name="BExCZKH6NI0EE02L995IFVBD1J59" hidden="1">#REF!</definedName>
    <definedName name="BExCZNRWARGGHWLSC1PEDZFLF3JV" localSheetId="7" hidden="1">#REF!</definedName>
    <definedName name="BExCZNRWARGGHWLSC1PEDZFLF3JV" hidden="1">#REF!</definedName>
    <definedName name="BExCZP9TBB61HISZ2U5QMQSO2LBE" localSheetId="7" hidden="1">#REF!</definedName>
    <definedName name="BExCZP9TBB61HISZ2U5QMQSO2LBE" hidden="1">#REF!</definedName>
    <definedName name="BExCZUD9FEOJBKDJ51Z3JON9LKJ8" localSheetId="7" hidden="1">#REF!</definedName>
    <definedName name="BExCZUD9FEOJBKDJ51Z3JON9LKJ8" hidden="1">#REF!</definedName>
    <definedName name="BExD0AUOVQT3UL53T2KUVJNGD0QF" localSheetId="7" hidden="1">#REF!</definedName>
    <definedName name="BExD0AUOVQT3UL53T2KUVJNGD0QF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7" hidden="1">#REF!</definedName>
    <definedName name="BExD0LCCDPG16YLY5WQSZF1XI5DA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7" hidden="1">#REF!</definedName>
    <definedName name="BExD0U6KG10QGVDI1XSHK0J10A2V" hidden="1">#REF!</definedName>
    <definedName name="BExD0WQ6EQ2G82IAJI3FDQKGZH18" localSheetId="7" hidden="1">#REF!</definedName>
    <definedName name="BExD0WQ6EQ2G82IAJI3FDQKGZH18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7" hidden="1">#REF!</definedName>
    <definedName name="BExD14DETV5R4OOTMAXD5NAKWRO3" hidden="1">#REF!</definedName>
    <definedName name="BExD1MI40YRCBI7KT4S9YHQJUO06" localSheetId="7" hidden="1">#REF!</definedName>
    <definedName name="BExD1MI40YRCBI7KT4S9YHQJUO06" hidden="1">#REF!</definedName>
    <definedName name="BExD1OAU9OXQAZA4D70HP72CU6GB" localSheetId="7" hidden="1">#REF!</definedName>
    <definedName name="BExD1OAU9OXQAZA4D70HP72CU6GB" hidden="1">#REF!</definedName>
    <definedName name="BExD1T8WPV0G6YOX7WMAIZD8XNBK" localSheetId="7" hidden="1">#REF!</definedName>
    <definedName name="BExD1T8WPV0G6YOX7WMAIZD8XNBK" hidden="1">#REF!</definedName>
    <definedName name="BExD1Y1JV61416YA1XRQHKWPZIE7" localSheetId="7" hidden="1">#REF!</definedName>
    <definedName name="BExD1Y1JV61416YA1XRQHKWPZIE7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7" hidden="1">#REF!</definedName>
    <definedName name="BExD2HTPC7IWBAU6OSQ67MQA8BYZ" hidden="1">#REF!</definedName>
    <definedName name="BExD2PWTVQ2CXNG6B7UDL8FIMXBH" localSheetId="7" hidden="1">#REF!</definedName>
    <definedName name="BExD2PWTVQ2CXNG6B7UDL8FIMXBH" hidden="1">#REF!</definedName>
    <definedName name="BExD2X9AQ03EX1AVVX44CXLXRPTI" localSheetId="7" hidden="1">#REF!</definedName>
    <definedName name="BExD2X9AQ03EX1AVVX44CXLXRPTI" hidden="1">#REF!</definedName>
    <definedName name="BExD2ZNL9MWJOEL2575KJZBDP2A6" localSheetId="7" hidden="1">#REF!</definedName>
    <definedName name="BExD2ZNL9MWJOEL2575KJZBDP2A6" hidden="1">#REF!</definedName>
    <definedName name="BExD34G79JRMB8BZRVN81P1H9MSB" localSheetId="7" hidden="1">#REF!</definedName>
    <definedName name="BExD34G79JRMB8BZRVN81P1H9MSB" hidden="1">#REF!</definedName>
    <definedName name="BExD35CL2NULPPEHAM954ETQIJA2" localSheetId="7" hidden="1">#REF!</definedName>
    <definedName name="BExD35CL2NULPPEHAM954ETQIJA2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7" hidden="1">#REF!</definedName>
    <definedName name="BExD3A588E939V61P1XEW0FI5Q0S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7" hidden="1">#REF!</definedName>
    <definedName name="BExD3F368X5S25MWSUNIV57RDB57" hidden="1">#REF!</definedName>
    <definedName name="BExD3I8JTNF4LTMFY6GRVDJ6VLGG" localSheetId="7" hidden="1">#REF!</definedName>
    <definedName name="BExD3I8JTNF4LTMFY6GRVDJ6VLGG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7" hidden="1">#REF!</definedName>
    <definedName name="BExD3U2N041TEJ7GCN005UTPHNXY" hidden="1">#REF!</definedName>
    <definedName name="BExD3VPY5VEI1LLQ4I16T16251DT" localSheetId="7" hidden="1">#REF!</definedName>
    <definedName name="BExD3VPY5VEI1LLQ4I16T16251DT" hidden="1">#REF!</definedName>
    <definedName name="BExD3XIUEZZ1KIHV7CPS7DKUGIN8" localSheetId="7" hidden="1">#REF!</definedName>
    <definedName name="BExD3XIUEZZ1KIHV7CPS7DKUGIN8" hidden="1">#REF!</definedName>
    <definedName name="BExD40O0CFTNJFOFMMM1KH0P7BUI" localSheetId="7" hidden="1">#REF!</definedName>
    <definedName name="BExD40O0CFTNJFOFMMM1KH0P7BUI" hidden="1">#REF!</definedName>
    <definedName name="BExD47UYINTJY1PDIW2S1FZ8ZMIO" localSheetId="7" hidden="1">#REF!</definedName>
    <definedName name="BExD47UYINTJY1PDIW2S1FZ8ZMIO" hidden="1">#REF!</definedName>
    <definedName name="BExD4BR9HJ3MWWZ5KLVZWX9FJAUS" localSheetId="7" hidden="1">#REF!</definedName>
    <definedName name="BExD4BR9HJ3MWWZ5KLVZWX9FJAUS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7" hidden="1">#REF!</definedName>
    <definedName name="BExD4JJSS3QDBLABCJCHD45SRNPI" hidden="1">#REF!</definedName>
    <definedName name="BExD4QQQ7V9LH5WWBJA3HKJXLVP6" localSheetId="7" hidden="1">#REF!</definedName>
    <definedName name="BExD4QQQ7V9LH5WWBJA3HKJXLVP6" hidden="1">#REF!</definedName>
    <definedName name="BExD4R1I0MKF033I5LPUYIMTZ6E8" localSheetId="7" hidden="1">#REF!</definedName>
    <definedName name="BExD4R1I0MKF033I5LPUYIMTZ6E8" hidden="1">#REF!</definedName>
    <definedName name="BExD50MT3M6XZLNUP9JL93EG6D9R" localSheetId="7" hidden="1">#REF!</definedName>
    <definedName name="BExD50MT3M6XZLNUP9JL93EG6D9R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7" hidden="1">#REF!</definedName>
    <definedName name="BExD5I5X2YA2YNCTCDSMEL4CWF4N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7" hidden="1">#REF!</definedName>
    <definedName name="BExD6CQA7UMJBXV7AIFAIHUF2ICX" hidden="1">#REF!</definedName>
    <definedName name="BExD6D18MCF5R8YJMPG21WE3GPJQ" localSheetId="7" hidden="1">#REF!</definedName>
    <definedName name="BExD6D18MCF5R8YJMPG21WE3GPJQ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7" hidden="1">#REF!</definedName>
    <definedName name="BExD6H2TE0WWAUIWVSSCLPZ6B88N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7" hidden="1">#REF!</definedName>
    <definedName name="BExD73USXVADC7EHGHVTQNCT06ZA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7" hidden="1">#REF!</definedName>
    <definedName name="BExD7KSDKNDNH95NDT3S7GM3MUU2" hidden="1">#REF!</definedName>
    <definedName name="BExD8H5O087KQVWIVPUUID5VMGMS" localSheetId="7" hidden="1">#REF!</definedName>
    <definedName name="BExD8H5O087KQVWIVPUUID5VMGMS" hidden="1">#REF!</definedName>
    <definedName name="BExD8HLWJHFK6566YQLGOAPIWD7G" localSheetId="7" hidden="1">#REF!</definedName>
    <definedName name="BExD8HLWJHFK6566YQLGOAPIWD7G" hidden="1">#REF!</definedName>
    <definedName name="BExD8OCLZMFN5K3VZYI4Q4ITVKUA" localSheetId="7" hidden="1">#REF!</definedName>
    <definedName name="BExD8OCLZMFN5K3VZYI4Q4ITVKUA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7" hidden="1">#REF!</definedName>
    <definedName name="BExD99RZ1RFIMK6O1ZHSPJ68X9Y5" hidden="1">#REF!</definedName>
    <definedName name="BExD9ATSNNU6SJVYYUCUG2AFS57W" localSheetId="7" hidden="1">#REF!</definedName>
    <definedName name="BExD9ATSNNU6SJVYYUCUG2AFS57W" hidden="1">#REF!</definedName>
    <definedName name="BExD9JO1QOKHUKL6DOEKDLUBPPKZ" localSheetId="7" hidden="1">#REF!</definedName>
    <definedName name="BExD9JO1QOKHUKL6DOEKDLUBPPKZ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7" hidden="1">#REF!</definedName>
    <definedName name="BExD9TK2MIWFH5SKUYU9ZKF4NPHQ" hidden="1">#REF!</definedName>
    <definedName name="BExDA23J1UL1EN1K0BLX2TKAX4U0" localSheetId="7" hidden="1">#REF!</definedName>
    <definedName name="BExDA23J1UL1EN1K0BLX2TKAX4U0" hidden="1">#REF!</definedName>
    <definedName name="BExDA6594R2INH5X2F55YRZSKRND" localSheetId="7" hidden="1">#REF!</definedName>
    <definedName name="BExDA6594R2INH5X2F55YRZSKRND" hidden="1">#REF!</definedName>
    <definedName name="BExDA6LD9061UULVKUUI4QP8SK13" localSheetId="7" hidden="1">#REF!</definedName>
    <definedName name="BExDA6LD9061UULVKUUI4QP8SK13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7" hidden="1">#REF!</definedName>
    <definedName name="BExDBDR1XR0FV0CYUCB2OJ7CJCZU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7" hidden="1">#REF!</definedName>
    <definedName name="BExDCP3UZ3C2O4C1F7KMU0Z9U32N" hidden="1">#REF!</definedName>
    <definedName name="BExEO14OTKLVDBTNB2ONGZ4YB20H" localSheetId="7" hidden="1">#REF!</definedName>
    <definedName name="BExEO14OTKLVDBTNB2ONGZ4YB20H" hidden="1">#REF!</definedName>
    <definedName name="BExEO80UUNTK4DX33Z5TYLM8NYZM" localSheetId="7" hidden="1">#REF!</definedName>
    <definedName name="BExEO80UUNTK4DX33Z5TYLM8NYZM" hidden="1">#REF!</definedName>
    <definedName name="BExEOBX3WECDMYCV9RLN49APTXMM" localSheetId="7" hidden="1">#REF!</definedName>
    <definedName name="BExEOBX3WECDMYCV9RLN49APTXMM" hidden="1">#REF!</definedName>
    <definedName name="BExEPN9VIYI0FVL0HLZQXJFO6TT0" localSheetId="7" hidden="1">#REF!</definedName>
    <definedName name="BExEPN9VIYI0FVL0HLZQXJFO6TT0" hidden="1">#REF!</definedName>
    <definedName name="BExEPQPUOD4B6H60DKEB9159F7DR" localSheetId="7" hidden="1">#REF!</definedName>
    <definedName name="BExEPQPUOD4B6H60DKEB9159F7DR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7" hidden="1">#REF!</definedName>
    <definedName name="BExEQDXZALJLD4OBF74IKZBR13SR" hidden="1">#REF!</definedName>
    <definedName name="BExEQFLE2RPWGMWQAI4JMKUEFRPT" localSheetId="7" hidden="1">#REF!</definedName>
    <definedName name="BExEQFLE2RPWGMWQAI4JMKUEFRPT" hidden="1">#REF!</definedName>
    <definedName name="BExEQJHNJV9U65F5VGIGX0VM02VF" localSheetId="7" hidden="1">#REF!</definedName>
    <definedName name="BExEQJHNJV9U65F5VGIGX0VM02VF" hidden="1">#REF!</definedName>
    <definedName name="BExEQTZAP8R69U31W4LKGTKKGKQE" localSheetId="7" hidden="1">#REF!</definedName>
    <definedName name="BExEQTZAP8R69U31W4LKGTKKGKQE" hidden="1">#REF!</definedName>
    <definedName name="BExER2O72H1F9WV6S1J04C15PXX7" localSheetId="7" hidden="1">#REF!</definedName>
    <definedName name="BExER2O72H1F9WV6S1J04C15PXX7" hidden="1">#REF!</definedName>
    <definedName name="BExERIPCI7N2NW7JRL59DVT0TTSU" localSheetId="7" hidden="1">#REF!</definedName>
    <definedName name="BExERIPCI7N2NW7JRL59DVT0TTSU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7" hidden="1">#REF!</definedName>
    <definedName name="BExERSANFNM1O7T65PC5MJ301YET" hidden="1">#REF!</definedName>
    <definedName name="BExERU8P606C6QQZZL55U0ZQYQF1" localSheetId="7" hidden="1">#REF!</definedName>
    <definedName name="BExERU8P606C6QQZZL55U0ZQYQF1" hidden="1">#REF!</definedName>
    <definedName name="BExERWCEBKQRYWRQLYJ4UCMMKTHG" localSheetId="7" hidden="1">#REF!</definedName>
    <definedName name="BExERWCEBKQRYWRQLYJ4UCMMKTHG" hidden="1">#REF!</definedName>
    <definedName name="BExERXE1QW042A2T25RI4DVUU59O" localSheetId="7" hidden="1">#REF!</definedName>
    <definedName name="BExERXE1QW042A2T25RI4DVUU59O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7" hidden="1">#REF!</definedName>
    <definedName name="BExES4A7VE2X3RYYTVRLKZD4I7WU" hidden="1">#REF!</definedName>
    <definedName name="BExESLYUFDACMPARVY264HKBCXLX" localSheetId="7" hidden="1">#REF!</definedName>
    <definedName name="BExESLYUFDACMPARVY264HKBCXLX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7" hidden="1">#REF!</definedName>
    <definedName name="BExESR27ZXJG5VMY4PR9D940VS7T" hidden="1">#REF!</definedName>
    <definedName name="BExESVK1YRJM6UG6FBYOF9CNX29X" localSheetId="7" hidden="1">#REF!</definedName>
    <definedName name="BExESVK1YRJM6UG6FBYOF9CNX29X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7" hidden="1">#REF!</definedName>
    <definedName name="BExET3HXQ60A4O2OLKX8QNXRI6LQ" hidden="1">#REF!</definedName>
    <definedName name="BExET4EAH366GROMVVMDCSUI1018" localSheetId="7" hidden="1">#REF!</definedName>
    <definedName name="BExET4EAH366GROMVVMDCSUI1018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7" hidden="1">#REF!</definedName>
    <definedName name="BExETAZOYT4CJIT8RRKC9F2HJG1D" hidden="1">#REF!</definedName>
    <definedName name="BExETB55BNG40G9YOI2H6UHIR9WU" localSheetId="7" hidden="1">#REF!</definedName>
    <definedName name="BExETB55BNG40G9YOI2H6UHIR9WU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7" hidden="1">#REF!</definedName>
    <definedName name="BExETR0YRMOR63E6DHLEHV9QVVON" hidden="1">#REF!</definedName>
    <definedName name="BExETVO51BGF7GGNGB21UD7OIF15" localSheetId="7" hidden="1">#REF!</definedName>
    <definedName name="BExETVO51BGF7GGNGB21UD7OIF15" hidden="1">#REF!</definedName>
    <definedName name="BExETVTGY38YXYYF7N73OYN6FYY3" localSheetId="7" hidden="1">#REF!</definedName>
    <definedName name="BExETVTGY38YXYYF7N73OYN6FYY3" hidden="1">#REF!</definedName>
    <definedName name="BExETVTH8RADW05P2XUUV7V44TWW" localSheetId="7" hidden="1">#REF!</definedName>
    <definedName name="BExETVTH8RADW05P2XUUV7V44TWW" hidden="1">#REF!</definedName>
    <definedName name="BExETW9PYUAV5QY6A4VCYZRIOUX4" localSheetId="7" hidden="1">#REF!</definedName>
    <definedName name="BExETW9PYUAV5QY6A4VCYZRIOUX4" hidden="1">#REF!</definedName>
    <definedName name="BExEUGNELLVZ7K2PYWP2TG8T65XQ" localSheetId="7" hidden="1">#REF!</definedName>
    <definedName name="BExEUGNELLVZ7K2PYWP2TG8T65XQ" hidden="1">#REF!</definedName>
    <definedName name="BExEUHUG1NGJGB6F1UH5IKFZ9B9M" localSheetId="7" hidden="1">#REF!</definedName>
    <definedName name="BExEUHUG1NGJGB6F1UH5IKFZ9B9M" hidden="1">#REF!</definedName>
    <definedName name="BExEUNE4T242Y59C6MS28MXEUGCP" localSheetId="7" hidden="1">#REF!</definedName>
    <definedName name="BExEUNE4T242Y59C6MS28MXEUGCP" hidden="1">#REF!</definedName>
    <definedName name="BExEUNU7FYVTR4DD1D31SS7PNXX2" localSheetId="7" hidden="1">#REF!</definedName>
    <definedName name="BExEUNU7FYVTR4DD1D31SS7PNXX2" hidden="1">#REF!</definedName>
    <definedName name="BExEV2TP7NA3ZR6RJGH5ER370OUM" localSheetId="7" hidden="1">#REF!</definedName>
    <definedName name="BExEV2TP7NA3ZR6RJGH5ER370OUM" hidden="1">#REF!</definedName>
    <definedName name="BExEV3Q7M5YTX3CY3QCP1SUIEP2E" localSheetId="7" hidden="1">#REF!</definedName>
    <definedName name="BExEV3Q7M5YTX3CY3QCP1SUIEP2E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7" hidden="1">#REF!</definedName>
    <definedName name="BExEV6VGM4POO9QT9KH3QA3VYCWM" hidden="1">#REF!</definedName>
    <definedName name="BExEVCEYMOI0PGO7HAEOS9CVMU2O" localSheetId="7" hidden="1">#REF!</definedName>
    <definedName name="BExEVCEYMOI0PGO7HAEOS9CVMU2O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7" hidden="1">#REF!</definedName>
    <definedName name="BExEVPGF4V5J0WQRZKUM8F9TTKZJ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7" hidden="1">#REF!</definedName>
    <definedName name="BExEW0JL1GFFCXMDGW54CI7Y8FZN" hidden="1">#REF!</definedName>
    <definedName name="BExEW68M9WL8214QH9C7VCK7BN08" localSheetId="7" hidden="1">#REF!</definedName>
    <definedName name="BExEW68M9WL8214QH9C7VCK7BN08" hidden="1">#REF!</definedName>
    <definedName name="BExEW8HFKH6F47KIHYBDRUEFZ2ZZ" localSheetId="7" hidden="1">#REF!</definedName>
    <definedName name="BExEW8HFKH6F47KIHYBDRUEFZ2ZZ" hidden="1">#REF!</definedName>
    <definedName name="BExEWB6JHMITZPXHB6JATOCLLKLJ" localSheetId="7" hidden="1">#REF!</definedName>
    <definedName name="BExEWB6JHMITZPXHB6JATOCLLKLJ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7" hidden="1">#REF!</definedName>
    <definedName name="BExEWQ0M1N3KMKTDJ73H10QSG4W1" hidden="1">#REF!</definedName>
    <definedName name="BExEX43OR6NH8GF32YY2ZB6Y8WGP" localSheetId="7" hidden="1">#REF!</definedName>
    <definedName name="BExEX43OR6NH8GF32YY2ZB6Y8WGP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7" hidden="1">#REF!</definedName>
    <definedName name="BExEXBQWAYKMVBRJRHB8PFCSYFVN" hidden="1">#REF!</definedName>
    <definedName name="BExEXGE2TE9MQWLQVHL7XGQWL102" localSheetId="7" hidden="1">#REF!</definedName>
    <definedName name="BExEXGE2TE9MQWLQVHL7XGQWL102" hidden="1">#REF!</definedName>
    <definedName name="BExEXRBZ0DI9E2UFLLKYWGN66B61" localSheetId="7" hidden="1">#REF!</definedName>
    <definedName name="BExEXRBZ0DI9E2UFLLKYWGN66B61" hidden="1">#REF!</definedName>
    <definedName name="BExEXW4FSOZ9C2SZSQIAA3W82I5K" localSheetId="7" hidden="1">#REF!</definedName>
    <definedName name="BExEXW4FSOZ9C2SZSQIAA3W82I5K" hidden="1">#REF!</definedName>
    <definedName name="BExEXZ4H2ZUNEW5I6I74GK08QAQC" localSheetId="7" hidden="1">#REF!</definedName>
    <definedName name="BExEXZ4H2ZUNEW5I6I74GK08QAQC" hidden="1">#REF!</definedName>
    <definedName name="BExEY42GK80HA9M84NTZ3NV9K2VI" localSheetId="7" hidden="1">#REF!</definedName>
    <definedName name="BExEY42GK80HA9M84NTZ3NV9K2VI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7" hidden="1">#REF!</definedName>
    <definedName name="BExEYOW8C1B3OUUCIGEC7L8OOW1Z" hidden="1">#REF!</definedName>
    <definedName name="BExEYPCI2LT224YS4M3T50V85FAG" localSheetId="7" hidden="1">#REF!</definedName>
    <definedName name="BExEYPCI2LT224YS4M3T50V85FAG" hidden="1">#REF!</definedName>
    <definedName name="BExEYUQJXZT6N5HJH8ACJF6SRWEE" localSheetId="7" hidden="1">#REF!</definedName>
    <definedName name="BExEYUQJXZT6N5HJH8ACJF6SRWEE" hidden="1">#REF!</definedName>
    <definedName name="BExEYYC7KLO4XJQW9GMGVVJQXF4C" localSheetId="7" hidden="1">#REF!</definedName>
    <definedName name="BExEYYC7KLO4XJQW9GMGVVJQXF4C" hidden="1">#REF!</definedName>
    <definedName name="BExEZ1S6VZCG01ZPLBSS9Z1SBOJ2" localSheetId="7" hidden="1">#REF!</definedName>
    <definedName name="BExEZ1S6VZCG01ZPLBSS9Z1SBOJ2" hidden="1">#REF!</definedName>
    <definedName name="BExEZ6KV8TDKOO0Y66LSH9DCFW5M" localSheetId="7" hidden="1">#REF!</definedName>
    <definedName name="BExEZ6KV8TDKOO0Y66LSH9DCFW5M" hidden="1">#REF!</definedName>
    <definedName name="BExEZGBFNJR8DLPN0V11AU22L6WY" localSheetId="7" hidden="1">#REF!</definedName>
    <definedName name="BExEZGBFNJR8DLPN0V11AU22L6WY" hidden="1">#REF!</definedName>
    <definedName name="BExEZVR61GWO1ZM3XHWUKRJJMQXV" localSheetId="7" hidden="1">#REF!</definedName>
    <definedName name="BExEZVR61GWO1ZM3XHWUKRJJMQXV" hidden="1">#REF!</definedName>
    <definedName name="BExF02Y3V3QEPO2XLDSK47APK9XJ" localSheetId="7" hidden="1">#REF!</definedName>
    <definedName name="BExF02Y3V3QEPO2XLDSK47APK9XJ" hidden="1">#REF!</definedName>
    <definedName name="BExF03E824NHBODFUZ3PZ5HLF85X" localSheetId="7" hidden="1">#REF!</definedName>
    <definedName name="BExF03E824NHBODFUZ3PZ5HLF85X" hidden="1">#REF!</definedName>
    <definedName name="BExF09OS91RT7N7IW8JLMZ121ZP3" localSheetId="7" hidden="1">#REF!</definedName>
    <definedName name="BExF09OS91RT7N7IW8JLMZ121ZP3" hidden="1">#REF!</definedName>
    <definedName name="BExF0D4SEQ7RRCAER8UQKUJ4HH0Q" localSheetId="7" hidden="1">#REF!</definedName>
    <definedName name="BExF0D4SEQ7RRCAER8UQKUJ4HH0Q" hidden="1">#REF!</definedName>
    <definedName name="BExF0D4Z97PCG5JI9CC2TFB553AX" localSheetId="7" hidden="1">#REF!</definedName>
    <definedName name="BExF0D4Z97PCG5JI9CC2TFB553AX" hidden="1">#REF!</definedName>
    <definedName name="BExF0DAB1PUE0V936NFEK68CCKTJ" localSheetId="7" hidden="1">#REF!</definedName>
    <definedName name="BExF0DAB1PUE0V936NFEK68CCKTJ" hidden="1">#REF!</definedName>
    <definedName name="BExF0LOEHV42P2DV7QL8O7HOQ3N9" localSheetId="7" hidden="1">#REF!</definedName>
    <definedName name="BExF0LOEHV42P2DV7QL8O7HOQ3N9" hidden="1">#REF!</definedName>
    <definedName name="BExF0QRT0ZP2578DKKC9SRW40F5L" localSheetId="7" hidden="1">#REF!</definedName>
    <definedName name="BExF0QRT0ZP2578DKKC9SRW40F5L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7" hidden="1">#REF!</definedName>
    <definedName name="BExF0ZRI7W4RSLIDLHTSM0AWXO3S" hidden="1">#REF!</definedName>
    <definedName name="BExF19CT3MMZZ2T5EWMDNG3UOJ01" localSheetId="7" hidden="1">#REF!</definedName>
    <definedName name="BExF19CT3MMZZ2T5EWMDNG3UOJ01" hidden="1">#REF!</definedName>
    <definedName name="BExF1C1VNHJBRW2XQKVSL1KSLFZ8" localSheetId="7" hidden="1">#REF!</definedName>
    <definedName name="BExF1C1VNHJBRW2XQKVSL1KSLFZ8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7" hidden="1">#REF!</definedName>
    <definedName name="BExF1US4ZIQYSU5LBFYNRA9N0K2O" hidden="1">#REF!</definedName>
    <definedName name="BExF272JNPJCK1XLBG016XXBVFO8" localSheetId="7" hidden="1">#REF!</definedName>
    <definedName name="BExF272JNPJCK1XLBG016XXBVFO8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7" hidden="1">#REF!</definedName>
    <definedName name="BExF2DYO1WQ7GMXSTAQRDBW1NSFG" hidden="1">#REF!</definedName>
    <definedName name="BExF2H9D3MC9XKLPZ6VIP4F7G4YN" localSheetId="7" hidden="1">#REF!</definedName>
    <definedName name="BExF2H9D3MC9XKLPZ6VIP4F7G4YN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7" hidden="1">#REF!</definedName>
    <definedName name="BExF3A6HPA6DGYALZNHHJPMCUYZR" hidden="1">#REF!</definedName>
    <definedName name="BExF3GMJW5D7066GYKTMM3CVH1HE" localSheetId="7" hidden="1">#REF!</definedName>
    <definedName name="BExF3GMJW5D7066GYKTMM3CVH1HE" hidden="1">#REF!</definedName>
    <definedName name="BExF3I9T44X7DV9HHV51DVDDPPZG" localSheetId="7" hidden="1">#REF!</definedName>
    <definedName name="BExF3I9T44X7DV9HHV51DVDDPPZG" hidden="1">#REF!</definedName>
    <definedName name="BExF3IKLZ35F2D4DI7R7P7NZLVC3" localSheetId="7" hidden="1">#REF!</definedName>
    <definedName name="BExF3IKLZ35F2D4DI7R7P7NZLVC3" hidden="1">#REF!</definedName>
    <definedName name="BExF3JMFX5DILOIFUDIO1HZUK875" localSheetId="7" hidden="1">#REF!</definedName>
    <definedName name="BExF3JMFX5DILOIFUDIO1HZUK875" hidden="1">#REF!</definedName>
    <definedName name="BExF3KIO2G9LJYXZ61H8PJJ6OQXV" localSheetId="7" hidden="1">#REF!</definedName>
    <definedName name="BExF3KIO2G9LJYXZ61H8PJJ6OQXV" hidden="1">#REF!</definedName>
    <definedName name="BExF3MGVCZHXDAUDZAGUYESZ3RC8" localSheetId="7" hidden="1">#REF!</definedName>
    <definedName name="BExF3MGVCZHXDAUDZAGUYESZ3RC8" hidden="1">#REF!</definedName>
    <definedName name="BExF3NTC4BGZEM6B87TCFX277QCS" localSheetId="7" hidden="1">#REF!</definedName>
    <definedName name="BExF3NTC4BGZEM6B87TCFX277QCS" hidden="1">#REF!</definedName>
    <definedName name="BExF3Q2DOSQI9SIAXB522CN0WBZ7" localSheetId="7" hidden="1">#REF!</definedName>
    <definedName name="BExF3Q2DOSQI9SIAXB522CN0WBZ7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7" hidden="1">#REF!</definedName>
    <definedName name="BExF3QT8J6RIF1L3R700MBSKIOKW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7" hidden="1">#REF!</definedName>
    <definedName name="BExF4HXSWB50BKYPWA0HTT8W56H6" hidden="1">#REF!</definedName>
    <definedName name="BExF4J4Y60OUA8GY6YN8XVRUX80A" localSheetId="7" hidden="1">#REF!</definedName>
    <definedName name="BExF4J4Y60OUA8GY6YN8XVRUX80A" hidden="1">#REF!</definedName>
    <definedName name="BExF4KHF04IWW4LQ95FHQPFE4Y9K" localSheetId="7" hidden="1">#REF!</definedName>
    <definedName name="BExF4KHF04IWW4LQ95FHQPFE4Y9K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7" hidden="1">#REF!</definedName>
    <definedName name="BExF4PVMZYV36E8HOYY06J81AMBI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7" hidden="1">#REF!</definedName>
    <definedName name="BExF57K7L3UC1I2FSAWURR4SN0UN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7" hidden="1">#REF!</definedName>
    <definedName name="BExF642TEGTXCI9A61ZOONJCB0U1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7" hidden="1">#REF!</definedName>
    <definedName name="BExF6NUXJI11W2IAZNAM1QWC0459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7" hidden="1">#REF!</definedName>
    <definedName name="BExF7QO41X2A2SL8UXDNP99GY7U9" hidden="1">#REF!</definedName>
    <definedName name="BExF7QYWRJ8S4SID84VVXH3TN7X8" localSheetId="7" hidden="1">#REF!</definedName>
    <definedName name="BExF7QYWRJ8S4SID84VVXH3TN7X8" hidden="1">#REF!</definedName>
    <definedName name="BExF81GI8B8WBHXFTET68A9358BR" localSheetId="7" hidden="1">#REF!</definedName>
    <definedName name="BExF81GI8B8WBHXFTET68A9358BR" hidden="1">#REF!</definedName>
    <definedName name="BExGKN1EUJWHOYSSFY4XX6T9QVV5" localSheetId="7" hidden="1">#REF!</definedName>
    <definedName name="BExGKN1EUJWHOYSSFY4XX6T9QVV5" hidden="1">#REF!</definedName>
    <definedName name="BExGL97US0Y3KXXASUTVR26XLT70" localSheetId="7" hidden="1">#REF!</definedName>
    <definedName name="BExGL97US0Y3KXXASUTVR26XLT70" hidden="1">#REF!</definedName>
    <definedName name="BExGL9TEJAX73AMCXKXTMRO9T6QA" localSheetId="7" hidden="1">#REF!</definedName>
    <definedName name="BExGL9TEJAX73AMCXKXTMRO9T6QA" hidden="1">#REF!</definedName>
    <definedName name="BExGLBM5GKGBJDTZSMMBZBAVQ7N1" localSheetId="7" hidden="1">#REF!</definedName>
    <definedName name="BExGLBM5GKGBJDTZSMMBZBAVQ7N1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7" hidden="1">#REF!</definedName>
    <definedName name="BExGLFIF7HCFSHNQHKEV6RY0WCO3" hidden="1">#REF!</definedName>
    <definedName name="BExGLPP9Z6SH15N8AV0F7H58S14K" localSheetId="7" hidden="1">#REF!</definedName>
    <definedName name="BExGLPP9Z6SH15N8AV0F7H58S14K" hidden="1">#REF!</definedName>
    <definedName name="BExGLQATG820J44V2O4JEICPUUTR" localSheetId="7" hidden="1">#REF!</definedName>
    <definedName name="BExGLQATG820J44V2O4JEICPUUTR" hidden="1">#REF!</definedName>
    <definedName name="BExGLTARRL0J772UD2TXEYAVPY6E" localSheetId="7" hidden="1">#REF!</definedName>
    <definedName name="BExGLTARRL0J772UD2TXEYAVPY6E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7" hidden="1">#REF!</definedName>
    <definedName name="BExGMKPW2HPKN0M0XKF3AZ8YP0D6" hidden="1">#REF!</definedName>
    <definedName name="BExGMOGUOL3NATNV0TIZH2J6DLLD" localSheetId="7" hidden="1">#REF!</definedName>
    <definedName name="BExGMOGUOL3NATNV0TIZH2J6DLLD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7" hidden="1">#REF!</definedName>
    <definedName name="BExGN4I0QATXNZCLZJM1KH1OIJQH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7" hidden="1">#REF!</definedName>
    <definedName name="BExGNDSIMTHOCXXG6QOGR6DA8SGG" hidden="1">#REF!</definedName>
    <definedName name="BExGNHOS7RBERG1J2M2HVGSRZL5G" localSheetId="7" hidden="1">#REF!</definedName>
    <definedName name="BExGNHOS7RBERG1J2M2HVGSRZL5G" hidden="1">#REF!</definedName>
    <definedName name="BExGNJ18W3Q55XAXY8XTFB80IVMV" localSheetId="7" hidden="1">#REF!</definedName>
    <definedName name="BExGNJ18W3Q55XAXY8XTFB80IVMV" hidden="1">#REF!</definedName>
    <definedName name="BExGNN2YQ9BDAZXT2GLCSAPXKIM7" localSheetId="7" hidden="1">#REF!</definedName>
    <definedName name="BExGNN2YQ9BDAZXT2GLCSAPXKIM7" hidden="1">#REF!</definedName>
    <definedName name="BExGNP6INLF5NZFP5ME6K7C9Y0NH" localSheetId="7" hidden="1">#REF!</definedName>
    <definedName name="BExGNP6INLF5NZFP5ME6K7C9Y0NH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7" hidden="1">#REF!</definedName>
    <definedName name="BExGNZO44DEG8CGIDYSEGDUQ531R" hidden="1">#REF!</definedName>
    <definedName name="BExGO22GMMPZVQY9RQ8MDKZDP5G3" localSheetId="7" hidden="1">#REF!</definedName>
    <definedName name="BExGO22GMMPZVQY9RQ8MDKZDP5G3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7" hidden="1">#REF!</definedName>
    <definedName name="BExGO70E2O70LF46V8T26YFPL4V8" hidden="1">#REF!</definedName>
    <definedName name="BExGOB25QJMQCQE76MRW9X58OIOO" localSheetId="7" hidden="1">#REF!</definedName>
    <definedName name="BExGOB25QJMQCQE76MRW9X58OIOO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7" hidden="1">#REF!</definedName>
    <definedName name="BExGODR8ZSMUC11I56QHSZ686XV5" hidden="1">#REF!</definedName>
    <definedName name="BExGOXJDHUDPDT8I8IVGVW9J0R5Q" localSheetId="7" hidden="1">#REF!</definedName>
    <definedName name="BExGOXJDHUDPDT8I8IVGVW9J0R5Q" hidden="1">#REF!</definedName>
    <definedName name="BExGPAPYI1N5W3IH8H485BHSVOY3" localSheetId="7" hidden="1">#REF!</definedName>
    <definedName name="BExGPAPYI1N5W3IH8H485BHSVOY3" hidden="1">#REF!</definedName>
    <definedName name="BExGPFO3GOKYO2922Y91GMQRCMOA" localSheetId="7" hidden="1">#REF!</definedName>
    <definedName name="BExGPFO3GOKYO2922Y91GMQRCMOA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7" hidden="1">#REF!</definedName>
    <definedName name="BExGPPENQIANVGLVQJ77DK5JPRTB" hidden="1">#REF!</definedName>
    <definedName name="BExGPSUUG7TL5F5PTYU6G4HPJV1B" localSheetId="7" hidden="1">#REF!</definedName>
    <definedName name="BExGPSUUG7TL5F5PTYU6G4HPJV1B" hidden="1">#REF!</definedName>
    <definedName name="BExGQ1E950UYXYWQ84EZEQPWHVYY" localSheetId="7" hidden="1">#REF!</definedName>
    <definedName name="BExGQ1E950UYXYWQ84EZEQPWHVYY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7" hidden="1">#REF!</definedName>
    <definedName name="BExGQ36ZOMR9GV8T05M605MMOY3Y" hidden="1">#REF!</definedName>
    <definedName name="BExGQ4ZP0PPMLDNVBUG12W9FFVI9" localSheetId="7" hidden="1">#REF!</definedName>
    <definedName name="BExGQ4ZP0PPMLDNVBUG12W9FFVI9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7" hidden="1">#REF!</definedName>
    <definedName name="BExGQ6SG9XEOD0VMBAR22YPZWSTA" hidden="1">#REF!</definedName>
    <definedName name="BExGQ8FQN3FRAGH5H2V74848P5JX" localSheetId="7" hidden="1">#REF!</definedName>
    <definedName name="BExGQ8FQN3FRAGH5H2V74848P5JX" hidden="1">#REF!</definedName>
    <definedName name="BExGQGJ1A7LNZUS8QSMOG8UNGLMK" localSheetId="7" hidden="1">#REF!</definedName>
    <definedName name="BExGQGJ1A7LNZUS8QSMOG8UNGLMK" hidden="1">#REF!</definedName>
    <definedName name="BExGQLBNZ35IK2VK33HJUAE4ADX2" localSheetId="7" hidden="1">#REF!</definedName>
    <definedName name="BExGQLBNZ35IK2VK33HJUAE4ADX2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7" hidden="1">#REF!</definedName>
    <definedName name="BExGR9ATP2LVT7B9OCPSLJ11H9SX" hidden="1">#REF!</definedName>
    <definedName name="BExGRILCZ3BMTGDY72B1Q9BUGW0J" localSheetId="7" hidden="1">#REF!</definedName>
    <definedName name="BExGRILCZ3BMTGDY72B1Q9BUGW0J" hidden="1">#REF!</definedName>
    <definedName name="BExGRNZJ74Y6OYJB9F9Y9T3CAHOS" localSheetId="7" hidden="1">#REF!</definedName>
    <definedName name="BExGRNZJ74Y6OYJB9F9Y9T3CAHOS" hidden="1">#REF!</definedName>
    <definedName name="BExGRPC5QJQ7UGQ4P7CFWVGRQGFW" localSheetId="7" hidden="1">#REF!</definedName>
    <definedName name="BExGRPC5QJQ7UGQ4P7CFWVGRQGFW" hidden="1">#REF!</definedName>
    <definedName name="BExGRSMULUXOBEN8G0TK90PRKQ9O" localSheetId="7" hidden="1">#REF!</definedName>
    <definedName name="BExGRSMULUXOBEN8G0TK90PRKQ9O" hidden="1">#REF!</definedName>
    <definedName name="BExGRUKVVKDL8483WI70VN2QZDGD" localSheetId="7" hidden="1">#REF!</definedName>
    <definedName name="BExGRUKVVKDL8483WI70VN2QZDGD" hidden="1">#REF!</definedName>
    <definedName name="BExGS2IWR5DUNJ1U9PAKIV8CMBNI" localSheetId="7" hidden="1">#REF!</definedName>
    <definedName name="BExGS2IWR5DUNJ1U9PAKIV8CMBNI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7" hidden="1">#REF!</definedName>
    <definedName name="BExGSA5YB5ZGE4NHDVCZ55TQAJTL" hidden="1">#REF!</definedName>
    <definedName name="BExGSBYPYOBOB218ABCIM2X63GJ8" localSheetId="7" hidden="1">#REF!</definedName>
    <definedName name="BExGSBYPYOBOB218ABCIM2X63GJ8" hidden="1">#REF!</definedName>
    <definedName name="BExGSCEUCQQVDEEKWJ677QTGUVTE" localSheetId="7" hidden="1">#REF!</definedName>
    <definedName name="BExGSCEUCQQVDEEKWJ677QTGUVTE" hidden="1">#REF!</definedName>
    <definedName name="BExGSQY65LH1PCKKM5WHDW83F35O" localSheetId="7" hidden="1">#REF!</definedName>
    <definedName name="BExGSQY65LH1PCKKM5WHDW83F35O" hidden="1">#REF!</definedName>
    <definedName name="BExGSYW1GKISF0PMUAK3XJK9PEW9" localSheetId="7" hidden="1">#REF!</definedName>
    <definedName name="BExGSYW1GKISF0PMUAK3XJK9PEW9" hidden="1">#REF!</definedName>
    <definedName name="BExGT0DZJB6LSF6L693UUB9EY1VQ" localSheetId="7" hidden="1">#REF!</definedName>
    <definedName name="BExGT0DZJB6LSF6L693UUB9EY1VQ" hidden="1">#REF!</definedName>
    <definedName name="BExGTEMKIEF46KBIDWCAOAN5U718" localSheetId="7" hidden="1">#REF!</definedName>
    <definedName name="BExGTEMKIEF46KBIDWCAOAN5U718" hidden="1">#REF!</definedName>
    <definedName name="BExGTGVFIF8HOQXR54SK065A8M4K" localSheetId="7" hidden="1">#REF!</definedName>
    <definedName name="BExGTGVFIF8HOQXR54SK065A8M4K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7" hidden="1">#REF!</definedName>
    <definedName name="BExGTKGUN0KUU3C0RL2LK98D8MEK" hidden="1">#REF!</definedName>
    <definedName name="BExGTV3U5SZUPLTWEMEY3IIN1L4L" localSheetId="7" hidden="1">#REF!</definedName>
    <definedName name="BExGTV3U5SZUPLTWEMEY3IIN1L4L" hidden="1">#REF!</definedName>
    <definedName name="BExGTZ046J7VMUG4YPKFN2K8TWB7" localSheetId="7" hidden="1">#REF!</definedName>
    <definedName name="BExGTZ046J7VMUG4YPKFN2K8TWB7" hidden="1">#REF!</definedName>
    <definedName name="BExGTZ04EFFQ3Z3JMM0G35JYWUK3" localSheetId="7" hidden="1">#REF!</definedName>
    <definedName name="BExGTZ04EFFQ3Z3JMM0G35JYWUK3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7" hidden="1">#REF!</definedName>
    <definedName name="BExGUDDZXFFQHAF4UZF8ZB1HO7H6" hidden="1">#REF!</definedName>
    <definedName name="BExGUI6NCRHY7EAB6SK6EPPMWFG1" localSheetId="7" hidden="1">#REF!</definedName>
    <definedName name="BExGUI6NCRHY7EAB6SK6EPPMWFG1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7" hidden="1">#REF!</definedName>
    <definedName name="BExGUM8D91UNPCOO4TKP9FGX85TF" hidden="1">#REF!</definedName>
    <definedName name="BExGUMDP0WYFBZL2MCB36WWJIC04" localSheetId="7" hidden="1">#REF!</definedName>
    <definedName name="BExGUMDP0WYFBZL2MCB36WWJIC04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7" hidden="1">#REF!</definedName>
    <definedName name="BExGUVIP60TA4B7X2PFGMBFUSKGX" hidden="1">#REF!</definedName>
    <definedName name="BExGUVTIIWAK5T0F5FD428QDO46W" localSheetId="7" hidden="1">#REF!</definedName>
    <definedName name="BExGUVTIIWAK5T0F5FD428QDO46W" hidden="1">#REF!</definedName>
    <definedName name="BExGUZKF06F209XL1IZWVJEQ82EE" localSheetId="7" hidden="1">#REF!</definedName>
    <definedName name="BExGUZKF06F209XL1IZWVJEQ82EE" hidden="1">#REF!</definedName>
    <definedName name="BExGUZPWM950OZ8P1A3N86LXK97U" localSheetId="7" hidden="1">#REF!</definedName>
    <definedName name="BExGUZPWM950OZ8P1A3N86LXK97U" hidden="1">#REF!</definedName>
    <definedName name="BExGV2EVT380QHD4AP2RL9MR8L5L" localSheetId="7" hidden="1">#REF!</definedName>
    <definedName name="BExGV2EVT380QHD4AP2RL9MR8L5L" hidden="1">#REF!</definedName>
    <definedName name="BExGVBUSKOI7KB24K40PTXJE6MER" localSheetId="7" hidden="1">#REF!</definedName>
    <definedName name="BExGVBUSKOI7KB24K40PTXJE6MER" hidden="1">#REF!</definedName>
    <definedName name="BExGVGSQSVWTL2MNI6TT8Y92W3KA" localSheetId="7" hidden="1">#REF!</definedName>
    <definedName name="BExGVGSQSVWTL2MNI6TT8Y92W3KA" hidden="1">#REF!</definedName>
    <definedName name="BExGVHP63K0GSYU17R73XGX6W2U6" localSheetId="7" hidden="1">#REF!</definedName>
    <definedName name="BExGVHP63K0GSYU17R73XGX6W2U6" hidden="1">#REF!</definedName>
    <definedName name="BExGVN3DDSLKWSP9MVJS9QMNEUIK" localSheetId="7" hidden="1">#REF!</definedName>
    <definedName name="BExGVN3DDSLKWSP9MVJS9QMNEUIK" hidden="1">#REF!</definedName>
    <definedName name="BExGVUVVMLOCR9DPVUZSQ141EE4J" localSheetId="7" hidden="1">#REF!</definedName>
    <definedName name="BExGVUVVMLOCR9DPVUZSQ141EE4J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7" hidden="1">#REF!</definedName>
    <definedName name="BExGW0KVS7U0C87XFZ78QW991IEV" hidden="1">#REF!</definedName>
    <definedName name="BExGW0Q7QHE29TGNWAWQ6GR0V6TQ" localSheetId="7" hidden="1">#REF!</definedName>
    <definedName name="BExGW0Q7QHE29TGNWAWQ6GR0V6TQ" hidden="1">#REF!</definedName>
    <definedName name="BExGW2Z7AMPG6H9EXA9ML6EZVGGA" localSheetId="7" hidden="1">#REF!</definedName>
    <definedName name="BExGW2Z7AMPG6H9EXA9ML6EZVGGA" hidden="1">#REF!</definedName>
    <definedName name="BExGWABG5VT5XO1A196RK61AXA8C" localSheetId="7" hidden="1">#REF!</definedName>
    <definedName name="BExGWABG5VT5XO1A196RK61AXA8C" hidden="1">#REF!</definedName>
    <definedName name="BExGWEO0JDG84NYLEAV5NSOAGMJZ" localSheetId="7" hidden="1">#REF!</definedName>
    <definedName name="BExGWEO0JDG84NYLEAV5NSOAGMJZ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7" hidden="1">#REF!</definedName>
    <definedName name="BExGWNCXLCRTLBVMTXYJ5PHQI6SS" hidden="1">#REF!</definedName>
    <definedName name="BExGX4L8N6ERT0Q4EVVNA97EGD80" localSheetId="7" hidden="1">#REF!</definedName>
    <definedName name="BExGX4L8N6ERT0Q4EVVNA97EGD80" hidden="1">#REF!</definedName>
    <definedName name="BExGX5MWTL78XM0QCP4NT564ML39" localSheetId="7" hidden="1">#REF!</definedName>
    <definedName name="BExGX5MWTL78XM0QCP4NT564ML39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7" hidden="1">#REF!</definedName>
    <definedName name="BExGX9DVACJQIZ4GH6YAD2A7F70O" hidden="1">#REF!</definedName>
    <definedName name="BExGXCZBQISQ3IMF6DJH1OXNAQP8" localSheetId="7" hidden="1">#REF!</definedName>
    <definedName name="BExGXCZBQISQ3IMF6DJH1OXNAQP8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7" hidden="1">#REF!</definedName>
    <definedName name="BExGXJ9W5JU7TT9S0BKL5Y6VVB39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7" hidden="1">#REF!</definedName>
    <definedName name="BExGYGJJJ3BBCQAOA51WHP01HN73" hidden="1">#REF!</definedName>
    <definedName name="BExGYOS6TV2C72PLRFU8RP1I58GY" localSheetId="7" hidden="1">#REF!</definedName>
    <definedName name="BExGYOS6TV2C72PLRFU8RP1I58GY" hidden="1">#REF!</definedName>
    <definedName name="BExGYXBM828PX0KPDVAZBWDL6MJZ" localSheetId="7" hidden="1">#REF!</definedName>
    <definedName name="BExGYXBM828PX0KPDVAZBWDL6MJZ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7" hidden="1">#REF!</definedName>
    <definedName name="BExGZP1PWGFKVVVN4YDIS22DZPCR" hidden="1">#REF!</definedName>
    <definedName name="BExGZQUHCPM6G5U9OM8JU339JAG6" localSheetId="7" hidden="1">#REF!</definedName>
    <definedName name="BExGZQUHCPM6G5U9OM8JU339JAG6" hidden="1">#REF!</definedName>
    <definedName name="BExH00FQKX09BD5WU4DB5KPXAUYA" localSheetId="7" hidden="1">#REF!</definedName>
    <definedName name="BExH00FQKX09BD5WU4DB5KPXAUYA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7" hidden="1">#REF!</definedName>
    <definedName name="BExH08Z6LQCGGSGSAILMHX4X7JMD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7" hidden="1">#REF!</definedName>
    <definedName name="BExH0O9G06YPZ5TN9RYT326I1CP2" hidden="1">#REF!</definedName>
    <definedName name="BExH0PGM6RG0F3AAGULBIGOH91C2" localSheetId="7" hidden="1">#REF!</definedName>
    <definedName name="BExH0PGM6RG0F3AAGULBIGOH91C2" hidden="1">#REF!</definedName>
    <definedName name="BExH0QIB3F0YZLM5XYHBCU5F0OVR" localSheetId="7" hidden="1">#REF!</definedName>
    <definedName name="BExH0QIB3F0YZLM5XYHBCU5F0OVR" hidden="1">#REF!</definedName>
    <definedName name="BExH0RK5LJAAP7O67ZFB4RG6WPPL" localSheetId="7" hidden="1">#REF!</definedName>
    <definedName name="BExH0RK5LJAAP7O67ZFB4RG6WPPL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7" hidden="1">#REF!</definedName>
    <definedName name="BExH12Y4WX542WI3ZEM15AK4UM9J" hidden="1">#REF!</definedName>
    <definedName name="BExH18CCU7B8JWO8AWGEQRLWZG6J" localSheetId="7" hidden="1">#REF!</definedName>
    <definedName name="BExH18CCU7B8JWO8AWGEQRLWZG6J" hidden="1">#REF!</definedName>
    <definedName name="BExH1BN2H92IQKKP5IREFSS9FBF2" localSheetId="7" hidden="1">#REF!</definedName>
    <definedName name="BExH1BN2H92IQKKP5IREFSS9FBF2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7" hidden="1">#REF!</definedName>
    <definedName name="BExH1FOMEUIJNIDJAUY0ZQFBJSY9" hidden="1">#REF!</definedName>
    <definedName name="BExH1GA6TT290OTIZ8C3N610CYZ1" localSheetId="7" hidden="1">#REF!</definedName>
    <definedName name="BExH1GA6TT290OTIZ8C3N610CYZ1" hidden="1">#REF!</definedName>
    <definedName name="BExH1I8E3HJSZLFRZZ1ZKX7TBJEP" localSheetId="7" hidden="1">#REF!</definedName>
    <definedName name="BExH1I8E3HJSZLFRZZ1ZKX7TBJEP" hidden="1">#REF!</definedName>
    <definedName name="BExH1JFFHEBFX9BWJMNIA3N66R3Z" localSheetId="7" hidden="1">#REF!</definedName>
    <definedName name="BExH1JFFHEBFX9BWJMNIA3N66R3Z" hidden="1">#REF!</definedName>
    <definedName name="BExH1XYRKX51T571O1SRBP9J1D98" localSheetId="7" hidden="1">#REF!</definedName>
    <definedName name="BExH1XYRKX51T571O1SRBP9J1D98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7" hidden="1">#REF!</definedName>
    <definedName name="BExH225UTM6S9FW4MUDZS7F1PQSH" hidden="1">#REF!</definedName>
    <definedName name="BExH23271RF7AYZ542KHQTH68GQ7" localSheetId="7" hidden="1">#REF!</definedName>
    <definedName name="BExH23271RF7AYZ542KHQTH68GQ7" hidden="1">#REF!</definedName>
    <definedName name="BExH2DP58R7D1BGUFBM2FHESVRF0" localSheetId="7" hidden="1">#REF!</definedName>
    <definedName name="BExH2DP58R7D1BGUFBM2FHESVRF0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7" hidden="1">#REF!</definedName>
    <definedName name="BExH2JZR49T7644JFVE7B3N7RZM9" hidden="1">#REF!</definedName>
    <definedName name="BExH2QVWL3AXHSB9EK2GQRD0DBRH" localSheetId="7" hidden="1">#REF!</definedName>
    <definedName name="BExH2QVWL3AXHSB9EK2GQRD0DBRH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7" hidden="1">#REF!</definedName>
    <definedName name="BExH2XS1UFYFGU0S0EBXX90W2WE8" hidden="1">#REF!</definedName>
    <definedName name="BExH2XS1X04DMUN544K5RU4XPDCI" localSheetId="7" hidden="1">#REF!</definedName>
    <definedName name="BExH2XS1X04DMUN544K5RU4XPDCI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7" hidden="1">#REF!</definedName>
    <definedName name="BExIG2U8V6RSB47SXLCQG3Q68YRO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7" hidden="1">#REF!</definedName>
    <definedName name="BExIHBHXA7E7VUTBVHXXXCH3A5CL" hidden="1">#REF!</definedName>
    <definedName name="BExIHBSOGRSH1GKS6GKBRAJ7GXFQ" localSheetId="7" hidden="1">#REF!</definedName>
    <definedName name="BExIHBSOGRSH1GKS6GKBRAJ7GXFQ" hidden="1">#REF!</definedName>
    <definedName name="BExIHDFY73YM0AHAR2Z5OJTFKSL2" localSheetId="7" hidden="1">#REF!</definedName>
    <definedName name="BExIHDFY73YM0AHAR2Z5OJTFKSL2" hidden="1">#REF!</definedName>
    <definedName name="BExIHPQCQTGEW8QOJVIQ4VX0P6DX" localSheetId="7" hidden="1">#REF!</definedName>
    <definedName name="BExIHPQCQTGEW8QOJVIQ4VX0P6DX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7" hidden="1">#REF!</definedName>
    <definedName name="BExII50LI8I0CDOOZEMIVHVA2V95" hidden="1">#REF!</definedName>
    <definedName name="BExIINQWABWRGYDT02DOJQ5L7BQF" localSheetId="7" hidden="1">#REF!</definedName>
    <definedName name="BExIINQWABWRGYDT02DOJQ5L7BQF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7" hidden="1">#REF!</definedName>
    <definedName name="BExIJ3160YCWGAVEU0208ZGXXG3P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7" hidden="1">#REF!</definedName>
    <definedName name="BExIJRLX3M0YQLU1D5Y9V7HM5QNM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7" hidden="1">#REF!</definedName>
    <definedName name="BExIKMMJOETSAXJYY1SIKM58LMA2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7" hidden="1">#REF!</definedName>
    <definedName name="BExIL0PMZ2SXK9R6MLP43KBU1J2P" hidden="1">#REF!</definedName>
    <definedName name="BExIL1WSMNNQQK98YHWHV5HVONIZ" localSheetId="7" hidden="1">#REF!</definedName>
    <definedName name="BExIL1WSMNNQQK98YHWHV5HVONIZ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7" hidden="1">#REF!</definedName>
    <definedName name="BExILGQTQM0HOD0BJI90YO7GOIN3" hidden="1">#REF!</definedName>
    <definedName name="BExILPL7P2BNCD7MYCGTQ9F0R5JX" localSheetId="7" hidden="1">#REF!</definedName>
    <definedName name="BExILPL7P2BNCD7MYCGTQ9F0R5JX" hidden="1">#REF!</definedName>
    <definedName name="BExILVVS4B1B4G7IO0LPUDWY9K8W" localSheetId="7" hidden="1">#REF!</definedName>
    <definedName name="BExILVVS4B1B4G7IO0LPUDWY9K8W" hidden="1">#REF!</definedName>
    <definedName name="BExIM9DBUB7ZGF4B20FVUO9QGOX2" localSheetId="7" hidden="1">#REF!</definedName>
    <definedName name="BExIM9DBUB7ZGF4B20FVUO9QGOX2" hidden="1">#REF!</definedName>
    <definedName name="BExIMCTBZ4WAESGCDWJ64SB4F0L1" localSheetId="7" hidden="1">#REF!</definedName>
    <definedName name="BExIMCTBZ4WAESGCDWJ64SB4F0L1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7" hidden="1">#REF!</definedName>
    <definedName name="BExIN4OR435DL1US13JQPOQK8GD5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7" hidden="1">#REF!</definedName>
    <definedName name="BExINIMK8XC3JOBT2EXYFHHH52H0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7" hidden="1">#REF!</definedName>
    <definedName name="BExINP2H4KI05FRFV5PKZFE00HKO" hidden="1">#REF!</definedName>
    <definedName name="BExINPTCEJ9RPDEBJEJH80NATGUQ" localSheetId="7" hidden="1">#REF!</definedName>
    <definedName name="BExINPTCEJ9RPDEBJEJH80NATGUQ" hidden="1">#REF!</definedName>
    <definedName name="BExINWEQMNJ70A6JRXC2LACBX1GX" localSheetId="7" hidden="1">#REF!</definedName>
    <definedName name="BExINWEQMNJ70A6JRXC2LACBX1GX" hidden="1">#REF!</definedName>
    <definedName name="BExINZELVWYGU876QUUZCIMXPBQC" localSheetId="7" hidden="1">#REF!</definedName>
    <definedName name="BExINZELVWYGU876QUUZCIMXPBQC" hidden="1">#REF!</definedName>
    <definedName name="BExIO9QZ59ZHRA8SX6QICH2AY8A2" localSheetId="7" hidden="1">#REF!</definedName>
    <definedName name="BExIO9QZ59ZHRA8SX6QICH2AY8A2" hidden="1">#REF!</definedName>
    <definedName name="BExIOAHV525SMMGFDJFE7456JPBD" localSheetId="7" hidden="1">#REF!</definedName>
    <definedName name="BExIOAHV525SMMGFDJFE7456JPBD" hidden="1">#REF!</definedName>
    <definedName name="BExIOCQUQHKUU1KONGSDOLQTQEIC" localSheetId="7" hidden="1">#REF!</definedName>
    <definedName name="BExIOCQUQHKUU1KONGSDOLQTQEIC" hidden="1">#REF!</definedName>
    <definedName name="BExIOFAGCDQQKALMX3V0KU94KUQO" localSheetId="7" hidden="1">#REF!</definedName>
    <definedName name="BExIOFAGCDQQKALMX3V0KU94KUQO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7" hidden="1">#REF!</definedName>
    <definedName name="BExIOMBXRW5NS4ZPYX9G5QREZ5J6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7" hidden="1">#REF!</definedName>
    <definedName name="BExIPB25DKX4S2ZCKQN7KWSC3JBF" hidden="1">#REF!</definedName>
    <definedName name="BExIPCUX4I4S2N50TLMMLALYLH9S" localSheetId="7" hidden="1">#REF!</definedName>
    <definedName name="BExIPCUX4I4S2N50TLMMLALYLH9S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7" hidden="1">#REF!</definedName>
    <definedName name="BExIPKNFUDPDKOSH5GHDVNA8D66S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7" hidden="1">#REF!</definedName>
    <definedName name="BExIQ5S19ITB0NDRUN4XV7B905ED" hidden="1">#REF!</definedName>
    <definedName name="BExIQ810MMN2UN0EQ9CRQAFWA19X" localSheetId="7" hidden="1">#REF!</definedName>
    <definedName name="BExIQ810MMN2UN0EQ9CRQAFWA19X" hidden="1">#REF!</definedName>
    <definedName name="BExIQ9TMQT2EIXSVQW7GVSOAW2VJ" localSheetId="7" hidden="1">#REF!</definedName>
    <definedName name="BExIQ9TMQT2EIXSVQW7GVSOAW2VJ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7" hidden="1">#REF!</definedName>
    <definedName name="BExIQG9OO2KKBOWTMD1OXY36TEGA" hidden="1">#REF!</definedName>
    <definedName name="BExIQHWZ65ALA9VAFCJEGIL1145G" localSheetId="7" hidden="1">#REF!</definedName>
    <definedName name="BExIQHWZ65ALA9VAFCJEGIL1145G" hidden="1">#REF!</definedName>
    <definedName name="BExIQX1XBB31HZTYEEVOBSE3C5A6" localSheetId="7" hidden="1">#REF!</definedName>
    <definedName name="BExIQX1XBB31HZTYEEVOBSE3C5A6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7" hidden="1">#REF!</definedName>
    <definedName name="BExIR8FQETPTQYW37DBVDWG3J4JW" hidden="1">#REF!</definedName>
    <definedName name="BExIRHKWQB1PP4ZLB0C3AVUBAFMD" localSheetId="7" hidden="1">#REF!</definedName>
    <definedName name="BExIRHKWQB1PP4ZLB0C3AVUBAFMD" hidden="1">#REF!</definedName>
    <definedName name="BExIRJTRJPQR3OTAGAV7JTA4VMPS" localSheetId="7" hidden="1">#REF!</definedName>
    <definedName name="BExIRJTRJPQR3OTAGAV7JTA4VMPS" hidden="1">#REF!</definedName>
    <definedName name="BExIROH27RJOG6VI7ZHR0RZGAZZ4" localSheetId="7" hidden="1">#REF!</definedName>
    <definedName name="BExIROH27RJOG6VI7ZHR0RZGAZZ4" hidden="1">#REF!</definedName>
    <definedName name="BExIRRBGTY01OQOI3U5SW59RFDFI" localSheetId="7" hidden="1">#REF!</definedName>
    <definedName name="BExIRRBGTY01OQOI3U5SW59RFDFI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7" hidden="1">#REF!</definedName>
    <definedName name="BExIS77BJDDK18PGI9DSEYZPIL7P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7" hidden="1">#REF!</definedName>
    <definedName name="BExISRFKJYUZ4AKW44IJF7RF9Y90" hidden="1">#REF!</definedName>
    <definedName name="BExISSMVV57JAUB6CSGBMBFVNGWK" localSheetId="7" hidden="1">#REF!</definedName>
    <definedName name="BExISSMVV57JAUB6CSGBMBFVNGWK" hidden="1">#REF!</definedName>
    <definedName name="BExIT16AD4HCD0WQCCA72AKLQHK1" localSheetId="7" hidden="1">#REF!</definedName>
    <definedName name="BExIT16AD4HCD0WQCCA72AKLQHK1" hidden="1">#REF!</definedName>
    <definedName name="BExIT1MK8TBAK3SNP36A8FKDQSOK" localSheetId="7" hidden="1">#REF!</definedName>
    <definedName name="BExIT1MK8TBAK3SNP36A8FKDQSOK" hidden="1">#REF!</definedName>
    <definedName name="BExIT9PPVL7XGGIZS7G6QI6L7H9U" localSheetId="7" hidden="1">#REF!</definedName>
    <definedName name="BExIT9PPVL7XGGIZS7G6QI6L7H9U" hidden="1">#REF!</definedName>
    <definedName name="BExITBNYANV2S8KD56GOGCKW393R" localSheetId="7" hidden="1">#REF!</definedName>
    <definedName name="BExITBNYANV2S8KD56GOGCKW393R" hidden="1">#REF!</definedName>
    <definedName name="BExITGB4FVAV0LE88D7JMX7FBYXI" localSheetId="7" hidden="1">#REF!</definedName>
    <definedName name="BExITGB4FVAV0LE88D7JMX7FBYXI" hidden="1">#REF!</definedName>
    <definedName name="BExITI3TQ14K842P38QF0PNWSWNO" localSheetId="7" hidden="1">#REF!</definedName>
    <definedName name="BExITI3TQ14K842P38QF0PNWSWNO" hidden="1">#REF!</definedName>
    <definedName name="BExIU9OGER4TPMETACWUEP1UENK0" localSheetId="7" hidden="1">#REF!</definedName>
    <definedName name="BExIU9OGER4TPMETACWUEP1UENK0" hidden="1">#REF!</definedName>
    <definedName name="BExIUD4OJGH65NFNQ4VMCE3R4J1X" localSheetId="7" hidden="1">#REF!</definedName>
    <definedName name="BExIUD4OJGH65NFNQ4VMCE3R4J1X" hidden="1">#REF!</definedName>
    <definedName name="BExIUQM0XWNNW3MJD26EOVIT7FSU" localSheetId="7" hidden="1">#REF!</definedName>
    <definedName name="BExIUQM0XWNNW3MJD26EOVIT7FSU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7" hidden="1">#REF!</definedName>
    <definedName name="BExIUUT2MHIOV6R3WHA0DPM1KBKY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7" hidden="1">#REF!</definedName>
    <definedName name="BExIV6HUZFRIFLXW2SICKGTAH1PV" hidden="1">#REF!</definedName>
    <definedName name="BExIVCXWL6H5LD9DHDIA4F5U9TQL" localSheetId="7" hidden="1">#REF!</definedName>
    <definedName name="BExIVCXWL6H5LD9DHDIA4F5U9TQL" hidden="1">#REF!</definedName>
    <definedName name="BExIVEVYJ7KL8QNR5ZTOSD11I5A6" localSheetId="7" hidden="1">#REF!</definedName>
    <definedName name="BExIVEVYJ7KL8QNR5ZTOSD11I5A6" hidden="1">#REF!</definedName>
    <definedName name="BExIVJ30S9U8MA1TUBRND8DGF96D" localSheetId="7" hidden="1">#REF!</definedName>
    <definedName name="BExIVJ30S9U8MA1TUBRND8DGF96D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7" hidden="1">#REF!</definedName>
    <definedName name="BExIVYTFI35KNR2XSA6N8OJYUTUR" hidden="1">#REF!</definedName>
    <definedName name="BExIVZF05SNB8DE7VLQOFG9S41HS" localSheetId="7" hidden="1">#REF!</definedName>
    <definedName name="BExIVZF05SNB8DE7VLQOFG9S41HS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7" hidden="1">#REF!</definedName>
    <definedName name="BExIWB99CG0H52LRD6QWPN4L6DV2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7" hidden="1">#REF!</definedName>
    <definedName name="BExIWH3KUK94B7833DD4TB0Y6KP9" hidden="1">#REF!</definedName>
    <definedName name="BExIWHZXYAALPLS8CSHZHJ82LBOH" localSheetId="7" hidden="1">#REF!</definedName>
    <definedName name="BExIWHZXYAALPLS8CSHZHJ82LBOH" hidden="1">#REF!</definedName>
    <definedName name="BExIWJY6FHR6KOO0P8U4IZ7VD42D" localSheetId="7" hidden="1">#REF!</definedName>
    <definedName name="BExIWJY6FHR6KOO0P8U4IZ7VD42D" hidden="1">#REF!</definedName>
    <definedName name="BExIWKE9MGIDWORBI43AWTUNYFAN" localSheetId="7" hidden="1">#REF!</definedName>
    <definedName name="BExIWKE9MGIDWORBI43AWTUNYFAN" hidden="1">#REF!</definedName>
    <definedName name="BExIWPHOYLSNGZKVD3RRKOEALEUG" localSheetId="7" hidden="1">#REF!</definedName>
    <definedName name="BExIWPHOYLSNGZKVD3RRKOEALEUG" hidden="1">#REF!</definedName>
    <definedName name="BExIWSHLD1QIZPL5ARLXOJ9Y2CAA" localSheetId="7" hidden="1">#REF!</definedName>
    <definedName name="BExIWSHLD1QIZPL5ARLXOJ9Y2CAA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7" hidden="1">#REF!</definedName>
    <definedName name="BExIX5OAP9KSUE5SIZCW9P39Q4WE" hidden="1">#REF!</definedName>
    <definedName name="BExIXGRJPVJMUDGSG7IHPXPNO69B" localSheetId="7" hidden="1">#REF!</definedName>
    <definedName name="BExIXGRJPVJMUDGSG7IHPXPNO69B" hidden="1">#REF!</definedName>
    <definedName name="BExIXGWVQ9WOO0NCJLXAU4PJPOPM" localSheetId="7" hidden="1">#REF!</definedName>
    <definedName name="BExIXGWVQ9WOO0NCJLXAU4PJPOPM" hidden="1">#REF!</definedName>
    <definedName name="BExIXLK6SEOTUWQVNLCH4SAKTVGQ" localSheetId="7" hidden="1">#REF!</definedName>
    <definedName name="BExIXLK6SEOTUWQVNLCH4SAKTVGQ" hidden="1">#REF!</definedName>
    <definedName name="BExIXM5R87ZL3FHALWZXYCPHGX3E" localSheetId="7" hidden="1">#REF!</definedName>
    <definedName name="BExIXM5R87ZL3FHALWZXYCPHGX3E" hidden="1">#REF!</definedName>
    <definedName name="BExIXN24YK8MIB3OZ905DHU9CDH1" localSheetId="7" hidden="1">#REF!</definedName>
    <definedName name="BExIXN24YK8MIB3OZ905DHU9CDH1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7" hidden="1">#REF!</definedName>
    <definedName name="BExIYEXJBK8JDWIRSVV4RJSKZVV1" hidden="1">#REF!</definedName>
    <definedName name="BExIYFJ59KLIPRTGIHX9X07UVGT3" localSheetId="7" hidden="1">#REF!</definedName>
    <definedName name="BExIYFJ59KLIPRTGIHX9X07UVGT3" hidden="1">#REF!</definedName>
    <definedName name="BExIYHH7GZO6BU3DC4GRLH3FD3ZS" localSheetId="7" hidden="1">#REF!</definedName>
    <definedName name="BExIYHH7GZO6BU3DC4GRLH3FD3ZS" hidden="1">#REF!</definedName>
    <definedName name="BExIYHMPBTD67ZNUL9O76FZQHYPT" localSheetId="7" hidden="1">#REF!</definedName>
    <definedName name="BExIYHMPBTD67ZNUL9O76FZQHYPT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7" hidden="1">#REF!</definedName>
    <definedName name="BExIYP9Q6FV9T0R9G3UDKLS4TTYX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7" hidden="1">#REF!</definedName>
    <definedName name="BExIZ4K0EZJK6PW3L8SVKTJFSWW9" hidden="1">#REF!</definedName>
    <definedName name="BExIZAECOEZGBAO29QMV14E6XDIV" localSheetId="7" hidden="1">#REF!</definedName>
    <definedName name="BExIZAECOEZGBAO29QMV14E6XDIV" hidden="1">#REF!</definedName>
    <definedName name="BExIZHQR3N1546MQS83ZJ8I6SPZ3" localSheetId="7" hidden="1">#REF!</definedName>
    <definedName name="BExIZHQR3N1546MQS83ZJ8I6SPZ3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7" hidden="1">#REF!</definedName>
    <definedName name="BExIZPZDHC8HGER83WHCZAHOX7LK" hidden="1">#REF!</definedName>
    <definedName name="BExIZQA5XCS39QKXMYR1MH2ZIGPS" localSheetId="7" hidden="1">#REF!</definedName>
    <definedName name="BExIZQA5XCS39QKXMYR1MH2ZIGPS" hidden="1">#REF!</definedName>
    <definedName name="BExIZVDLRUNAL32D9KO9X7Y4PB3O" localSheetId="7" hidden="1">#REF!</definedName>
    <definedName name="BExIZVDLRUNAL32D9KO9X7Y4PB3O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7" hidden="1">#REF!</definedName>
    <definedName name="BExJ0DYJWXGE7DA39PYL3WM05U9O" hidden="1">#REF!</definedName>
    <definedName name="BExJ0JYDEZPM2303TRBXOZ74M7N6" localSheetId="7" hidden="1">#REF!</definedName>
    <definedName name="BExJ0JYDEZPM2303TRBXOZ74M7N6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7" hidden="1">#REF!</definedName>
    <definedName name="BExJ0YC98G37ML4N8FLP8D95EFRF" hidden="1">#REF!</definedName>
    <definedName name="BExKCDYKAEV45AFXHVHZZ62E5BM3" localSheetId="7" hidden="1">#REF!</definedName>
    <definedName name="BExKCDYKAEV45AFXHVHZZ62E5BM3" hidden="1">#REF!</definedName>
    <definedName name="BExKCYXU0W2VQVDI3N3N37K2598P" localSheetId="7" hidden="1">#REF!</definedName>
    <definedName name="BExKCYXU0W2VQVDI3N3N37K2598P" hidden="1">#REF!</definedName>
    <definedName name="BExKDJX3Z1TS0WFDD9EAO42JHL9G" localSheetId="7" hidden="1">#REF!</definedName>
    <definedName name="BExKDJX3Z1TS0WFDD9EAO42JHL9G" hidden="1">#REF!</definedName>
    <definedName name="BExKDK7WVA5I2WBACAZHAHN35D0I" localSheetId="7" hidden="1">#REF!</definedName>
    <definedName name="BExKDK7WVA5I2WBACAZHAHN35D0I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7" hidden="1">#REF!</definedName>
    <definedName name="BExKDLF10G7W77J87QWH3ZGLUCLW" hidden="1">#REF!</definedName>
    <definedName name="BExKE2NDBQ14HOJH945N4W9ZZFJO" localSheetId="7" hidden="1">#REF!</definedName>
    <definedName name="BExKE2NDBQ14HOJH945N4W9ZZFJO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7" hidden="1">#REF!</definedName>
    <definedName name="BExKEKXK6E6QX339ELPXDIRZSJE0" hidden="1">#REF!</definedName>
    <definedName name="BExKEMFI35R0D4WN4A59V9QH7I5S" localSheetId="7" hidden="1">#REF!</definedName>
    <definedName name="BExKEMFI35R0D4WN4A59V9QH7I5S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7" hidden="1">#REF!</definedName>
    <definedName name="BExKEW0RR5LA3VC46A2BEOOMQE56" hidden="1">#REF!</definedName>
    <definedName name="BExKF37PTJB4PE1PUQWG20ASBX4E" localSheetId="7" hidden="1">#REF!</definedName>
    <definedName name="BExKF37PTJB4PE1PUQWG20ASBX4E" hidden="1">#REF!</definedName>
    <definedName name="BExKFA3VI1CZK21SM0N3LZWT9LA1" localSheetId="7" hidden="1">#REF!</definedName>
    <definedName name="BExKFA3VI1CZK21SM0N3LZWT9LA1" hidden="1">#REF!</definedName>
    <definedName name="BExKFBB29XXT9A2LVUXYSIVKPWGB" localSheetId="7" hidden="1">#REF!</definedName>
    <definedName name="BExKFBB29XXT9A2LVUXYSIVKPWGB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7" hidden="1">#REF!</definedName>
    <definedName name="BExKFOSK5DJ151C4E8544UWMYTOC" hidden="1">#REF!</definedName>
    <definedName name="BExKFWL3DE1V1VOVHAFYBE85QUB7" localSheetId="7" hidden="1">#REF!</definedName>
    <definedName name="BExKFWL3DE1V1VOVHAFYBE85QUB7" hidden="1">#REF!</definedName>
    <definedName name="BExKFXS9NDEWPZDVGLTMOM3CFO7N" localSheetId="7" hidden="1">#REF!</definedName>
    <definedName name="BExKFXS9NDEWPZDVGLTMOM3CFO7N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7" hidden="1">#REF!</definedName>
    <definedName name="BExKG4IYHBKQQ8J8FN10GB2IKO33" hidden="1">#REF!</definedName>
    <definedName name="BExKGBVDO2JNJUFOFQMF0RJG03ZK" localSheetId="7" hidden="1">#REF!</definedName>
    <definedName name="BExKGBVDO2JNJUFOFQMF0RJG03ZK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7" hidden="1">#REF!</definedName>
    <definedName name="BExKGNK5YGKP0YHHTAAOV17Z9EIM" hidden="1">#REF!</definedName>
    <definedName name="BExKGV77YH9YXIQTRKK2331QGYKF" localSheetId="7" hidden="1">#REF!</definedName>
    <definedName name="BExKGV77YH9YXIQTRKK2331QGYKF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7" hidden="1">#REF!</definedName>
    <definedName name="BExKH3FV5U5O6XZM7STS3NZKQFGJ" hidden="1">#REF!</definedName>
    <definedName name="BExKH3W5435VN8DZ68OCKI93SEO4" localSheetId="7" hidden="1">#REF!</definedName>
    <definedName name="BExKH3W5435VN8DZ68OCKI93SEO4" hidden="1">#REF!</definedName>
    <definedName name="BExKH9L4L5ZUAA98QAZ7DB7YH4QE" localSheetId="7" hidden="1">#REF!</definedName>
    <definedName name="BExKH9L4L5ZUAA98QAZ7DB7YH4QE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7" hidden="1">#REF!</definedName>
    <definedName name="BExKHIVLONZ46HLMR50DEXKEUNEP" hidden="1">#REF!</definedName>
    <definedName name="BExKHPM9XA0ADDK7TUR0N38EXWEP" localSheetId="7" hidden="1">#REF!</definedName>
    <definedName name="BExKHPM9XA0ADDK7TUR0N38EXWEP" hidden="1">#REF!</definedName>
    <definedName name="BExKHQYXEM47TMIQRQVHE4T5LT8K" localSheetId="7" hidden="1">#REF!</definedName>
    <definedName name="BExKHQYXEM47TMIQRQVHE4T5LT8K" hidden="1">#REF!</definedName>
    <definedName name="BExKI4076KXCDE5KXL79KT36OKLO" localSheetId="7" hidden="1">#REF!</definedName>
    <definedName name="BExKI4076KXCDE5KXL79KT36OKLO" hidden="1">#REF!</definedName>
    <definedName name="BExKI7AUWXBP1WBLFRIYSNQZDWCY" localSheetId="7" hidden="1">#REF!</definedName>
    <definedName name="BExKI7AUWXBP1WBLFRIYSNQZDWCY" hidden="1">#REF!</definedName>
    <definedName name="BExKI7LO70WYISR7Q0Y1ZDWO9M3B" localSheetId="7" hidden="1">#REF!</definedName>
    <definedName name="BExKI7LO70WYISR7Q0Y1ZDWO9M3B" hidden="1">#REF!</definedName>
    <definedName name="BExKIF3EIT434ZQKMDXUBJCRLMK8" localSheetId="7" hidden="1">#REF!</definedName>
    <definedName name="BExKIF3EIT434ZQKMDXUBJCRLMK8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7" hidden="1">#REF!</definedName>
    <definedName name="BExKINSBB6RS7I489QHMCOMU4Z2X" hidden="1">#REF!</definedName>
    <definedName name="BExKINXMPEA03CETGL1VOW1XRJIR" localSheetId="7" hidden="1">#REF!</definedName>
    <definedName name="BExKINXMPEA03CETGL1VOW1XRJIR" hidden="1">#REF!</definedName>
    <definedName name="BExKITBU5LXLZYDJS3D3BAVWEY3U" localSheetId="7" hidden="1">#REF!</definedName>
    <definedName name="BExKITBU5LXLZYDJS3D3BAVWEY3U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7" hidden="1">#REF!</definedName>
    <definedName name="BExKJ449HLYX2DJ9UF0H9GTPSQ73" hidden="1">#REF!</definedName>
    <definedName name="BExKJ5649R9IC0GKQD6QI2G7C99Q" localSheetId="7" hidden="1">#REF!</definedName>
    <definedName name="BExKJ5649R9IC0GKQD6QI2G7C99Q" hidden="1">#REF!</definedName>
    <definedName name="BExKJEB4FXIMV2AAE9S3FCGRK1R0" localSheetId="7" hidden="1">#REF!</definedName>
    <definedName name="BExKJEB4FXIMV2AAE9S3FCGRK1R0" hidden="1">#REF!</definedName>
    <definedName name="BExKJELX2RUC8UEC56IZPYYZXHA7" localSheetId="7" hidden="1">#REF!</definedName>
    <definedName name="BExKJELX2RUC8UEC56IZPYYZXHA7" hidden="1">#REF!</definedName>
    <definedName name="BExKJI7CV9I6ILFIZ3SVO4DGK64J" localSheetId="7" hidden="1">#REF!</definedName>
    <definedName name="BExKJI7CV9I6ILFIZ3SVO4DGK64J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7" hidden="1">#REF!</definedName>
    <definedName name="BExKJK5ME8KB7HA0180L7OUZDDGV" hidden="1">#REF!</definedName>
    <definedName name="BExKJLY652HI5GNEEWQXOB08K2C1" localSheetId="7" hidden="1">#REF!</definedName>
    <definedName name="BExKJLY652HI5GNEEWQXOB08K2C1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7" hidden="1">#REF!</definedName>
    <definedName name="BExKJUSJPFUIK20FTVAFJWR2OUYX" hidden="1">#REF!</definedName>
    <definedName name="BExKJXHNZTE5OMRQ1KTVM1DIQE9I" localSheetId="7" hidden="1">#REF!</definedName>
    <definedName name="BExKJXHNZTE5OMRQ1KTVM1DIQE9I" hidden="1">#REF!</definedName>
    <definedName name="BExKK8VP5RS3D0UXZVKA37C4SYBP" localSheetId="7" hidden="1">#REF!</definedName>
    <definedName name="BExKK8VP5RS3D0UXZVKA37C4SYBP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7" hidden="1">#REF!</definedName>
    <definedName name="BExKKIX1BCBQ4R3K41QD8NTV0OV0" hidden="1">#REF!</definedName>
    <definedName name="BExKKJ2IHMOO66DQ0V2YABR4GV05" localSheetId="7" hidden="1">#REF!</definedName>
    <definedName name="BExKKJ2IHMOO66DQ0V2YABR4GV05" hidden="1">#REF!</definedName>
    <definedName name="BExKKQ3ZWADYV03YHMXDOAMU90EB" localSheetId="7" hidden="1">#REF!</definedName>
    <definedName name="BExKKQ3ZWADYV03YHMXDOAMU90EB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7" hidden="1">#REF!</definedName>
    <definedName name="BExKKX05KCZZZPKOR1NE5A8RGVT4" hidden="1">#REF!</definedName>
    <definedName name="BExKL3QUCLQLECGZM555PRF8EN56" localSheetId="7" hidden="1">#REF!</definedName>
    <definedName name="BExKL3QUCLQLECGZM555PRF8EN56" hidden="1">#REF!</definedName>
    <definedName name="BExKL7CGLA62V9UQH9ZDEHIK8W4O" localSheetId="7" hidden="1">#REF!</definedName>
    <definedName name="BExKL7CGLA62V9UQH9ZDEHIK8W4O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7" hidden="1">#REF!</definedName>
    <definedName name="BExKLEZK32L28GYJWVO63BZ5E1JD" hidden="1">#REF!</definedName>
    <definedName name="BExKLLKVVHT06LA55JB2FC871DC5" localSheetId="7" hidden="1">#REF!</definedName>
    <definedName name="BExKLLKVVHT06LA55JB2FC871DC5" hidden="1">#REF!</definedName>
    <definedName name="BExKMKNALVJRCZS69GFJA4M1J08O" localSheetId="7" hidden="1">#REF!</definedName>
    <definedName name="BExKMKNALVJRCZS69GFJA4M1J08O" hidden="1">#REF!</definedName>
    <definedName name="BExKMMFZIDRFNSBCWVADJ4S2JE52" localSheetId="7" hidden="1">#REF!</definedName>
    <definedName name="BExKMMFZIDRFNSBCWVADJ4S2JE52" hidden="1">#REF!</definedName>
    <definedName name="BExKMRZJS845FERFW6HUXLFAOMYD" localSheetId="7" hidden="1">#REF!</definedName>
    <definedName name="BExKMRZJS845FERFW6HUXLFAOMYD" hidden="1">#REF!</definedName>
    <definedName name="BExKMS514WWPGUGRYGTH6XU97T8B" localSheetId="7" hidden="1">#REF!</definedName>
    <definedName name="BExKMS514WWPGUGRYGTH6XU97T8B" hidden="1">#REF!</definedName>
    <definedName name="BExKMUDV8AH8HQAD5HJVUW7GFDWU" localSheetId="7" hidden="1">#REF!</definedName>
    <definedName name="BExKMUDV8AH8HQAD5HJVUW7GFDWU" hidden="1">#REF!</definedName>
    <definedName name="BExKMWBX4EH3EYJ07UFEM08NB40Z" localSheetId="7" hidden="1">#REF!</definedName>
    <definedName name="BExKMWBX4EH3EYJ07UFEM08NB40Z" hidden="1">#REF!</definedName>
    <definedName name="BExKN4Q70IU9OY91QRUSK3044MQD" localSheetId="7" hidden="1">#REF!</definedName>
    <definedName name="BExKN4Q70IU9OY91QRUSK3044MQD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7" hidden="1">#REF!</definedName>
    <definedName name="BExKNGV2YY749C42AQ2T9QNIE5C3" hidden="1">#REF!</definedName>
    <definedName name="BExKNH0F1WPNUEQITIUN5T4NDX9H" localSheetId="7" hidden="1">#REF!</definedName>
    <definedName name="BExKNH0F1WPNUEQITIUN5T4NDX9H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7" hidden="1">#REF!</definedName>
    <definedName name="BExKO438WZ8FKOU00NURGFMOYXWN" hidden="1">#REF!</definedName>
    <definedName name="BExKO551EZ73M80UFHBQE7BQVU4L" localSheetId="7" hidden="1">#REF!</definedName>
    <definedName name="BExKO551EZ73M80UFHBQE7BQVU4L" hidden="1">#REF!</definedName>
    <definedName name="BExKOBA4VTRV9YG31IM1PDDO3J9M" localSheetId="7" hidden="1">#REF!</definedName>
    <definedName name="BExKOBA4VTRV9YG31IM1PDDO3J9M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7" hidden="1">#REF!</definedName>
    <definedName name="BExKOPO2HPWVQGAKW8LOZMPIDEFG" hidden="1">#REF!</definedName>
    <definedName name="BExKP7SRQ3MN5BDYXV2XMBQNUH23" localSheetId="7" hidden="1">#REF!</definedName>
    <definedName name="BExKP7SRQ3MN5BDYXV2XMBQNUH23" hidden="1">#REF!</definedName>
    <definedName name="BExKPEZP0QTKOTLIMMIFSVTHQEEK" localSheetId="7" hidden="1">#REF!</definedName>
    <definedName name="BExKPEZP0QTKOTLIMMIFSVTHQEEK" hidden="1">#REF!</definedName>
    <definedName name="BExKPFFSVTL757PNITV8R9RN4452" localSheetId="7" hidden="1">#REF!</definedName>
    <definedName name="BExKPFFSVTL757PNITV8R9RN4452" hidden="1">#REF!</definedName>
    <definedName name="BExKPJHKPVROP9QX9BMBZMU2HEZ1" localSheetId="7" hidden="1">#REF!</definedName>
    <definedName name="BExKPJHKPVROP9QX9BMBZMU2HEZ1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7" hidden="1">#REF!</definedName>
    <definedName name="BExKPN8C7GN36ZJZHLOB74LU6KT0" hidden="1">#REF!</definedName>
    <definedName name="BExKPX9VZ1J5021Q98K60HMPJU58" localSheetId="7" hidden="1">#REF!</definedName>
    <definedName name="BExKPX9VZ1J5021Q98K60HMPJU58" hidden="1">#REF!</definedName>
    <definedName name="BExKQGGEP203MUWSJVORTY7RFOFT" localSheetId="7" hidden="1">#REF!</definedName>
    <definedName name="BExKQGGEP203MUWSJVORTY7RFOFT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7" hidden="1">#REF!</definedName>
    <definedName name="BExKQM5GJ1ZN5REKFE7YVBQ0KXWF" hidden="1">#REF!</definedName>
    <definedName name="BExKQQ71278061G7ZFYGPWOMOMY2" localSheetId="7" hidden="1">#REF!</definedName>
    <definedName name="BExKQQ71278061G7ZFYGPWOMOMY2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7" hidden="1">#REF!</definedName>
    <definedName name="BExKQVL7HPOIZ4FHANDFMVOJLEPR" hidden="1">#REF!</definedName>
    <definedName name="BExKR3ZAJRYXZB4M7XZPK0I7E55W" localSheetId="7" hidden="1">#REF!</definedName>
    <definedName name="BExKR3ZAJRYXZB4M7XZPK0I7E55W" hidden="1">#REF!</definedName>
    <definedName name="BExKR8RZSEHW184G0Z56B4EGNU72" localSheetId="7" hidden="1">#REF!</definedName>
    <definedName name="BExKR8RZSEHW184G0Z56B4EGNU72" hidden="1">#REF!</definedName>
    <definedName name="BExKRHM60KUPM7RGAAFRSKX4TMS5" localSheetId="7" hidden="1">#REF!</definedName>
    <definedName name="BExKRHM60KUPM7RGAAFRSKX4TMS5" hidden="1">#REF!</definedName>
    <definedName name="BExKRQB2LX164R610N3VXJPD3C1W" localSheetId="7" hidden="1">#REF!</definedName>
    <definedName name="BExKRQB2LX164R610N3VXJPD3C1W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7" hidden="1">#REF!</definedName>
    <definedName name="BExKRY3KZ7F7RB2KH8HXSQ85IEQO" hidden="1">#REF!</definedName>
    <definedName name="BExKS91CCVW1YKNE1EQ4MCE1E9JX" localSheetId="7" hidden="1">#REF!</definedName>
    <definedName name="BExKS91CCVW1YKNE1EQ4MCE1E9JX" hidden="1">#REF!</definedName>
    <definedName name="BExKSA37DZTCK6H13HPIKR0ZFVL8" localSheetId="7" hidden="1">#REF!</definedName>
    <definedName name="BExKSA37DZTCK6H13HPIKR0ZFVL8" hidden="1">#REF!</definedName>
    <definedName name="BExKSB51O073JLM4PEU353GBBSMI" localSheetId="7" hidden="1">#REF!</definedName>
    <definedName name="BExKSB51O073JLM4PEU353GBBSMI" hidden="1">#REF!</definedName>
    <definedName name="BExKSC1EDUXA6RM44LZV6HMMHKLX" localSheetId="7" hidden="1">#REF!</definedName>
    <definedName name="BExKSC1EDUXA6RM44LZV6HMMHKLX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7" hidden="1">#REF!</definedName>
    <definedName name="BExKSHQ9K79S8KYUWIV5M5LAHHF1" hidden="1">#REF!</definedName>
    <definedName name="BExKSJTWG9L3FCX8FLK4EMUJMF27" localSheetId="7" hidden="1">#REF!</definedName>
    <definedName name="BExKSJTWG9L3FCX8FLK4EMUJMF27" hidden="1">#REF!</definedName>
    <definedName name="BExKSU0MKNAVZYYPKCYTZDWQX4R8" localSheetId="7" hidden="1">#REF!</definedName>
    <definedName name="BExKSU0MKNAVZYYPKCYTZDWQX4R8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7" hidden="1">#REF!</definedName>
    <definedName name="BExKT3GJFNGAM09H5F615E36A38C" hidden="1">#REF!</definedName>
    <definedName name="BExKTD1UM9PTLYETG1RM502XDNC0" localSheetId="7" hidden="1">#REF!</definedName>
    <definedName name="BExKTD1UM9PTLYETG1RM502XDNC0" hidden="1">#REF!</definedName>
    <definedName name="BExKTJN26AY45CE6JUAX3OIL48F7" localSheetId="7" hidden="1">#REF!</definedName>
    <definedName name="BExKTJN26AY45CE6JUAX3OIL48F7" hidden="1">#REF!</definedName>
    <definedName name="BExKTQZGN8GI3XGSEXMPCCA3S19H" localSheetId="7" hidden="1">#REF!</definedName>
    <definedName name="BExKTQZGN8GI3XGSEXMPCCA3S19H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7" hidden="1">#REF!</definedName>
    <definedName name="BExKU3FBLHQBIUTN6XEZW5GC9OG1" hidden="1">#REF!</definedName>
    <definedName name="BExKU82I99FEUIZLODXJDOJC96CQ" localSheetId="7" hidden="1">#REF!</definedName>
    <definedName name="BExKU82I99FEUIZLODXJDOJC96CQ" hidden="1">#REF!</definedName>
    <definedName name="BExKUDM0DFSCM3D91SH0XLXJSL18" localSheetId="7" hidden="1">#REF!</definedName>
    <definedName name="BExKUDM0DFSCM3D91SH0XLXJSL18" hidden="1">#REF!</definedName>
    <definedName name="BExKUHYKD9TJTMQOOBS4EX04FCEZ" localSheetId="7" hidden="1">#REF!</definedName>
    <definedName name="BExKUHYKD9TJTMQOOBS4EX04FCEZ" hidden="1">#REF!</definedName>
    <definedName name="BExKULEKJLA77AUQPDUHSM94Y76Z" localSheetId="7" hidden="1">#REF!</definedName>
    <definedName name="BExKULEKJLA77AUQPDUHSM94Y76Z" hidden="1">#REF!</definedName>
    <definedName name="BExKUXE506JSYMR4CV866RHRDYR9" localSheetId="7" hidden="1">#REF!</definedName>
    <definedName name="BExKUXE506JSYMR4CV866RHRDYR9" hidden="1">#REF!</definedName>
    <definedName name="BExKV08R85MKI3MAX9E2HERNQUNL" localSheetId="7" hidden="1">#REF!</definedName>
    <definedName name="BExKV08R85MKI3MAX9E2HERNQUNL" hidden="1">#REF!</definedName>
    <definedName name="BExKV4AAUNNJL5JWD7PX6BFKVS6O" localSheetId="7" hidden="1">#REF!</definedName>
    <definedName name="BExKV4AAUNNJL5JWD7PX6BFKVS6O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7" hidden="1">#REF!</definedName>
    <definedName name="BExKVG4KGO28KPGTAFL1R8TTZ10N" hidden="1">#REF!</definedName>
    <definedName name="BExKW0CSH7DA02YSNV64PSEIXB2P" localSheetId="7" hidden="1">#REF!</definedName>
    <definedName name="BExKW0CSH7DA02YSNV64PSEIXB2P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7" hidden="1">#REF!</definedName>
    <definedName name="BExMA64MW1S18NH8DCKPCCEI5KCB" hidden="1">#REF!</definedName>
    <definedName name="BExMALEWFUEM8Y686IT03ECURUBR" localSheetId="7" hidden="1">#REF!</definedName>
    <definedName name="BExMALEWFUEM8Y686IT03ECURUBR" hidden="1">#REF!</definedName>
    <definedName name="BExMAS0AQY7KMMTBTBPK0SWWDITB" localSheetId="7" hidden="1">#REF!</definedName>
    <definedName name="BExMAS0AQY7KMMTBTBPK0SWWDITB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7" hidden="1">#REF!</definedName>
    <definedName name="BExMB4QRS0R3MTB4CMUHFZ84LNZQ" hidden="1">#REF!</definedName>
    <definedName name="BExMB7AICZ233JKSCEUSR9RQXRS0" localSheetId="7" hidden="1">#REF!</definedName>
    <definedName name="BExMB7AICZ233JKSCEUSR9RQXRS0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7" hidden="1">#REF!</definedName>
    <definedName name="BExMBFTZV4Q1A5KG25C1N9PHQNSW" hidden="1">#REF!</definedName>
    <definedName name="BExMBFZFXQDH3H55R89930TFTU36" localSheetId="7" hidden="1">#REF!</definedName>
    <definedName name="BExMBFZFXQDH3H55R89930TFTU36" hidden="1">#REF!</definedName>
    <definedName name="BExMBK6ISK3U7KHZKUJXIDKGF6VW" localSheetId="7" hidden="1">#REF!</definedName>
    <definedName name="BExMBK6ISK3U7KHZKUJXIDKGF6VW" hidden="1">#REF!</definedName>
    <definedName name="BExMBYPQDG9AYDQ5E8IECVFREPO6" localSheetId="7" hidden="1">#REF!</definedName>
    <definedName name="BExMBYPQDG9AYDQ5E8IECVFREPO6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7" hidden="1">#REF!</definedName>
    <definedName name="BExMCFSQFSEMPY5IXDIRKZDASDBR" hidden="1">#REF!</definedName>
    <definedName name="BExMCH58I9XOLK7WEE6VSJGYPJGL" localSheetId="7" hidden="1">#REF!</definedName>
    <definedName name="BExMCH58I9XOLK7WEE6VSJGYPJGL" hidden="1">#REF!</definedName>
    <definedName name="BExMCMZOEYWVOOJ98TBHTTCS7XB8" localSheetId="7" hidden="1">#REF!</definedName>
    <definedName name="BExMCMZOEYWVOOJ98TBHTTCS7XB8" hidden="1">#REF!</definedName>
    <definedName name="BExMCS8EF2W3FS9QADNKREYSI8P0" localSheetId="7" hidden="1">#REF!</definedName>
    <definedName name="BExMCS8EF2W3FS9QADNKREYSI8P0" hidden="1">#REF!</definedName>
    <definedName name="BExMCSU0KZGHALEL7N5DJBVL94K7" localSheetId="7" hidden="1">#REF!</definedName>
    <definedName name="BExMCSU0KZGHALEL7N5DJBVL94K7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7" hidden="1">#REF!</definedName>
    <definedName name="BExMCYTT6TVDWMJXO1NZANRTVNAN" hidden="1">#REF!</definedName>
    <definedName name="BExMD54CT1VTE5YGBM90H90NF28M" localSheetId="7" hidden="1">#REF!</definedName>
    <definedName name="BExMD54CT1VTE5YGBM90H90NF28M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7" hidden="1">#REF!</definedName>
    <definedName name="BExMDIRDK0DI8P86HB7WPH8QWLSQ" hidden="1">#REF!</definedName>
    <definedName name="BExMDOWGDLP3BZZB4ZPI31VS10FP" localSheetId="7" hidden="1">#REF!</definedName>
    <definedName name="BExMDOWGDLP3BZZB4ZPI31VS10FP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7" hidden="1">#REF!</definedName>
    <definedName name="BExME2U47N8LZG0BPJ49ANY5QVV2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7" hidden="1">#REF!</definedName>
    <definedName name="BExME9A7MOGAK7YTTQYXP5DL6VYA" hidden="1">#REF!</definedName>
    <definedName name="BExMEOV9YFRY5C3GDLU60GIX10BY" localSheetId="7" hidden="1">#REF!</definedName>
    <definedName name="BExMEOV9YFRY5C3GDLU60GIX10BY" hidden="1">#REF!</definedName>
    <definedName name="BExMEUK2Q5GZGZFZ77Z2IYUKOOYW" localSheetId="7" hidden="1">#REF!</definedName>
    <definedName name="BExMEUK2Q5GZGZFZ77Z2IYUKOOYW" hidden="1">#REF!</definedName>
    <definedName name="BExMEWT36INWIP0VNS94NEP3WZ4U" localSheetId="7" hidden="1">#REF!</definedName>
    <definedName name="BExMEWT36INWIP0VNS94NEP3WZ4U" hidden="1">#REF!</definedName>
    <definedName name="BExMEY09ESM4H2YGKEQQRYUD114R" localSheetId="7" hidden="1">#REF!</definedName>
    <definedName name="BExMEY09ESM4H2YGKEQQRYUD114R" hidden="1">#REF!</definedName>
    <definedName name="BExMF0UU4SBJHOJ4SG09QMF1TC7H" localSheetId="7" hidden="1">#REF!</definedName>
    <definedName name="BExMF0UU4SBJHOJ4SG09QMF1TC7H" hidden="1">#REF!</definedName>
    <definedName name="BExMF2YDPQWGK3CSN8LJG16MLFQZ" localSheetId="7" hidden="1">#REF!</definedName>
    <definedName name="BExMF2YDPQWGK3CSN8LJG16MLFQZ" hidden="1">#REF!</definedName>
    <definedName name="BExMF4G4IUPQY1Y5GEY5N3E04CL6" localSheetId="7" hidden="1">#REF!</definedName>
    <definedName name="BExMF4G4IUPQY1Y5GEY5N3E04CL6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7" hidden="1">#REF!</definedName>
    <definedName name="BExMFLDTMRTCHKA37LQW67BG8D5C" hidden="1">#REF!</definedName>
    <definedName name="BExMFTH63LTWA2JYJTJYMT5K2OF2" localSheetId="7" hidden="1">#REF!</definedName>
    <definedName name="BExMFTH63LTWA2JYJTJYMT5K2OF2" hidden="1">#REF!</definedName>
    <definedName name="BExMFY4AG5T27EVMCCNE00GOAR66" localSheetId="7" hidden="1">#REF!</definedName>
    <definedName name="BExMFY4AG5T27EVMCCNE00GOAR66" hidden="1">#REF!</definedName>
    <definedName name="BExMGQQNOFER1MEVQ961XARTRIOB" localSheetId="7" hidden="1">#REF!</definedName>
    <definedName name="BExMGQQNOFER1MEVQ961XARTRIOB" hidden="1">#REF!</definedName>
    <definedName name="BExMH189E60TZBQFN2UWVA1UZA7X" localSheetId="7" hidden="1">#REF!</definedName>
    <definedName name="BExMH189E60TZBQFN2UWVA1UZA7X" hidden="1">#REF!</definedName>
    <definedName name="BExMH3H9TW5TJCNU5Z1EWXP3BAEP" localSheetId="7" hidden="1">#REF!</definedName>
    <definedName name="BExMH3H9TW5TJCNU5Z1EWXP3BAEP" hidden="1">#REF!</definedName>
    <definedName name="BExMH5A1B01SYXROP70DOKTQ5D6Z" localSheetId="7" hidden="1">#REF!</definedName>
    <definedName name="BExMH5A1B01SYXROP70DOKTQ5D6Z" hidden="1">#REF!</definedName>
    <definedName name="BExMHCGUJ8A3L31NU0XU0FGXE4P3" localSheetId="7" hidden="1">#REF!</definedName>
    <definedName name="BExMHCGUJ8A3L31NU0XU0FGXE4P3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7" hidden="1">#REF!</definedName>
    <definedName name="BExMHSSYC6KVHA3QDTSYPN92TWMI" hidden="1">#REF!</definedName>
    <definedName name="BExMI3AJ9477KDL4T9DHET4LJJTW" localSheetId="7" hidden="1">#REF!</definedName>
    <definedName name="BExMI3AJ9477KDL4T9DHET4LJJTW" hidden="1">#REF!</definedName>
    <definedName name="BExMI6QQ20XHD0NWJUN741B37182" localSheetId="7" hidden="1">#REF!</definedName>
    <definedName name="BExMI6QQ20XHD0NWJUN741B37182" hidden="1">#REF!</definedName>
    <definedName name="BExMI7MYDIMC9K16SBAFUY33RHK6" localSheetId="7" hidden="1">#REF!</definedName>
    <definedName name="BExMI7MYDIMC9K16SBAFUY33RHK6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7" hidden="1">#REF!</definedName>
    <definedName name="BExMI8OS85YTW3KYVE4YD0R7Z6UV" hidden="1">#REF!</definedName>
    <definedName name="BExMI9QNOMVZ44I3BFMGU1EL1RSY" localSheetId="7" hidden="1">#REF!</definedName>
    <definedName name="BExMI9QNOMVZ44I3BFMGU1EL1RSY" hidden="1">#REF!</definedName>
    <definedName name="BExMIBOOZU40JS3F89OMPSRCE9MM" localSheetId="7" hidden="1">#REF!</definedName>
    <definedName name="BExMIBOOZU40JS3F89OMPSRCE9MM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7" hidden="1">#REF!</definedName>
    <definedName name="BExMIRKIPF27SNO82SPFSB3T5U17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7" hidden="1">#REF!</definedName>
    <definedName name="BExMIZT6AN7E6YMW2S87CTCN2UXH" hidden="1">#REF!</definedName>
    <definedName name="BExMJB76UESLVRD81AJBOB78JDTT" localSheetId="7" hidden="1">#REF!</definedName>
    <definedName name="BExMJB76UESLVRD81AJBOB78JDTT" hidden="1">#REF!</definedName>
    <definedName name="BExMJI8OLFZQCGOW3F99ETW8A21E" localSheetId="7" hidden="1">#REF!</definedName>
    <definedName name="BExMJI8OLFZQCGOW3F99ETW8A21E" hidden="1">#REF!</definedName>
    <definedName name="BExMJNC8ZFB9DRFOJ961ZAJ8U3A8" localSheetId="7" hidden="1">#REF!</definedName>
    <definedName name="BExMJNC8ZFB9DRFOJ961ZAJ8U3A8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7" hidden="1">#REF!</definedName>
    <definedName name="BExMK2RTXN4QJWEUNX002XK8VQP8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7" hidden="1">#REF!</definedName>
    <definedName name="BExMKGK5FJUC0AU8MABRGDC5ZM70" hidden="1">#REF!</definedName>
    <definedName name="BExMKP92JGBM5BJO174H9A4HQIB9" localSheetId="7" hidden="1">#REF!</definedName>
    <definedName name="BExMKP92JGBM5BJO174H9A4HQIB9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7" hidden="1">#REF!</definedName>
    <definedName name="BExMKZ535P011X4TNV16GCOH4H21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7" hidden="1">#REF!</definedName>
    <definedName name="BExML5QGSWHLI18BGY4CGOTD3UWH" hidden="1">#REF!</definedName>
    <definedName name="BExML6BVFCV80776USR7X70HVRZT" localSheetId="7" hidden="1">#REF!</definedName>
    <definedName name="BExML6BVFCV80776USR7X70HVRZT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7" hidden="1">#REF!</definedName>
    <definedName name="BExMMQ835AJDHS4B419SS645P67Q" hidden="1">#REF!</definedName>
    <definedName name="BExMMQIUVPCOBISTEJJYNCCLUCPY" localSheetId="7" hidden="1">#REF!</definedName>
    <definedName name="BExMMQIUVPCOBISTEJJYNCCLUCPY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7" hidden="1">#REF!</definedName>
    <definedName name="BExMMV0P6P5YS3C35G0JYYHI7992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7" hidden="1">#REF!</definedName>
    <definedName name="BExMNRDZULKJMVY2VKIIRM2M5A1M" hidden="1">#REF!</definedName>
    <definedName name="BExMNVFKZIBQSCAH71DIF1CJG89T" localSheetId="7" hidden="1">#REF!</definedName>
    <definedName name="BExMNVFKZIBQSCAH71DIF1CJG89T" hidden="1">#REF!</definedName>
    <definedName name="BExMNVVUQAGQY9SA29FGI7D7R5MN" localSheetId="7" hidden="1">#REF!</definedName>
    <definedName name="BExMNVVUQAGQY9SA29FGI7D7R5MN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7" hidden="1">#REF!</definedName>
    <definedName name="BExMOI29DOEK5R1A5QZPUDKF7N6T" hidden="1">#REF!</definedName>
    <definedName name="BExMONRAU0S904NLJHPI47RVQDBH" localSheetId="7" hidden="1">#REF!</definedName>
    <definedName name="BExMONRAU0S904NLJHPI47RVQDBH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7" hidden="1">#REF!</definedName>
    <definedName name="BExMPSD77XQ3HA6A4FZOJK8G2JP3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7" hidden="1">#REF!</definedName>
    <definedName name="BExMQGXSLPT4A6N47LE6FBVHWBOF" hidden="1">#REF!</definedName>
    <definedName name="BExMQNZGFHW75W9HWRCR0FEF0XF0" localSheetId="7" hidden="1">#REF!</definedName>
    <definedName name="BExMQNZGFHW75W9HWRCR0FEF0XF0" hidden="1">#REF!</definedName>
    <definedName name="BExMQRKVQPDFPD0WQUA9QND8OV7P" localSheetId="7" hidden="1">#REF!</definedName>
    <definedName name="BExMQRKVQPDFPD0WQUA9QND8OV7P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7" hidden="1">#REF!</definedName>
    <definedName name="BExMRENOIARWRYOIVPDIEBVNRDO7" hidden="1">#REF!</definedName>
    <definedName name="BExMRF3SCIUZL945WMMDCT29MTLN" localSheetId="7" hidden="1">#REF!</definedName>
    <definedName name="BExMRF3SCIUZL945WMMDCT29MTLN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7" hidden="1">#REF!</definedName>
    <definedName name="BExMRU3ACIU0RD2BNWO55LH5U2BR" hidden="1">#REF!</definedName>
    <definedName name="BExMRWC9LD1LDAVIUQHQWIYMK129" localSheetId="7" hidden="1">#REF!</definedName>
    <definedName name="BExMRWC9LD1LDAVIUQHQWIYMK129" hidden="1">#REF!</definedName>
    <definedName name="BExMSBH3T898ERC4BT51ZURKDCH1" localSheetId="7" hidden="1">#REF!</definedName>
    <definedName name="BExMSBH3T898ERC4BT51ZURKDCH1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7" hidden="1">#REF!</definedName>
    <definedName name="BExO4J9LR712G00TVA82VNTG8O7H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7" hidden="1">#REF!</definedName>
    <definedName name="BExO5XMAHL7CY3X0B1OPKZ28DCJ5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7" hidden="1">#REF!</definedName>
    <definedName name="BExO6LLHCYTF7CIVHKAO0NMET14Q" hidden="1">#REF!</definedName>
    <definedName name="BExO6NOZIPWELHV0XX25APL9UNOP" localSheetId="7" hidden="1">#REF!</definedName>
    <definedName name="BExO6NOZIPWELHV0XX25APL9UNOP" hidden="1">#REF!</definedName>
    <definedName name="BExO71MMHEBC11LG4HXDEQNHOII2" localSheetId="7" hidden="1">#REF!</definedName>
    <definedName name="BExO71MMHEBC11LG4HXDEQNHOII2" hidden="1">#REF!</definedName>
    <definedName name="BExO71S28H4XYOYYLAXOO93QV4TF" localSheetId="7" hidden="1">#REF!</definedName>
    <definedName name="BExO71S28H4XYOYYLAXOO93QV4TF" hidden="1">#REF!</definedName>
    <definedName name="BExO7BIP1737MIY7S6K4XYMTIO95" localSheetId="7" hidden="1">#REF!</definedName>
    <definedName name="BExO7BIP1737MIY7S6K4XYMTIO95" hidden="1">#REF!</definedName>
    <definedName name="BExO7OUQS3XTUQ2LDKGQ8AAQ3OJJ" localSheetId="7" hidden="1">#REF!</definedName>
    <definedName name="BExO7OUQS3XTUQ2LDKGQ8AAQ3OJJ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7" hidden="1">#REF!</definedName>
    <definedName name="BExO89ZIOXN0HOKHY24F7HDZ87UT" hidden="1">#REF!</definedName>
    <definedName name="BExO8A4SWOKD9WI5E6DITCL3LZZC" localSheetId="7" hidden="1">#REF!</definedName>
    <definedName name="BExO8A4SWOKD9WI5E6DITCL3LZZC" hidden="1">#REF!</definedName>
    <definedName name="BExO8CDTBCABLEUD6PE2UM2EZ6C4" localSheetId="7" hidden="1">#REF!</definedName>
    <definedName name="BExO8CDTBCABLEUD6PE2UM2EZ6C4" hidden="1">#REF!</definedName>
    <definedName name="BExO8UTAGQWDBQZEEF4HUNMLQCVU" localSheetId="7" hidden="1">#REF!</definedName>
    <definedName name="BExO8UTAGQWDBQZEEF4HUNMLQCVU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7" hidden="1">#REF!</definedName>
    <definedName name="BExO94UTJKQQ7TJTTJRTSR70YVJC" hidden="1">#REF!</definedName>
    <definedName name="BExO9EALFB2R8VULHML1AVRPHME0" localSheetId="7" hidden="1">#REF!</definedName>
    <definedName name="BExO9EALFB2R8VULHML1AVRPHME0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7" hidden="1">#REF!</definedName>
    <definedName name="BExO9SDRI1M6KMHXSG3AE5L0F2U3" hidden="1">#REF!</definedName>
    <definedName name="BExO9US253B9UNAYT7DWLMK2BO44" localSheetId="7" hidden="1">#REF!</definedName>
    <definedName name="BExO9US253B9UNAYT7DWLMK2BO44" hidden="1">#REF!</definedName>
    <definedName name="BExO9V2U2YXAY904GYYGU6TD8Y7M" localSheetId="7" hidden="1">#REF!</definedName>
    <definedName name="BExO9V2U2YXAY904GYYGU6TD8Y7M" hidden="1">#REF!</definedName>
    <definedName name="BExOAAIG18X4V98C7122L5F65P5C" localSheetId="7" hidden="1">#REF!</definedName>
    <definedName name="BExOAAIG18X4V98C7122L5F65P5C" hidden="1">#REF!</definedName>
    <definedName name="BExOAQ3GKCT7YZW1EMVU3EILSZL2" localSheetId="7" hidden="1">#REF!</definedName>
    <definedName name="BExOAQ3GKCT7YZW1EMVU3EILSZL2" hidden="1">#REF!</definedName>
    <definedName name="BExOATZQ6SF8DASYLBQ0Z6D2WPSC" localSheetId="7" hidden="1">#REF!</definedName>
    <definedName name="BExOATZQ6SF8DASYLBQ0Z6D2WPSC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7" hidden="1">#REF!</definedName>
    <definedName name="BExOBEZ0IE2WBEYY3D3CMRI72N1K" hidden="1">#REF!</definedName>
    <definedName name="BExOBF9TFH4NSBTR7JD2Q1165NIU" localSheetId="7" hidden="1">#REF!</definedName>
    <definedName name="BExOBF9TFH4NSBTR7JD2Q1165NIU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7" hidden="1">#REF!</definedName>
    <definedName name="BExOBP0FKQ4SVR59FB48UNLKCOR6" hidden="1">#REF!</definedName>
    <definedName name="BExOBTNR0XX9V82O76VVWUQABHT8" localSheetId="7" hidden="1">#REF!</definedName>
    <definedName name="BExOBTNR0XX9V82O76VVWUQABHT8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7" hidden="1">#REF!</definedName>
    <definedName name="BExOCBSF3XGO9YJ23LX2H78VOUR7" hidden="1">#REF!</definedName>
    <definedName name="BExOCEHJCLIUR23CB4TC9OEFJGFX" localSheetId="7" hidden="1">#REF!</definedName>
    <definedName name="BExOCEHJCLIUR23CB4TC9OEFJGFX" hidden="1">#REF!</definedName>
    <definedName name="BExOCKXFMOW6WPFEVX1I7R7FNDSS" localSheetId="7" hidden="1">#REF!</definedName>
    <definedName name="BExOCKXFMOW6WPFEVX1I7R7FNDSS" hidden="1">#REF!</definedName>
    <definedName name="BExOCM4L30L6FV3N2PR4O6X8WY2M" localSheetId="7" hidden="1">#REF!</definedName>
    <definedName name="BExOCM4L30L6FV3N2PR4O6X8WY2M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7" hidden="1">#REF!</definedName>
    <definedName name="BExOD55RS7BQUHRQ6H3USVGKR0P7" hidden="1">#REF!</definedName>
    <definedName name="BExODEWDDEABM4ZY3XREJIBZ8IVP" localSheetId="7" hidden="1">#REF!</definedName>
    <definedName name="BExODEWDDEABM4ZY3XREJIBZ8IVP" hidden="1">#REF!</definedName>
    <definedName name="BExODICDVVLFKWA22B3L0CKKTAZA" localSheetId="7" hidden="1">#REF!</definedName>
    <definedName name="BExODICDVVLFKWA22B3L0CKKTAZA" hidden="1">#REF!</definedName>
    <definedName name="BExODZFEIWV26E8RFU7XQYX1J458" localSheetId="7" hidden="1">#REF!</definedName>
    <definedName name="BExODZFEIWV26E8RFU7XQYX1J458" hidden="1">#REF!</definedName>
    <definedName name="BExOE0S111KPTELH26PPXE94J3GJ" localSheetId="7" hidden="1">#REF!</definedName>
    <definedName name="BExOE0S111KPTELH26PPXE94J3GJ" hidden="1">#REF!</definedName>
    <definedName name="BExOE5KH3JKKPZO401YAB3A11G1U" localSheetId="7" hidden="1">#REF!</definedName>
    <definedName name="BExOE5KH3JKKPZO401YAB3A11G1U" hidden="1">#REF!</definedName>
    <definedName name="BExOEBKG55EROA2VL360A06LKASE" localSheetId="7" hidden="1">#REF!</definedName>
    <definedName name="BExOEBKG55EROA2VL360A06LKASE" hidden="1">#REF!</definedName>
    <definedName name="BExOEFWUBETCPIYF89P9SBDOI3X5" localSheetId="7" hidden="1">#REF!</definedName>
    <definedName name="BExOEFWUBETCPIYF89P9SBDOI3X5" hidden="1">#REF!</definedName>
    <definedName name="BExOEL08MN74RQKVY0P43PFHPTVB" localSheetId="7" hidden="1">#REF!</definedName>
    <definedName name="BExOEL08MN74RQKVY0P43PFHPTVB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7" hidden="1">#REF!</definedName>
    <definedName name="BExOEV1S6JJVO5PP4BZ20SNGZR7D" hidden="1">#REF!</definedName>
    <definedName name="BExOEVNDLRXW33RF3AMMCDLTLROJ" localSheetId="7" hidden="1">#REF!</definedName>
    <definedName name="BExOEVNDLRXW33RF3AMMCDLTLROJ" hidden="1">#REF!</definedName>
    <definedName name="BExOEZOXV3VXUB6VGSS85GXATYAC" localSheetId="7" hidden="1">#REF!</definedName>
    <definedName name="BExOEZOXV3VXUB6VGSS85GXATYAC" hidden="1">#REF!</definedName>
    <definedName name="BExOFDBSAZV60157PIDWCSSUN3MJ" localSheetId="7" hidden="1">#REF!</definedName>
    <definedName name="BExOFDBSAZV60157PIDWCSSUN3MJ" hidden="1">#REF!</definedName>
    <definedName name="BExOFEDNCYI2TPTMQ8SJN3AW4YMF" localSheetId="7" hidden="1">#REF!</definedName>
    <definedName name="BExOFEDNCYI2TPTMQ8SJN3AW4YMF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7" hidden="1">#REF!</definedName>
    <definedName name="BExOG45J81K4OPA40KW5VQU54KY3" hidden="1">#REF!</definedName>
    <definedName name="BExOGFE2SCL8HHT4DFAXKLUTJZOG" localSheetId="7" hidden="1">#REF!</definedName>
    <definedName name="BExOGFE2SCL8HHT4DFAXKLUTJZOG" hidden="1">#REF!</definedName>
    <definedName name="BExOGH1IMADJCZMFDE6NMBBKO558" localSheetId="7" hidden="1">#REF!</definedName>
    <definedName name="BExOGH1IMADJCZMFDE6NMBBKO558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7" hidden="1">#REF!</definedName>
    <definedName name="BExOGXO9JE5XSE9GC3I6O21UEKAO" hidden="1">#REF!</definedName>
    <definedName name="BExOH9ICQA5WPLVJIKJVPWUPKSYO" localSheetId="7" hidden="1">#REF!</definedName>
    <definedName name="BExOH9ICQA5WPLVJIKJVPWUPKSYO" hidden="1">#REF!</definedName>
    <definedName name="BExOH9ICZ13C1LAW8OTYTR9S7ZP3" localSheetId="7" hidden="1">#REF!</definedName>
    <definedName name="BExOH9ICZ13C1LAW8OTYTR9S7ZP3" hidden="1">#REF!</definedName>
    <definedName name="BExOHGEJ8V8OXT32FSU173XLXBDH" localSheetId="7" hidden="1">#REF!</definedName>
    <definedName name="BExOHGEJ8V8OXT32FSU173XLXBDH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7" hidden="1">#REF!</definedName>
    <definedName name="BExOHNAO5UDXSO73BK2ARHWKS90Y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7" hidden="1">#REF!</definedName>
    <definedName name="BExOHTQPP8LQ98L6PYUI6QW08YID" hidden="1">#REF!</definedName>
    <definedName name="BExOHUHN7UXHYAJFJJFU805UZ0NB" localSheetId="7" hidden="1">#REF!</definedName>
    <definedName name="BExOHUHN7UXHYAJFJJFU805UZ0NB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7" hidden="1">#REF!</definedName>
    <definedName name="BExOIEVCP4Y6VDS23AK84MCYYHRT" hidden="1">#REF!</definedName>
    <definedName name="BExOIFRP0HEHF5D7JSZ0X8ADJ79U" localSheetId="7" hidden="1">#REF!</definedName>
    <definedName name="BExOIFRP0HEHF5D7JSZ0X8ADJ79U" hidden="1">#REF!</definedName>
    <definedName name="BExOIHPQIXR0NDR5WD01BZKPKEO3" localSheetId="7" hidden="1">#REF!</definedName>
    <definedName name="BExOIHPQIXR0NDR5WD01BZKPKEO3" hidden="1">#REF!</definedName>
    <definedName name="BExOIM7L0Z3LSII9P7ZTV4KJ8RMA" localSheetId="7" hidden="1">#REF!</definedName>
    <definedName name="BExOIM7L0Z3LSII9P7ZTV4KJ8RMA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7" hidden="1">#REF!</definedName>
    <definedName name="BExOIYCN8Z4JK3OOG86KYUCV0ME8" hidden="1">#REF!</definedName>
    <definedName name="BExOJ3AKZ9BCBZT3KD8WMSLK6MN2" localSheetId="7" hidden="1">#REF!</definedName>
    <definedName name="BExOJ3AKZ9BCBZT3KD8WMSLK6MN2" hidden="1">#REF!</definedName>
    <definedName name="BExOJ7XQK71I4YZDD29AKOOWZ47E" localSheetId="7" hidden="1">#REF!</definedName>
    <definedName name="BExOJ7XQK71I4YZDD29AKOOWZ47E" hidden="1">#REF!</definedName>
    <definedName name="BExOJAXS2THXXIJMV2F2LZKMI589" localSheetId="7" hidden="1">#REF!</definedName>
    <definedName name="BExOJAXS2THXXIJMV2F2LZKMI589" hidden="1">#REF!</definedName>
    <definedName name="BExOJDXKJ43BMD5CFWEMSU5R1BP9" localSheetId="7" hidden="1">#REF!</definedName>
    <definedName name="BExOJDXKJ43BMD5CFWEMSU5R1BP9" hidden="1">#REF!</definedName>
    <definedName name="BExOJHZ9KOD9LEP7ES426LHOCXEY" localSheetId="7" hidden="1">#REF!</definedName>
    <definedName name="BExOJHZ9KOD9LEP7ES426LHOCXEY" hidden="1">#REF!</definedName>
    <definedName name="BExOJM0W6XGSW5MXPTTX0GNF6SFT" localSheetId="7" hidden="1">#REF!</definedName>
    <definedName name="BExOJM0W6XGSW5MXPTTX0GNF6SFT" hidden="1">#REF!</definedName>
    <definedName name="BExOJQ7XL1X94G2GP88DSU6OTRKY" localSheetId="7" hidden="1">#REF!</definedName>
    <definedName name="BExOJQ7XL1X94G2GP88DSU6OTRKY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7" hidden="1">#REF!</definedName>
    <definedName name="BExOK0EQYM9JUMAGWOUN7QDH7VMZ" hidden="1">#REF!</definedName>
    <definedName name="BExOK10DBCM0O0CLRF8BB6EEWGB2" localSheetId="7" hidden="1">#REF!</definedName>
    <definedName name="BExOK10DBCM0O0CLRF8BB6EEWGB2" hidden="1">#REF!</definedName>
    <definedName name="BExOK45QZPFPJ08Z5BZOFLNGPHCZ" localSheetId="7" hidden="1">#REF!</definedName>
    <definedName name="BExOK45QZPFPJ08Z5BZOFLNGPHCZ" hidden="1">#REF!</definedName>
    <definedName name="BExOK4WM9O7QNG6O57FOASI5QSN1" localSheetId="7" hidden="1">#REF!</definedName>
    <definedName name="BExOK4WM9O7QNG6O57FOASI5QSN1" hidden="1">#REF!</definedName>
    <definedName name="BExOK57E3HXBUDOQB4M87JK9OPNE" localSheetId="7" hidden="1">#REF!</definedName>
    <definedName name="BExOK57E3HXBUDOQB4M87JK9OPNE" hidden="1">#REF!</definedName>
    <definedName name="BExOKJLBFD15HACQ01HQLY1U5SE2" localSheetId="7" hidden="1">#REF!</definedName>
    <definedName name="BExOKJLBFD15HACQ01HQLY1U5SE2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7" hidden="1">#REF!</definedName>
    <definedName name="BExOL7KH12VAR0LG741SIOJTLWFD" hidden="1">#REF!</definedName>
    <definedName name="BExOLGUYDBS2V3UOK4DVPUW5JZN7" localSheetId="7" hidden="1">#REF!</definedName>
    <definedName name="BExOLGUYDBS2V3UOK4DVPUW5JZN7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7" hidden="1">#REF!</definedName>
    <definedName name="BExOLOI0WJS3QC12I3ISL0D9AWOF" hidden="1">#REF!</definedName>
    <definedName name="BExOLQ5A7IWI0W12J7315E7LBI0O" localSheetId="7" hidden="1">#REF!</definedName>
    <definedName name="BExOLQ5A7IWI0W12J7315E7LBI0O" hidden="1">#REF!</definedName>
    <definedName name="BExOLYZNG5RBD0BTS1OEZJNU92Q5" localSheetId="7" hidden="1">#REF!</definedName>
    <definedName name="BExOLYZNG5RBD0BTS1OEZJNU92Q5" hidden="1">#REF!</definedName>
    <definedName name="BExOM136CSOYSV2NE3NAU04Z4414" localSheetId="7" hidden="1">#REF!</definedName>
    <definedName name="BExOM136CSOYSV2NE3NAU04Z4414" hidden="1">#REF!</definedName>
    <definedName name="BExOM3HIJ3UZPOKJI68KPBJAHPDC" localSheetId="7" hidden="1">#REF!</definedName>
    <definedName name="BExOM3HIJ3UZPOKJI68KPBJAHPDC" hidden="1">#REF!</definedName>
    <definedName name="BExOM5QC0I90GVJG1G7NFAIINKAQ" localSheetId="7" hidden="1">#REF!</definedName>
    <definedName name="BExOM5QC0I90GVJG1G7NFAIINKAQ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7" hidden="1">#REF!</definedName>
    <definedName name="BExOMP7NGCLUNFK50QD2LPKRG078" hidden="1">#REF!</definedName>
    <definedName name="BExOMPNX2853XA8AUM0BLA7CS86A" localSheetId="7" hidden="1">#REF!</definedName>
    <definedName name="BExOMPNX2853XA8AUM0BLA7CS86A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7" hidden="1">#REF!</definedName>
    <definedName name="BExON0AX35F2SI0UCVMGWGVIUNI3" hidden="1">#REF!</definedName>
    <definedName name="BExON1I19LN0T10YIIYC5NE9UGMR" localSheetId="7" hidden="1">#REF!</definedName>
    <definedName name="BExON1I19LN0T10YIIYC5NE9UGMR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7" hidden="1">#REF!</definedName>
    <definedName name="BExONB3A7CO4YD8RB41PHC93BQ9M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7" hidden="1">#REF!</definedName>
    <definedName name="BExONJ1BU17R0F5A2UP1UGJBOGKS" hidden="1">#REF!</definedName>
    <definedName name="BExONKZDHE8SS0P4YRLGEQR9KYHF" localSheetId="7" hidden="1">#REF!</definedName>
    <definedName name="BExONKZDHE8SS0P4YRLGEQR9KYHF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7" hidden="1">#REF!</definedName>
    <definedName name="BExONRQ1BAA4F3TXP2MYQ4YCZ09S" hidden="1">#REF!</definedName>
    <definedName name="BExONU4ENMND8RLZX0L5EHPYQQSB" localSheetId="7" hidden="1">#REF!</definedName>
    <definedName name="BExONU4ENMND8RLZX0L5EHPYQQSB" hidden="1">#REF!</definedName>
    <definedName name="BExONXPUEU6ZRSIX4PDJ1DXY679I" localSheetId="7" hidden="1">#REF!</definedName>
    <definedName name="BExONXPUEU6ZRSIX4PDJ1DXY679I" hidden="1">#REF!</definedName>
    <definedName name="BExOO0KEG2WL5WKKMHN0S2UTIUNG" localSheetId="7" hidden="1">#REF!</definedName>
    <definedName name="BExOO0KEG2WL5WKKMHN0S2UTIUNG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7" hidden="1">#REF!</definedName>
    <definedName name="BExOO4B8FPAFYPHCTYTX37P1TQM5" hidden="1">#REF!</definedName>
    <definedName name="BExOOIULUDOJRMYABWV5CCL906X6" localSheetId="7" hidden="1">#REF!</definedName>
    <definedName name="BExOOIULUDOJRMYABWV5CCL906X6" hidden="1">#REF!</definedName>
    <definedName name="BExOOJLIWKJW5S7XWJXD8TYV5HQ9" localSheetId="7" hidden="1">#REF!</definedName>
    <definedName name="BExOOJLIWKJW5S7XWJXD8TYV5HQ9" hidden="1">#REF!</definedName>
    <definedName name="BExOOQ1JVWQ9LYXD0V94BRXKTA1I" localSheetId="7" hidden="1">#REF!</definedName>
    <definedName name="BExOOQ1JVWQ9LYXD0V94BRXKTA1I" hidden="1">#REF!</definedName>
    <definedName name="BExOOTN0KTXJCL7E476XBN1CJ553" localSheetId="7" hidden="1">#REF!</definedName>
    <definedName name="BExOOTN0KTXJCL7E476XBN1CJ553" hidden="1">#REF!</definedName>
    <definedName name="BExOOVVUJIJNAYDICUUQQ9O7O3TW" localSheetId="7" hidden="1">#REF!</definedName>
    <definedName name="BExOOVVUJIJNAYDICUUQQ9O7O3TW" hidden="1">#REF!</definedName>
    <definedName name="BExOP9DDU5MZJKWGFT0MKL44YKIV" localSheetId="7" hidden="1">#REF!</definedName>
    <definedName name="BExOP9DDU5MZJKWGFT0MKL44YKIV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7" hidden="1">#REF!</definedName>
    <definedName name="BExQ19DEUOLC11IW32E2AMVZLFF1" hidden="1">#REF!</definedName>
    <definedName name="BExQ1OCW3L24TN0BYVRE2NE3IK1O" localSheetId="7" hidden="1">#REF!</definedName>
    <definedName name="BExQ1OCW3L24TN0BYVRE2NE3IK1O" hidden="1">#REF!</definedName>
    <definedName name="BExQ29C73XR33S3668YYSYZAIHTG" localSheetId="7" hidden="1">#REF!</definedName>
    <definedName name="BExQ29C73XR33S3668YYSYZAIHTG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7" hidden="1">#REF!</definedName>
    <definedName name="BExQ2M841F5Z1BQYR8DG5FKK0LIU" hidden="1">#REF!</definedName>
    <definedName name="BExQ2STHO7AXYTS1VPPHQMX1WT30" localSheetId="7" hidden="1">#REF!</definedName>
    <definedName name="BExQ2STHO7AXYTS1VPPHQMX1WT30" hidden="1">#REF!</definedName>
    <definedName name="BExQ2XWXHMQMQ99FF9293AEQHABB" localSheetId="7" hidden="1">#REF!</definedName>
    <definedName name="BExQ2XWXHMQMQ99FF9293AEQHABB" hidden="1">#REF!</definedName>
    <definedName name="BExQ300G8I8TK45A0MVHV15422EU" localSheetId="7" hidden="1">#REF!</definedName>
    <definedName name="BExQ300G8I8TK45A0MVHV15422EU" hidden="1">#REF!</definedName>
    <definedName name="BExQ305RBEODGNAETZ0EZQLLDZZD" localSheetId="7" hidden="1">#REF!</definedName>
    <definedName name="BExQ305RBEODGNAETZ0EZQLLDZZD" hidden="1">#REF!</definedName>
    <definedName name="BExQ37SZQJSC2C73FY2IJY852LVP" localSheetId="7" hidden="1">#REF!</definedName>
    <definedName name="BExQ37SZQJSC2C73FY2IJY852LVP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7" hidden="1">#REF!</definedName>
    <definedName name="BExQ3D1P3M5Z3HLMEZ17E0BLEE4U" hidden="1">#REF!</definedName>
    <definedName name="BExQ3EZX6BA2WHKI84SG78UPRTSE" localSheetId="7" hidden="1">#REF!</definedName>
    <definedName name="BExQ3EZX6BA2WHKI84SG78UPRTSE" hidden="1">#REF!</definedName>
    <definedName name="BExQ3KOX6620WUSBG7PGACNC936P" localSheetId="7" hidden="1">#REF!</definedName>
    <definedName name="BExQ3KOX6620WUSBG7PGACNC936P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7" hidden="1">#REF!</definedName>
    <definedName name="BExQ42IU9MNDYLODP41DL6YTZMAR" hidden="1">#REF!</definedName>
    <definedName name="BExQ42O4PHH156IHXSW0JAYAC0NJ" localSheetId="7" hidden="1">#REF!</definedName>
    <definedName name="BExQ42O4PHH156IHXSW0JAYAC0NJ" hidden="1">#REF!</definedName>
    <definedName name="BExQ452HF7N1HYPXJXQ8WD6SOWUV" localSheetId="7" hidden="1">#REF!</definedName>
    <definedName name="BExQ452HF7N1HYPXJXQ8WD6SOWUV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7" hidden="1">#REF!</definedName>
    <definedName name="BExQ4DGKF54SRKQUTUT4B1CZSS62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7" hidden="1">#REF!</definedName>
    <definedName name="BExQ56Z9W6YHZHRXOFFI8EFA7CDI" hidden="1">#REF!</definedName>
    <definedName name="BExQ58MP5FO5Q5CIXVMMYWWPEFW3" localSheetId="7" hidden="1">#REF!</definedName>
    <definedName name="BExQ58MP5FO5Q5CIXVMMYWWPEFW3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7" hidden="1">#REF!</definedName>
    <definedName name="BExQ5UICMGTMK790KTLK49MAGXRC" hidden="1">#REF!</definedName>
    <definedName name="BExQ5YUUK9FD0QGTY4WD0W90O7OL" localSheetId="7" hidden="1">#REF!</definedName>
    <definedName name="BExQ5YUUK9FD0QGTY4WD0W90O7OL" hidden="1">#REF!</definedName>
    <definedName name="BExQ62WGBSDPG7ZU34W0N8X45R3X" localSheetId="7" hidden="1">#REF!</definedName>
    <definedName name="BExQ62WGBSDPG7ZU34W0N8X45R3X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7" hidden="1">#REF!</definedName>
    <definedName name="BExQ6CN1EF2UPZ57ZYMGK8TUJQSS" hidden="1">#REF!</definedName>
    <definedName name="BExQ6FSF8BMWVLJI7Y7MKPG9SU5O" localSheetId="7" hidden="1">#REF!</definedName>
    <definedName name="BExQ6FSF8BMWVLJI7Y7MKPG9SU5O" hidden="1">#REF!</definedName>
    <definedName name="BExQ6M2YXJ8AMRJF3QGHC40ADAHZ" localSheetId="7" hidden="1">#REF!</definedName>
    <definedName name="BExQ6M2YXJ8AMRJF3QGHC40ADAHZ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7" hidden="1">#REF!</definedName>
    <definedName name="BExQ6POH065GV0I74XXVD0VUPBJW" hidden="1">#REF!</definedName>
    <definedName name="BExQ6WV9KPSMXPPLGZ3KK4WNYTHU" localSheetId="7" hidden="1">#REF!</definedName>
    <definedName name="BExQ6WV9KPSMXPPLGZ3KK4WNYTHU" hidden="1">#REF!</definedName>
    <definedName name="BExQ7541G92R52ECOIYO6UXIWJJ4" localSheetId="7" hidden="1">#REF!</definedName>
    <definedName name="BExQ7541G92R52ECOIYO6UXIWJJ4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7" hidden="1">#REF!</definedName>
    <definedName name="BExQ79LX01ZPQB8EGD1ZHR2VK2H3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7" hidden="1">#REF!</definedName>
    <definedName name="BExQ7MY3U2Z1IZ71U5LJUD00VVB4" hidden="1">#REF!</definedName>
    <definedName name="BExQ7XL2Q1GVUFL1F9KK0K0EXMWG" localSheetId="7" hidden="1">#REF!</definedName>
    <definedName name="BExQ7XL2Q1GVUFL1F9KK0K0EXMWG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7" hidden="1">#REF!</definedName>
    <definedName name="BExQ8DM90XJ6GCJIK9LC5O82I2TJ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7" hidden="1">#REF!</definedName>
    <definedName name="BExQ8O3WEU8HNTTGKTW5T0QSKCLP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7" hidden="1">#REF!</definedName>
    <definedName name="BExQ94LAW6MAQBWY25WTBFV5PPZJ" hidden="1">#REF!</definedName>
    <definedName name="BExQ968K8V66L55PCVI3B4VR4FW6" localSheetId="7" hidden="1">#REF!</definedName>
    <definedName name="BExQ968K8V66L55PCVI3B4VR4FW6" hidden="1">#REF!</definedName>
    <definedName name="BExQ97QIPOSSRK978N8P234Y1XA4" localSheetId="7" hidden="1">#REF!</definedName>
    <definedName name="BExQ97QIPOSSRK978N8P234Y1XA4" hidden="1">#REF!</definedName>
    <definedName name="BExQ9DFHXLBKBS9DWH05G83SL12Z" localSheetId="7" hidden="1">#REF!</definedName>
    <definedName name="BExQ9DFHXLBKBS9DWH05G83SL12Z" hidden="1">#REF!</definedName>
    <definedName name="BExQ9E6FBAXTHGF3RXANFIA77GXP" localSheetId="7" hidden="1">#REF!</definedName>
    <definedName name="BExQ9E6FBAXTHGF3RXANFIA77GXP" hidden="1">#REF!</definedName>
    <definedName name="BExQ9J4ID0TGFFFJSQ9PFAMXOYZ1" localSheetId="7" hidden="1">#REF!</definedName>
    <definedName name="BExQ9J4ID0TGFFFJSQ9PFAMXOYZ1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7" hidden="1">#REF!</definedName>
    <definedName name="BExQ9M4E2ACZOWWWP1JJIQO8AHUM" hidden="1">#REF!</definedName>
    <definedName name="BExQ9TBCP5IJKSQLYEBE6FQLF16I" localSheetId="7" hidden="1">#REF!</definedName>
    <definedName name="BExQ9TBCP5IJKSQLYEBE6FQLF16I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7" hidden="1">#REF!</definedName>
    <definedName name="BExQ9ZLYHWABXAA9NJDW8ZS0UQ9P" hidden="1">#REF!</definedName>
    <definedName name="BExQ9ZWQ19KSRZNZNPY6ZNWEST1J" localSheetId="7" hidden="1">#REF!</definedName>
    <definedName name="BExQ9ZWQ19KSRZNZNPY6ZNWEST1J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7" hidden="1">#REF!</definedName>
    <definedName name="BExQA55GY0STSNBWQCWN8E31ZXCS" hidden="1">#REF!</definedName>
    <definedName name="BExQA7URC7M82I0T9RUF90GCS15S" localSheetId="7" hidden="1">#REF!</definedName>
    <definedName name="BExQA7URC7M82I0T9RUF90GCS15S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7" hidden="1">#REF!</definedName>
    <definedName name="BExQAG8PP8R5NJKNQD1U4QOSD6X5" hidden="1">#REF!</definedName>
    <definedName name="BExQAVTR32SDHZQ69KNYF6UXXKS2" localSheetId="7" hidden="1">#REF!</definedName>
    <definedName name="BExQAVTR32SDHZQ69KNYF6UXXKS2" hidden="1">#REF!</definedName>
    <definedName name="BExQBBETZJ7LHJ9CLAL3GEKQFEGR" localSheetId="7" hidden="1">#REF!</definedName>
    <definedName name="BExQBBETZJ7LHJ9CLAL3GEKQFEGR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7" hidden="1">#REF!</definedName>
    <definedName name="BExQBEER6CRCRPSSL61S0OMH57ZA" hidden="1">#REF!</definedName>
    <definedName name="BExQBFR753FNBMC27WEQJT8UKANJ" localSheetId="7" hidden="1">#REF!</definedName>
    <definedName name="BExQBFR753FNBMC27WEQJT8UKANJ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7" hidden="1">#REF!</definedName>
    <definedName name="BExQBM1RUSIQ85LLMM2159BYDPIP" hidden="1">#REF!</definedName>
    <definedName name="BExQBOWE543K7PGA5S7SVU2QKPM3" localSheetId="7" hidden="1">#REF!</definedName>
    <definedName name="BExQBOWE543K7PGA5S7SVU2QKPM3" hidden="1">#REF!</definedName>
    <definedName name="BExQBPSOZ47V81YAEURP0NQJNTJH" localSheetId="7" hidden="1">#REF!</definedName>
    <definedName name="BExQBPSOZ47V81YAEURP0NQJNTJH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7" hidden="1">#REF!</definedName>
    <definedName name="BExQC94JL9F5GW4S8DQCAF4WB2DA" hidden="1">#REF!</definedName>
    <definedName name="BExQCKTD8AT0824LGWREXM1B5D1X" localSheetId="7" hidden="1">#REF!</definedName>
    <definedName name="BExQCKTD8AT0824LGWREXM1B5D1X" hidden="1">#REF!</definedName>
    <definedName name="BExQCQ7KF4HVXSD72FF3DJGNNO3M" localSheetId="7" hidden="1">#REF!</definedName>
    <definedName name="BExQCQ7KF4HVXSD72FF3DJGNNO3M" hidden="1">#REF!</definedName>
    <definedName name="BExQCRPJXI0WNJUFFAC39C0PFUFK" localSheetId="7" hidden="1">#REF!</definedName>
    <definedName name="BExQCRPJXI0WNJUFFAC39C0PFUFK" hidden="1">#REF!</definedName>
    <definedName name="BExQD571YWOXKR2SX85K5MKQ0AO2" localSheetId="7" hidden="1">#REF!</definedName>
    <definedName name="BExQD571YWOXKR2SX85K5MKQ0AO2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7" hidden="1">#REF!</definedName>
    <definedName name="BExQDE1B6U2Q9B73KBENABP71YM1" hidden="1">#REF!</definedName>
    <definedName name="BExQDGQCN7ZW41QDUHOBJUGQAX40" localSheetId="7" hidden="1">#REF!</definedName>
    <definedName name="BExQDGQCN7ZW41QDUHOBJUGQAX40" hidden="1">#REF!</definedName>
    <definedName name="BExQED8ZZUEH0WRNOHXI7V9TVC8K" localSheetId="7" hidden="1">#REF!</definedName>
    <definedName name="BExQED8ZZUEH0WRNOHXI7V9TVC8K" hidden="1">#REF!</definedName>
    <definedName name="BExQEF1PIJIB9J24OB0M4X1WLBB0" localSheetId="7" hidden="1">#REF!</definedName>
    <definedName name="BExQEF1PIJIB9J24OB0M4X1WLBB0" hidden="1">#REF!</definedName>
    <definedName name="BExQEMUA4HEFM4OVO8M8MA8PIAW1" localSheetId="7" hidden="1">#REF!</definedName>
    <definedName name="BExQEMUA4HEFM4OVO8M8MA8PIAW1" hidden="1">#REF!</definedName>
    <definedName name="BExQEP38QPDKB85WG2WOL17IMB5S" localSheetId="7" hidden="1">#REF!</definedName>
    <definedName name="BExQEP38QPDKB85WG2WOL17IMB5S" hidden="1">#REF!</definedName>
    <definedName name="BExQEQ4XZQFIKUXNU9H7WE7AMZ1U" localSheetId="7" hidden="1">#REF!</definedName>
    <definedName name="BExQEQ4XZQFIKUXNU9H7WE7AMZ1U" hidden="1">#REF!</definedName>
    <definedName name="BExQF1OEB07CRAP6ALNNMJNJ3P2D" localSheetId="7" hidden="1">#REF!</definedName>
    <definedName name="BExQF1OEB07CRAP6ALNNMJNJ3P2D" hidden="1">#REF!</definedName>
    <definedName name="BExQF8KKL224NYD20XYLLM2RE7EW" localSheetId="7" hidden="1">#REF!</definedName>
    <definedName name="BExQF8KKL224NYD20XYLLM2RE7EW" hidden="1">#REF!</definedName>
    <definedName name="BExQF9X2AQPFJZTCHTU5PTTR0JAH" localSheetId="7" hidden="1">#REF!</definedName>
    <definedName name="BExQF9X2AQPFJZTCHTU5PTTR0JAH" hidden="1">#REF!</definedName>
    <definedName name="BExQFAINO9ODQZX6NSM8EBTRD04E" localSheetId="7" hidden="1">#REF!</definedName>
    <definedName name="BExQFAINO9ODQZX6NSM8EBTRD04E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7" hidden="1">#REF!</definedName>
    <definedName name="BExQFWJQXNQAW6LUMOEDS6KMJMYL" hidden="1">#REF!</definedName>
    <definedName name="BExQG8TYRD2G42UA5ZPCRLNKUDMX" localSheetId="7" hidden="1">#REF!</definedName>
    <definedName name="BExQG8TYRD2G42UA5ZPCRLNKUDMX" hidden="1">#REF!</definedName>
    <definedName name="BExQGGBQ2CMSPV4NV4RA7NMBQER6" localSheetId="7" hidden="1">#REF!</definedName>
    <definedName name="BExQGGBQ2CMSPV4NV4RA7NMBQER6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7" hidden="1">#REF!</definedName>
    <definedName name="BExQGSBB6MJWDW7AYWA0MSFTXKRR" hidden="1">#REF!</definedName>
    <definedName name="BExQH0UURAJ13AVO5UI04HSRGVYW" localSheetId="7" hidden="1">#REF!</definedName>
    <definedName name="BExQH0UURAJ13AVO5UI04HSRGVYW" hidden="1">#REF!</definedName>
    <definedName name="BExQH5I0FUT0822E2ITR6M5724UF" localSheetId="7" hidden="1">#REF!</definedName>
    <definedName name="BExQH5I0FUT0822E2ITR6M5724UF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7" hidden="1">#REF!</definedName>
    <definedName name="BExQHCZSBYUY8OKKJXFYWKBBM6AH" hidden="1">#REF!</definedName>
    <definedName name="BExQHML1J3V7M9VZ3S2S198637RP" localSheetId="7" hidden="1">#REF!</definedName>
    <definedName name="BExQHML1J3V7M9VZ3S2S198637RP" hidden="1">#REF!</definedName>
    <definedName name="BExQHPKXZ1K33V2F90NZIQRZYIAW" localSheetId="7" hidden="1">#REF!</definedName>
    <definedName name="BExQHPKXZ1K33V2F90NZIQRZYIAW" hidden="1">#REF!</definedName>
    <definedName name="BExQHRDNW8YFGT2B35K9CYSS1VAI" localSheetId="7" hidden="1">#REF!</definedName>
    <definedName name="BExQHRDNW8YFGT2B35K9CYSS1VAI" hidden="1">#REF!</definedName>
    <definedName name="BExQHRZ9FBLUG6G6CC88UZA6V39L" localSheetId="7" hidden="1">#REF!</definedName>
    <definedName name="BExQHRZ9FBLUG6G6CC88UZA6V39L" hidden="1">#REF!</definedName>
    <definedName name="BExQHVF9KD06AG2RXUQJ9X4PVGX4" localSheetId="7" hidden="1">#REF!</definedName>
    <definedName name="BExQHVF9KD06AG2RXUQJ9X4PVGX4" hidden="1">#REF!</definedName>
    <definedName name="BExQHZBHVN2L4HC7ACTR73T5OCV0" localSheetId="7" hidden="1">#REF!</definedName>
    <definedName name="BExQHZBHVN2L4HC7ACTR73T5OCV0" hidden="1">#REF!</definedName>
    <definedName name="BExQI3O3BBL6MXZNJD1S3UD8WBUU" localSheetId="7" hidden="1">#REF!</definedName>
    <definedName name="BExQI3O3BBL6MXZNJD1S3UD8WBUU" hidden="1">#REF!</definedName>
    <definedName name="BExQI7431UOEBYKYPVVMNXBZ2ZP2" localSheetId="7" hidden="1">#REF!</definedName>
    <definedName name="BExQI7431UOEBYKYPVVMNXBZ2ZP2" hidden="1">#REF!</definedName>
    <definedName name="BExQI85V9TNLDJT5LTRZS10Y26SG" localSheetId="7" hidden="1">#REF!</definedName>
    <definedName name="BExQI85V9TNLDJT5LTRZS10Y26SG" hidden="1">#REF!</definedName>
    <definedName name="BExQI9ICYVAAXE7L1BQSE1VWSQA9" localSheetId="7" hidden="1">#REF!</definedName>
    <definedName name="BExQI9ICYVAAXE7L1BQSE1VWSQA9" hidden="1">#REF!</definedName>
    <definedName name="BExQIAPKHVEV8CU1L3TTHJW67FJ5" localSheetId="7" hidden="1">#REF!</definedName>
    <definedName name="BExQIAPKHVEV8CU1L3TTHJW67FJ5" hidden="1">#REF!</definedName>
    <definedName name="BExQIAV02RGEQG6AF0CWXU3MS9BZ" localSheetId="7" hidden="1">#REF!</definedName>
    <definedName name="BExQIAV02RGEQG6AF0CWXU3MS9BZ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7" hidden="1">#REF!</definedName>
    <definedName name="BExQIBWPAXU7HJZLKGJZY3EB7MIS" hidden="1">#REF!</definedName>
    <definedName name="BExQIHLP9AT969BKBF22IGW76GLI" localSheetId="7" hidden="1">#REF!</definedName>
    <definedName name="BExQIHLP9AT969BKBF22IGW76GLI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7" hidden="1">#REF!</definedName>
    <definedName name="BExQIVJB9MJ25NDUHTCVMSODJY2C" hidden="1">#REF!</definedName>
    <definedName name="BExQIWAEMVTWAU39DWIXT17K2A9Z" localSheetId="7" hidden="1">#REF!</definedName>
    <definedName name="BExQIWAEMVTWAU39DWIXT17K2A9Z" hidden="1">#REF!</definedName>
    <definedName name="BExQJ72T8UR0U461ZLEGOOEPCDIG" localSheetId="7" hidden="1">#REF!</definedName>
    <definedName name="BExQJ72T8UR0U461ZLEGOOEPCDIG" hidden="1">#REF!</definedName>
    <definedName name="BExQJAZ2QDORCR0K8PR9VHQZ4Y3P" localSheetId="7" hidden="1">#REF!</definedName>
    <definedName name="BExQJAZ2QDORCR0K8PR9VHQZ4Y3P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7" hidden="1">#REF!</definedName>
    <definedName name="BExQJJYSDX8B0J1QGF2HL071KKA3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7" hidden="1">#REF!</definedName>
    <definedName name="BExQKG6LD6PLNDGNGO9DJXY865BR" hidden="1">#REF!</definedName>
    <definedName name="BExQKUKG8I4CGS9QYSD0H7NHP4JN" localSheetId="7" hidden="1">#REF!</definedName>
    <definedName name="BExQKUKG8I4CGS9QYSD0H7NHP4JN" hidden="1">#REF!</definedName>
    <definedName name="BExQL2NSE8OYZFXQH8A23RMVMFW7" localSheetId="7" hidden="1">#REF!</definedName>
    <definedName name="BExQL2NSE8OYZFXQH8A23RMVMFW7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7" hidden="1">#REF!</definedName>
    <definedName name="BExRZIRRIXRUMZ5GOO95S7460BMP" hidden="1">#REF!</definedName>
    <definedName name="BExRZJTNBKKPK7SB4LA31O3OH6PO" localSheetId="7" hidden="1">#REF!</definedName>
    <definedName name="BExRZJTNBKKPK7SB4LA31O3OH6PO" hidden="1">#REF!</definedName>
    <definedName name="BExRZK9RAHMM0ZLTNSK7A4LDC42D" localSheetId="7" hidden="1">#REF!</definedName>
    <definedName name="BExRZK9RAHMM0ZLTNSK7A4LDC42D" hidden="1">#REF!</definedName>
    <definedName name="BExRZNF461H0WDF36L3U0UQSJGZB" localSheetId="7" hidden="1">#REF!</definedName>
    <definedName name="BExRZNF461H0WDF36L3U0UQSJGZB" hidden="1">#REF!</definedName>
    <definedName name="BExRZOGSR69INI6GAEPHDWSNK5Q4" localSheetId="7" hidden="1">#REF!</definedName>
    <definedName name="BExRZOGSR69INI6GAEPHDWSNK5Q4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7" hidden="1">#REF!</definedName>
    <definedName name="BExS0K8IHC45I78DMZBOJ1P13KQA" hidden="1">#REF!</definedName>
    <definedName name="BExS0L4WP69XXUFHED98XIEPB593" localSheetId="7" hidden="1">#REF!</definedName>
    <definedName name="BExS0L4WP69XXUFHED98XIEPB593" hidden="1">#REF!</definedName>
    <definedName name="BExS0Z2O2N4AJXFEPN87NU9ZGAHG" localSheetId="7" hidden="1">#REF!</definedName>
    <definedName name="BExS0Z2O2N4AJXFEPN87NU9ZGAHG" hidden="1">#REF!</definedName>
    <definedName name="BExS15IJV0WW662NXQUVT3FGP4ST" localSheetId="7" hidden="1">#REF!</definedName>
    <definedName name="BExS15IJV0WW662NXQUVT3FGP4ST" hidden="1">#REF!</definedName>
    <definedName name="BExS18T8TBNEPF4AU1VJ268XLF3L" localSheetId="7" hidden="1">#REF!</definedName>
    <definedName name="BExS18T8TBNEPF4AU1VJ268XLF3L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7" hidden="1">#REF!</definedName>
    <definedName name="BExS26OI2QNNAH2WMDD95Z400048" hidden="1">#REF!</definedName>
    <definedName name="BExS2D4EI622QRKZKVDPRE66M4XA" localSheetId="7" hidden="1">#REF!</definedName>
    <definedName name="BExS2D4EI622QRKZKVDPRE66M4XA" hidden="1">#REF!</definedName>
    <definedName name="BExS2DF6B4ZUF3VZLI4G6LJ3BF38" localSheetId="7" hidden="1">#REF!</definedName>
    <definedName name="BExS2DF6B4ZUF3VZLI4G6LJ3BF38" hidden="1">#REF!</definedName>
    <definedName name="BExS2GKEA6VM3PDWKD7XI0KRUHTW" localSheetId="7" hidden="1">#REF!</definedName>
    <definedName name="BExS2GKEA6VM3PDWKD7XI0KRUHTW" hidden="1">#REF!</definedName>
    <definedName name="BExS2I2HVU314TXI2DYFRY8XV913" localSheetId="7" hidden="1">#REF!</definedName>
    <definedName name="BExS2I2HVU314TXI2DYFRY8XV913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7" hidden="1">#REF!</definedName>
    <definedName name="BExS2TLU1HONYV6S3ZD9T12D7CIG" hidden="1">#REF!</definedName>
    <definedName name="BExS2WLQUVBRZJWQTWUU4CYDY4IN" localSheetId="7" hidden="1">#REF!</definedName>
    <definedName name="BExS2WLQUVBRZJWQTWUU4CYDY4IN" hidden="1">#REF!</definedName>
    <definedName name="BExS2YJQV4NUX6135T90Z1Y5R26Q" localSheetId="7" hidden="1">#REF!</definedName>
    <definedName name="BExS2YJQV4NUX6135T90Z1Y5R26Q" hidden="1">#REF!</definedName>
    <definedName name="BExS318UV9I2FXPQQWUKKX00QLPJ" localSheetId="7" hidden="1">#REF!</definedName>
    <definedName name="BExS318UV9I2FXPQQWUKKX00QLPJ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7" hidden="1">#REF!</definedName>
    <definedName name="BExS3OMGYO0DFN5186UFKEXZ2RX3" hidden="1">#REF!</definedName>
    <definedName name="BExS3SDERJ27OER67TIGOVZU13A2" localSheetId="7" hidden="1">#REF!</definedName>
    <definedName name="BExS3SDERJ27OER67TIGOVZU13A2" hidden="1">#REF!</definedName>
    <definedName name="BExS3STIH9SFG0R6H30P191QZE98" localSheetId="7" hidden="1">#REF!</definedName>
    <definedName name="BExS3STIH9SFG0R6H30P191QZE98" hidden="1">#REF!</definedName>
    <definedName name="BExS46R5WDNU5KL04FKY5LHJUCB8" localSheetId="7" hidden="1">#REF!</definedName>
    <definedName name="BExS46R5WDNU5KL04FKY5LHJUCB8" hidden="1">#REF!</definedName>
    <definedName name="BExS4ASWKM93XA275AXHYP8AG6SU" localSheetId="7" hidden="1">#REF!</definedName>
    <definedName name="BExS4ASWKM93XA275AXHYP8AG6SU" hidden="1">#REF!</definedName>
    <definedName name="BExS4IANBC4RO7HIK0MZZ2RPQU78" localSheetId="7" hidden="1">#REF!</definedName>
    <definedName name="BExS4IANBC4RO7HIK0MZZ2RPQU78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7" hidden="1">#REF!</definedName>
    <definedName name="BExS4P6S41O6Z6BED77U3GD9PNH1" hidden="1">#REF!</definedName>
    <definedName name="BExS4PXPURUHFBOKYFJD5J1J2RXC" localSheetId="7" hidden="1">#REF!</definedName>
    <definedName name="BExS4PXPURUHFBOKYFJD5J1J2RXC" hidden="1">#REF!</definedName>
    <definedName name="BExS4T32HD3YGJ91HTJ2IGVX6V4O" localSheetId="7" hidden="1">#REF!</definedName>
    <definedName name="BExS4T32HD3YGJ91HTJ2IGVX6V4O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7" hidden="1">#REF!</definedName>
    <definedName name="BExS59F0PA1V2ZC7S5TN6IT41SXP" hidden="1">#REF!</definedName>
    <definedName name="BExS5L3TGB8JVW9ROYWTKYTUPW27" localSheetId="7" hidden="1">#REF!</definedName>
    <definedName name="BExS5L3TGB8JVW9ROYWTKYTUPW27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7" hidden="1">#REF!</definedName>
    <definedName name="BExS6ITKSZFRR01YD5B0F676SYN7" hidden="1">#REF!</definedName>
    <definedName name="BExS6N0LI574IAC89EFW6CLTCQ33" localSheetId="7" hidden="1">#REF!</definedName>
    <definedName name="BExS6N0LI574IAC89EFW6CLTCQ33" hidden="1">#REF!</definedName>
    <definedName name="BExS6N0NEF7XCTT5R600QZ71A44O" localSheetId="7" hidden="1">#REF!</definedName>
    <definedName name="BExS6N0NEF7XCTT5R600QZ71A44O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7" hidden="1">#REF!</definedName>
    <definedName name="BExS6XNRKR0C3MTA0LV5B60UB908" hidden="1">#REF!</definedName>
    <definedName name="BExS73NELZEK2MDOLXO2Q7H3EG71" localSheetId="7" hidden="1">#REF!</definedName>
    <definedName name="BExS73NELZEK2MDOLXO2Q7H3EG71" hidden="1">#REF!</definedName>
    <definedName name="BExS7DJF6AXTWAJD7K4ZCD7L6BHV" localSheetId="7" hidden="1">#REF!</definedName>
    <definedName name="BExS7DJF6AXTWAJD7K4ZCD7L6BHV" hidden="1">#REF!</definedName>
    <definedName name="BExS7GOTHHOK287MX2RC853NWQAL" localSheetId="7" hidden="1">#REF!</definedName>
    <definedName name="BExS7GOTHHOK287MX2RC853NWQAL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7" hidden="1">#REF!</definedName>
    <definedName name="BExS82PRVNUTEKQZS56YT2DVF6C2" hidden="1">#REF!</definedName>
    <definedName name="BExS83BCNFAV6DRCB1VTUF96491J" localSheetId="7" hidden="1">#REF!</definedName>
    <definedName name="BExS83BCNFAV6DRCB1VTUF96491J" hidden="1">#REF!</definedName>
    <definedName name="BExS86GKM9ISCSNZD15BQ5E5L6A5" localSheetId="7" hidden="1">#REF!</definedName>
    <definedName name="BExS86GKM9ISCSNZD15BQ5E5L6A5" hidden="1">#REF!</definedName>
    <definedName name="BExS89GGRJ55EK546SM31UGE2K8T" localSheetId="7" hidden="1">#REF!</definedName>
    <definedName name="BExS89GGRJ55EK546SM31UGE2K8T" hidden="1">#REF!</definedName>
    <definedName name="BExS8BPG5A0GR5AO1U951NDGGR0L" localSheetId="7" hidden="1">#REF!</definedName>
    <definedName name="BExS8BPG5A0GR5AO1U951NDGGR0L" hidden="1">#REF!</definedName>
    <definedName name="BExS8CGI0JXFUBD41VFLI0SZSV8F" localSheetId="7" hidden="1">#REF!</definedName>
    <definedName name="BExS8CGI0JXFUBD41VFLI0SZSV8F" hidden="1">#REF!</definedName>
    <definedName name="BExS8D22FXVQKOEJP01LT0CDI3PS" localSheetId="7" hidden="1">#REF!</definedName>
    <definedName name="BExS8D22FXVQKOEJP01LT0CDI3PS" hidden="1">#REF!</definedName>
    <definedName name="BExS8EEJOZFBUWZDOM3O25AJRUVU" localSheetId="7" hidden="1">#REF!</definedName>
    <definedName name="BExS8EEJOZFBUWZDOM3O25AJRUVU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7" hidden="1">#REF!</definedName>
    <definedName name="BExS8HJRBVG0XI6PWA9KTMJZMQXK" hidden="1">#REF!</definedName>
    <definedName name="BExS8NE9HUZJH13OXLREOV1BX0OZ" localSheetId="7" hidden="1">#REF!</definedName>
    <definedName name="BExS8NE9HUZJH13OXLREOV1BX0OZ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7" hidden="1">#REF!</definedName>
    <definedName name="BExS8WDX408F60MH1X9B9UZ2H4R7" hidden="1">#REF!</definedName>
    <definedName name="BExS8X4UTVOFE2YEVLO8LTKMSI3A" localSheetId="7" hidden="1">#REF!</definedName>
    <definedName name="BExS8X4UTVOFE2YEVLO8LTKMSI3A" hidden="1">#REF!</definedName>
    <definedName name="BExS8Z2W2QEC3MH0BZIYLDFQNUIP" localSheetId="7" hidden="1">#REF!</definedName>
    <definedName name="BExS8Z2W2QEC3MH0BZIYLDFQNUIP" hidden="1">#REF!</definedName>
    <definedName name="BExS92DKGRFFCIA9C0IXDOLO57EP" localSheetId="7" hidden="1">#REF!</definedName>
    <definedName name="BExS92DKGRFFCIA9C0IXDOLO57EP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7" hidden="1">#REF!</definedName>
    <definedName name="BExS9C9N8GFISC6HUERJ0EI06GB2" hidden="1">#REF!</definedName>
    <definedName name="BExS9D6619QNINF06KHZHYUAH0S9" localSheetId="7" hidden="1">#REF!</definedName>
    <definedName name="BExS9D6619QNINF06KHZHYUAH0S9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7" hidden="1">#REF!</definedName>
    <definedName name="BExS9FPRS2KRRCS33SE6WFNF5GYL" hidden="1">#REF!</definedName>
    <definedName name="BExS9M5VN3VE822UH6TLACVY24CJ" localSheetId="7" hidden="1">#REF!</definedName>
    <definedName name="BExS9M5VN3VE822UH6TLACVY24CJ" hidden="1">#REF!</definedName>
    <definedName name="BExS9WI0A6PSEB8N9GPXF2Z7MWHM" localSheetId="7" hidden="1">#REF!</definedName>
    <definedName name="BExS9WI0A6PSEB8N9GPXF2Z7MWHM" hidden="1">#REF!</definedName>
    <definedName name="BExS9XJPZ07ND34OHX60QD382FV6" localSheetId="7" hidden="1">#REF!</definedName>
    <definedName name="BExS9XJPZ07ND34OHX60QD382FV6" hidden="1">#REF!</definedName>
    <definedName name="BExSA4AJLEEN4R7HU4FRSMYR17TR" localSheetId="7" hidden="1">#REF!</definedName>
    <definedName name="BExSA4AJLEEN4R7HU4FRSMYR17TR" hidden="1">#REF!</definedName>
    <definedName name="BExSA5HP306TN9XJS0TU619DLRR7" localSheetId="7" hidden="1">#REF!</definedName>
    <definedName name="BExSA5HP306TN9XJS0TU619DLRR7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7" hidden="1">#REF!</definedName>
    <definedName name="BExSAY9CA9TFXQ9M9FBJRGJO9T9E" hidden="1">#REF!</definedName>
    <definedName name="BExSB4JYKQ3MINI7RAYK5M8BLJDC" localSheetId="7" hidden="1">#REF!</definedName>
    <definedName name="BExSB4JYKQ3MINI7RAYK5M8BLJDC" hidden="1">#REF!</definedName>
    <definedName name="BExSBCY73CG3Q15P5BDLDT994XRL" localSheetId="7" hidden="1">#REF!</definedName>
    <definedName name="BExSBCY73CG3Q15P5BDLDT994XRL" hidden="1">#REF!</definedName>
    <definedName name="BExSBMOS41ZRLWYLOU29V6Y7YORR" localSheetId="7" hidden="1">#REF!</definedName>
    <definedName name="BExSBMOS41ZRLWYLOU29V6Y7YORR" hidden="1">#REF!</definedName>
    <definedName name="BExSBPZG22WAMZYIF7CZ686E8X80" localSheetId="7" hidden="1">#REF!</definedName>
    <definedName name="BExSBPZG22WAMZYIF7CZ686E8X80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7" hidden="1">#REF!</definedName>
    <definedName name="BExSCE99EZTILTTCE4NJJF96OYYM" hidden="1">#REF!</definedName>
    <definedName name="BExSCFWOMYELUEPWVJIRGIQZH5BV" localSheetId="7" hidden="1">#REF!</definedName>
    <definedName name="BExSCFWOMYELUEPWVJIRGIQZH5BV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7" hidden="1">#REF!</definedName>
    <definedName name="BExSCOG41SKKG4GYU76WRWW1CTE6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7" hidden="1">#REF!</definedName>
    <definedName name="BExSD9VH6PF6RQ135VOEE08YXPAW" hidden="1">#REF!</definedName>
    <definedName name="BExSDI9QWFD49GEZWZ3KOGM27XRB" localSheetId="7" hidden="1">#REF!</definedName>
    <definedName name="BExSDI9QWFD49GEZWZ3KOGM27XRB" hidden="1">#REF!</definedName>
    <definedName name="BExSDP5Y04WWMX2WWRITWOX8R5I9" localSheetId="7" hidden="1">#REF!</definedName>
    <definedName name="BExSDP5Y04WWMX2WWRITWOX8R5I9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7" hidden="1">#REF!</definedName>
    <definedName name="BExSDT20XUFXTDM37M148AXAP7HN" hidden="1">#REF!</definedName>
    <definedName name="BExSDYLOWNTKCY92LFEDAV8LO7D3" localSheetId="7" hidden="1">#REF!</definedName>
    <definedName name="BExSDYLOWNTKCY92LFEDAV8LO7D3" hidden="1">#REF!</definedName>
    <definedName name="BExSE277VXZ807WBUB6A1UGQ1SF9" localSheetId="7" hidden="1">#REF!</definedName>
    <definedName name="BExSE277VXZ807WBUB6A1UGQ1SF9" hidden="1">#REF!</definedName>
    <definedName name="BExSE3EDSP4UL6G0I3DZ5SBHMUBU" localSheetId="7" hidden="1">#REF!</definedName>
    <definedName name="BExSE3EDSP4UL6G0I3DZ5SBHMUBU" hidden="1">#REF!</definedName>
    <definedName name="BExSEEHK1VLWD7JBV9SVVVIKQZ3I" localSheetId="7" hidden="1">#REF!</definedName>
    <definedName name="BExSEEHK1VLWD7JBV9SVVVIKQZ3I" hidden="1">#REF!</definedName>
    <definedName name="BExSEITYG8XAMWJ1C8VKU1MB4TEO" localSheetId="7" hidden="1">#REF!</definedName>
    <definedName name="BExSEITYG8XAMWJ1C8VKU1MB4TEO" hidden="1">#REF!</definedName>
    <definedName name="BExSEJKZLX37P3V33TRTFJ30BFRK" localSheetId="7" hidden="1">#REF!</definedName>
    <definedName name="BExSEJKZLX37P3V33TRTFJ30BFRK" hidden="1">#REF!</definedName>
    <definedName name="BExSEKXG1AW54E28IG5EODEM0JJV" localSheetId="7" hidden="1">#REF!</definedName>
    <definedName name="BExSEKXG1AW54E28IG5EODEM0JJV" hidden="1">#REF!</definedName>
    <definedName name="BExSEO84KVM8R2IV5MFH0XI3IZSN" localSheetId="7" hidden="1">#REF!</definedName>
    <definedName name="BExSEO84KVM8R2IV5MFH0XI3IZSN" hidden="1">#REF!</definedName>
    <definedName name="BExSEP9UVOAI6TMXKNK587PQ3328" localSheetId="7" hidden="1">#REF!</definedName>
    <definedName name="BExSEP9UVOAI6TMXKNK587PQ3328" hidden="1">#REF!</definedName>
    <definedName name="BExSERIU9MUGR4NPZAUJCVXUZ74I" localSheetId="7" hidden="1">#REF!</definedName>
    <definedName name="BExSERIU9MUGR4NPZAUJCVXUZ74I" hidden="1">#REF!</definedName>
    <definedName name="BExSF07QFLZCO4P6K6QF05XG7PH1" localSheetId="7" hidden="1">#REF!</definedName>
    <definedName name="BExSF07QFLZCO4P6K6QF05XG7PH1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7" hidden="1">#REF!</definedName>
    <definedName name="BExSFKQRST2S9KXWWLCXYLKSF4G1" hidden="1">#REF!</definedName>
    <definedName name="BExSFOHO6VZ5Y463KL3XYTZBVE3P" localSheetId="7" hidden="1">#REF!</definedName>
    <definedName name="BExSFOHO6VZ5Y463KL3XYTZBVE3P" hidden="1">#REF!</definedName>
    <definedName name="BExSFY2ZJOYUEYBX21QZ7AMN2WK1" localSheetId="7" hidden="1">#REF!</definedName>
    <definedName name="BExSFY2ZJOYUEYBX21QZ7AMN2WK1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7" hidden="1">#REF!</definedName>
    <definedName name="BExSFZVPFTXA3F0IJ2NGH1GXX9R7" hidden="1">#REF!</definedName>
    <definedName name="BExSG2Q34XRC1K28H4XG6PQM3FTW" localSheetId="7" hidden="1">#REF!</definedName>
    <definedName name="BExSG2Q34XRC1K28H4XG6PQM3FTW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7" hidden="1">#REF!</definedName>
    <definedName name="BExSGE9LY91Q0URHB4YAMX0UAMYI" hidden="1">#REF!</definedName>
    <definedName name="BExSGLB2URTLBCKBB4Y885W925F2" localSheetId="7" hidden="1">#REF!</definedName>
    <definedName name="BExSGLB2URTLBCKBB4Y885W925F2" hidden="1">#REF!</definedName>
    <definedName name="BExSGNEL2G0PC04ATVS20W5179EK" localSheetId="7" hidden="1">#REF!</definedName>
    <definedName name="BExSGNEL2G0PC04ATVS20W5179EK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7" hidden="1">#REF!</definedName>
    <definedName name="BExSGOWJTAP41ZV5Q23H7MI9C76W" hidden="1">#REF!</definedName>
    <definedName name="BExSGR5JQVX2HQ0PKCGZNSSUM1RV" localSheetId="7" hidden="1">#REF!</definedName>
    <definedName name="BExSGR5JQVX2HQ0PKCGZNSSUM1RV" hidden="1">#REF!</definedName>
    <definedName name="BExSGT3MKX7YVLVP6YLL6KVO8UGV" localSheetId="7" hidden="1">#REF!</definedName>
    <definedName name="BExSGT3MKX7YVLVP6YLL6KVO8UGV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7" hidden="1">#REF!</definedName>
    <definedName name="BExSHAHFHS7MMNJR8JPVABRGBVIT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7" hidden="1">#REF!</definedName>
    <definedName name="BExSHVGPIAHXI97UBLI9G4I4M29F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7" hidden="1">#REF!</definedName>
    <definedName name="BExSIFUDNRWXWIWNGCCFOOD8WIAZ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7" hidden="1">#REF!</definedName>
    <definedName name="BExTUA5F7V4LUIIAM17J3A8XF3JE" hidden="1">#REF!</definedName>
    <definedName name="BExTUBY3AA9B91YRRWFOT21LUL8Q" localSheetId="7" hidden="1">#REF!</definedName>
    <definedName name="BExTUBY3AA9B91YRRWFOT21LUL8Q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7" hidden="1">#REF!</definedName>
    <definedName name="BExTUKXSZBM7C57G6NGLWGU4WOHY" hidden="1">#REF!</definedName>
    <definedName name="BExTUNC5INBE8Y5OA5GQUTXX6QJW" localSheetId="7" hidden="1">#REF!</definedName>
    <definedName name="BExTUNC5INBE8Y5OA5GQUTXX6QJW" hidden="1">#REF!</definedName>
    <definedName name="BExTUSQCFFYZCDNHWHADBC2E1ZP1" localSheetId="7" hidden="1">#REF!</definedName>
    <definedName name="BExTUSQCFFYZCDNHWHADBC2E1ZP1" hidden="1">#REF!</definedName>
    <definedName name="BExTUV4NQDZVAENZPSZGF7A3DDFN" localSheetId="7" hidden="1">#REF!</definedName>
    <definedName name="BExTUV4NQDZVAENZPSZGF7A3DDFN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7" hidden="1">#REF!</definedName>
    <definedName name="BExTUY9WNSJ91GV8CP0SKJTEIV82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7" hidden="1">#REF!</definedName>
    <definedName name="BExTVGPIQZ99YFXUC8OONUX5BD42" hidden="1">#REF!</definedName>
    <definedName name="BExTVQG4F5RF0LZXG06AZ6EU1GQ3" localSheetId="7" hidden="1">#REF!</definedName>
    <definedName name="BExTVQG4F5RF0LZXG06AZ6EU1GQ3" hidden="1">#REF!</definedName>
    <definedName name="BExTVZQLP9VFLEYQ9280W13X7E8K" localSheetId="7" hidden="1">#REF!</definedName>
    <definedName name="BExTVZQLP9VFLEYQ9280W13X7E8K" hidden="1">#REF!</definedName>
    <definedName name="BExTWB4LA1PODQOH4LDTHQKBN16K" localSheetId="7" hidden="1">#REF!</definedName>
    <definedName name="BExTWB4LA1PODQOH4LDTHQKBN16K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7" hidden="1">#REF!</definedName>
    <definedName name="BExTWJTIA3WUW1PUWXAOP9O8NKLZ" hidden="1">#REF!</definedName>
    <definedName name="BExTWW95OX07FNA01WF5MSSSFQLX" localSheetId="7" hidden="1">#REF!</definedName>
    <definedName name="BExTWW95OX07FNA01WF5MSSSFQLX" hidden="1">#REF!</definedName>
    <definedName name="BExTX005F4GLW03J0PLPRPMI1SEG" localSheetId="7" hidden="1">#REF!</definedName>
    <definedName name="BExTX005F4GLW03J0PLPRPMI1SEG" hidden="1">#REF!</definedName>
    <definedName name="BExTX476KI0RNB71XI5TYMANSGBG" localSheetId="7" hidden="1">#REF!</definedName>
    <definedName name="BExTX476KI0RNB71XI5TYMANSGBG" hidden="1">#REF!</definedName>
    <definedName name="BExTXBJFKNSCUO7IOL6CSKERP06D" localSheetId="7" hidden="1">#REF!</definedName>
    <definedName name="BExTXBJFKNSCUO7IOL6CSKERP06D" hidden="1">#REF!</definedName>
    <definedName name="BExTXDMZDQ9U1FD9T7F79J29SYYN" localSheetId="7" hidden="1">#REF!</definedName>
    <definedName name="BExTXDMZDQ9U1FD9T7F79J29SYYN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7" hidden="1">#REF!</definedName>
    <definedName name="BExTXWIP2TFPTQ76NHFOB72NICRZ" hidden="1">#REF!</definedName>
    <definedName name="BExTY5T62H651VC86QM4X7E28JVA" localSheetId="7" hidden="1">#REF!</definedName>
    <definedName name="BExTY5T62H651VC86QM4X7E28JVA" hidden="1">#REF!</definedName>
    <definedName name="BExTYB7EHGVTJ4RSYOXWSG87U5WI" localSheetId="7" hidden="1">#REF!</definedName>
    <definedName name="BExTYB7EHGVTJ4RSYOXWSG87U5WI" hidden="1">#REF!</definedName>
    <definedName name="BExTYC93RS0KNKFOD35WG37LS9LY" localSheetId="7" hidden="1">#REF!</definedName>
    <definedName name="BExTYC93RS0KNKFOD35WG37LS9LY" hidden="1">#REF!</definedName>
    <definedName name="BExTYKCEFJ83LZM95M1V7CSFQVEA" localSheetId="7" hidden="1">#REF!</definedName>
    <definedName name="BExTYKCEFJ83LZM95M1V7CSFQVEA" hidden="1">#REF!</definedName>
    <definedName name="BExTYPLA9N640MFRJJQPKXT7P88M" localSheetId="7" hidden="1">#REF!</definedName>
    <definedName name="BExTYPLA9N640MFRJJQPKXT7P88M" hidden="1">#REF!</definedName>
    <definedName name="BExTYW1794M1TLJ2QQQCEEUZN18F" localSheetId="7" hidden="1">#REF!</definedName>
    <definedName name="BExTYW1794M1TLJ2QQQCEEUZN18F" hidden="1">#REF!</definedName>
    <definedName name="BExTZ7F71SNTOX4LLZCK5R9VUMIJ" localSheetId="7" hidden="1">#REF!</definedName>
    <definedName name="BExTZ7F71SNTOX4LLZCK5R9VUMIJ" hidden="1">#REF!</definedName>
    <definedName name="BExTZ80SWE36T1QSIIPJU7NJ65JL" localSheetId="7" hidden="1">#REF!</definedName>
    <definedName name="BExTZ80SWE36T1QSIIPJU7NJ65JL" hidden="1">#REF!</definedName>
    <definedName name="BExTZ869RSO739T4Q78JLOVO7G0C" localSheetId="7" hidden="1">#REF!</definedName>
    <definedName name="BExTZ869RSO739T4Q78JLOVO7G0C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7" hidden="1">#REF!</definedName>
    <definedName name="BExTZ97Y0RMR8V5BI9F2H4MFB77O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7" hidden="1">#REF!</definedName>
    <definedName name="BExU0BFJJQO1HJZKI14QGOQ6JROO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7" hidden="1">#REF!</definedName>
    <definedName name="BExU0MTJQPE041ZN7H8UKGV6MZT7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7" hidden="1">#REF!</definedName>
    <definedName name="BExU17CKOR3GNIHDNVLH9L1IOJS9" hidden="1">#REF!</definedName>
    <definedName name="BExU1DXYI5DAD9DSFIEAUOB5XFZ9" localSheetId="7" hidden="1">#REF!</definedName>
    <definedName name="BExU1DXYI5DAD9DSFIEAUOB5XFZ9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7" hidden="1">#REF!</definedName>
    <definedName name="BExU1IL9AOHFO85BZB6S60DK3N8H" hidden="1">#REF!</definedName>
    <definedName name="BExU1LAEKWJ0U6NP9G2AC9CTBYH6" localSheetId="7" hidden="1">#REF!</definedName>
    <definedName name="BExU1LAEKWJ0U6NP9G2AC9CTBYH6" hidden="1">#REF!</definedName>
    <definedName name="BExU1NOPS09CLFZL1O31RAF9BQNQ" localSheetId="7" hidden="1">#REF!</definedName>
    <definedName name="BExU1NOPS09CLFZL1O31RAF9BQNQ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7" hidden="1">#REF!</definedName>
    <definedName name="BExU1VRURIWWVJ95O40WA23LMTJD" hidden="1">#REF!</definedName>
    <definedName name="BExU2A0FXVBDX9LO3VWEXB4TLFT0" localSheetId="7" hidden="1">#REF!</definedName>
    <definedName name="BExU2A0FXVBDX9LO3VWEXB4TLFT0" hidden="1">#REF!</definedName>
    <definedName name="BExU2LEH667H33V81XVEZUP2O0UQ" localSheetId="7" hidden="1">#REF!</definedName>
    <definedName name="BExU2LEH667H33V81XVEZUP2O0UQ" hidden="1">#REF!</definedName>
    <definedName name="BExU2M5CK6XK55UIHDVYRXJJJRI4" localSheetId="7" hidden="1">#REF!</definedName>
    <definedName name="BExU2M5CK6XK55UIHDVYRXJJJRI4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7" hidden="1">#REF!</definedName>
    <definedName name="BExU2XZLYIU19G7358W5T9E87AFR" hidden="1">#REF!</definedName>
    <definedName name="BExU2ZXMKRBQEX0CT3ZPZ3UFZP1G" localSheetId="7" hidden="1">#REF!</definedName>
    <definedName name="BExU2ZXMKRBQEX0CT3ZPZ3UFZP1G" hidden="1">#REF!</definedName>
    <definedName name="BExU35XHF1K1XEQUSZ292S5T61YA" localSheetId="7" hidden="1">#REF!</definedName>
    <definedName name="BExU35XHF1K1XEQUSZ292S5T61YA" hidden="1">#REF!</definedName>
    <definedName name="BExU38S1U5IC1T5A3P2TZU5OV0LN" localSheetId="7" hidden="1">#REF!</definedName>
    <definedName name="BExU38S1U5IC1T5A3P2TZU5OV0LN" hidden="1">#REF!</definedName>
    <definedName name="BExU3B66MCKJFSKT3HL8B5EJGVX0" localSheetId="7" hidden="1">#REF!</definedName>
    <definedName name="BExU3B66MCKJFSKT3HL8B5EJGVX0" hidden="1">#REF!</definedName>
    <definedName name="BExU3FDFDB2NVPYUR5V7OA3HF474" localSheetId="7" hidden="1">#REF!</definedName>
    <definedName name="BExU3FDFDB2NVPYUR5V7OA3HF474" hidden="1">#REF!</definedName>
    <definedName name="BExU3R7J076KUCCEUGKAYMANTUT5" localSheetId="7" hidden="1">#REF!</definedName>
    <definedName name="BExU3R7J076KUCCEUGKAYMANTUT5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7" hidden="1">#REF!</definedName>
    <definedName name="BExU42QVGY7TK39W1BIN6CDRG2OE" hidden="1">#REF!</definedName>
    <definedName name="BExU431LXP7LIUNGJB9OSXEANFGX" localSheetId="7" hidden="1">#REF!</definedName>
    <definedName name="BExU431LXP7LIUNGJB9OSXEANFGX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7" hidden="1">#REF!</definedName>
    <definedName name="BExU4GDVLPUEWBA4MRYRTQAUNO7B" hidden="1">#REF!</definedName>
    <definedName name="BExU4H4RAMAX0XVAWT5WFYQNPAL3" localSheetId="7" hidden="1">#REF!</definedName>
    <definedName name="BExU4H4RAMAX0XVAWT5WFYQNPAL3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7" hidden="1">#REF!</definedName>
    <definedName name="BExU4L101H2KQHVKCKQ4PBAWZV6K" hidden="1">#REF!</definedName>
    <definedName name="BExU4LML14Q7KDTYIKJWXF68W7X1" localSheetId="7" hidden="1">#REF!</definedName>
    <definedName name="BExU4LML14Q7KDTYIKJWXF68W7X1" hidden="1">#REF!</definedName>
    <definedName name="BExU4NA00RRRBGRT6TOB0MXZRCRZ" localSheetId="7" hidden="1">#REF!</definedName>
    <definedName name="BExU4NA00RRRBGRT6TOB0MXZRCRZ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7" hidden="1">#REF!</definedName>
    <definedName name="BExU5DSTBWXLN6E59B757KRWRI6E" hidden="1">#REF!</definedName>
    <definedName name="BExU5JSMO03X9M4WIRPP8JPSMQKJ" localSheetId="7" hidden="1">#REF!</definedName>
    <definedName name="BExU5JSMO03X9M4WIRPP8JPSMQKJ" hidden="1">#REF!</definedName>
    <definedName name="BExU5TDWM8NNDHYPQ7OQODTQ368A" localSheetId="7" hidden="1">#REF!</definedName>
    <definedName name="BExU5TDWM8NNDHYPQ7OQODTQ368A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7" hidden="1">#REF!</definedName>
    <definedName name="BExU6PAVKIOAIMQ9XQIHHF1SUAGO" hidden="1">#REF!</definedName>
    <definedName name="BExU6SLKTWV0YINVLTI6BCG9ANZM" localSheetId="7" hidden="1">#REF!</definedName>
    <definedName name="BExU6SLKTWV0YINVLTI6BCG9ANZM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7" hidden="1">#REF!</definedName>
    <definedName name="BExU7HH4EAHFQHT4AXKGWAWZP3I0" hidden="1">#REF!</definedName>
    <definedName name="BExU7L7WPQSA0ELXZ0I86V33QCCJ" localSheetId="7" hidden="1">#REF!</definedName>
    <definedName name="BExU7L7WPQSA0ELXZ0I86V33QCCJ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7" hidden="1">#REF!</definedName>
    <definedName name="BExU7O2BJ6D5YCKEL6FD2EFCWYRX" hidden="1">#REF!</definedName>
    <definedName name="BExU7Q0JS9YIUKUPNSSAIDK2KJAV" localSheetId="7" hidden="1">#REF!</definedName>
    <definedName name="BExU7Q0JS9YIUKUPNSSAIDK2KJAV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7" hidden="1">#REF!</definedName>
    <definedName name="BExU885EZZNSZV3GP298UJ8LB7OL" hidden="1">#REF!</definedName>
    <definedName name="BExU8FSAUP9TUZ1NO9WXK80QPHWV" localSheetId="7" hidden="1">#REF!</definedName>
    <definedName name="BExU8FSAUP9TUZ1NO9WXK80QPHWV" hidden="1">#REF!</definedName>
    <definedName name="BExU8KFLAN778MBN93NYZB0FV30G" localSheetId="7" hidden="1">#REF!</definedName>
    <definedName name="BExU8KFLAN778MBN93NYZB0FV30G" hidden="1">#REF!</definedName>
    <definedName name="BExU8PZC6845UUDFG9M8FTC3P3DK" localSheetId="7" hidden="1">#REF!</definedName>
    <definedName name="BExU8PZC6845UUDFG9M8FTC3P3DK" hidden="1">#REF!</definedName>
    <definedName name="BExU8UX9JX3XLB47YZ8GFXE0V7R2" localSheetId="7" hidden="1">#REF!</definedName>
    <definedName name="BExU8UX9JX3XLB47YZ8GFXE0V7R2" hidden="1">#REF!</definedName>
    <definedName name="BExU8WVGMRSFNWCNHODQ9JQCMZB0" localSheetId="7" hidden="1">#REF!</definedName>
    <definedName name="BExU8WVGMRSFNWCNHODQ9JQCMZB0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7" hidden="1">#REF!</definedName>
    <definedName name="BExU9KJOZLO15N11MJVN782NFGJ0" hidden="1">#REF!</definedName>
    <definedName name="BExU9LG29XU2K1GNKRO4438JYQZE" localSheetId="7" hidden="1">#REF!</definedName>
    <definedName name="BExU9LG29XU2K1GNKRO4438JYQZE" hidden="1">#REF!</definedName>
    <definedName name="BExU9RW36I5Z6JIXUIUB3PJH86LT" localSheetId="7" hidden="1">#REF!</definedName>
    <definedName name="BExU9RW36I5Z6JIXUIUB3PJH86LT" hidden="1">#REF!</definedName>
    <definedName name="BExU9WU19DJ2VAGISPFEGDWWOO4V" localSheetId="7" hidden="1">#REF!</definedName>
    <definedName name="BExU9WU19DJ2VAGISPFEGDWWOO4V" hidden="1">#REF!</definedName>
    <definedName name="BExUA28AO7OWDG3H23Q0CL4B7BHW" localSheetId="7" hidden="1">#REF!</definedName>
    <definedName name="BExUA28AO7OWDG3H23Q0CL4B7BHW" hidden="1">#REF!</definedName>
    <definedName name="BExUA34N2C083NSTAHQGZZ3BCYGK" localSheetId="7" hidden="1">#REF!</definedName>
    <definedName name="BExUA34N2C083NSTAHQGZZ3BCYGK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7" hidden="1">#REF!</definedName>
    <definedName name="BExUA6Q4K25VH452AQ3ZIRBCMS61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7" hidden="1">#REF!</definedName>
    <definedName name="BExUAMWQODKBXMRH1QCMJLJBF8M7" hidden="1">#REF!</definedName>
    <definedName name="BExUARUP0MX710TNZSAA01HUEAVC" localSheetId="7" hidden="1">#REF!</definedName>
    <definedName name="BExUARUP0MX710TNZSAA01HUEAVC" hidden="1">#REF!</definedName>
    <definedName name="BExUAX8WS5OPVLCDXRGKTU2QMTFO" localSheetId="7" hidden="1">#REF!</definedName>
    <definedName name="BExUAX8WS5OPVLCDXRGKTU2QMTFO" hidden="1">#REF!</definedName>
    <definedName name="BExUB1FYAZ433NX9GD7WGACX5IZD" localSheetId="7" hidden="1">#REF!</definedName>
    <definedName name="BExUB1FYAZ433NX9GD7WGACX5IZD" hidden="1">#REF!</definedName>
    <definedName name="BExUB8HLEXSBVPZ5AXNQEK96F1N4" localSheetId="7" hidden="1">#REF!</definedName>
    <definedName name="BExUB8HLEXSBVPZ5AXNQEK96F1N4" hidden="1">#REF!</definedName>
    <definedName name="BExUBCDVZIEA7YT0LPSMHL5ZSERQ" localSheetId="7" hidden="1">#REF!</definedName>
    <definedName name="BExUBCDVZIEA7YT0LPSMHL5ZSERQ" hidden="1">#REF!</definedName>
    <definedName name="BExUBDA8WU087BUIMXC1U1CKA2RA" localSheetId="7" hidden="1">#REF!</definedName>
    <definedName name="BExUBDA8WU087BUIMXC1U1CKA2RA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7" hidden="1">#REF!</definedName>
    <definedName name="BExUBL83ED0P076RN9RJ8P1MZ299" hidden="1">#REF!</definedName>
    <definedName name="BExUC1EPS2CZ5CKFA0AQRIVRSHS8" localSheetId="7" hidden="1">#REF!</definedName>
    <definedName name="BExUC1EPS2CZ5CKFA0AQRIVRSHS8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7" hidden="1">#REF!</definedName>
    <definedName name="BExUC8WH8TCKBB5313JGYYQ1WFLT" hidden="1">#REF!</definedName>
    <definedName name="BExUCAP7GOSYPHMQKK6719YLSDIQ" localSheetId="7" hidden="1">#REF!</definedName>
    <definedName name="BExUCAP7GOSYPHMQKK6719YLSDIQ" hidden="1">#REF!</definedName>
    <definedName name="BExUCFCDK6SPH86I6STXX8X3WMC4" localSheetId="7" hidden="1">#REF!</definedName>
    <definedName name="BExUCFCDK6SPH86I6STXX8X3WMC4" hidden="1">#REF!</definedName>
    <definedName name="BExUCKL98JB87L3I6T6IFSWJNYAB" localSheetId="7" hidden="1">#REF!</definedName>
    <definedName name="BExUCKL98JB87L3I6T6IFSWJNYAB" hidden="1">#REF!</definedName>
    <definedName name="BExUCLC6AQ5KR6LXSAXV4QQ8ASVG" localSheetId="7" hidden="1">#REF!</definedName>
    <definedName name="BExUCLC6AQ5KR6LXSAXV4QQ8ASVG" hidden="1">#REF!</definedName>
    <definedName name="BExUD4IOJ12X3PJG5WXNNGDRCKAP" localSheetId="7" hidden="1">#REF!</definedName>
    <definedName name="BExUD4IOJ12X3PJG5WXNNGDRCKAP" hidden="1">#REF!</definedName>
    <definedName name="BExUD9WX9BWK72UWVSLYZJLAY5VY" localSheetId="7" hidden="1">#REF!</definedName>
    <definedName name="BExUD9WX9BWK72UWVSLYZJLAY5VY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7" hidden="1">#REF!</definedName>
    <definedName name="BExUE5OMY7OAJQ9WR8C8HG311ORP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7" hidden="1">#REF!</definedName>
    <definedName name="BExUEJGX3OQQP5KFRJSRCZ70EI9V" hidden="1">#REF!</definedName>
    <definedName name="BExUEKDB2RWXF3WMTZ6JSBCHNSDT" localSheetId="7" hidden="1">#REF!</definedName>
    <definedName name="BExUEKDB2RWXF3WMTZ6JSBCHNSDT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7" hidden="1">#REF!</definedName>
    <definedName name="BExVPRLJ9I6RX45EDVFSQGCPJSOK" hidden="1">#REF!</definedName>
    <definedName name="BExVRFU8RWFT8A80ZVAW185SG2G6" localSheetId="7" hidden="1">#REF!</definedName>
    <definedName name="BExVRFU8RWFT8A80ZVAW185SG2G6" hidden="1">#REF!</definedName>
    <definedName name="BExVSJ3NHETBAIZTZQSM8LAVT76V" localSheetId="7" hidden="1">#REF!</definedName>
    <definedName name="BExVSJ3NHETBAIZTZQSM8LAVT76V" hidden="1">#REF!</definedName>
    <definedName name="BExVSL787C8E4HFQZ2NVLT35I2XV" localSheetId="7" hidden="1">#REF!</definedName>
    <definedName name="BExVSL787C8E4HFQZ2NVLT35I2XV" hidden="1">#REF!</definedName>
    <definedName name="BExVSTFTVV14SFGHQUOJL5SQ5TX9" localSheetId="7" hidden="1">#REF!</definedName>
    <definedName name="BExVSTFTVV14SFGHQUOJL5SQ5TX9" hidden="1">#REF!</definedName>
    <definedName name="BExVT017S14M5X928ARKQ2GNUFE0" localSheetId="7" hidden="1">#REF!</definedName>
    <definedName name="BExVT017S14M5X928ARKQ2GNUFE0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7" hidden="1">#REF!</definedName>
    <definedName name="BExVT9H0R0T7WGQAAC0HABMG54YM" hidden="1">#REF!</definedName>
    <definedName name="BExVTAO57POUXSZQJQ6MABMZQA13" localSheetId="7" hidden="1">#REF!</definedName>
    <definedName name="BExVTAO57POUXSZQJQ6MABMZQA13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7" hidden="1">#REF!</definedName>
    <definedName name="BExVTXLMYR87BC04D1ERALPUFVPG" hidden="1">#REF!</definedName>
    <definedName name="BExVUL9V3H8ZF6Y72LQBBN639YAA" localSheetId="7" hidden="1">#REF!</definedName>
    <definedName name="BExVUL9V3H8ZF6Y72LQBBN639YAA" hidden="1">#REF!</definedName>
    <definedName name="BExVUZT95UAU8XG5X9XSE25CHQGA" localSheetId="7" hidden="1">#REF!</definedName>
    <definedName name="BExVUZT95UAU8XG5X9XSE25CHQGA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7" hidden="1">#REF!</definedName>
    <definedName name="BExVV7R410VYLADLX9LNG63ID6H1" hidden="1">#REF!</definedName>
    <definedName name="BExVVAAVDXGWAVI6J2W0BCU58MBM" localSheetId="7" hidden="1">#REF!</definedName>
    <definedName name="BExVVAAVDXGWAVI6J2W0BCU58MBM" hidden="1">#REF!</definedName>
    <definedName name="BExVVCEED4JEKF59OV0G3T4XFMFO" localSheetId="7" hidden="1">#REF!</definedName>
    <definedName name="BExVVCEED4JEKF59OV0G3T4XFMFO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7" hidden="1">#REF!</definedName>
    <definedName name="BExVVQ19TAECID45CS4HXT1RD3AQ" hidden="1">#REF!</definedName>
    <definedName name="BExVVYKOYB7OX8Y0B4UIUF79PVDO" localSheetId="7" hidden="1">#REF!</definedName>
    <definedName name="BExVVYKOYB7OX8Y0B4UIUF79PVDO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7" hidden="1">#REF!</definedName>
    <definedName name="BExVW6YTKA098AF57M4PHNQ54XMH" hidden="1">#REF!</definedName>
    <definedName name="BExVWHRDIJBRFANMKJFY05BHP7RS" localSheetId="7" hidden="1">#REF!</definedName>
    <definedName name="BExVWHRDIJBRFANMKJFY05BHP7RS" hidden="1">#REF!</definedName>
    <definedName name="BExVWINKCH0V0NUWH363SMXAZE62" localSheetId="7" hidden="1">#REF!</definedName>
    <definedName name="BExVWINKCH0V0NUWH363SMXAZE62" hidden="1">#REF!</definedName>
    <definedName name="BExVWYU8EK669NP172GEIGCTVPPA" localSheetId="7" hidden="1">#REF!</definedName>
    <definedName name="BExVWYU8EK669NP172GEIGCTVPPA" hidden="1">#REF!</definedName>
    <definedName name="BExVX3XN2DRJKL8EDBIG58RYQ36R" localSheetId="7" hidden="1">#REF!</definedName>
    <definedName name="BExVX3XN2DRJKL8EDBIG58RYQ36R" hidden="1">#REF!</definedName>
    <definedName name="BExVXBA38Z5WNQUH39HHZ2SAMC1T" localSheetId="7" hidden="1">#REF!</definedName>
    <definedName name="BExVXBA38Z5WNQUH39HHZ2SAMC1T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7" hidden="1">#REF!</definedName>
    <definedName name="BExVXHKI6LFYMGWISMPACMO247HL" hidden="1">#REF!</definedName>
    <definedName name="BExVXK9SK580O7MYHVNJ3V911ALP" localSheetId="7" hidden="1">#REF!</definedName>
    <definedName name="BExVXK9SK580O7MYHVNJ3V911ALP" hidden="1">#REF!</definedName>
    <definedName name="BExVXLX2BZ5EF2X6R41BTKRJR1NM" localSheetId="7" hidden="1">#REF!</definedName>
    <definedName name="BExVXLX2BZ5EF2X6R41BTKRJR1NM" hidden="1">#REF!</definedName>
    <definedName name="BExVXYT01U5IPYA7E44FWS6KCEFC" localSheetId="7" hidden="1">#REF!</definedName>
    <definedName name="BExVXYT01U5IPYA7E44FWS6KCEFC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7" hidden="1">#REF!</definedName>
    <definedName name="BExVY954UOEVQEIC5OFO4NEWVKAQ" hidden="1">#REF!</definedName>
    <definedName name="BExVYHDYIV5397LC02V4FEP8VD6W" localSheetId="7" hidden="1">#REF!</definedName>
    <definedName name="BExVYHDYIV5397LC02V4FEP8VD6W" hidden="1">#REF!</definedName>
    <definedName name="BExVYO4NFDGC4ZOGHANQWX5CH4BT" localSheetId="7" hidden="1">#REF!</definedName>
    <definedName name="BExVYO4NFDGC4ZOGHANQWX5CH4BT" hidden="1">#REF!</definedName>
    <definedName name="BExVYOVIZDA18YIQ0A30Q052PCAK" localSheetId="7" hidden="1">#REF!</definedName>
    <definedName name="BExVYOVIZDA18YIQ0A30Q052PCAK" hidden="1">#REF!</definedName>
    <definedName name="BExVYPS2R6B75R1EFIUJ6G5TE4Q4" localSheetId="7" hidden="1">#REF!</definedName>
    <definedName name="BExVYPS2R6B75R1EFIUJ6G5TE4Q4" hidden="1">#REF!</definedName>
    <definedName name="BExVYQIXPEM6J4JVP78BRHIC05PV" localSheetId="7" hidden="1">#REF!</definedName>
    <definedName name="BExVYQIXPEM6J4JVP78BRHIC05PV" hidden="1">#REF!</definedName>
    <definedName name="BExVYVGWN7SONLVDH9WJ2F1JS264" localSheetId="7" hidden="1">#REF!</definedName>
    <definedName name="BExVYVGWN7SONLVDH9WJ2F1JS264" hidden="1">#REF!</definedName>
    <definedName name="BExVZ40HNAZRM8JHYYNQ7F6A4GU0" localSheetId="7" hidden="1">#REF!</definedName>
    <definedName name="BExVZ40HNAZRM8JHYYNQ7F6A4GU0" hidden="1">#REF!</definedName>
    <definedName name="BExVZ7WRO17PYILJEJGPQCO5IL66" localSheetId="7" hidden="1">#REF!</definedName>
    <definedName name="BExVZ7WRO17PYILJEJGPQCO5IL66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7" hidden="1">#REF!</definedName>
    <definedName name="BExVZB1Y5J4UL2LKK0363EU7GIJ1" hidden="1">#REF!</definedName>
    <definedName name="BExVZGQXYK2ICC9JSNFPRHBD5KNU" localSheetId="7" hidden="1">#REF!</definedName>
    <definedName name="BExVZGQXYK2ICC9JSNFPRHBD5KNU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7" hidden="1">#REF!</definedName>
    <definedName name="BExVZNXWS91RD7NXV5NE2R3C8WW7" hidden="1">#REF!</definedName>
    <definedName name="BExW008AGT1ZRN5DFG4YOH5F7G47" localSheetId="7" hidden="1">#REF!</definedName>
    <definedName name="BExW008AGT1ZRN5DFG4YOH5F7G47" hidden="1">#REF!</definedName>
    <definedName name="BExW0386REQRCQCVT9BCX80UPTRY" localSheetId="7" hidden="1">#REF!</definedName>
    <definedName name="BExW0386REQRCQCVT9BCX80UPTRY" hidden="1">#REF!</definedName>
    <definedName name="BExW0FYP4WXY71CYUG40SUBG9UWU" localSheetId="7" hidden="1">#REF!</definedName>
    <definedName name="BExW0FYP4WXY71CYUG40SUBG9UWU" hidden="1">#REF!</definedName>
    <definedName name="BExW0MPJNQOJ7D6U780WU5XBL97X" localSheetId="7" hidden="1">#REF!</definedName>
    <definedName name="BExW0MPJNQOJ7D6U780WU5XBL97X" hidden="1">#REF!</definedName>
    <definedName name="BExW0RI61B4VV0ARXTFVBAWRA1C5" localSheetId="7" hidden="1">#REF!</definedName>
    <definedName name="BExW0RI61B4VV0ARXTFVBAWRA1C5" hidden="1">#REF!</definedName>
    <definedName name="BExW0Y8T85LBE0WS6FPX6ILTX9ON" localSheetId="7" hidden="1">#REF!</definedName>
    <definedName name="BExW0Y8T85LBE0WS6FPX6ILTX9ON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7" hidden="1">#REF!</definedName>
    <definedName name="BExW1F1220628FOMTW5UAATHRJHK" hidden="1">#REF!</definedName>
    <definedName name="BExW1PTHB0NZUF0GTD2J1UUL693E" localSheetId="7" hidden="1">#REF!</definedName>
    <definedName name="BExW1PTHB0NZUF0GTD2J1UUL693E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7" hidden="1">#REF!</definedName>
    <definedName name="BExW1U0JLKQ094DW5MMOI8UHO09V" hidden="1">#REF!</definedName>
    <definedName name="BExW1WK6J1TDP29S3QDPTYZJBLIW" localSheetId="7" hidden="1">#REF!</definedName>
    <definedName name="BExW1WK6J1TDP29S3QDPTYZJBLIW" hidden="1">#REF!</definedName>
    <definedName name="BExW283NP9D366XFPXLGSCI5UB0L" localSheetId="7" hidden="1">#REF!</definedName>
    <definedName name="BExW283NP9D366XFPXLGSCI5UB0L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7" hidden="1">#REF!</definedName>
    <definedName name="BExW2SMO90FU9W8DVVES6Q4E6BZR" hidden="1">#REF!</definedName>
    <definedName name="BExW36V9N91OHCUMGWJQL3I5P4JK" localSheetId="7" hidden="1">#REF!</definedName>
    <definedName name="BExW36V9N91OHCUMGWJQL3I5P4JK" hidden="1">#REF!</definedName>
    <definedName name="BExW39V04HTFFQE7DAW9MAJT0NNF" localSheetId="7" hidden="1">#REF!</definedName>
    <definedName name="BExW39V04HTFFQE7DAW9MAJT0NNF" hidden="1">#REF!</definedName>
    <definedName name="BExW3ECU6QPMV99AITCPHAG0CGYK" localSheetId="7" hidden="1">#REF!</definedName>
    <definedName name="BExW3ECU6QPMV99AITCPHAG0CGYK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7" hidden="1">#REF!</definedName>
    <definedName name="BExW3T1K638HT5E0Y8MMK108P5JT" hidden="1">#REF!</definedName>
    <definedName name="BExW3U3D6FTAFTK3Q7DSA9FY454Q" localSheetId="7" hidden="1">#REF!</definedName>
    <definedName name="BExW3U3D6FTAFTK3Q7DSA9FY454Q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7" hidden="1">#REF!</definedName>
    <definedName name="BExW4JKC5837JBPCOJV337ZVYYY3" hidden="1">#REF!</definedName>
    <definedName name="BExW4O2DBZGV8KGBO9EB4BAXIH4Y" localSheetId="7" hidden="1">#REF!</definedName>
    <definedName name="BExW4O2DBZGV8KGBO9EB4BAXIH4Y" hidden="1">#REF!</definedName>
    <definedName name="BExW4QR9FV9MP5K610THBSM51RYO" localSheetId="7" hidden="1">#REF!</definedName>
    <definedName name="BExW4QR9FV9MP5K610THBSM51RYO" hidden="1">#REF!</definedName>
    <definedName name="BExW4Z029R9E19ZENN3WEA3VDAD1" localSheetId="7" hidden="1">#REF!</definedName>
    <definedName name="BExW4Z029R9E19ZENN3WEA3VDAD1" hidden="1">#REF!</definedName>
    <definedName name="BExW53SPLW3K0Y0ZVTM4NYF1B2YH" localSheetId="7" hidden="1">#REF!</definedName>
    <definedName name="BExW53SPLW3K0Y0ZVTM4NYF1B2YH" hidden="1">#REF!</definedName>
    <definedName name="BExW591F7X34FVKJ2OUT09PFUW1B" localSheetId="7" hidden="1">#REF!</definedName>
    <definedName name="BExW591F7X34FVKJ2OUT09PFUW1B" hidden="1">#REF!</definedName>
    <definedName name="BExW5AZNT6IAZGNF2C879ODHY1B8" localSheetId="7" hidden="1">#REF!</definedName>
    <definedName name="BExW5AZNT6IAZGNF2C879ODHY1B8" hidden="1">#REF!</definedName>
    <definedName name="BExW5F6OUXHEWQU5VYE7W7P8DD78" localSheetId="7" hidden="1">#REF!</definedName>
    <definedName name="BExW5F6OUXHEWQU5VYE7W7P8DD78" hidden="1">#REF!</definedName>
    <definedName name="BExW5WPU27WD4NWZOT0ZEJIDLX5J" localSheetId="7" hidden="1">#REF!</definedName>
    <definedName name="BExW5WPU27WD4NWZOT0ZEJIDLX5J" hidden="1">#REF!</definedName>
    <definedName name="BExW5YD97EMSUYC4KDEFH1FB4FY3" localSheetId="7" hidden="1">#REF!</definedName>
    <definedName name="BExW5YD97EMSUYC4KDEFH1FB4FY3" hidden="1">#REF!</definedName>
    <definedName name="BExW5Z469DSRWTA6T0KVLA7SMIPL" localSheetId="7" hidden="1">#REF!</definedName>
    <definedName name="BExW5Z469DSRWTA6T0KVLA7SMIPL" hidden="1">#REF!</definedName>
    <definedName name="BExW62ETJAPBX5X53FTGUCHZXI2K" localSheetId="7" hidden="1">#REF!</definedName>
    <definedName name="BExW62ETJAPBX5X53FTGUCHZXI2K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7" hidden="1">#REF!</definedName>
    <definedName name="BExW6G1PJ38H10DVLL8WPQ736OEB" hidden="1">#REF!</definedName>
    <definedName name="BExW794A74Z5F2K8LVQLD6VSKXUE" localSheetId="7" hidden="1">#REF!</definedName>
    <definedName name="BExW794A74Z5F2K8LVQLD6VSKXUE" hidden="1">#REF!</definedName>
    <definedName name="BExW7Q1TQ8E6G4WYYNSOMV43S95R" localSheetId="7" hidden="1">#REF!</definedName>
    <definedName name="BExW7Q1TQ8E6G4WYYNSOMV43S95R" hidden="1">#REF!</definedName>
    <definedName name="BExW7XZTFZV0N9YM9S4PM74A5X2O" localSheetId="7" hidden="1">#REF!</definedName>
    <definedName name="BExW7XZTFZV0N9YM9S4PM74A5X2O" hidden="1">#REF!</definedName>
    <definedName name="BExW8K0SSIPSKBVP06IJ71600HJZ" localSheetId="7" hidden="1">#REF!</definedName>
    <definedName name="BExW8K0SSIPSKBVP06IJ71600HJZ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7" hidden="1">#REF!</definedName>
    <definedName name="BExW967733Q8RAJOHR2GJ3HO8JIW" hidden="1">#REF!</definedName>
    <definedName name="BExW9POK1KIOI0ALS5MZIKTDIYMA" localSheetId="7" hidden="1">#REF!</definedName>
    <definedName name="BExW9POK1KIOI0ALS5MZIKTDIYMA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7" hidden="1">#REF!</definedName>
    <definedName name="BExXN1XNO7H60M9X1E7EVWFJDM5N" hidden="1">#REF!</definedName>
    <definedName name="BExXN1XOOOY51EZQ6II0LWEU2OYT" localSheetId="7" hidden="1">#REF!</definedName>
    <definedName name="BExXN1XOOOY51EZQ6II0LWEU2OYT" hidden="1">#REF!</definedName>
    <definedName name="BExXN22ZOTIW49GPLWFYKVM90FNZ" localSheetId="7" hidden="1">#REF!</definedName>
    <definedName name="BExXN22ZOTIW49GPLWFYKVM90FNZ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7" hidden="1">#REF!</definedName>
    <definedName name="BExXNBOA39T2X6Y5Y5GZ5DDNA1AX" hidden="1">#REF!</definedName>
    <definedName name="BExXNBZ1BRDK73S9XPRR1645KLVB" localSheetId="7" hidden="1">#REF!</definedName>
    <definedName name="BExXNBZ1BRDK73S9XPRR1645KLVB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7" hidden="1">#REF!</definedName>
    <definedName name="BExXNPM24UN2PGVL9D1TUBFRIKR4" hidden="1">#REF!</definedName>
    <definedName name="BExXNWCR6WOY5G3VTC96QCIFQE0E" localSheetId="7" hidden="1">#REF!</definedName>
    <definedName name="BExXNWCR6WOY5G3VTC96QCIFQE0E" hidden="1">#REF!</definedName>
    <definedName name="BExXNWYB165VO9MHARCL5WLCHWS0" localSheetId="7" hidden="1">#REF!</definedName>
    <definedName name="BExXNWYB165VO9MHARCL5WLCHWS0" hidden="1">#REF!</definedName>
    <definedName name="BExXO278QHQN8JDK5425EJ615ECC" localSheetId="7" hidden="1">#REF!</definedName>
    <definedName name="BExXO278QHQN8JDK5425EJ615ECC" hidden="1">#REF!</definedName>
    <definedName name="BExXOBHOP0WGFHI2Y9AO4L440UVQ" localSheetId="7" hidden="1">#REF!</definedName>
    <definedName name="BExXOBHOP0WGFHI2Y9AO4L440UVQ" hidden="1">#REF!</definedName>
    <definedName name="BExXOHHHX25B8F97636QMXFUDZQK" localSheetId="7" hidden="1">#REF!</definedName>
    <definedName name="BExXOHHHX25B8F97636QMXFUDZQK" hidden="1">#REF!</definedName>
    <definedName name="BExXOHSAD2NSHOLLMZ2JWA4I3I1R" localSheetId="7" hidden="1">#REF!</definedName>
    <definedName name="BExXOHSAD2NSHOLLMZ2JWA4I3I1R" hidden="1">#REF!</definedName>
    <definedName name="BExXOJKWIJ6IFTV1RHIWHR91EZMW" localSheetId="7" hidden="1">#REF!</definedName>
    <definedName name="BExXOJKWIJ6IFTV1RHIWHR91EZMW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7" hidden="1">#REF!</definedName>
    <definedName name="BExXPELOTHOAG0OWILLAH94OZV5J" hidden="1">#REF!</definedName>
    <definedName name="BExXPOSJRLJNYPU01QNNQ5URXP2U" localSheetId="7" hidden="1">#REF!</definedName>
    <definedName name="BExXPOSJRLJNYPU01QNNQ5URXP2U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7" hidden="1">#REF!</definedName>
    <definedName name="BExXPZKYEMVF5JOC14HYOOYQK6JK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7" hidden="1">#REF!</definedName>
    <definedName name="BExXQCGQGGYSI0LTRVR73MUO50AW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7" hidden="1">#REF!</definedName>
    <definedName name="BExXQH41O5HZAH8BO6HCFY8YC3TU" hidden="1">#REF!</definedName>
    <definedName name="BExXQJIEF5R3QQ6D8HO3NGPU0IQC" localSheetId="7" hidden="1">#REF!</definedName>
    <definedName name="BExXQJIEF5R3QQ6D8HO3NGPU0IQC" hidden="1">#REF!</definedName>
    <definedName name="BExXQRAVW0KPQXIJ59NG6UGTZB59" localSheetId="7" hidden="1">#REF!</definedName>
    <definedName name="BExXQRAVW0KPQXIJ59NG6UGTZB59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7" hidden="1">#REF!</definedName>
    <definedName name="BExXQU00KOR7XLM8B13DGJ1MIQDY" hidden="1">#REF!</definedName>
    <definedName name="BExXQUG48Q1ISN53FE4MRROM0HSJ" localSheetId="7" hidden="1">#REF!</definedName>
    <definedName name="BExXQUG48Q1ISN53FE4MRROM0HSJ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7" hidden="1">#REF!</definedName>
    <definedName name="BExXR46U23CRRBV6IZT982MAEQKI" hidden="1">#REF!</definedName>
    <definedName name="BExXR6A8W3ND3XDZXBMQZ1VCAXHG" localSheetId="7" hidden="1">#REF!</definedName>
    <definedName name="BExXR6A8W3ND3XDZXBMQZ1VCAXHG" hidden="1">#REF!</definedName>
    <definedName name="BExXR7HKNHT37B4OOA9K9191PP22" localSheetId="7" hidden="1">#REF!</definedName>
    <definedName name="BExXR7HKNHT37B4OOA9K9191PP22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7" hidden="1">#REF!</definedName>
    <definedName name="BExXRIQ2JF2CVTRDQX2D9SPH7FTN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7" hidden="1">#REF!</definedName>
    <definedName name="BExXRO9N1SNJZGKD90P4K7FU1J0P" hidden="1">#REF!</definedName>
    <definedName name="BExXROF2MWDZ7IFXX27XOJ79Q86E" localSheetId="7" hidden="1">#REF!</definedName>
    <definedName name="BExXROF2MWDZ7IFXX27XOJ79Q86E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7" hidden="1">#REF!</definedName>
    <definedName name="BExXRZ20LZZCW8LVGDK0XETOTSAI" hidden="1">#REF!</definedName>
    <definedName name="BExXS4R1GKUJQX6MHUIUN4S3SCAS" localSheetId="7" hidden="1">#REF!</definedName>
    <definedName name="BExXS4R1GKUJQX6MHUIUN4S3SCAS" hidden="1">#REF!</definedName>
    <definedName name="BExXS63O4OMWMNXXAODZQFSDG33N" localSheetId="7" hidden="1">#REF!</definedName>
    <definedName name="BExXS63O4OMWMNXXAODZQFSDG33N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7" hidden="1">#REF!</definedName>
    <definedName name="BExXSC8RFK5D68FJD2HI4K66SA6I" hidden="1">#REF!</definedName>
    <definedName name="BExXSCP0AZ5MYCC2UFG2GLBCV1CC" localSheetId="7" hidden="1">#REF!</definedName>
    <definedName name="BExXSCP0AZ5MYCC2UFG2GLBCV1CC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7" hidden="1">#REF!</definedName>
    <definedName name="BExXSVQ2WOJJ73YEO8Q2FK60V4G8" hidden="1">#REF!</definedName>
    <definedName name="BExXTER5A2EQ14KN6J0MVATIHVKN" localSheetId="7" hidden="1">#REF!</definedName>
    <definedName name="BExXTER5A2EQ14KN6J0MVATIHVKN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7" hidden="1">#REF!</definedName>
    <definedName name="BExXTP3GYO6Z9RTKKT10XA0UTV3T" hidden="1">#REF!</definedName>
    <definedName name="BExXTRN4AFX9QW6YC4HNGBBD5R08" localSheetId="7" hidden="1">#REF!</definedName>
    <definedName name="BExXTRN4AFX9QW6YC4HNGBBD5R08" hidden="1">#REF!</definedName>
    <definedName name="BExXTV8M7YIG5C64O046DN613ZRO" localSheetId="7" hidden="1">#REF!</definedName>
    <definedName name="BExXTV8M7YIG5C64O046DN613ZRO" hidden="1">#REF!</definedName>
    <definedName name="BExXTVDXQ7ZX3THNLFJXFAONW0AI" localSheetId="7" hidden="1">#REF!</definedName>
    <definedName name="BExXTVDXQ7ZX3THNLFJXFAONW0AI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7" hidden="1">#REF!</definedName>
    <definedName name="BExXUQEQBF6FI240ZGIF9YXZSRAU" hidden="1">#REF!</definedName>
    <definedName name="BExXUX02UQ8LJPBZ4YBORILFR0W0" localSheetId="7" hidden="1">#REF!</definedName>
    <definedName name="BExXUX02UQ8LJPBZ4YBORILFR0W0" hidden="1">#REF!</definedName>
    <definedName name="BExXUYND6EJO7CJ5KRICV4O1JNWK" localSheetId="7" hidden="1">#REF!</definedName>
    <definedName name="BExXUYND6EJO7CJ5KRICV4O1JNWK" hidden="1">#REF!</definedName>
    <definedName name="BExXV6FWG4H3S2QEUJZYIXILNGJ7" localSheetId="7" hidden="1">#REF!</definedName>
    <definedName name="BExXV6FWG4H3S2QEUJZYIXILNGJ7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7" hidden="1">#REF!</definedName>
    <definedName name="BExXVKZ9WXPGL6IVY6T61IDD771I" hidden="1">#REF!</definedName>
    <definedName name="BExXVLA319WCSEOVHB05KDUSU054" localSheetId="7" hidden="1">#REF!</definedName>
    <definedName name="BExXVLA319WCSEOVHB05KDUSU054" hidden="1">#REF!</definedName>
    <definedName name="BExXVTTG5YRCSTI0UL141BKR36SU" localSheetId="7" hidden="1">#REF!</definedName>
    <definedName name="BExXVTTG5YRCSTI0UL141BKR36SU" hidden="1">#REF!</definedName>
    <definedName name="BExXVYWX74VKI8BDDSX9U85460MB" localSheetId="7" hidden="1">#REF!</definedName>
    <definedName name="BExXVYWX74VKI8BDDSX9U85460MB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7" hidden="1">#REF!</definedName>
    <definedName name="BExXWFP5AYE7EHYTJWBZSQ8PQ0YX" hidden="1">#REF!</definedName>
    <definedName name="BExXWIUCR0LXM58OVKZT2APLVTIA" localSheetId="7" hidden="1">#REF!</definedName>
    <definedName name="BExXWIUCR0LXM58OVKZT2APLVTIA" hidden="1">#REF!</definedName>
    <definedName name="BExXWTXJEA32DLC6QKN10QB955JT" localSheetId="7" hidden="1">#REF!</definedName>
    <definedName name="BExXWTXJEA32DLC6QKN10QB955JT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7" hidden="1">#REF!</definedName>
    <definedName name="BExXWWXHBZHA9J3N8K47F84X0M0L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7" hidden="1">#REF!</definedName>
    <definedName name="BExXXH5N3NKBQ7BCJPJTBF8CYM2Q" hidden="1">#REF!</definedName>
    <definedName name="BExXXI7HHXLBLUEW7EQ73TALJF48" localSheetId="7" hidden="1">#REF!</definedName>
    <definedName name="BExXXI7HHXLBLUEW7EQ73TALJF48" hidden="1">#REF!</definedName>
    <definedName name="BExXXKWLM4D541BH6O8GOJMHFHMW" localSheetId="7" hidden="1">#REF!</definedName>
    <definedName name="BExXXKWLM4D541BH6O8GOJMHFHMW" hidden="1">#REF!</definedName>
    <definedName name="BExXXNR17I6P4FQZPQF2ZXDFYB6C" localSheetId="7" hidden="1">#REF!</definedName>
    <definedName name="BExXXNR17I6P4FQZPQF2ZXDFYB6C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7" hidden="1">#REF!</definedName>
    <definedName name="BExXY7TYEBFXRYUYIFHTN65RJ8EW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7" hidden="1">#REF!</definedName>
    <definedName name="BExXYMNYAYH3WA2ZCFAYKZID9ZCI" hidden="1">#REF!</definedName>
    <definedName name="BExXYYT12SVN2VDMLVNV4P3ISD8T" localSheetId="7" hidden="1">#REF!</definedName>
    <definedName name="BExXYYT12SVN2VDMLVNV4P3ISD8T" hidden="1">#REF!</definedName>
    <definedName name="BExXYZ3SPSRCWM4YHTPZDCOLZPHR" localSheetId="7" hidden="1">#REF!</definedName>
    <definedName name="BExXYZ3SPSRCWM4YHTPZDCOLZPHR" hidden="1">#REF!</definedName>
    <definedName name="BExXZFVV4YB42AZ3H1I40YG3JAPU" localSheetId="7" hidden="1">#REF!</definedName>
    <definedName name="BExXZFVV4YB42AZ3H1I40YG3JAPU" hidden="1">#REF!</definedName>
    <definedName name="BExXZG1CQE1M9TDJ99253H6JVGIH" localSheetId="7" hidden="1">#REF!</definedName>
    <definedName name="BExXZG1CQE1M9TDJ99253H6JVGIH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7" hidden="1">#REF!</definedName>
    <definedName name="BExY07WSDH5QEVM7BJXJK2ZRAI1O" hidden="1">#REF!</definedName>
    <definedName name="BExY09PJJWYWGWWLX3YT8EVK0YV4" localSheetId="7" hidden="1">#REF!</definedName>
    <definedName name="BExY09PJJWYWGWWLX3YT8EVK0YV4" hidden="1">#REF!</definedName>
    <definedName name="BExY0C3UBVC4M59JIRXVQ8OWAJC1" localSheetId="7" hidden="1">#REF!</definedName>
    <definedName name="BExY0C3UBVC4M59JIRXVQ8OWAJC1" hidden="1">#REF!</definedName>
    <definedName name="BExY0ENH6ZXHW155XIGS0F46T43M" localSheetId="7" hidden="1">#REF!</definedName>
    <definedName name="BExY0ENH6ZXHW155XIGS0F46T43M" hidden="1">#REF!</definedName>
    <definedName name="BExY0IEEUB9SRGD9I14IDCPO5GV4" localSheetId="7" hidden="1">#REF!</definedName>
    <definedName name="BExY0IEEUB9SRGD9I14IDCPO5GV4" hidden="1">#REF!</definedName>
    <definedName name="BExY0LEAAM7MUGBRLXD6KXBOHZ6S" localSheetId="7" hidden="1">#REF!</definedName>
    <definedName name="BExY0LEAAM7MUGBRLXD6KXBOHZ6S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7" hidden="1">#REF!</definedName>
    <definedName name="BExY11FH9TXHERUYGG8FE50U7H7J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7" hidden="1">#REF!</definedName>
    <definedName name="BExY1GK9ELBEKDD7O6HR6DUO8YGO" hidden="1">#REF!</definedName>
    <definedName name="BExY1NWOXXFV9GGZ3PX444LZ8TVX" localSheetId="7" hidden="1">#REF!</definedName>
    <definedName name="BExY1NWOXXFV9GGZ3PX444LZ8TVX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7" hidden="1">#REF!</definedName>
    <definedName name="BExY1YEBOSLMID7LURP8QB46AI91" hidden="1">#REF!</definedName>
    <definedName name="BExY236UB98PA9PNCHMCSZYCHJBD" localSheetId="7" hidden="1">#REF!</definedName>
    <definedName name="BExY236UB98PA9PNCHMCSZYCHJBD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7" hidden="1">#REF!</definedName>
    <definedName name="BExY2GTSZ3VA9TXLY7KW1LIAKJ61" hidden="1">#REF!</definedName>
    <definedName name="BExY2IXBR1SGYZH08T7QHKEFS8HA" localSheetId="7" hidden="1">#REF!</definedName>
    <definedName name="BExY2IXBR1SGYZH08T7QHKEFS8HA" hidden="1">#REF!</definedName>
    <definedName name="BExY2Q4B5FUDA5VU4VRUHX327QN0" localSheetId="7" hidden="1">#REF!</definedName>
    <definedName name="BExY2Q4B5FUDA5VU4VRUHX327QN0" hidden="1">#REF!</definedName>
    <definedName name="BExY2S7TM2NG7A1NFYPWIFAIKUCO" localSheetId="7" hidden="1">#REF!</definedName>
    <definedName name="BExY2S7TM2NG7A1NFYPWIFAIKUCO" hidden="1">#REF!</definedName>
    <definedName name="BExY2Z3ZGRGD12RWANJZ8DFQO776" localSheetId="7" hidden="1">#REF!</definedName>
    <definedName name="BExY2Z3ZGRGD12RWANJZ8DFQO776" hidden="1">#REF!</definedName>
    <definedName name="BExY30WPXLJ01P42XKBSUF8KNOOK" localSheetId="7" hidden="1">#REF!</definedName>
    <definedName name="BExY30WPXLJ01P42XKBSUF8KNOOK" hidden="1">#REF!</definedName>
    <definedName name="BExY3297KIB0C8Z1G99OS1MCEGTO" localSheetId="7" hidden="1">#REF!</definedName>
    <definedName name="BExY3297KIB0C8Z1G99OS1MCEGTO" hidden="1">#REF!</definedName>
    <definedName name="BExY3HOSK7YI364K15OX70AVR6F1" localSheetId="7" hidden="1">#REF!</definedName>
    <definedName name="BExY3HOSK7YI364K15OX70AVR6F1" hidden="1">#REF!</definedName>
    <definedName name="BExY3I526B4VA8JBTKXWE3FGVT0D" localSheetId="7" hidden="1">#REF!</definedName>
    <definedName name="BExY3I526B4VA8JBTKXWE3FGVT0D" hidden="1">#REF!</definedName>
    <definedName name="BExY3I52TZR3GXQ9HDVDNIYLIGEH" localSheetId="7" hidden="1">#REF!</definedName>
    <definedName name="BExY3I52TZR3GXQ9HDVDNIYLIGEH" hidden="1">#REF!</definedName>
    <definedName name="BExY3T89AUR83SOAZZ3OMDEJDQ39" localSheetId="7" hidden="1">#REF!</definedName>
    <definedName name="BExY3T89AUR83SOAZZ3OMDEJDQ39" hidden="1">#REF!</definedName>
    <definedName name="BExY3WZ7VO2K6TYCHDY754FY24AA" localSheetId="7" hidden="1">#REF!</definedName>
    <definedName name="BExY3WZ7VO2K6TYCHDY754FY24AA" hidden="1">#REF!</definedName>
    <definedName name="BExY4BIG95HDDO6MY6WBUSWJIOLR" localSheetId="7" hidden="1">#REF!</definedName>
    <definedName name="BExY4BIG95HDDO6MY6WBUSWJIOLR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7" hidden="1">#REF!</definedName>
    <definedName name="BExY4PWCSFB8P3J3TBQB2MD67263" hidden="1">#REF!</definedName>
    <definedName name="BExY4RP3BE6KYZDIKQZO4U4DIT33" localSheetId="7" hidden="1">#REF!</definedName>
    <definedName name="BExY4RP3BE6KYZDIKQZO4U4DIT33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7" hidden="1">#REF!</definedName>
    <definedName name="BExY50JAF5CG01GTHAUS7I4ZLUDC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7" hidden="1">#REF!</definedName>
    <definedName name="BExY5S3XD1NJT109CV54IFOHVLQ6" hidden="1">#REF!</definedName>
    <definedName name="BExY5W088PPAPLSMR2P7FV2CRDCT" localSheetId="7" hidden="1">#REF!</definedName>
    <definedName name="BExY5W088PPAPLSMR2P7FV2CRDCT" hidden="1">#REF!</definedName>
    <definedName name="BExY6KA6BQ6H4SH5EMJBVF8UR4ZY" localSheetId="7" hidden="1">#REF!</definedName>
    <definedName name="BExY6KA6BQ6H4SH5EMJBVF8UR4ZY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7" hidden="1">#REF!</definedName>
    <definedName name="BExY6Q9YY7LW745GP7CYOGGSPHGE" hidden="1">#REF!</definedName>
    <definedName name="BExY6R6BYIQZ4OR1E7YI0OVOC08W" localSheetId="7" hidden="1">#REF!</definedName>
    <definedName name="BExY6R6BYIQZ4OR1E7YI0OVOC08W" hidden="1">#REF!</definedName>
    <definedName name="BExZIA3C8LKJTEH3MKQ57KJH5TA2" localSheetId="7" hidden="1">#REF!</definedName>
    <definedName name="BExZIA3C8LKJTEH3MKQ57KJH5TA2" hidden="1">#REF!</definedName>
    <definedName name="BExZIGDWFIOPMMVCRWX45OIJ5AP3" localSheetId="7" hidden="1">#REF!</definedName>
    <definedName name="BExZIGDWFIOPMMVCRWX45OIJ5AP3" hidden="1">#REF!</definedName>
    <definedName name="BExZIIHH3QNQE3GFMHEE4UMHY6WQ" localSheetId="7" hidden="1">#REF!</definedName>
    <definedName name="BExZIIHH3QNQE3GFMHEE4UMHY6WQ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7" hidden="1">#REF!</definedName>
    <definedName name="BExZJ7I9T8XU4MZRKJ1VVU76V2LZ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7" hidden="1">#REF!</definedName>
    <definedName name="BExZJS6RG34ODDY9HMZ0O34MEMSB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7" hidden="1">#REF!</definedName>
    <definedName name="BExZK3FGPHH5H771U7D5XY7XBS6E" hidden="1">#REF!</definedName>
    <definedName name="BExZK46CVVS9X1BZ6LLL71016ENT" localSheetId="7" hidden="1">#REF!</definedName>
    <definedName name="BExZK46CVVS9X1BZ6LLL71016ENT" hidden="1">#REF!</definedName>
    <definedName name="BExZK52PZLTP1F04T09MP30BVT7H" localSheetId="7" hidden="1">#REF!</definedName>
    <definedName name="BExZK52PZLTP1F04T09MP30BVT7H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7" hidden="1">#REF!</definedName>
    <definedName name="BExZKV5GYXO0X760SBD9TWTIQHGI" hidden="1">#REF!</definedName>
    <definedName name="BExZKZCGNEA9IPON37A91L4H4H17" localSheetId="7" hidden="1">#REF!</definedName>
    <definedName name="BExZKZCGNEA9IPON37A91L4H4H17" hidden="1">#REF!</definedName>
    <definedName name="BExZL6E4YVXRUN7ZGF2BIGIXFR8K" localSheetId="7" hidden="1">#REF!</definedName>
    <definedName name="BExZL6E4YVXRUN7ZGF2BIGIXFR8K" hidden="1">#REF!</definedName>
    <definedName name="BExZLF2ZTA4EPN0GHO7C5O8DZ1SN" localSheetId="7" hidden="1">#REF!</definedName>
    <definedName name="BExZLF2ZTA4EPN0GHO7C5O8DZ1SN" hidden="1">#REF!</definedName>
    <definedName name="BExZLGVLMKTPFXG42QYT0PO81G7F" localSheetId="7" hidden="1">#REF!</definedName>
    <definedName name="BExZLGVLMKTPFXG42QYT0PO81G7F" hidden="1">#REF!</definedName>
    <definedName name="BExZLHRYQQ7BYD3VQWHVTZGYGRCT" localSheetId="7" hidden="1">#REF!</definedName>
    <definedName name="BExZLHRYQQ7BYD3VQWHVTZGYGRCT" hidden="1">#REF!</definedName>
    <definedName name="BExZLKMK7LRK14S09WLMH7MXSQXM" localSheetId="7" hidden="1">#REF!</definedName>
    <definedName name="BExZLKMK7LRK14S09WLMH7MXSQXM" hidden="1">#REF!</definedName>
    <definedName name="BExZM503X0NZBS0FF22LK2RGG6GP" localSheetId="7" hidden="1">#REF!</definedName>
    <definedName name="BExZM503X0NZBS0FF22LK2RGG6GP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7" hidden="1">#REF!</definedName>
    <definedName name="BExZMF1MMTZ1TA14PZ8ASSU2CBSP" hidden="1">#REF!</definedName>
    <definedName name="BExZMH54ZU6X4KM0375X9K5VJDZN" localSheetId="7" hidden="1">#REF!</definedName>
    <definedName name="BExZMH54ZU6X4KM0375X9K5VJDZN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7" hidden="1">#REF!</definedName>
    <definedName name="BExZMOC3VNZALJM71X2T6FV91GTB" hidden="1">#REF!</definedName>
    <definedName name="BExZMRHA7TTR9QKJOMONHRVY3YOF" localSheetId="7" hidden="1">#REF!</definedName>
    <definedName name="BExZMRHA7TTR9QKJOMONHRVY3YOF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7" hidden="1">#REF!</definedName>
    <definedName name="BExZMZQ3RBKDHT5GLFNLS52OSJA0" hidden="1">#REF!</definedName>
    <definedName name="BExZN2F7Y2J2L2LN5WZRG949MS4A" localSheetId="7" hidden="1">#REF!</definedName>
    <definedName name="BExZN2F7Y2J2L2LN5WZRG949MS4A" hidden="1">#REF!</definedName>
    <definedName name="BExZN847WUWKRYTZWG9TCQZJS3OL" localSheetId="7" hidden="1">#REF!</definedName>
    <definedName name="BExZN847WUWKRYTZWG9TCQZJS3OL" hidden="1">#REF!</definedName>
    <definedName name="BExZNA2ALK6RDWFAXZQCL9TWRDCF" localSheetId="7" hidden="1">#REF!</definedName>
    <definedName name="BExZNA2ALK6RDWFAXZQCL9TWRDCF" hidden="1">#REF!</definedName>
    <definedName name="BExZNH3VISFF4NQI11BZDP5IQ7VG" localSheetId="7" hidden="1">#REF!</definedName>
    <definedName name="BExZNH3VISFF4NQI11BZDP5IQ7VG" hidden="1">#REF!</definedName>
    <definedName name="BExZNJYCFYVMAOI62GB2BABK1ELE" localSheetId="7" hidden="1">#REF!</definedName>
    <definedName name="BExZNJYCFYVMAOI62GB2BABK1ELE" hidden="1">#REF!</definedName>
    <definedName name="BExZNLGAA6ATMJW0Y28J4OI5W27I" localSheetId="7" hidden="1">#REF!</definedName>
    <definedName name="BExZNLGAA6ATMJW0Y28J4OI5W27I" hidden="1">#REF!</definedName>
    <definedName name="BExZNP7916CH3QP4VCZEULUIKKS5" localSheetId="7" hidden="1">#REF!</definedName>
    <definedName name="BExZNP7916CH3QP4VCZEULUIKKS5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7" hidden="1">#REF!</definedName>
    <definedName name="BExZOETNB1CJ3Y2RKLI1ZK0S8Z6H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7" hidden="1">#REF!</definedName>
    <definedName name="BExZP7AIJKLM6C6CSUIIFAHFBNX2" hidden="1">#REF!</definedName>
    <definedName name="BExZPALCPOH27L4MUPX2RFT3F8OM" localSheetId="7" hidden="1">#REF!</definedName>
    <definedName name="BExZPALCPOH27L4MUPX2RFT3F8OM" hidden="1">#REF!</definedName>
    <definedName name="BExZPQ0XY507N8FJMVPKCTK8HC9H" localSheetId="7" hidden="1">#REF!</definedName>
    <definedName name="BExZPQ0XY507N8FJMVPKCTK8HC9H" hidden="1">#REF!</definedName>
    <definedName name="BExZPXTHEWEN48J9E5ARSA8IGRBI" localSheetId="7" hidden="1">#REF!</definedName>
    <definedName name="BExZPXTHEWEN48J9E5ARSA8IGRBI" hidden="1">#REF!</definedName>
    <definedName name="BExZQ37OVBR25U32CO2YYVPZOMR5" localSheetId="7" hidden="1">#REF!</definedName>
    <definedName name="BExZQ37OVBR25U32CO2YYVPZOMR5" hidden="1">#REF!</definedName>
    <definedName name="BExZQ3NT7H06VO0AR48WHZULZB93" localSheetId="7" hidden="1">#REF!</definedName>
    <definedName name="BExZQ3NT7H06VO0AR48WHZULZB93" hidden="1">#REF!</definedName>
    <definedName name="BExZQ5RCYU1R0DUT1MFN99S1C408" localSheetId="7" hidden="1">#REF!</definedName>
    <definedName name="BExZQ5RCYU1R0DUT1MFN99S1C408" hidden="1">#REF!</definedName>
    <definedName name="BExZQ7PJU07SEJMDX18U9YVDC2GU" localSheetId="7" hidden="1">#REF!</definedName>
    <definedName name="BExZQ7PJU07SEJMDX18U9YVDC2GU" hidden="1">#REF!</definedName>
    <definedName name="BExZQAJXQ5IJ5RB71EDSPGTRO5HC" localSheetId="7" hidden="1">#REF!</definedName>
    <definedName name="BExZQAJXQ5IJ5RB71EDSPGTRO5HC" hidden="1">#REF!</definedName>
    <definedName name="BExZQBLTKPF3O4MCH6L4LE544FQB" localSheetId="7" hidden="1">#REF!</definedName>
    <definedName name="BExZQBLTKPF3O4MCH6L4LE544FQB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7" hidden="1">#REF!</definedName>
    <definedName name="BExZQJJMGU5MHQOILGXGJPAQI5XI" hidden="1">#REF!</definedName>
    <definedName name="BExZQL1M2EX5YEQBMNQKVD747N3I" localSheetId="7" hidden="1">#REF!</definedName>
    <definedName name="BExZQL1M2EX5YEQBMNQKVD747N3I" hidden="1">#REF!</definedName>
    <definedName name="BExZQPDYUBJL0C1OME996KHU23N5" localSheetId="7" hidden="1">#REF!</definedName>
    <definedName name="BExZQPDYUBJL0C1OME996KHU23N5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7" hidden="1">#REF!</definedName>
    <definedName name="BExZQZKT146WEN8FTVZ7Y5TSB8L5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7" hidden="1">#REF!</definedName>
    <definedName name="BExZR7TL98P2PPUVGIZYR5873DWW" hidden="1">#REF!</definedName>
    <definedName name="BExZRAYSYOXAM1PBW1EF6YAZ9RU3" localSheetId="7" hidden="1">#REF!</definedName>
    <definedName name="BExZRAYSYOXAM1PBW1EF6YAZ9RU3" hidden="1">#REF!</definedName>
    <definedName name="BExZRGD1603X5ACFALUUDKCD7X48" localSheetId="7" hidden="1">#REF!</definedName>
    <definedName name="BExZRGD1603X5ACFALUUDKCD7X48" hidden="1">#REF!</definedName>
    <definedName name="BExZRMSYHFOP8FFWKKUSBHU85J81" localSheetId="7" hidden="1">#REF!</definedName>
    <definedName name="BExZRMSYHFOP8FFWKKUSBHU85J81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7" hidden="1">#REF!</definedName>
    <definedName name="BExZRQ930U6OCYNV00CH5I0Q4LPE" hidden="1">#REF!</definedName>
    <definedName name="BExZRQP7JLKS45QOGATXS7MK5GUZ" localSheetId="7" hidden="1">#REF!</definedName>
    <definedName name="BExZRQP7JLKS45QOGATXS7MK5GUZ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7" hidden="1">#REF!</definedName>
    <definedName name="BExZRWJP2BUVFJPO8U8ATQEP0LZU" hidden="1">#REF!</definedName>
    <definedName name="BExZSI9USDLZAN8LI8M4YYQL24GZ" localSheetId="7" hidden="1">#REF!</definedName>
    <definedName name="BExZSI9USDLZAN8LI8M4YYQL24GZ" hidden="1">#REF!</definedName>
    <definedName name="BExZSLKO175YAM0RMMZH1FPXL4V2" localSheetId="7" hidden="1">#REF!</definedName>
    <definedName name="BExZSLKO175YAM0RMMZH1FPXL4V2" hidden="1">#REF!</definedName>
    <definedName name="BExZSS0LA2JY4ZLJ1Z5YCMLJJZCH" localSheetId="7" hidden="1">#REF!</definedName>
    <definedName name="BExZSS0LA2JY4ZLJ1Z5YCMLJJZCH" hidden="1">#REF!</definedName>
    <definedName name="BExZSTNUWCRNCL22SMKXKFSLCJ0O" localSheetId="7" hidden="1">#REF!</definedName>
    <definedName name="BExZSTNUWCRNCL22SMKXKFSLCJ0O" hidden="1">#REF!</definedName>
    <definedName name="BExZT6JSZ8CBS0SB3T07N3LMAX7M" localSheetId="7" hidden="1">#REF!</definedName>
    <definedName name="BExZT6JSZ8CBS0SB3T07N3LMAX7M" hidden="1">#REF!</definedName>
    <definedName name="BExZTAQV2QVSZY5Y3VCCWUBSBW9P" localSheetId="7" hidden="1">#REF!</definedName>
    <definedName name="BExZTAQV2QVSZY5Y3VCCWUBSBW9P" hidden="1">#REF!</definedName>
    <definedName name="BExZTHSI2FX56PWRSNX9H5EWTZFO" localSheetId="7" hidden="1">#REF!</definedName>
    <definedName name="BExZTHSI2FX56PWRSNX9H5EWTZFO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7" hidden="1">#REF!</definedName>
    <definedName name="BExZTLOL8OPABZI453E0KVNA1GJS" hidden="1">#REF!</definedName>
    <definedName name="BExZTOTZ9F2ZI18DZM8GW39VDF1N" localSheetId="7" hidden="1">#REF!</definedName>
    <definedName name="BExZTOTZ9F2ZI18DZM8GW39VDF1N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7" hidden="1">#REF!</definedName>
    <definedName name="BExZU2RMJTXOCS0ROPMYPE6WTD87" hidden="1">#REF!</definedName>
    <definedName name="BExZUBRAHA9DNEGONEZEB2TDVFC2" localSheetId="7" hidden="1">#REF!</definedName>
    <definedName name="BExZUBRAHA9DNEGONEZEB2TDVFC2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7" hidden="1">#REF!</definedName>
    <definedName name="BExZUT54340I38GVCV79EL116WR0" hidden="1">#REF!</definedName>
    <definedName name="BExZUXC66MK2SXPXCLD8ZSU0BMTY" localSheetId="7" hidden="1">#REF!</definedName>
    <definedName name="BExZUXC66MK2SXPXCLD8ZSU0BMTY" hidden="1">#REF!</definedName>
    <definedName name="BExZUYDULCX65H9OZ9JHPBNKF3MI" localSheetId="7" hidden="1">#REF!</definedName>
    <definedName name="BExZUYDULCX65H9OZ9JHPBNKF3MI" hidden="1">#REF!</definedName>
    <definedName name="BExZV2QD5ZDK3AGDRULLA7JB46C3" localSheetId="7" hidden="1">#REF!</definedName>
    <definedName name="BExZV2QD5ZDK3AGDRULLA7JB46C3" hidden="1">#REF!</definedName>
    <definedName name="BExZVBQ29OM0V8XAL3HL0JIM0MMU" localSheetId="7" hidden="1">#REF!</definedName>
    <definedName name="BExZVBQ29OM0V8XAL3HL0JIM0MMU" hidden="1">#REF!</definedName>
    <definedName name="BExZVKV2XCPCINW1KP8Q1FI6KDNG" localSheetId="7" hidden="1">#REF!</definedName>
    <definedName name="BExZVKV2XCPCINW1KP8Q1FI6KDNG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7" hidden="1">#REF!</definedName>
    <definedName name="BExZVM7OZWPPRH5YQW50EYMMIW1A" hidden="1">#REF!</definedName>
    <definedName name="BExZVMYK7BAH6AGIAEXBE1NXDZ5Z" localSheetId="7" hidden="1">#REF!</definedName>
    <definedName name="BExZVMYK7BAH6AGIAEXBE1NXDZ5Z" hidden="1">#REF!</definedName>
    <definedName name="BExZVPYGX2C5OSHMZ6F0KBKZ6B1S" localSheetId="7" hidden="1">#REF!</definedName>
    <definedName name="BExZVPYGX2C5OSHMZ6F0KBKZ6B1S" hidden="1">#REF!</definedName>
    <definedName name="BExZW3LHTS7PFBNTYM95N8J5AFYQ" localSheetId="7" hidden="1">#REF!</definedName>
    <definedName name="BExZW3LHTS7PFBNTYM95N8J5AFYQ" hidden="1">#REF!</definedName>
    <definedName name="BExZW472V5ADKCFHIKAJ6D4R8MU4" localSheetId="7" hidden="1">#REF!</definedName>
    <definedName name="BExZW472V5ADKCFHIKAJ6D4R8MU4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7" hidden="1">#REF!</definedName>
    <definedName name="BExZWKZ5N3RDXU8MZ8HQVYYD8O0F" hidden="1">#REF!</definedName>
    <definedName name="BExZWMBRUCPO6F4QT5FNX8JRFL7V" localSheetId="7" hidden="1">#REF!</definedName>
    <definedName name="BExZWMBRUCPO6F4QT5FNX8JRFL7V" hidden="1">#REF!</definedName>
    <definedName name="BExZWQO5171HT1OZ6D6JZBHEW4JG" localSheetId="7" hidden="1">#REF!</definedName>
    <definedName name="BExZWQO5171HT1OZ6D6JZBHEW4JG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7" hidden="1">#REF!</definedName>
    <definedName name="BExZWX45URTK9KYDJHEXL1OTZ833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7" hidden="1">#REF!</definedName>
    <definedName name="BExZX2T6ZT2DZLYSDJJBPVIT5OK2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7" hidden="1">#REF!</definedName>
    <definedName name="BExZY02V77YJBMODJSWZOYCMPS5X" hidden="1">#REF!</definedName>
    <definedName name="BExZY3DEOYNIHRV56IY5LJXZK8RU" localSheetId="7" hidden="1">#REF!</definedName>
    <definedName name="BExZY3DEOYNIHRV56IY5LJXZK8RU" hidden="1">#REF!</definedName>
    <definedName name="BExZY49QRZIR6CA41LFA9LM6EULU" localSheetId="7" hidden="1">#REF!</definedName>
    <definedName name="BExZY49QRZIR6CA41LFA9LM6EULU" hidden="1">#REF!</definedName>
    <definedName name="BExZYTG2G7W27YATTETFDDCZ0C4U" localSheetId="7" hidden="1">#REF!</definedName>
    <definedName name="BExZYTG2G7W27YATTETFDDCZ0C4U" hidden="1">#REF!</definedName>
    <definedName name="BExZYYOZMC36ROQDWLR5Z17WKHCR" localSheetId="7" hidden="1">#REF!</definedName>
    <definedName name="BExZYYOZMC36ROQDWLR5Z17WKHCR" hidden="1">#REF!</definedName>
    <definedName name="BExZZ2FQA9A8C7CJKMEFQ9VPSLCE" localSheetId="7" hidden="1">#REF!</definedName>
    <definedName name="BExZZ2FQA9A8C7CJKMEFQ9VPSLCE" hidden="1">#REF!</definedName>
    <definedName name="BExZZ7ZGXIMA3OVYAWY3YQSK64LF" localSheetId="7" hidden="1">#REF!</definedName>
    <definedName name="BExZZ7ZGXIMA3OVYAWY3YQSK64LF" hidden="1">#REF!</definedName>
    <definedName name="BExZZ8FKEIFG203MU6SEJ69MINCD" localSheetId="7" hidden="1">#REF!</definedName>
    <definedName name="BExZZ8FKEIFG203MU6SEJ69MINCD" hidden="1">#REF!</definedName>
    <definedName name="BExZZCHAVHW8C2H649KRGVQ0WVRT" localSheetId="7" hidden="1">#REF!</definedName>
    <definedName name="BExZZCHAVHW8C2H649KRGVQ0WVRT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7" hidden="1">#REF!</definedName>
    <definedName name="BExZZZEMIIFKMLLV4DJKX5TB9R5V" hidden="1">#REF!</definedName>
    <definedName name="CBWorkbookPriority" hidden="1">-2060790043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OCKET">'5.01 &amp; 5.09 after'!$A$7</definedName>
    <definedName name="ee" localSheetId="5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5" hidden="1">{#N/A,#N/A,FALSE,"Summ";#N/A,#N/A,FALSE,"General"}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Exh">'5.01 &amp; 5.09 after'!$EC$1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F">'5.01 &amp; 5.09 after'!$CW$13</definedName>
    <definedName name="FIT">'5.01 &amp; 5.09 after'!$CV$19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5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T">'5.01 &amp; 5.09 after'!$CW$15</definedName>
    <definedName name="new" localSheetId="5" hidden="1">{#N/A,#N/A,FALSE,"Summ";#N/A,#N/A,FALSE,"General"}</definedName>
    <definedName name="new" localSheetId="6" hidden="1">{#N/A,#N/A,FALSE,"Summ";#N/A,#N/A,FALSE,"General"}</definedName>
    <definedName name="new" hidden="1">{#N/A,#N/A,FALSE,"Summ";#N/A,#N/A,FALSE,"General"}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'5.01 &amp; 5.09 after'!$BO$1:$BS$25</definedName>
    <definedName name="_xlnm.Print_Area" localSheetId="3">'5.04'!$A$1:$C$212</definedName>
    <definedName name="_xlnm.Print_Area" localSheetId="4">'5.05'!$A$1:$E$57</definedName>
    <definedName name="_xlnm.Print_Titles" localSheetId="3">'5.04'!$3:$8</definedName>
    <definedName name="_xlnm.Print_Titles" localSheetId="4">'5.05'!$A:$D,'5.05'!$1:$8</definedName>
    <definedName name="PSPL">'5.01 &amp; 5.09 after'!$A$4</definedName>
    <definedName name="qqq" localSheetId="5" hidden="1">{#N/A,#N/A,FALSE,"schA"}</definedName>
    <definedName name="qqq" localSheetId="6" hidden="1">{#N/A,#N/A,FALSE,"schA"}</definedName>
    <definedName name="qqq" hidden="1">{#N/A,#N/A,FALSE,"schA"}</definedName>
    <definedName name="RATEBASE">'5.01 &amp; 5.09 after'!$A$4:$F$51</definedName>
    <definedName name="RESTATING">'5.01 &amp; 5.09 after'!$CZ$5:$DX$51</definedName>
    <definedName name="REVADJ">'5.01 &amp; 5.09 after'!$A$4:$G$34</definedName>
    <definedName name="ROR">'5.01 &amp; 5.09 after'!$CS$25:$CW$40</definedName>
    <definedName name="SAPBEXhrIndnt" hidden="1">"Wide"</definedName>
    <definedName name="SAPsysID" hidden="1">"708C5W7SBKP804JT78WJ0JNKI"</definedName>
    <definedName name="SAPwbID" hidden="1">"ARS"</definedName>
    <definedName name="six" localSheetId="5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5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AXBENEFIT">'5.01 &amp; 5.09 after'!$Q$3:$T$20</definedName>
    <definedName name="TAXEXCISE">'5.01 &amp; 5.09 after'!$AR$3:$AU$27</definedName>
    <definedName name="TAXINCOME">'5.01 &amp; 5.09 after'!$M$3:$P$28</definedName>
    <definedName name="TEMP" localSheetId="5" hidden="1">{#N/A,#N/A,FALSE,"Summ";#N/A,#N/A,FALSE,"General"}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5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STYEAR">'5.01 &amp; 5.09 after'!$A$6</definedName>
    <definedName name="Transfer" localSheetId="4" hidden="1">#REF!</definedName>
    <definedName name="Transfer" localSheetId="5" hidden="1">#REF!</definedName>
    <definedName name="Transfer" localSheetId="6" hidden="1">#REF!</definedName>
    <definedName name="Transfer" localSheetId="7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6" hidden="1">#REF!</definedName>
    <definedName name="Transfers" localSheetId="7" hidden="1">#REF!</definedName>
    <definedName name="Transfers" hidden="1">#REF!</definedName>
    <definedName name="u" localSheetId="5" hidden="1">{#N/A,#N/A,FALSE,"Summ";#N/A,#N/A,FALSE,"General"}</definedName>
    <definedName name="u" localSheetId="6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'5.01 &amp; 5.09 after'!$CV$14</definedName>
    <definedName name="UTN">'5.01 &amp; 5.09 after'!$CW$14</definedName>
    <definedName name="we" localSheetId="5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5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5" hidden="1">{#N/A,#N/A,FALSE,"schA"}</definedName>
    <definedName name="wrn.ECR." localSheetId="6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5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5" hidden="1">{#N/A,#N/A,FALSE,"schA"}</definedName>
    <definedName name="www" localSheetId="6" hidden="1">{#N/A,#N/A,FALSE,"schA"}</definedName>
    <definedName name="www" hidden="1">{#N/A,#N/A,FALSE,"schA"}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CR1" i="2" l="1"/>
  <c r="CM1" i="2"/>
  <c r="CH1" i="2"/>
  <c r="CC1" i="2"/>
  <c r="BX1" i="2"/>
  <c r="BS1" i="2"/>
  <c r="BN1" i="2"/>
  <c r="BI1" i="2"/>
  <c r="BD1" i="2"/>
  <c r="AZ1" i="2"/>
  <c r="AU1" i="2"/>
  <c r="AQ1" i="2"/>
  <c r="AL1" i="2"/>
  <c r="AC1" i="2"/>
  <c r="Y1" i="2"/>
  <c r="T1" i="2"/>
  <c r="P1" i="2"/>
  <c r="L1" i="2"/>
  <c r="G1" i="2"/>
  <c r="CW1" i="2"/>
  <c r="DF1" i="2"/>
  <c r="DO1" i="2"/>
  <c r="DX1" i="2"/>
  <c r="A28" i="55" l="1"/>
  <c r="A29" i="55" s="1"/>
  <c r="A30" i="55" s="1"/>
  <c r="A31" i="55" s="1"/>
  <c r="A32" i="55" s="1"/>
  <c r="A33" i="55" s="1"/>
  <c r="A34" i="55" s="1"/>
  <c r="A35" i="55" s="1"/>
  <c r="A36" i="55" s="1"/>
  <c r="E100" i="54"/>
  <c r="E97" i="54"/>
  <c r="E96" i="54"/>
  <c r="E95" i="54"/>
  <c r="E94" i="54"/>
  <c r="DF28" i="2"/>
  <c r="DF19" i="2"/>
  <c r="E16" i="57"/>
  <c r="E18" i="57" s="1"/>
  <c r="E20" i="57" s="1"/>
  <c r="E21" i="57" s="1"/>
  <c r="E22" i="57" s="1"/>
  <c r="B16" i="57"/>
  <c r="G46" i="56"/>
  <c r="F39" i="56"/>
  <c r="E39" i="56"/>
  <c r="G38" i="56"/>
  <c r="G39" i="56" s="1"/>
  <c r="F32" i="56"/>
  <c r="G31" i="56"/>
  <c r="E32" i="56" s="1"/>
  <c r="F29" i="56"/>
  <c r="G28" i="56"/>
  <c r="E29" i="56" s="1"/>
  <c r="G29" i="56" s="1"/>
  <c r="F26" i="56"/>
  <c r="G25" i="56"/>
  <c r="E26" i="56" s="1"/>
  <c r="G26" i="56" s="1"/>
  <c r="F22" i="56"/>
  <c r="E22" i="56"/>
  <c r="F18" i="56"/>
  <c r="E18" i="56"/>
  <c r="G17" i="56"/>
  <c r="G16" i="56"/>
  <c r="G18" i="56" s="1"/>
  <c r="E19" i="56" s="1"/>
  <c r="G15" i="56"/>
  <c r="F12" i="56"/>
  <c r="E12" i="56"/>
  <c r="G12" i="56" s="1"/>
  <c r="G11" i="56"/>
  <c r="F9" i="56"/>
  <c r="E9" i="56"/>
  <c r="G9" i="56" s="1"/>
  <c r="G8" i="56"/>
  <c r="D20" i="55"/>
  <c r="D24" i="55" s="1"/>
  <c r="A11" i="55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E99" i="54"/>
  <c r="E98" i="54"/>
  <c r="A96" i="54"/>
  <c r="A97" i="54" s="1"/>
  <c r="A98" i="54" s="1"/>
  <c r="A99" i="54" s="1"/>
  <c r="A100" i="54" s="1"/>
  <c r="A101" i="54" s="1"/>
  <c r="E90" i="54"/>
  <c r="A88" i="54"/>
  <c r="A89" i="54" s="1"/>
  <c r="A90" i="54" s="1"/>
  <c r="A91" i="54" s="1"/>
  <c r="A92" i="54" s="1"/>
  <c r="A93" i="54" s="1"/>
  <c r="A94" i="54" s="1"/>
  <c r="A47" i="54"/>
  <c r="A49" i="54" s="1"/>
  <c r="A50" i="54" s="1"/>
  <c r="A51" i="54" s="1"/>
  <c r="A52" i="54" s="1"/>
  <c r="A56" i="54" s="1"/>
  <c r="A58" i="54" s="1"/>
  <c r="A60" i="54" s="1"/>
  <c r="A62" i="54" s="1"/>
  <c r="A63" i="54" s="1"/>
  <c r="A64" i="54" s="1"/>
  <c r="A65" i="54" s="1"/>
  <c r="A66" i="54" s="1"/>
  <c r="A67" i="54" s="1"/>
  <c r="A71" i="54" s="1"/>
  <c r="A72" i="54" s="1"/>
  <c r="A86" i="54" s="1"/>
  <c r="A34" i="54"/>
  <c r="A35" i="54" s="1"/>
  <c r="A36" i="54" s="1"/>
  <c r="A37" i="54" s="1"/>
  <c r="A38" i="54" s="1"/>
  <c r="A12" i="54"/>
  <c r="C149" i="53"/>
  <c r="B149" i="53"/>
  <c r="C79" i="53"/>
  <c r="B79" i="53"/>
  <c r="C53" i="53"/>
  <c r="B53" i="53"/>
  <c r="B41" i="53"/>
  <c r="B35" i="53"/>
  <c r="C27" i="53"/>
  <c r="B27" i="53"/>
  <c r="C18" i="53"/>
  <c r="B18" i="53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C24" i="52"/>
  <c r="C41" i="52" s="1"/>
  <c r="B24" i="52"/>
  <c r="B41" i="52" s="1"/>
  <c r="D23" i="52"/>
  <c r="D22" i="52"/>
  <c r="D21" i="52"/>
  <c r="D20" i="52"/>
  <c r="C15" i="52"/>
  <c r="B15" i="52"/>
  <c r="D14" i="52"/>
  <c r="D13" i="52"/>
  <c r="D12" i="52"/>
  <c r="D11" i="52"/>
  <c r="C43" i="52" l="1"/>
  <c r="D24" i="52"/>
  <c r="D41" i="52" s="1"/>
  <c r="D15" i="52"/>
  <c r="B43" i="52"/>
  <c r="E101" i="54"/>
  <c r="G32" i="56"/>
  <c r="D26" i="55"/>
  <c r="F19" i="56"/>
  <c r="G19" i="56"/>
  <c r="E40" i="56"/>
  <c r="F40" i="56"/>
  <c r="G22" i="56"/>
  <c r="F23" i="56" s="1"/>
  <c r="F34" i="56" s="1"/>
  <c r="F35" i="56" s="1"/>
  <c r="D43" i="52" l="1"/>
  <c r="G40" i="56"/>
  <c r="E23" i="56"/>
  <c r="D36" i="55" l="1"/>
  <c r="G23" i="56"/>
  <c r="G34" i="56" s="1"/>
  <c r="G35" i="56" s="1"/>
  <c r="E34" i="56"/>
  <c r="E35" i="56" s="1"/>
  <c r="DP15" i="2" l="1"/>
  <c r="DP16" i="2" s="1"/>
  <c r="DP17" i="2" s="1"/>
  <c r="DP18" i="2" s="1"/>
  <c r="DP19" i="2" s="1"/>
  <c r="DP20" i="2" s="1"/>
  <c r="DP21" i="2" s="1"/>
  <c r="DP22" i="2" s="1"/>
  <c r="DP23" i="2" s="1"/>
  <c r="DP24" i="2" s="1"/>
  <c r="DP25" i="2" s="1"/>
  <c r="DP26" i="2" s="1"/>
  <c r="DP27" i="2" s="1"/>
  <c r="DP28" i="2" s="1"/>
  <c r="DP29" i="2" s="1"/>
  <c r="DP30" i="2" s="1"/>
  <c r="DP31" i="2" s="1"/>
  <c r="DP32" i="2" s="1"/>
  <c r="DP33" i="2" s="1"/>
  <c r="DP34" i="2" s="1"/>
  <c r="DP35" i="2" s="1"/>
  <c r="DP36" i="2" s="1"/>
  <c r="DP37" i="2" s="1"/>
  <c r="DP38" i="2" s="1"/>
  <c r="DP39" i="2" s="1"/>
  <c r="DP40" i="2" s="1"/>
  <c r="DP41" i="2" s="1"/>
  <c r="DP42" i="2" s="1"/>
  <c r="DP43" i="2" s="1"/>
  <c r="DP44" i="2" s="1"/>
  <c r="DP45" i="2" s="1"/>
  <c r="DP46" i="2" s="1"/>
  <c r="DP47" i="2" s="1"/>
  <c r="DP7" i="2"/>
  <c r="DP6" i="2"/>
  <c r="DP4" i="2"/>
  <c r="DP48" i="2" l="1"/>
  <c r="DP49" i="2" s="1"/>
  <c r="DP50" i="2" l="1"/>
  <c r="DP51" i="2" s="1"/>
  <c r="DP52" i="2" s="1"/>
  <c r="DP53" i="2" s="1"/>
  <c r="DP54" i="2" s="1"/>
  <c r="DP55" i="2" s="1"/>
  <c r="DP56" i="2" s="1"/>
  <c r="DP57" i="2" s="1"/>
  <c r="DP58" i="2" s="1"/>
  <c r="DP59" i="2" s="1"/>
  <c r="DP60" i="2" s="1"/>
  <c r="CK24" i="2" l="1"/>
  <c r="CF22" i="2"/>
  <c r="BV18" i="2" l="1"/>
  <c r="E48" i="2" l="1"/>
  <c r="BV12" i="2" l="1"/>
  <c r="DT60" i="2" l="1"/>
  <c r="DT49" i="2" s="1"/>
  <c r="DU60" i="2"/>
  <c r="DU49" i="2" s="1"/>
  <c r="DV60" i="2"/>
  <c r="DV49" i="2" s="1"/>
  <c r="DW60" i="2"/>
  <c r="DW49" i="2" s="1"/>
  <c r="DU19" i="2"/>
  <c r="DV19" i="2"/>
  <c r="DW19" i="2"/>
  <c r="DU28" i="2"/>
  <c r="DV28" i="2"/>
  <c r="DW28" i="2"/>
  <c r="DW31" i="2"/>
  <c r="DU43" i="2"/>
  <c r="DV43" i="2"/>
  <c r="DW43" i="2"/>
  <c r="CQ23" i="2"/>
  <c r="CQ21" i="2"/>
  <c r="CP21" i="2"/>
  <c r="CQ17" i="2"/>
  <c r="CR16" i="2"/>
  <c r="CR15" i="2"/>
  <c r="CN13" i="2"/>
  <c r="CN14" i="2" s="1"/>
  <c r="CN15" i="2" s="1"/>
  <c r="CN16" i="2" s="1"/>
  <c r="CN17" i="2" s="1"/>
  <c r="CN18" i="2" s="1"/>
  <c r="CN19" i="2" s="1"/>
  <c r="CN20" i="2" s="1"/>
  <c r="CN21" i="2" s="1"/>
  <c r="CN22" i="2" s="1"/>
  <c r="CN23" i="2" s="1"/>
  <c r="CN24" i="2" s="1"/>
  <c r="CN7" i="2"/>
  <c r="CN6" i="2"/>
  <c r="CN4" i="2"/>
  <c r="CI12" i="2"/>
  <c r="CI13" i="2" s="1"/>
  <c r="CI14" i="2" s="1"/>
  <c r="CI15" i="2" s="1"/>
  <c r="CI16" i="2" s="1"/>
  <c r="CI17" i="2" s="1"/>
  <c r="CI18" i="2" s="1"/>
  <c r="CI19" i="2" s="1"/>
  <c r="CI20" i="2" s="1"/>
  <c r="CI21" i="2" s="1"/>
  <c r="CI22" i="2" s="1"/>
  <c r="CI23" i="2" s="1"/>
  <c r="CI24" i="2" s="1"/>
  <c r="CI25" i="2" s="1"/>
  <c r="CI7" i="2"/>
  <c r="CI6" i="2"/>
  <c r="CI4" i="2"/>
  <c r="CG17" i="2"/>
  <c r="CG16" i="2"/>
  <c r="CG15" i="2"/>
  <c r="CG1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D7" i="2"/>
  <c r="CD6" i="2"/>
  <c r="CD4" i="2"/>
  <c r="BW14" i="2"/>
  <c r="BT13" i="2"/>
  <c r="BT14" i="2" s="1"/>
  <c r="BT15" i="2" s="1"/>
  <c r="BT16" i="2" s="1"/>
  <c r="BT17" i="2" s="1"/>
  <c r="BT18" i="2" s="1"/>
  <c r="BT19" i="2" s="1"/>
  <c r="BT20" i="2" s="1"/>
  <c r="BX12" i="2"/>
  <c r="BT7" i="2"/>
  <c r="BT6" i="2"/>
  <c r="BT4" i="2"/>
  <c r="DW45" i="2" l="1"/>
  <c r="DW47" i="2" s="1"/>
  <c r="BX14" i="2"/>
  <c r="BX16" i="2" s="1"/>
  <c r="BX18" i="2" s="1"/>
  <c r="DS41" i="2"/>
  <c r="CF18" i="2"/>
  <c r="CM15" i="2"/>
  <c r="CM18" i="2"/>
  <c r="CH18" i="2"/>
  <c r="CH20" i="2" s="1"/>
  <c r="CH22" i="2" s="1"/>
  <c r="CH23" i="2" s="1"/>
  <c r="CG13" i="2"/>
  <c r="CG18" i="2" s="1"/>
  <c r="CP17" i="2"/>
  <c r="CR14" i="2"/>
  <c r="CR17" i="2" s="1"/>
  <c r="CR20" i="2"/>
  <c r="CR21" i="2" s="1"/>
  <c r="BV14" i="2"/>
  <c r="BX20" i="2" l="1"/>
  <c r="DS44" i="2"/>
  <c r="CM20" i="2"/>
  <c r="CM22" i="2" s="1"/>
  <c r="CM24" i="2" s="1"/>
  <c r="CM25" i="2" s="1"/>
  <c r="CR23" i="2"/>
  <c r="CR24" i="2" s="1"/>
  <c r="BR21" i="2" l="1"/>
  <c r="CB28" i="2"/>
  <c r="BM17" i="2"/>
  <c r="BH17" i="2"/>
  <c r="AY18" i="2"/>
  <c r="AT24" i="2"/>
  <c r="AP18" i="2"/>
  <c r="AK32" i="2"/>
  <c r="X48" i="2"/>
  <c r="S22" i="2"/>
  <c r="A24" i="49" l="1"/>
  <c r="C21" i="49" l="1"/>
  <c r="BR18" i="2" l="1"/>
  <c r="BS13" i="2"/>
  <c r="DR31" i="2" s="1"/>
  <c r="BO13" i="2"/>
  <c r="BO14" i="2" s="1"/>
  <c r="BO15" i="2" s="1"/>
  <c r="BO16" i="2" s="1"/>
  <c r="BO17" i="2" s="1"/>
  <c r="BO18" i="2" s="1"/>
  <c r="BO19" i="2" s="1"/>
  <c r="BO20" i="2" s="1"/>
  <c r="BO21" i="2" s="1"/>
  <c r="BO22" i="2" s="1"/>
  <c r="BO23" i="2" s="1"/>
  <c r="BO7" i="2" l="1"/>
  <c r="BO6" i="2"/>
  <c r="BO4" i="2"/>
  <c r="DR60" i="2"/>
  <c r="DR49" i="2" s="1"/>
  <c r="BY13" i="2"/>
  <c r="BY14" i="2" s="1"/>
  <c r="BY15" i="2" s="1"/>
  <c r="BY16" i="2" s="1"/>
  <c r="BY17" i="2" s="1"/>
  <c r="BY18" i="2" s="1"/>
  <c r="BY19" i="2" s="1"/>
  <c r="BY20" i="2" s="1"/>
  <c r="BY21" i="2" s="1"/>
  <c r="BY22" i="2" s="1"/>
  <c r="BY23" i="2" s="1"/>
  <c r="BY24" i="2" s="1"/>
  <c r="BY25" i="2" s="1"/>
  <c r="BY26" i="2" s="1"/>
  <c r="BY27" i="2" s="1"/>
  <c r="BY28" i="2" s="1"/>
  <c r="BY29" i="2" s="1"/>
  <c r="BY30" i="2" s="1"/>
  <c r="DT28" i="2"/>
  <c r="DR28" i="2"/>
  <c r="DT19" i="2"/>
  <c r="DR19" i="2"/>
  <c r="BY7" i="2"/>
  <c r="BY6" i="2"/>
  <c r="BY4" i="2"/>
  <c r="X29" i="2" l="1"/>
  <c r="E40" i="2" l="1"/>
  <c r="J21" i="2"/>
  <c r="A7" i="49" l="1"/>
  <c r="E17" i="49" l="1"/>
  <c r="D19" i="49"/>
  <c r="F19" i="49" l="1"/>
  <c r="D21" i="49"/>
  <c r="E15" i="2" l="1"/>
  <c r="F15" i="2" s="1"/>
  <c r="E17" i="2"/>
  <c r="F17" i="2" s="1"/>
  <c r="E19" i="2"/>
  <c r="F19" i="2" s="1"/>
  <c r="E21" i="2"/>
  <c r="F21" i="2" s="1"/>
  <c r="E23" i="2"/>
  <c r="F23" i="2" s="1"/>
  <c r="E25" i="2"/>
  <c r="F25" i="2" s="1"/>
  <c r="E14" i="2"/>
  <c r="F14" i="2" s="1"/>
  <c r="E16" i="2"/>
  <c r="F16" i="2" s="1"/>
  <c r="E18" i="2"/>
  <c r="F18" i="2" s="1"/>
  <c r="E20" i="2"/>
  <c r="F20" i="2" s="1"/>
  <c r="E22" i="2"/>
  <c r="F22" i="2" s="1"/>
  <c r="E24" i="2"/>
  <c r="F24" i="2" s="1"/>
  <c r="F26" i="2" l="1"/>
  <c r="DB18" i="2" l="1"/>
  <c r="DB15" i="2" l="1"/>
  <c r="AK17" i="2" l="1"/>
  <c r="AK18" i="2"/>
  <c r="AK16" i="2" l="1"/>
  <c r="DE40" i="2" l="1"/>
  <c r="DE18" i="2"/>
  <c r="Y45" i="2"/>
  <c r="BD15" i="2"/>
  <c r="DE25" i="2" l="1"/>
  <c r="DE34" i="2" l="1"/>
  <c r="DE35" i="2"/>
  <c r="DE27" i="2"/>
  <c r="AL18" i="2" l="1"/>
  <c r="BE13" i="2" l="1"/>
  <c r="AB23" i="2" l="1"/>
  <c r="AL16" i="2" l="1"/>
  <c r="AL17" i="2"/>
  <c r="DO28" i="2" l="1"/>
  <c r="DO19" i="2"/>
  <c r="DJ60" i="2"/>
  <c r="DJ49" i="2" s="1"/>
  <c r="AB25" i="2" l="1"/>
  <c r="AC25" i="2" s="1"/>
  <c r="CT20" i="2"/>
  <c r="CT18" i="2"/>
  <c r="DB12" i="2"/>
  <c r="DC12" i="2" s="1"/>
  <c r="H12" i="2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AB17" i="2"/>
  <c r="BJ13" i="2"/>
  <c r="BJ14" i="2" s="1"/>
  <c r="BJ15" i="2" s="1"/>
  <c r="BJ16" i="2" s="1"/>
  <c r="BJ17" i="2" s="1"/>
  <c r="BJ18" i="2" s="1"/>
  <c r="BJ19" i="2" s="1"/>
  <c r="DO60" i="2"/>
  <c r="DO49" i="2" s="1"/>
  <c r="BJ7" i="2"/>
  <c r="BJ6" i="2"/>
  <c r="BJ4" i="2"/>
  <c r="DF60" i="2"/>
  <c r="DF49" i="2" s="1"/>
  <c r="AB30" i="2"/>
  <c r="Z7" i="2"/>
  <c r="Z6" i="2"/>
  <c r="Z4" i="2"/>
  <c r="AM4" i="2"/>
  <c r="AM6" i="2"/>
  <c r="AM7" i="2"/>
  <c r="AM13" i="2"/>
  <c r="G3" i="2"/>
  <c r="DJ28" i="2"/>
  <c r="J39" i="2"/>
  <c r="CS4" i="2"/>
  <c r="CS6" i="2"/>
  <c r="CS7" i="2"/>
  <c r="DM19" i="2"/>
  <c r="DM28" i="2"/>
  <c r="DM33" i="2"/>
  <c r="DL19" i="2"/>
  <c r="DL28" i="2"/>
  <c r="DK19" i="2"/>
  <c r="DK28" i="2"/>
  <c r="DI19" i="2"/>
  <c r="DI28" i="2"/>
  <c r="DG15" i="2"/>
  <c r="DG16" i="2" s="1"/>
  <c r="DC28" i="2"/>
  <c r="DC19" i="2"/>
  <c r="DB28" i="2"/>
  <c r="DA28" i="2"/>
  <c r="U13" i="2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V13" i="2"/>
  <c r="AV14" i="2" s="1"/>
  <c r="AV15" i="2" s="1"/>
  <c r="AV16" i="2" s="1"/>
  <c r="AV17" i="2" s="1"/>
  <c r="AV18" i="2" s="1"/>
  <c r="AV19" i="2" s="1"/>
  <c r="AV20" i="2" s="1"/>
  <c r="H6" i="2"/>
  <c r="DN60" i="2"/>
  <c r="DN49" i="2" s="1"/>
  <c r="BE14" i="2"/>
  <c r="BE15" i="2" s="1"/>
  <c r="BE16" i="2" s="1"/>
  <c r="BE17" i="2" s="1"/>
  <c r="BE18" i="2" s="1"/>
  <c r="BE19" i="2" s="1"/>
  <c r="BE7" i="2"/>
  <c r="BE6" i="2"/>
  <c r="BE4" i="2"/>
  <c r="AD17" i="2"/>
  <c r="DY15" i="2"/>
  <c r="DY16" i="2" s="1"/>
  <c r="DY17" i="2" s="1"/>
  <c r="DY18" i="2" s="1"/>
  <c r="DY19" i="2" s="1"/>
  <c r="DY20" i="2" s="1"/>
  <c r="DY21" i="2" s="1"/>
  <c r="DY22" i="2" s="1"/>
  <c r="DY23" i="2" s="1"/>
  <c r="DY24" i="2" s="1"/>
  <c r="DY25" i="2" s="1"/>
  <c r="DY26" i="2" s="1"/>
  <c r="DY27" i="2" s="1"/>
  <c r="DY28" i="2" s="1"/>
  <c r="DY29" i="2" s="1"/>
  <c r="DY30" i="2" s="1"/>
  <c r="DY31" i="2" s="1"/>
  <c r="DY32" i="2" s="1"/>
  <c r="DY33" i="2" s="1"/>
  <c r="DY34" i="2" s="1"/>
  <c r="DY35" i="2" s="1"/>
  <c r="DY36" i="2" s="1"/>
  <c r="DY37" i="2" s="1"/>
  <c r="DY38" i="2" s="1"/>
  <c r="DY39" i="2" s="1"/>
  <c r="DY40" i="2" s="1"/>
  <c r="DY41" i="2" s="1"/>
  <c r="DY42" i="2" s="1"/>
  <c r="DY43" i="2" s="1"/>
  <c r="DY44" i="2" s="1"/>
  <c r="DY45" i="2" s="1"/>
  <c r="DY46" i="2" s="1"/>
  <c r="DY47" i="2" s="1"/>
  <c r="CX15" i="2"/>
  <c r="CX16" i="2" s="1"/>
  <c r="CX17" i="2" s="1"/>
  <c r="CX18" i="2" s="1"/>
  <c r="CX19" i="2" s="1"/>
  <c r="CX20" i="2" s="1"/>
  <c r="CX21" i="2" s="1"/>
  <c r="CX22" i="2" s="1"/>
  <c r="CX23" i="2" s="1"/>
  <c r="CX24" i="2" s="1"/>
  <c r="CX25" i="2" s="1"/>
  <c r="CX26" i="2" s="1"/>
  <c r="CX27" i="2" s="1"/>
  <c r="CX28" i="2" s="1"/>
  <c r="CX29" i="2" s="1"/>
  <c r="CX30" i="2" s="1"/>
  <c r="CX31" i="2" s="1"/>
  <c r="CX32" i="2" s="1"/>
  <c r="CX33" i="2" s="1"/>
  <c r="CX34" i="2" s="1"/>
  <c r="CX35" i="2" s="1"/>
  <c r="CX36" i="2" s="1"/>
  <c r="CX37" i="2" s="1"/>
  <c r="CX38" i="2" s="1"/>
  <c r="CX39" i="2" s="1"/>
  <c r="CX40" i="2" s="1"/>
  <c r="CX41" i="2" s="1"/>
  <c r="CX42" i="2" s="1"/>
  <c r="CX43" i="2" s="1"/>
  <c r="CX44" i="2" s="1"/>
  <c r="CX45" i="2" s="1"/>
  <c r="CX46" i="2" s="1"/>
  <c r="CX47" i="2" s="1"/>
  <c r="CX48" i="2" s="1"/>
  <c r="CX49" i="2" s="1"/>
  <c r="CX50" i="2" s="1"/>
  <c r="CX51" i="2" s="1"/>
  <c r="CX52" i="2" s="1"/>
  <c r="CX53" i="2" s="1"/>
  <c r="CX54" i="2" s="1"/>
  <c r="CX55" i="2" s="1"/>
  <c r="CX56" i="2" s="1"/>
  <c r="CX57" i="2" s="1"/>
  <c r="CX58" i="2" s="1"/>
  <c r="CX59" i="2" s="1"/>
  <c r="CX60" i="2" s="1"/>
  <c r="Q13" i="2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CX7" i="2"/>
  <c r="DG7" i="2"/>
  <c r="BA13" i="2"/>
  <c r="BA14" i="2" s="1"/>
  <c r="BA15" i="2" s="1"/>
  <c r="DB60" i="2"/>
  <c r="DB49" i="2" s="1"/>
  <c r="CT14" i="2"/>
  <c r="CT19" i="2"/>
  <c r="DA60" i="2"/>
  <c r="DA49" i="2" s="1"/>
  <c r="DS60" i="2"/>
  <c r="DS49" i="2" s="1"/>
  <c r="DK60" i="2"/>
  <c r="DK49" i="2" s="1"/>
  <c r="DM60" i="2"/>
  <c r="DM49" i="2" s="1"/>
  <c r="DI60" i="2"/>
  <c r="DI49" i="2" s="1"/>
  <c r="DE60" i="2"/>
  <c r="DE49" i="2" s="1"/>
  <c r="DL60" i="2"/>
  <c r="DL49" i="2" s="1"/>
  <c r="DD60" i="2"/>
  <c r="DD49" i="2" s="1"/>
  <c r="DC60" i="2"/>
  <c r="DC49" i="2" s="1"/>
  <c r="DG6" i="2"/>
  <c r="DG4" i="2"/>
  <c r="BA7" i="2"/>
  <c r="M13" i="2"/>
  <c r="M14" i="2" s="1"/>
  <c r="M15" i="2" s="1"/>
  <c r="M16" i="2" s="1"/>
  <c r="DY5" i="2"/>
  <c r="Q7" i="2"/>
  <c r="Q6" i="2"/>
  <c r="Q4" i="2"/>
  <c r="U7" i="2"/>
  <c r="U6" i="2"/>
  <c r="U4" i="2"/>
  <c r="DY8" i="2"/>
  <c r="AR7" i="2"/>
  <c r="M7" i="2"/>
  <c r="AD11" i="2"/>
  <c r="AV7" i="2"/>
  <c r="AV4" i="2"/>
  <c r="AD8" i="2"/>
  <c r="M4" i="2"/>
  <c r="AR4" i="2"/>
  <c r="CX4" i="2"/>
  <c r="BA4" i="2"/>
  <c r="AV6" i="2"/>
  <c r="AD10" i="2"/>
  <c r="M6" i="2"/>
  <c r="AR6" i="2"/>
  <c r="CX6" i="2"/>
  <c r="BA6" i="2"/>
  <c r="DY7" i="2"/>
  <c r="DZ47" i="2"/>
  <c r="DZ49" i="2"/>
  <c r="DZ51" i="2"/>
  <c r="DD28" i="2"/>
  <c r="DN19" i="2"/>
  <c r="DD19" i="2"/>
  <c r="DS28" i="2"/>
  <c r="DS45" i="2" s="1"/>
  <c r="DS19" i="2"/>
  <c r="DN28" i="2"/>
  <c r="AL20" i="2"/>
  <c r="DG17" i="2" l="1"/>
  <c r="CW12" i="2"/>
  <c r="DY48" i="2"/>
  <c r="DY49" i="2" s="1"/>
  <c r="AK25" i="2"/>
  <c r="M17" i="2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U36" i="2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AM14" i="2"/>
  <c r="AM15" i="2" s="1"/>
  <c r="AM16" i="2" s="1"/>
  <c r="AM17" i="2" s="1"/>
  <c r="AM18" i="2" s="1"/>
  <c r="AM19" i="2" s="1"/>
  <c r="AM20" i="2" s="1"/>
  <c r="AD18" i="2"/>
  <c r="AD19" i="2" s="1"/>
  <c r="AD20" i="2" s="1"/>
  <c r="AD21" i="2" s="1"/>
  <c r="AD22" i="2" s="1"/>
  <c r="AD23" i="2" s="1"/>
  <c r="AD24" i="2" s="1"/>
  <c r="L3" i="2"/>
  <c r="DD12" i="2"/>
  <c r="T3" i="2" s="1"/>
  <c r="DM45" i="2"/>
  <c r="DM47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DG18" i="2" l="1"/>
  <c r="DX17" i="2"/>
  <c r="X28" i="2"/>
  <c r="J20" i="2"/>
  <c r="CW14" i="2"/>
  <c r="E39" i="2"/>
  <c r="DY50" i="2"/>
  <c r="DY51" i="2" s="1"/>
  <c r="DY52" i="2" s="1"/>
  <c r="DY53" i="2" s="1"/>
  <c r="DY54" i="2" s="1"/>
  <c r="DY55" i="2" s="1"/>
  <c r="DY56" i="2" s="1"/>
  <c r="DY57" i="2" s="1"/>
  <c r="DY58" i="2" s="1"/>
  <c r="DY59" i="2" s="1"/>
  <c r="DY60" i="2" s="1"/>
  <c r="AD25" i="2"/>
  <c r="AD26" i="2" s="1"/>
  <c r="AD27" i="2" s="1"/>
  <c r="AD28" i="2" s="1"/>
  <c r="AD29" i="2" s="1"/>
  <c r="AD30" i="2" s="1"/>
  <c r="AD31" i="2" s="1"/>
  <c r="AD32" i="2" s="1"/>
  <c r="AD33" i="2" s="1"/>
  <c r="DE12" i="2"/>
  <c r="DF12" i="2" s="1"/>
  <c r="BD51" i="2"/>
  <c r="P3" i="2"/>
  <c r="DX18" i="2" l="1"/>
  <c r="DG19" i="2"/>
  <c r="DG20" i="2" s="1"/>
  <c r="DG21" i="2" s="1"/>
  <c r="DG22" i="2" s="1"/>
  <c r="DG23" i="2" s="1"/>
  <c r="DG24" i="2" s="1"/>
  <c r="J24" i="2"/>
  <c r="X30" i="2"/>
  <c r="E43" i="2"/>
  <c r="Y3" i="2"/>
  <c r="AC3" i="2"/>
  <c r="DI12" i="2"/>
  <c r="DX24" i="2" l="1"/>
  <c r="DG25" i="2"/>
  <c r="AL7" i="2"/>
  <c r="DJ12" i="2"/>
  <c r="DX25" i="2" l="1"/>
  <c r="DG26" i="2"/>
  <c r="AQ3" i="2"/>
  <c r="DK12" i="2"/>
  <c r="DL12" i="2" s="1"/>
  <c r="DM12" i="2" s="1"/>
  <c r="DN12" i="2" s="1"/>
  <c r="DX26" i="2" l="1"/>
  <c r="DG27" i="2"/>
  <c r="AU3" i="2"/>
  <c r="DX27" i="2" l="1"/>
  <c r="DG28" i="2"/>
  <c r="DG29" i="2" s="1"/>
  <c r="DG30" i="2" s="1"/>
  <c r="AZ3" i="2"/>
  <c r="DX30" i="2" l="1"/>
  <c r="EB30" i="2" s="1"/>
  <c r="DG31" i="2"/>
  <c r="DG32" i="2" l="1"/>
  <c r="BD3" i="2"/>
  <c r="DG33" i="2" l="1"/>
  <c r="DG34" i="2" s="1"/>
  <c r="DX34" i="2" l="1"/>
  <c r="DG35" i="2"/>
  <c r="DO12" i="2"/>
  <c r="DR12" i="2" s="1"/>
  <c r="DS12" i="2" s="1"/>
  <c r="BI3" i="2"/>
  <c r="DX35" i="2" l="1"/>
  <c r="DG36" i="2"/>
  <c r="DG37" i="2" s="1"/>
  <c r="DX37" i="2" s="1"/>
  <c r="EB37" i="2" s="1"/>
  <c r="DT12" i="2"/>
  <c r="DU12" i="2" s="1"/>
  <c r="BX3" i="2"/>
  <c r="BS3" i="2"/>
  <c r="DG38" i="2"/>
  <c r="DX38" i="2" s="1"/>
  <c r="BN3" i="2"/>
  <c r="DV12" i="2" l="1"/>
  <c r="CH3" i="2"/>
  <c r="CC3" i="2"/>
  <c r="DG39" i="2"/>
  <c r="DX39" i="2" s="1"/>
  <c r="DW12" i="2" l="1"/>
  <c r="CR3" i="2" s="1"/>
  <c r="CM3" i="2"/>
  <c r="EB38" i="2"/>
  <c r="EB39" i="2"/>
  <c r="DG40" i="2"/>
  <c r="DG41" i="2" l="1"/>
  <c r="DX41" i="2" s="1"/>
  <c r="DG42" i="2" l="1"/>
  <c r="DG43" i="2" l="1"/>
  <c r="DG44" i="2" l="1"/>
  <c r="DG45" i="2" l="1"/>
  <c r="DG46" i="2" s="1"/>
  <c r="DG47" i="2" s="1"/>
  <c r="DG48" i="2" l="1"/>
  <c r="DG49" i="2" s="1"/>
  <c r="DX49" i="2" s="1"/>
  <c r="DG50" i="2" l="1"/>
  <c r="DG51" i="2" s="1"/>
  <c r="DG52" i="2" s="1"/>
  <c r="DG53" i="2" s="1"/>
  <c r="DG54" i="2" s="1"/>
  <c r="DX54" i="2" s="1"/>
  <c r="EB49" i="2" l="1"/>
  <c r="DG55" i="2"/>
  <c r="DX55" i="2" l="1"/>
  <c r="EB55" i="2" s="1"/>
  <c r="DG56" i="2"/>
  <c r="EB54" i="2"/>
  <c r="DX56" i="2" l="1"/>
  <c r="EB56" i="2" s="1"/>
  <c r="DG57" i="2"/>
  <c r="DX57" i="2" s="1"/>
  <c r="DG58" i="2" l="1"/>
  <c r="EB57" i="2"/>
  <c r="DX58" i="2" l="1"/>
  <c r="EB58" i="2" s="1"/>
  <c r="DG59" i="2"/>
  <c r="DX59" i="2" l="1"/>
  <c r="DX60" i="2" s="1"/>
  <c r="DG60" i="2"/>
  <c r="EB59" i="2" l="1"/>
  <c r="EB60" i="2" s="1"/>
  <c r="AY14" i="2" l="1"/>
  <c r="AX14" i="2"/>
  <c r="AZ12" i="2" l="1"/>
  <c r="AZ14" i="2" s="1"/>
  <c r="AZ16" i="2" l="1"/>
  <c r="DL36" i="2"/>
  <c r="AZ18" i="2" l="1"/>
  <c r="DL43" i="2" s="1"/>
  <c r="AZ20" i="2" l="1"/>
  <c r="DL45" i="2"/>
  <c r="DL47" i="2" s="1"/>
  <c r="AZ51" i="2" l="1"/>
  <c r="EB27" i="2" l="1"/>
  <c r="EB35" i="2" l="1"/>
  <c r="EB34" i="2" l="1"/>
  <c r="DE28" i="2" l="1"/>
  <c r="EB18" i="2" l="1"/>
  <c r="Y29" i="2" l="1"/>
  <c r="DE36" i="2" s="1"/>
  <c r="L35" i="2" l="1"/>
  <c r="DB40" i="2" s="1"/>
  <c r="DX40" i="2" s="1"/>
  <c r="EB40" i="2" l="1"/>
  <c r="K16" i="2"/>
  <c r="L19" i="2" s="1"/>
  <c r="K21" i="2" l="1"/>
  <c r="DB36" i="2" l="1"/>
  <c r="DB19" i="2"/>
  <c r="C26" i="2" l="1"/>
  <c r="D26" i="2"/>
  <c r="E26" i="2" l="1"/>
  <c r="DA16" i="2" l="1"/>
  <c r="DX16" i="2" s="1"/>
  <c r="EB16" i="2" l="1"/>
  <c r="G37" i="2" l="1"/>
  <c r="F37" i="2"/>
  <c r="F40" i="2" l="1"/>
  <c r="DA15" i="2"/>
  <c r="F43" i="2"/>
  <c r="G44" i="2" l="1"/>
  <c r="DA42" i="2" s="1"/>
  <c r="DA36" i="2"/>
  <c r="DA19" i="2"/>
  <c r="BL14" i="2" l="1"/>
  <c r="BN13" i="2"/>
  <c r="BN12" i="2" l="1"/>
  <c r="BN14" i="2" s="1"/>
  <c r="BN16" i="2" s="1"/>
  <c r="BM14" i="2"/>
  <c r="BN17" i="2" l="1"/>
  <c r="DO43" i="2" s="1"/>
  <c r="DO36" i="2"/>
  <c r="BN19" i="2" l="1"/>
  <c r="DO45" i="2"/>
  <c r="DO47" i="2" s="1"/>
  <c r="E37" i="2" l="1"/>
  <c r="AB19" i="2" l="1"/>
  <c r="AC19" i="2" s="1"/>
  <c r="AC28" i="2" s="1"/>
  <c r="AC30" i="2" l="1"/>
  <c r="DF43" i="2" s="1"/>
  <c r="DF36" i="2"/>
  <c r="AC31" i="2" l="1"/>
  <c r="DF45" i="2"/>
  <c r="DF47" i="2" s="1"/>
  <c r="BG14" i="2" l="1"/>
  <c r="BH14" i="2" l="1"/>
  <c r="BI12" i="2"/>
  <c r="BI14" i="2" s="1"/>
  <c r="DN36" i="2" l="1"/>
  <c r="BI16" i="2"/>
  <c r="BI17" i="2" l="1"/>
  <c r="DN43" i="2" s="1"/>
  <c r="BI19" i="2" l="1"/>
  <c r="DN45" i="2"/>
  <c r="DN47" i="2" s="1"/>
  <c r="BI50" i="2" l="1"/>
  <c r="EB24" i="2" l="1"/>
  <c r="EB25" i="2" l="1"/>
  <c r="CB24" i="2" l="1"/>
  <c r="CC14" i="2" l="1"/>
  <c r="CA24" i="2"/>
  <c r="CC18" i="2"/>
  <c r="CC24" i="2" s="1"/>
  <c r="CC17" i="2"/>
  <c r="CC15" i="2"/>
  <c r="CC16" i="2"/>
  <c r="CC13" i="2"/>
  <c r="CA19" i="2"/>
  <c r="CA21" i="2" s="1"/>
  <c r="CB19" i="2"/>
  <c r="CB21" i="2" s="1"/>
  <c r="CB26" i="2" s="1"/>
  <c r="DT32" i="2" l="1"/>
  <c r="DX32" i="2" s="1"/>
  <c r="CA26" i="2"/>
  <c r="DT31" i="2" s="1"/>
  <c r="DX31" i="2" s="1"/>
  <c r="CC19" i="2"/>
  <c r="CC21" i="2" s="1"/>
  <c r="CC26" i="2" s="1"/>
  <c r="EB31" i="2" l="1"/>
  <c r="EB32" i="2"/>
  <c r="CC28" i="2"/>
  <c r="DT43" i="2" s="1"/>
  <c r="DT45" i="2" s="1"/>
  <c r="DU45" i="2"/>
  <c r="DU47" i="2" s="1"/>
  <c r="DV45" i="2" l="1"/>
  <c r="DV47" i="2" s="1"/>
  <c r="CC30" i="2"/>
  <c r="DT47" i="2"/>
  <c r="K24" i="2" l="1"/>
  <c r="L26" i="2" s="1"/>
  <c r="DB42" i="2" l="1"/>
  <c r="F39" i="2" l="1"/>
  <c r="DA33" i="2" l="1"/>
  <c r="G41" i="2"/>
  <c r="G46" i="2" s="1"/>
  <c r="G48" i="2" l="1"/>
  <c r="DA43" i="2" s="1"/>
  <c r="DA45" i="2" l="1"/>
  <c r="DA47" i="2" s="1"/>
  <c r="G49" i="2"/>
  <c r="CW16" i="2" l="1"/>
  <c r="CW18" i="2" l="1"/>
  <c r="CW19" i="2"/>
  <c r="CW20" i="2" s="1"/>
  <c r="Y30" i="2" l="1"/>
  <c r="DE42" i="2" s="1"/>
  <c r="K20" i="2" l="1"/>
  <c r="Y28" i="2"/>
  <c r="Y31" i="2" l="1"/>
  <c r="DE33" i="2"/>
  <c r="DB33" i="2"/>
  <c r="L23" i="2"/>
  <c r="L37" i="2" s="1"/>
  <c r="L39" i="2" s="1"/>
  <c r="DB43" i="2" l="1"/>
  <c r="L41" i="2" l="1"/>
  <c r="DB45" i="2"/>
  <c r="DB47" i="2" s="1"/>
  <c r="EA56" i="2" l="1"/>
  <c r="EC56" i="2" l="1"/>
  <c r="P25" i="2"/>
  <c r="DE15" i="2" l="1"/>
  <c r="DX15" i="2" s="1"/>
  <c r="Y25" i="2"/>
  <c r="Y47" i="2" s="1"/>
  <c r="Y48" i="2" s="1"/>
  <c r="DE43" i="2" l="1"/>
  <c r="DE19" i="2"/>
  <c r="Y49" i="2" l="1"/>
  <c r="EB15" i="2"/>
  <c r="DE45" i="2"/>
  <c r="DE47" i="2" s="1"/>
  <c r="F21" i="49" l="1"/>
  <c r="S14" i="2"/>
  <c r="BS14" i="2" l="1"/>
  <c r="BQ18" i="2"/>
  <c r="DR36" i="2" l="1"/>
  <c r="BS18" i="2"/>
  <c r="BS20" i="2" s="1"/>
  <c r="BS21" i="2" l="1"/>
  <c r="DR43" i="2" s="1"/>
  <c r="DR45" i="2" s="1"/>
  <c r="DR47" i="2" l="1"/>
  <c r="BS23" i="2"/>
  <c r="EA40" i="2" l="1"/>
  <c r="EC40" i="2" s="1"/>
  <c r="EA26" i="2"/>
  <c r="EA43" i="2"/>
  <c r="EA39" i="2"/>
  <c r="EC39" i="2" s="1"/>
  <c r="EA35" i="2"/>
  <c r="EC35" i="2" s="1"/>
  <c r="EA30" i="2"/>
  <c r="EC30" i="2" s="1"/>
  <c r="EA41" i="2" l="1"/>
  <c r="EA32" i="2"/>
  <c r="EC32" i="2" s="1"/>
  <c r="EA31" i="2"/>
  <c r="EC31" i="2" s="1"/>
  <c r="EA16" i="2" l="1"/>
  <c r="EC16" i="2" s="1"/>
  <c r="AJ22" i="2"/>
  <c r="EA15" i="2"/>
  <c r="EA27" i="2"/>
  <c r="EC27" i="2" s="1"/>
  <c r="CZ19" i="2" l="1"/>
  <c r="EA24" i="2"/>
  <c r="EA18" i="2"/>
  <c r="EC18" i="2" s="1"/>
  <c r="EA17" i="2"/>
  <c r="EC15" i="2"/>
  <c r="EA19" i="2" l="1"/>
  <c r="EC24" i="2"/>
  <c r="EB41" i="2"/>
  <c r="EC41" i="2" s="1"/>
  <c r="AK22" i="2"/>
  <c r="AK26" i="2" l="1"/>
  <c r="AL29" i="2" s="1"/>
  <c r="AL32" i="2" s="1"/>
  <c r="DI43" i="2" s="1"/>
  <c r="AL22" i="2"/>
  <c r="EA25" i="2"/>
  <c r="CZ28" i="2"/>
  <c r="DS47" i="2"/>
  <c r="AL31" i="2" l="1"/>
  <c r="AL33" i="2" s="1"/>
  <c r="DI33" i="2"/>
  <c r="DX33" i="2" s="1"/>
  <c r="EC25" i="2"/>
  <c r="EA28" i="2"/>
  <c r="DI45" i="2" l="1"/>
  <c r="DI47" i="2" s="1"/>
  <c r="EB33" i="2"/>
  <c r="EA34" i="2" l="1"/>
  <c r="EC34" i="2" s="1"/>
  <c r="EA33" i="2" l="1"/>
  <c r="EA37" i="2"/>
  <c r="EC37" i="2" s="1"/>
  <c r="EA44" i="2"/>
  <c r="EC33" i="2" l="1"/>
  <c r="EA38" i="2"/>
  <c r="EC38" i="2" s="1"/>
  <c r="EA42" i="2" l="1"/>
  <c r="EA36" i="2" l="1"/>
  <c r="CZ45" i="2"/>
  <c r="CZ47" i="2" s="1"/>
  <c r="EA45" i="2" l="1"/>
  <c r="EA47" i="2" s="1"/>
  <c r="AU18" i="2" l="1"/>
  <c r="P14" i="2" l="1"/>
  <c r="DK36" i="2"/>
  <c r="AU14" i="2" l="1"/>
  <c r="DK42" i="2" l="1"/>
  <c r="AU22" i="2"/>
  <c r="AU20" i="2"/>
  <c r="P28" i="2" l="1"/>
  <c r="DC44" i="2" s="1"/>
  <c r="AU24" i="2"/>
  <c r="DK43" i="2" s="1"/>
  <c r="DK45" i="2" s="1"/>
  <c r="DK47" i="2" s="1"/>
  <c r="DX44" i="2" l="1"/>
  <c r="EB44" i="2" s="1"/>
  <c r="EC44" i="2" s="1"/>
  <c r="AU26" i="2"/>
  <c r="AU51" i="2" l="1"/>
  <c r="EB17" i="2" l="1"/>
  <c r="DX19" i="2"/>
  <c r="EB26" i="2" l="1"/>
  <c r="DX28" i="2"/>
  <c r="EB19" i="2"/>
  <c r="EC17" i="2"/>
  <c r="EB28" i="2" l="1"/>
  <c r="EC26" i="2"/>
  <c r="EC19" i="2"/>
  <c r="EC28" i="2" l="1"/>
  <c r="P15" i="2" l="1"/>
  <c r="P27" i="2" l="1"/>
  <c r="P29" i="2" s="1"/>
  <c r="P19" i="2"/>
  <c r="DC43" i="2" l="1"/>
  <c r="DC45" i="2" l="1"/>
  <c r="DC47" i="2" s="1"/>
  <c r="EA59" i="2" l="1"/>
  <c r="EC59" i="2" s="1"/>
  <c r="EA57" i="2" l="1"/>
  <c r="EC57" i="2" s="1"/>
  <c r="EA55" i="2" l="1"/>
  <c r="EC55" i="2" s="1"/>
  <c r="EA54" i="2" l="1"/>
  <c r="EC54" i="2" l="1"/>
  <c r="EA58" i="2" l="1"/>
  <c r="CZ60" i="2"/>
  <c r="CZ49" i="2" s="1"/>
  <c r="CZ51" i="2" l="1"/>
  <c r="EC58" i="2"/>
  <c r="EC60" i="2" s="1"/>
  <c r="EA60" i="2"/>
  <c r="EA49" i="2" s="1"/>
  <c r="EC49" i="2" l="1"/>
  <c r="EA51" i="2"/>
  <c r="S12" i="2" l="1"/>
  <c r="T15" i="2" s="1"/>
  <c r="T20" i="2" l="1"/>
  <c r="T22" i="2" s="1"/>
  <c r="T24" i="2" l="1"/>
  <c r="DD43" i="2"/>
  <c r="DD45" i="2" l="1"/>
  <c r="DD47" i="2" s="1"/>
  <c r="AQ12" i="2" l="1"/>
  <c r="DJ36" i="2" l="1"/>
  <c r="DX36" i="2" s="1"/>
  <c r="EB36" i="2" l="1"/>
  <c r="EC36" i="2" l="1"/>
  <c r="AO15" i="2" l="1"/>
  <c r="AQ14" i="2" l="1"/>
  <c r="AP15" i="2"/>
  <c r="DJ42" i="2" l="1"/>
  <c r="DX42" i="2" s="1"/>
  <c r="AQ15" i="2"/>
  <c r="AQ17" i="2" s="1"/>
  <c r="AQ18" i="2" l="1"/>
  <c r="DJ43" i="2" s="1"/>
  <c r="DJ45" i="2" l="1"/>
  <c r="DJ47" i="2" s="1"/>
  <c r="DX43" i="2"/>
  <c r="EB43" i="2" s="1"/>
  <c r="AQ20" i="2"/>
  <c r="EB42" i="2"/>
  <c r="DX45" i="2" l="1"/>
  <c r="DX47" i="2" s="1"/>
  <c r="EC43" i="2"/>
  <c r="EC42" i="2"/>
  <c r="EB45" i="2"/>
  <c r="EB47" i="2" s="1"/>
  <c r="EC45" i="2" l="1"/>
  <c r="EC47" i="2" s="1"/>
  <c r="EC51" i="2" l="1"/>
</calcChain>
</file>

<file path=xl/comments1.xml><?xml version="1.0" encoding="utf-8"?>
<comments xmlns="http://schemas.openxmlformats.org/spreadsheetml/2006/main">
  <authors>
    <author>hlee</author>
  </authors>
  <commentList>
    <comment ref="C36" author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</commentList>
</comments>
</file>

<file path=xl/sharedStrings.xml><?xml version="1.0" encoding="utf-8"?>
<sst xmlns="http://schemas.openxmlformats.org/spreadsheetml/2006/main" count="1189" uniqueCount="809">
  <si>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</si>
  <si>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</si>
  <si>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</si>
  <si>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</si>
  <si>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</si>
  <si>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</si>
  <si>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</si>
  <si>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</si>
  <si>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</si>
  <si>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</si>
  <si>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</si>
  <si>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</si>
  <si>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</si>
  <si>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</si>
  <si>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</si>
  <si>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</si>
  <si>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</si>
  <si>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</si>
  <si>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</si>
  <si>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</si>
  <si>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</si>
  <si>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</si>
  <si>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</si>
  <si>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</si>
  <si>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</si>
  <si>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</si>
  <si>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</si>
  <si>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</si>
  <si>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</si>
  <si>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</si>
  <si>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</si>
  <si>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</si>
  <si>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</si>
  <si>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</si>
  <si>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</si>
  <si>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</si>
  <si>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</si>
  <si>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</si>
  <si>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</si>
  <si>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</si>
  <si>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</si>
  <si>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</si>
  <si>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</si>
  <si>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</si>
  <si>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</si>
  <si>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</si>
  <si>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</si>
  <si>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</si>
  <si>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</si>
  <si>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</si>
  <si>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</si>
  <si>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</si>
  <si>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</si>
  <si>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</si>
  <si>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</si>
  <si>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</si>
  <si>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</si>
  <si>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</si>
  <si>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</si>
  <si>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</si>
  <si>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BAD DEBTS</t>
  </si>
  <si>
    <t>CONVERSION FACTOR</t>
  </si>
  <si>
    <t>RESULTS OF OPERATIONS</t>
  </si>
  <si>
    <t>&gt;</t>
  </si>
  <si>
    <t>LINE</t>
  </si>
  <si>
    <t>NET</t>
  </si>
  <si>
    <t>GROSS</t>
  </si>
  <si>
    <t>SALES FOR</t>
  </si>
  <si>
    <t>WRITEOFF'S</t>
  </si>
  <si>
    <t xml:space="preserve">LINE </t>
  </si>
  <si>
    <t>FEDERAL</t>
  </si>
  <si>
    <t>BAD</t>
  </si>
  <si>
    <t xml:space="preserve">INTEREST ON </t>
  </si>
  <si>
    <t>ACTUAL</t>
  </si>
  <si>
    <t>NO.</t>
  </si>
  <si>
    <t>DESCRIPTION</t>
  </si>
  <si>
    <t>RESTATED</t>
  </si>
  <si>
    <t>AMOUNT</t>
  </si>
  <si>
    <t>TEST YEAR</t>
  </si>
  <si>
    <t>YEAR</t>
  </si>
  <si>
    <t>REVENUES</t>
  </si>
  <si>
    <t>RESALE OTHER</t>
  </si>
  <si>
    <t>RESALE FIRM</t>
  </si>
  <si>
    <t>TOTAL</t>
  </si>
  <si>
    <t>INCOME TAX</t>
  </si>
  <si>
    <t>INSURANCE</t>
  </si>
  <si>
    <t>DEBTS</t>
  </si>
  <si>
    <t>AMORTIZATION</t>
  </si>
  <si>
    <t>CUST DEPOSITS</t>
  </si>
  <si>
    <t>RESULTS OF</t>
  </si>
  <si>
    <t>OPERATIONS</t>
  </si>
  <si>
    <t>RATE</t>
  </si>
  <si>
    <t>1</t>
  </si>
  <si>
    <t>INTEREST EXPENSE FOR TEST YEAR</t>
  </si>
  <si>
    <t>D &amp; O INS. CHG  EXPENSE</t>
  </si>
  <si>
    <t>-</t>
  </si>
  <si>
    <t>FUEL</t>
  </si>
  <si>
    <t>CHARGED TO EXPENSE FOR TEST YEAR</t>
  </si>
  <si>
    <t>OPERATING REVENUES</t>
  </si>
  <si>
    <t>CHANGE</t>
  </si>
  <si>
    <t>RATE BASE</t>
  </si>
  <si>
    <t>ANNUAL FILING FEE</t>
  </si>
  <si>
    <t>WHEELING</t>
  </si>
  <si>
    <t>INCREASE (DECREASE) NOI</t>
  </si>
  <si>
    <t xml:space="preserve"> RESIDENTIAL EXCHANGE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</si>
  <si>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</si>
  <si>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</si>
  <si>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</si>
  <si>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</si>
  <si>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</si>
  <si>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</si>
  <si>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</si>
  <si>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</si>
  <si>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</si>
  <si>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</si>
  <si>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</si>
  <si>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</si>
  <si>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</si>
  <si>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</si>
  <si>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</si>
  <si>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</si>
  <si>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</si>
  <si>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</si>
  <si>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</si>
  <si>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</si>
  <si>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</si>
  <si>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</si>
  <si>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</si>
  <si>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</si>
  <si>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</si>
  <si>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</si>
  <si>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</si>
  <si>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</si>
  <si>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</si>
  <si>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</si>
  <si>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</si>
  <si>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</si>
  <si>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</si>
  <si>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</si>
  <si>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</si>
  <si>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</si>
  <si>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</si>
  <si>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</si>
  <si>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</si>
  <si>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</si>
  <si>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</si>
  <si>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</si>
  <si>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</si>
  <si>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</si>
  <si>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</si>
  <si>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</si>
  <si>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</si>
  <si>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</si>
  <si>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</si>
  <si>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</si>
  <si>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</si>
  <si>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</si>
  <si>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REVENUE</t>
  </si>
  <si>
    <t>&amp; EXPENSE</t>
  </si>
  <si>
    <t>INCREASE(DECREASE ) IN EXPENSE</t>
  </si>
  <si>
    <t>OTHER</t>
  </si>
  <si>
    <t>OPERATING</t>
  </si>
  <si>
    <t>INCENTIVE PLAN</t>
  </si>
  <si>
    <t>INCENTIVE</t>
  </si>
  <si>
    <t>PAY</t>
  </si>
  <si>
    <t>Description</t>
  </si>
  <si>
    <t>Total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</si>
  <si>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</si>
  <si>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</si>
  <si>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</si>
  <si>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</si>
  <si>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</si>
  <si>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</si>
  <si>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</si>
  <si>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</si>
  <si>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</si>
  <si>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</si>
  <si>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</si>
  <si>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</si>
  <si>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PUGET SOUND ENERGY</t>
  </si>
  <si>
    <t>ASC 815</t>
  </si>
  <si>
    <t>REMOVE SCHEDULE 95A TREASURY GRANTS</t>
  </si>
  <si>
    <t>OTHER OPERATING EXPENSES:</t>
  </si>
  <si>
    <t xml:space="preserve">REMOVE ACCRUAL FOR FUTURE PTC LIABILITY </t>
  </si>
  <si>
    <t>INCREASE (DECREASE) OPERATING EXPENSES</t>
  </si>
  <si>
    <t>3-YR AVERAGE OF NET WRITE OFF RATE</t>
  </si>
  <si>
    <t>REPORTING PERIOD REVENUES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</si>
  <si>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</si>
  <si>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</si>
  <si>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</si>
  <si>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</si>
  <si>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</si>
  <si>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</si>
  <si>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</si>
  <si>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AMORTIZATION OF INTEREST AND GRANTS</t>
  </si>
  <si>
    <t>GROSS UTILITY PLANT IN SERVICE</t>
  </si>
  <si>
    <t>ACCUMULATED DEPRECIATION</t>
  </si>
  <si>
    <t>EXPENSES TO BE NORMALIZED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</si>
  <si>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</si>
  <si>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</si>
  <si>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</si>
  <si>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</si>
  <si>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</si>
  <si>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</si>
  <si>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</si>
  <si>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</si>
  <si>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</si>
  <si>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</si>
  <si>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</si>
  <si>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</si>
  <si>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</si>
  <si>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</si>
  <si>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</si>
  <si>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</si>
  <si>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</si>
  <si>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</si>
  <si>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</si>
  <si>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REMOVE JPUD GAIN ON SALE SCH 133</t>
  </si>
  <si>
    <t>REMOVE JPUD AMORT EXPENSE SCH 133</t>
  </si>
  <si>
    <t>2014 AND 2013 PCORC EXPENSES TO BE NORMALIZED</t>
  </si>
  <si>
    <t>INCREASE(DECREASE) DEFERRED FIT</t>
  </si>
  <si>
    <t>REMOVE TEST YEAR EARNINGS SHARING ACCRUAL</t>
  </si>
  <si>
    <t>REMOVE MERGER RATE CREDIT SCH 132</t>
  </si>
  <si>
    <t>PROFORMA BAD DEBT RATE</t>
  </si>
  <si>
    <t>PROFORMA BAD DEBTS</t>
  </si>
  <si>
    <t>TOTAL INCENTIVE / MERIT PAY</t>
  </si>
  <si>
    <t>FEDERAL INCOME TAX @</t>
  </si>
  <si>
    <t>CURRENTLY PAYABLE</t>
  </si>
  <si>
    <t>DEFERRED FIT - DEBIT</t>
  </si>
  <si>
    <t>DEFERRED FIT - OTHER</t>
  </si>
  <si>
    <t>DEFERRED FIT - INV TAX CREDIT, NET OF AMORT.</t>
  </si>
  <si>
    <t>TOTAL RESTATED FIT</t>
  </si>
  <si>
    <t>FIT PER BOOKS:</t>
  </si>
  <si>
    <t>DEFERRED FIT - CREDIT</t>
  </si>
  <si>
    <t>TOTAL CHARGED TO EXPENSE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</si>
  <si>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</si>
  <si>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</si>
  <si>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</si>
  <si>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</si>
  <si>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</si>
  <si>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</si>
  <si>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</si>
  <si>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</si>
  <si>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</si>
  <si>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Amount (i)</t>
  </si>
  <si>
    <t>Ratio</t>
  </si>
  <si>
    <t>Cost</t>
  </si>
  <si>
    <t>Capital</t>
  </si>
  <si>
    <t>Common Stock</t>
  </si>
  <si>
    <t xml:space="preserve">TAXABLE INCOME  </t>
  </si>
  <si>
    <t>STORM NORMALIZATION</t>
  </si>
  <si>
    <t xml:space="preserve">STORM </t>
  </si>
  <si>
    <t>MISC</t>
  </si>
  <si>
    <t>Transmission</t>
  </si>
  <si>
    <t>Distribution</t>
  </si>
  <si>
    <t xml:space="preserve">  TWELVE MONTHS ENDED 12/31/12</t>
  </si>
  <si>
    <t xml:space="preserve">  TWELVE MONTHS ENDED 12/31/13</t>
  </si>
  <si>
    <t xml:space="preserve">  TWELVE MONTHS ENDED 12/31/14</t>
  </si>
  <si>
    <t xml:space="preserve">  TWELVE MONTHS ENDED 12/31/15</t>
  </si>
  <si>
    <t xml:space="preserve">  TWELVE MONTHS ENDED 12/31/16</t>
  </si>
  <si>
    <t>TOTAL NORMAL STORMS</t>
  </si>
  <si>
    <t>ACTUAL O&amp;M:</t>
  </si>
  <si>
    <t>SIX-YEAR AVERAGE STORM EXPENSE FOR RATE YEAR (LINE 8 ÷ 6 YEARS)</t>
  </si>
  <si>
    <t xml:space="preserve">  STORM DAMAGE EXPENSE (LINE 7)</t>
  </si>
  <si>
    <t>INCREASE (DECREASE) OPERATING EXPENSE (LINE 10-LINE 13)</t>
  </si>
  <si>
    <t>OPERATING EXPENSES</t>
  </si>
  <si>
    <t>TOTAL INCREASE(DECREASE) IN EXPENSE</t>
  </si>
  <si>
    <t xml:space="preserve">      2017 AND 2011 GRC EXPENSES TO BE NORMALIZED</t>
  </si>
  <si>
    <t>Total Debt</t>
  </si>
  <si>
    <t xml:space="preserve">  TWELVE MONTHS ENDED 12/31/17</t>
  </si>
  <si>
    <t>FOR THE TWELVE MONTHS ENDED MARCH 31, 2018</t>
  </si>
  <si>
    <t>12 ME March 31, 2018</t>
  </si>
  <si>
    <t>INCREASE (DECREASE) FIT (LINE 15 X Line 17)</t>
  </si>
  <si>
    <t>CHARGED TO EXPENSE  IN TEST YEAR</t>
  </si>
  <si>
    <r>
      <t>(i)</t>
    </r>
    <r>
      <rPr>
        <sz val="10"/>
        <rFont val="Times New Roman"/>
        <family val="1"/>
      </rPr>
      <t xml:space="preserve"> - Average of Month-End Balances</t>
    </r>
  </si>
  <si>
    <t>Apr-Aug=7.3%; Sep-Mar=7.1%</t>
  </si>
  <si>
    <t>Rate Base</t>
  </si>
  <si>
    <t>POWER COSTS</t>
  </si>
  <si>
    <t>INCREASE</t>
  </si>
  <si>
    <t>(DECREASE)</t>
  </si>
  <si>
    <t>PRODUCTION EXPENSES:</t>
  </si>
  <si>
    <t>PURCHASES/SALES OF NON-CORE GAS &amp; OTHER REV</t>
  </si>
  <si>
    <t>INCREASE(DECREASE) INCOME</t>
  </si>
  <si>
    <t>MONTANA ENERGY TAX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</si>
  <si>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</si>
  <si>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</si>
  <si>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</si>
  <si>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</si>
  <si>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</si>
  <si>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</si>
  <si>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RESTATED ENERGY TAX</t>
  </si>
  <si>
    <t>CHARGED TO EXPENSE</t>
  </si>
  <si>
    <t>WILD HORSE 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</si>
  <si>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</si>
  <si>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</si>
  <si>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</si>
  <si>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</si>
  <si>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</si>
  <si>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</si>
  <si>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</si>
  <si>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</si>
  <si>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</si>
  <si>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TEMP Ref</t>
  </si>
  <si>
    <t>Ref FOR LOSSES</t>
  </si>
  <si>
    <t>SUBTOTAL - POWER COSTS TO BE RefUSTED</t>
  </si>
  <si>
    <t>PAYROLL TAXES ASSOCI WITH MERIT PAY</t>
  </si>
  <si>
    <t>ADJUSTMENT</t>
  </si>
  <si>
    <t>STATEMENT OF OPERATING INCOME AND ADJUSTMENTS</t>
  </si>
  <si>
    <t>MISCELLANEOUS ADJUSTMENTS</t>
  </si>
  <si>
    <t>ADJUSTMENTS</t>
  </si>
  <si>
    <t>March</t>
  </si>
  <si>
    <t>November</t>
  </si>
  <si>
    <t>POWER</t>
  </si>
  <si>
    <t>COSTS</t>
  </si>
  <si>
    <t>MT ELECTRIC</t>
  </si>
  <si>
    <t>ENERGY TAX</t>
  </si>
  <si>
    <t>WILD HORSE</t>
  </si>
  <si>
    <t>SOLAR</t>
  </si>
  <si>
    <t>`</t>
  </si>
  <si>
    <t>TAX BENEFIT OF INTEREST</t>
  </si>
  <si>
    <t>INTEREST</t>
  </si>
  <si>
    <t>Ref 5.02</t>
  </si>
  <si>
    <t>Ref 5.08</t>
  </si>
  <si>
    <t>TEMPERATURE NORMALIZATION ADJUSTMENT:</t>
  </si>
  <si>
    <t>REVENUE ADJUSTMENT:</t>
  </si>
  <si>
    <t>(ACTUAL PTC'S REMOVED IN FIT ADJUSTMENT NO. 3.06)</t>
  </si>
  <si>
    <t>12 ME 03/31/2014 AND 11/31/2013</t>
  </si>
  <si>
    <t>12 ME 03/31/2017 AND 11/31/2016</t>
  </si>
  <si>
    <t>12 ME 03/31/2018 AND 11/31/2017</t>
  </si>
  <si>
    <t>Ref 5.03</t>
  </si>
  <si>
    <t>PERIODIC ALLOCATED RESULTS OF OPERATIONS</t>
  </si>
  <si>
    <t>FOR THE 12 MONTHS ENDED MARCH 31, 2018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</si>
  <si>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</si>
  <si>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</si>
  <si>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</si>
  <si>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</si>
  <si>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</si>
  <si>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</si>
  <si>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</si>
  <si>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</si>
  <si>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</si>
  <si>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</si>
  <si>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</si>
  <si>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</si>
  <si>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</si>
  <si>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</si>
  <si>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</si>
  <si>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</si>
  <si>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</si>
  <si>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</si>
  <si>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</si>
  <si>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</si>
  <si>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</si>
  <si>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</si>
  <si>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</si>
  <si>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</si>
  <si>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</si>
  <si>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</si>
  <si>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</si>
  <si>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</si>
  <si>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</si>
  <si>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</si>
  <si>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</si>
  <si>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</si>
  <si>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</si>
  <si>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</si>
  <si>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</si>
  <si>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BALANCE SHEET</t>
  </si>
  <si>
    <t>As of March 31, 2018</t>
  </si>
  <si>
    <t>FERC Account and Description</t>
  </si>
  <si>
    <t>March 2018</t>
  </si>
  <si>
    <t xml:space="preserve">March 2018 AMA 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</si>
  <si>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</si>
  <si>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</si>
  <si>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</si>
  <si>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</si>
  <si>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</si>
  <si>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</si>
  <si>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</si>
  <si>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</si>
  <si>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</si>
  <si>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</si>
  <si>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</si>
  <si>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</si>
  <si>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</si>
  <si>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</si>
  <si>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</si>
  <si>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</si>
  <si>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</si>
  <si>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</si>
  <si>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</si>
  <si>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</si>
  <si>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</si>
  <si>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</si>
  <si>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</si>
  <si>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</si>
  <si>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</si>
  <si>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</si>
  <si>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</si>
  <si>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</si>
  <si>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</si>
  <si>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</si>
  <si>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</si>
  <si>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</si>
  <si>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</si>
  <si>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</si>
  <si>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</si>
  <si>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</si>
  <si>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</si>
  <si>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</si>
  <si>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</si>
  <si>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</si>
  <si>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</si>
  <si>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</si>
  <si>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</si>
  <si>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</si>
  <si>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</si>
  <si>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</si>
  <si>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</si>
  <si>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</si>
  <si>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</si>
  <si>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</si>
  <si>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</si>
  <si>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</si>
  <si>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</si>
  <si>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</si>
  <si>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</si>
  <si>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</si>
  <si>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</si>
  <si>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</si>
  <si>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</si>
  <si>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</si>
  <si>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</si>
  <si>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</si>
  <si>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</si>
  <si>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</si>
  <si>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</si>
  <si>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</si>
  <si>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</si>
  <si>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</si>
  <si>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</si>
  <si>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</si>
  <si>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</si>
  <si>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</si>
  <si>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</si>
  <si>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</si>
  <si>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</si>
  <si>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</si>
  <si>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</si>
  <si>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</si>
  <si>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</si>
  <si>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</si>
  <si>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</si>
  <si>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</si>
  <si>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</si>
  <si>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</si>
  <si>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</si>
  <si>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</si>
  <si>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</si>
  <si>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</si>
  <si>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</si>
  <si>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</si>
  <si>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</si>
  <si>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</si>
  <si>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</si>
  <si>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</si>
  <si>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</si>
  <si>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</si>
  <si>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</si>
  <si>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</si>
  <si>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</si>
  <si>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</si>
  <si>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</si>
  <si>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</si>
  <si>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</si>
  <si>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</si>
  <si>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</si>
  <si>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</si>
  <si>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</si>
  <si>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</si>
  <si>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</si>
  <si>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</si>
  <si>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</si>
  <si>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</si>
  <si>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</si>
  <si>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</si>
  <si>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</si>
  <si>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</si>
  <si>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</si>
  <si>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</si>
  <si>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</si>
  <si>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</si>
  <si>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</si>
  <si>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</si>
  <si>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</si>
  <si>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</si>
  <si>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</si>
  <si>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</si>
  <si>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</si>
  <si>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</si>
  <si>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</si>
  <si>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</si>
  <si>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</si>
  <si>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</si>
  <si>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</si>
  <si>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</si>
  <si>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</si>
  <si>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</si>
  <si>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</si>
  <si>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</si>
  <si>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</si>
  <si>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</si>
  <si>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</si>
  <si>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</si>
  <si>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</si>
  <si>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</si>
  <si>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</si>
  <si>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</si>
  <si>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</si>
  <si>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</si>
  <si>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</si>
  <si>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</si>
  <si>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</si>
  <si>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</si>
  <si>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</si>
  <si>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</si>
  <si>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</si>
  <si>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</si>
  <si>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</si>
  <si>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</si>
  <si>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</si>
  <si>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</si>
  <si>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</si>
  <si>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</si>
  <si>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</si>
  <si>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</si>
  <si>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</si>
  <si>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</si>
  <si>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</si>
  <si>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</si>
  <si>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</si>
  <si>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</si>
  <si>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</si>
  <si>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Puget Sound Energy</t>
  </si>
  <si>
    <t>Electric Rate Base</t>
  </si>
  <si>
    <t>4-Factor</t>
  </si>
  <si>
    <t>NOL</t>
  </si>
  <si>
    <t>EOP</t>
  </si>
  <si>
    <t>12 Months Ended</t>
  </si>
  <si>
    <t>Line No.</t>
  </si>
  <si>
    <t>Account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</si>
  <si>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</si>
  <si>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</si>
  <si>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</si>
  <si>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</si>
  <si>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</si>
  <si>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</si>
  <si>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</si>
  <si>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</si>
  <si>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</si>
  <si>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</si>
  <si>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</si>
  <si>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</si>
  <si>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</si>
  <si>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</si>
  <si>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</si>
  <si>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</si>
  <si>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</si>
  <si>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</si>
  <si>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</si>
  <si>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</si>
  <si>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</si>
  <si>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</si>
  <si>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</si>
  <si>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</si>
  <si>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</si>
  <si>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</si>
  <si>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</si>
  <si>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</si>
  <si>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</si>
  <si>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</si>
  <si>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18230351-71</t>
  </si>
  <si>
    <t>Mint Farm Deferral</t>
  </si>
  <si>
    <t>6j</t>
  </si>
  <si>
    <t>1340xxx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</si>
  <si>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</si>
  <si>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</si>
  <si>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</si>
  <si>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</si>
  <si>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</si>
  <si>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</si>
  <si>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</si>
  <si>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</si>
  <si>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</si>
  <si>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</si>
  <si>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</si>
  <si>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18232311</t>
  </si>
  <si>
    <t>LSR Deposit Deferral &amp; Carry Charge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</si>
  <si>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</si>
  <si>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</si>
  <si>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</si>
  <si>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</si>
  <si>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</si>
  <si>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</si>
  <si>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</si>
  <si>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</si>
  <si>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</si>
  <si>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</si>
  <si>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</si>
  <si>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</si>
  <si>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</si>
  <si>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</si>
  <si>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</si>
  <si>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</si>
  <si>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</si>
  <si>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</si>
  <si>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</si>
  <si>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</si>
  <si>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</si>
  <si>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</si>
  <si>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 &amp; 22840341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</si>
  <si>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</si>
  <si>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</si>
  <si>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</si>
  <si>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</si>
  <si>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</si>
  <si>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</si>
  <si>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</si>
  <si>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</si>
  <si>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</si>
  <si>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</si>
  <si>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</si>
  <si>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26c</t>
  </si>
  <si>
    <t>DFIT-BNP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</si>
  <si>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</si>
  <si>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</si>
  <si>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</si>
  <si>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</si>
  <si>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</si>
  <si>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</si>
  <si>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</si>
  <si>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</si>
  <si>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</si>
  <si>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</si>
  <si>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</si>
  <si>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</si>
  <si>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</si>
  <si>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</si>
  <si>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</si>
  <si>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</si>
  <si>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</si>
  <si>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</si>
  <si>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</si>
  <si>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</si>
  <si>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</si>
  <si>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</si>
  <si>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</si>
  <si>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19000433\19002003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</si>
  <si>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</si>
  <si>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</si>
  <si>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</si>
  <si>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</si>
  <si>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</si>
  <si>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</si>
  <si>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</si>
  <si>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</si>
  <si>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</si>
  <si>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</si>
  <si>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</si>
  <si>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</si>
  <si>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</si>
  <si>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</si>
  <si>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</si>
  <si>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</si>
  <si>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</si>
  <si>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</si>
  <si>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</si>
  <si>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</si>
  <si>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</si>
  <si>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</si>
  <si>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28300571\28300641</t>
  </si>
  <si>
    <t>DFIT Mint Fam Costs-UE-090704</t>
  </si>
  <si>
    <t>37k</t>
  </si>
  <si>
    <t>28300661\28300671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</si>
  <si>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</si>
  <si>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</si>
  <si>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</si>
  <si>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</si>
  <si>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</si>
  <si>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</si>
  <si>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</si>
  <si>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</si>
  <si>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</si>
  <si>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</si>
  <si>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Gross Utility Plant in Service</t>
  </si>
  <si>
    <t>Lines 4-6 &amp; 14-16</t>
  </si>
  <si>
    <t>Less Accum Dep and Amort</t>
  </si>
  <si>
    <t>Deferred Debits and Credits</t>
  </si>
  <si>
    <t>Deferred Taxes</t>
  </si>
  <si>
    <t>Conservation Trust</t>
  </si>
  <si>
    <t>Allowance for Working Capital</t>
  </si>
  <si>
    <t>Line 41</t>
  </si>
  <si>
    <t>Customer Deposits/Advances</t>
  </si>
  <si>
    <t>Lines 28-30</t>
  </si>
  <si>
    <t>Total Rate Base</t>
  </si>
  <si>
    <t>Summary Working Capital</t>
  </si>
  <si>
    <t>March 31, 2018 With 2017 GRC Format</t>
  </si>
  <si>
    <t>3/31/2018-EOP</t>
  </si>
  <si>
    <t>Average Invested Capital</t>
  </si>
  <si>
    <t>Total Average Invested Capital</t>
  </si>
  <si>
    <t>Investments</t>
  </si>
  <si>
    <t>Total Electric Rate Base and Operating</t>
  </si>
  <si>
    <t>Total Gas Rate Base and Operating</t>
  </si>
  <si>
    <t>Total Electric and Gas Investment (lines 7 + 9)</t>
  </si>
  <si>
    <t>Total Non Operating Investments</t>
  </si>
  <si>
    <t>Total Average Investments (Lines 11+13)</t>
  </si>
  <si>
    <t>Investor Supplied Working Capital</t>
  </si>
  <si>
    <t>Working Capital Spread</t>
  </si>
  <si>
    <t>Non-Utility</t>
  </si>
  <si>
    <t>Total Working Capital</t>
  </si>
  <si>
    <t>PUGET SOUND ENERGY-ELECTRIC &amp; GAS</t>
  </si>
  <si>
    <t>ALLOCATION METHODS</t>
  </si>
  <si>
    <t>Method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</si>
  <si>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</si>
  <si>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</si>
  <si>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</si>
  <si>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</si>
  <si>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</si>
  <si>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</si>
  <si>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</si>
  <si>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</si>
  <si>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</si>
  <si>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</si>
  <si>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</si>
  <si>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</si>
  <si>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</si>
  <si>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</si>
  <si>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</si>
  <si>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</si>
  <si>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</si>
  <si>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</si>
  <si>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</si>
  <si>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</si>
  <si>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</si>
  <si>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Percent Total</t>
  </si>
  <si>
    <t>Page 5.08</t>
  </si>
  <si>
    <t>CONVERSION FACTOR - ELECTRIC</t>
  </si>
  <si>
    <t>CONVERSION FACTOR EXCLUDING FEDERAL INCOME TAX ( 1 - LINE 5)</t>
  </si>
  <si>
    <t>FEDERAL INCOME TAX ( LINE 7 * 31.5%)</t>
  </si>
  <si>
    <t xml:space="preserve">CONVERSION FACTOR INCL FEDERAL INCOME TAX ( LINE 5 + LINE 8 ) </t>
  </si>
  <si>
    <t>Ref 5.01 Page 1 of 4</t>
  </si>
  <si>
    <t>Capitalized OH</t>
  </si>
  <si>
    <t>DFIT - Westcoast Capacity Assignment - Electric</t>
  </si>
  <si>
    <t>Westcoast Pipeline Capacity Regulatory Liabilities</t>
  </si>
  <si>
    <t>Working Capital</t>
  </si>
  <si>
    <t>Lines 17-21 and 22a</t>
  </si>
  <si>
    <t>Lines 6a-13 &amp; 22 &amp; 29.1</t>
  </si>
  <si>
    <t>Lines 23-27.1 &amp; 31-37</t>
  </si>
  <si>
    <t>Lines 38-40</t>
  </si>
  <si>
    <t>Ref 5.06</t>
  </si>
  <si>
    <t>Electric Working Capital Ratio (Line 7 / Line 15)</t>
  </si>
  <si>
    <t>Electric (Line 17 * Line 22)</t>
  </si>
  <si>
    <t>Gas  (Line 17 * Line 24)</t>
  </si>
  <si>
    <t>Gas Working Capital Ratio (Line 9 / Line 15)</t>
  </si>
  <si>
    <t>Non-Utility (Line 17 * Line 26)</t>
  </si>
  <si>
    <t>Non-Utility Working Capital Ratio (Line 13 / Line 15)</t>
  </si>
  <si>
    <t>REF 5.07</t>
  </si>
  <si>
    <t>results of operations prior to calculating the expedited rate filing revenue requirement and adjusting them would only</t>
  </si>
  <si>
    <t xml:space="preserve">complicate the removal of all production related costs.  </t>
  </si>
  <si>
    <t>(Note) adjustment relating to power costs were not performed since all power costs are ultimately removed from the</t>
  </si>
  <si>
    <t>Ref 5.01 Page 2 of 4</t>
  </si>
  <si>
    <t>Ref 5.04 page 4 of 4</t>
  </si>
  <si>
    <t>REMOVE NON-OPERATING COSTS FROM ADMIN AND GENERAL EXPENSES IN FERC 920 AND 923</t>
  </si>
  <si>
    <t>Ref 5.01 Page 3 of 4</t>
  </si>
  <si>
    <t>Ref 5.01 Page 4 of 4</t>
  </si>
  <si>
    <t>REMOVE NON-OPERATING COSTS FROM OTHER POWER SUPPLY EXPENSES IN FERC 548</t>
  </si>
  <si>
    <t>(Common costs are spread based on allocation factors developed for the 12 ME 3/31/2018)</t>
  </si>
  <si>
    <t>Page 13 of 31</t>
  </si>
  <si>
    <t>Exh. SEF-5</t>
  </si>
  <si>
    <t>Page 11 &amp; 12 of 31</t>
  </si>
  <si>
    <t xml:space="preserve">Ref 5.05 </t>
  </si>
  <si>
    <t>Page 14 of 34</t>
  </si>
  <si>
    <t>Page 15 of 34</t>
  </si>
  <si>
    <t>Page 1 of 34</t>
  </si>
  <si>
    <t>Page 5 of 34</t>
  </si>
  <si>
    <t>Page 6 of 34</t>
  </si>
  <si>
    <t>Page 16 of 34</t>
  </si>
  <si>
    <t>Page 17 of 34</t>
  </si>
  <si>
    <t>Page 18 of 34</t>
  </si>
  <si>
    <t>Page 19 of 34</t>
  </si>
  <si>
    <t>Page 20 of 34</t>
  </si>
  <si>
    <t>Page 21 of 34</t>
  </si>
  <si>
    <t>Page 22 of 34</t>
  </si>
  <si>
    <t>Page 23 of 34</t>
  </si>
  <si>
    <t>Page 24 of 34</t>
  </si>
  <si>
    <t>Page 25 of 34</t>
  </si>
  <si>
    <t>Page 26 of 34</t>
  </si>
  <si>
    <t>Page 27 of 34</t>
  </si>
  <si>
    <t>Page 28 of 34</t>
  </si>
  <si>
    <t>Page 29 of 34</t>
  </si>
  <si>
    <t>Page 30 of 34</t>
  </si>
  <si>
    <t>Page 34 of 34</t>
  </si>
  <si>
    <t>Page 12 of 34</t>
  </si>
  <si>
    <t>Page 2 of 34</t>
  </si>
  <si>
    <t>Page 3 of 34</t>
  </si>
  <si>
    <t>Page 4 of 34</t>
  </si>
  <si>
    <t>Page 31 of 34</t>
  </si>
  <si>
    <t>Page 32 of 34</t>
  </si>
  <si>
    <t>Page 33 of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</si>
</sst>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_);[Red]_(&quot;$&quot;* \(#,##0\);_(&quot;$&quot;* &quot;-&quot;_);_(@_)"/>
    <numFmt numFmtId="172" formatCode="0.000000"/>
    <numFmt numFmtId="173" formatCode="0.0000%"/>
    <numFmt numFmtId="174" formatCode="_(* #,##0.00000_);_(* \(#,##0.00000\);_(* &quot;-&quot;?????_);_(@_)"/>
    <numFmt numFmtId="175" formatCode="0.00000%"/>
    <numFmt numFmtId="176" formatCode="yyyy"/>
    <numFmt numFmtId="177" formatCode="#,##0.0000"/>
    <numFmt numFmtId="178" formatCode="&quot;Ref&quot;\ 0.00"/>
    <numFmt numFmtId="179" formatCode="_(* #,##0.00_);_(* \(#,##0.00\);_(* &quot;-&quot;_);_(@_)"/>
    <numFmt numFmtId="180" formatCode="__@"/>
    <numFmt numFmtId="181" formatCode="#,##0_);[Red]\(#,##0\);&quot; &quot;"/>
    <numFmt numFmtId="182" formatCode="mmmm\-yy"/>
    <numFmt numFmtId="183" formatCode="_(&quot;$&quot;* #,##0.0000_);_(&quot;$&quot;* \(#,##0.0000\);_(&quot;$&quot;* &quot;-&quot;????_);_(@_)"/>
    <numFmt numFmtId="184" formatCode="0.00000000"/>
    <numFmt numFmtId="185" formatCode="_(* #,##0.00000_);_(* \(#,##0.00000\);_(* &quot;-&quot;??_);_(@_)"/>
    <numFmt numFmtId="186" formatCode="0000"/>
    <numFmt numFmtId="187" formatCode="000000"/>
    <numFmt numFmtId="188" formatCode="d\.mmm\.yy"/>
    <numFmt numFmtId="189" formatCode="#."/>
    <numFmt numFmtId="190" formatCode="_(* ###0_);_(* \(###0\);_(* &quot;-&quot;_);_(@_)"/>
    <numFmt numFmtId="191" formatCode="00000"/>
    <numFmt numFmtId="192" formatCode="_([$€-2]* #,##0.00_);_([$€-2]* \(#,##0.00\);_([$€-2]* &quot;-&quot;??_)"/>
    <numFmt numFmtId="193" formatCode="_(&quot;$&quot;* #,##0.0_);_(&quot;$&quot;* \(#,##0.0\);_(&quot;$&quot;* &quot;-&quot;??_);_(@_)"/>
    <numFmt numFmtId="194" formatCode="&quot;$&quot;#,##0;\-&quot;$&quot;#,##0"/>
    <numFmt numFmtId="195" formatCode="0.00_)"/>
    <numFmt numFmtId="196" formatCode="mmmm\ d\,\ yyyy"/>
    <numFmt numFmtId="197" formatCode="_(* #,##0.0_);_(* \(#,##0.0\);_(* &quot;-&quot;_);_(@_)"/>
    <numFmt numFmtId="198" formatCode="&quot;$&quot;#,##0.00"/>
    <numFmt numFmtId="199" formatCode="m/d/yyyy;@"/>
  </numFmts>
  <fonts count="123">
    <font>
      <sz val="8"/>
      <name val="Helv"/>
    </font>
    <font>
      <sz val="11"/>
      <color theme="1"/>
      <name val="Calibri"/>
      <family val="2"/>
      <scheme val="minor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Helv"/>
    </font>
    <font>
      <sz val="8"/>
      <name val="Arial"/>
      <family val="2"/>
    </font>
    <font>
      <b/>
      <sz val="10"/>
      <name val="Arial"/>
      <family val="2"/>
    </font>
    <font>
      <sz val="11.5"/>
      <name val="Symbol"/>
      <family val="1"/>
      <charset val="2"/>
    </font>
    <font>
      <sz val="10"/>
      <name val="Helv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sz val="8"/>
      <color rgb="FFFF0000"/>
      <name val="Helv"/>
    </font>
    <font>
      <b/>
      <u/>
      <sz val="8"/>
      <name val="Times New Roman"/>
      <family val="1"/>
    </font>
    <font>
      <sz val="10"/>
      <color rgb="FFFF0000"/>
      <name val="Times New Roman"/>
      <family val="1"/>
    </font>
    <font>
      <b/>
      <u val="double"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color rgb="FFFF000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sz val="11"/>
      <name val="univers (E1)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14154">
    <xf numFmtId="172" fontId="0" fillId="0" borderId="0">
      <alignment horizontal="left" wrapText="1"/>
    </xf>
    <xf numFmtId="44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1" fillId="0" borderId="0">
      <alignment horizontal="left" wrapText="1"/>
    </xf>
    <xf numFmtId="9" fontId="11" fillId="0" borderId="0" applyFont="0" applyFill="0" applyBorder="0" applyAlignment="0" applyProtection="0"/>
    <xf numFmtId="8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9" fillId="0" borderId="0">
      <alignment horizontal="left" wrapText="1"/>
    </xf>
    <xf numFmtId="0" fontId="9" fillId="0" borderId="0"/>
    <xf numFmtId="185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166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0" fontId="62" fillId="0" borderId="0"/>
    <xf numFmtId="0" fontId="62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62" fillId="0" borderId="0"/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0" fontId="62" fillId="0" borderId="0"/>
    <xf numFmtId="0" fontId="62" fillId="0" borderId="0"/>
    <xf numFmtId="0" fontId="62" fillId="0" borderId="0"/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66" fontId="9" fillId="0" borderId="0">
      <alignment horizontal="left" wrapText="1"/>
    </xf>
    <xf numFmtId="172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62" fillId="0" borderId="0"/>
    <xf numFmtId="0" fontId="62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0" fontId="62" fillId="0" borderId="0"/>
    <xf numFmtId="186" fontId="63" fillId="0" borderId="0">
      <alignment horizontal="left"/>
    </xf>
    <xf numFmtId="187" fontId="64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6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7" fillId="45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67" fillId="45" borderId="0" applyNumberFormat="0" applyBorder="0" applyAlignment="0" applyProtection="0"/>
    <xf numFmtId="0" fontId="41" fillId="12" borderId="0" applyNumberFormat="0" applyBorder="0" applyAlignment="0" applyProtection="0"/>
    <xf numFmtId="0" fontId="68" fillId="50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67" fillId="3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7" fillId="37" borderId="0" applyNumberFormat="0" applyBorder="0" applyAlignment="0" applyProtection="0"/>
    <xf numFmtId="0" fontId="41" fillId="16" borderId="0" applyNumberFormat="0" applyBorder="0" applyAlignment="0" applyProtection="0"/>
    <xf numFmtId="0" fontId="68" fillId="3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7" fillId="47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7" fillId="47" borderId="0" applyNumberFormat="0" applyBorder="0" applyAlignment="0" applyProtection="0"/>
    <xf numFmtId="0" fontId="41" fillId="20" borderId="0" applyNumberFormat="0" applyBorder="0" applyAlignment="0" applyProtection="0"/>
    <xf numFmtId="0" fontId="68" fillId="4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7" fillId="4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67" fillId="48" borderId="0" applyNumberFormat="0" applyBorder="0" applyAlignment="0" applyProtection="0"/>
    <xf numFmtId="0" fontId="41" fillId="24" borderId="0" applyNumberFormat="0" applyBorder="0" applyAlignment="0" applyProtection="0"/>
    <xf numFmtId="0" fontId="68" fillId="51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67" fillId="45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67" fillId="45" borderId="0" applyNumberFormat="0" applyBorder="0" applyAlignment="0" applyProtection="0"/>
    <xf numFmtId="0" fontId="41" fillId="28" borderId="0" applyNumberFormat="0" applyBorder="0" applyAlignment="0" applyProtection="0"/>
    <xf numFmtId="0" fontId="68" fillId="52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67" fillId="44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67" fillId="44" borderId="0" applyNumberFormat="0" applyBorder="0" applyAlignment="0" applyProtection="0"/>
    <xf numFmtId="0" fontId="41" fillId="32" borderId="0" applyNumberFormat="0" applyBorder="0" applyAlignment="0" applyProtection="0"/>
    <xf numFmtId="0" fontId="68" fillId="53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8" fillId="56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68" fillId="57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68" fillId="5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68" fillId="5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68" fillId="61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68" fillId="6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68" fillId="6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68" fillId="6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8" fillId="6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68" fillId="4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68" fillId="6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68" fillId="6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68" fillId="66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68" fillId="5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68" fillId="6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68" fillId="6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8" fillId="5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8" fillId="5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8" fillId="6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8" fillId="6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5" fillId="69" borderId="0" applyNumberFormat="0" applyBorder="0" applyAlignment="0" applyProtection="0"/>
    <xf numFmtId="0" fontId="65" fillId="60" borderId="0" applyNumberFormat="0" applyBorder="0" applyAlignment="0" applyProtection="0"/>
    <xf numFmtId="0" fontId="68" fillId="70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68" fillId="71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68" fillId="72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68" fillId="72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69" fillId="60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9" fillId="60" borderId="0" applyNumberFormat="0" applyBorder="0" applyAlignment="0" applyProtection="0"/>
    <xf numFmtId="0" fontId="31" fillId="3" borderId="0" applyNumberFormat="0" applyBorder="0" applyAlignment="0" applyProtection="0"/>
    <xf numFmtId="0" fontId="70" fillId="3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4" fillId="0" borderId="0" applyFont="0" applyFill="0" applyBorder="0" applyAlignment="0" applyProtection="0">
      <alignment horizontal="right"/>
    </xf>
    <xf numFmtId="188" fontId="71" fillId="0" borderId="0" applyFill="0" applyBorder="0" applyAlignment="0"/>
    <xf numFmtId="0" fontId="72" fillId="73" borderId="33" applyNumberFormat="0" applyAlignment="0" applyProtection="0"/>
    <xf numFmtId="0" fontId="35" fillId="6" borderId="16" applyNumberFormat="0" applyAlignment="0" applyProtection="0"/>
    <xf numFmtId="0" fontId="35" fillId="6" borderId="16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35" fillId="6" borderId="16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35" fillId="6" borderId="16" applyNumberFormat="0" applyAlignment="0" applyProtection="0"/>
    <xf numFmtId="41" fontId="9" fillId="33" borderId="0"/>
    <xf numFmtId="0" fontId="35" fillId="6" borderId="16" applyNumberFormat="0" applyAlignment="0" applyProtection="0"/>
    <xf numFmtId="0" fontId="35" fillId="6" borderId="16" applyNumberFormat="0" applyAlignment="0" applyProtection="0"/>
    <xf numFmtId="0" fontId="35" fillId="6" borderId="16" applyNumberFormat="0" applyAlignment="0" applyProtection="0"/>
    <xf numFmtId="41" fontId="9" fillId="33" borderId="0"/>
    <xf numFmtId="0" fontId="35" fillId="6" borderId="16" applyNumberFormat="0" applyAlignment="0" applyProtection="0"/>
    <xf numFmtId="0" fontId="35" fillId="6" borderId="16" applyNumberFormat="0" applyAlignment="0" applyProtection="0"/>
    <xf numFmtId="0" fontId="35" fillId="6" borderId="16" applyNumberFormat="0" applyAlignment="0" applyProtection="0"/>
    <xf numFmtId="0" fontId="35" fillId="6" borderId="16" applyNumberFormat="0" applyAlignment="0" applyProtection="0"/>
    <xf numFmtId="0" fontId="35" fillId="6" borderId="16" applyNumberFormat="0" applyAlignment="0" applyProtection="0"/>
    <xf numFmtId="0" fontId="74" fillId="61" borderId="34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74" fillId="61" borderId="34" applyNumberFormat="0" applyAlignment="0" applyProtection="0"/>
    <xf numFmtId="0" fontId="37" fillId="7" borderId="19" applyNumberFormat="0" applyAlignment="0" applyProtection="0"/>
    <xf numFmtId="0" fontId="74" fillId="74" borderId="34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41" fontId="9" fillId="75" borderId="0"/>
    <xf numFmtId="41" fontId="9" fillId="75" borderId="0"/>
    <xf numFmtId="41" fontId="9" fillId="75" borderId="0"/>
    <xf numFmtId="41" fontId="9" fillId="75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15" fillId="0" borderId="0"/>
    <xf numFmtId="0" fontId="15" fillId="0" borderId="0"/>
    <xf numFmtId="0" fontId="78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189" fontId="80" fillId="0" borderId="0">
      <protection locked="0"/>
    </xf>
    <xf numFmtId="0" fontId="78" fillId="0" borderId="0"/>
    <xf numFmtId="0" fontId="81" fillId="0" borderId="0" applyNumberFormat="0" applyAlignment="0">
      <alignment horizontal="left"/>
    </xf>
    <xf numFmtId="0" fontId="82" fillId="0" borderId="0" applyNumberFormat="0" applyAlignment="0"/>
    <xf numFmtId="0" fontId="15" fillId="0" borderId="0"/>
    <xf numFmtId="0" fontId="78" fillId="0" borderId="0"/>
    <xf numFmtId="0" fontId="15" fillId="0" borderId="0"/>
    <xf numFmtId="0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3" fillId="76" borderId="0" applyNumberFormat="0" applyBorder="0" applyAlignment="0" applyProtection="0"/>
    <xf numFmtId="0" fontId="83" fillId="77" borderId="0" applyNumberFormat="0" applyBorder="0" applyAlignment="0" applyProtection="0"/>
    <xf numFmtId="0" fontId="83" fillId="78" borderId="0" applyNumberFormat="0" applyBorder="0" applyAlignment="0" applyProtection="0"/>
    <xf numFmtId="172" fontId="9" fillId="0" borderId="0"/>
    <xf numFmtId="191" fontId="9" fillId="0" borderId="0"/>
    <xf numFmtId="172" fontId="9" fillId="0" borderId="0"/>
    <xf numFmtId="192" fontId="9" fillId="0" borderId="0" applyFont="0" applyFill="0" applyBorder="0" applyAlignment="0" applyProtection="0">
      <alignment horizontal="left" wrapText="1"/>
    </xf>
    <xf numFmtId="0" fontId="8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77" fillId="0" borderId="0" applyFont="0" applyFill="0" applyBorder="0" applyAlignment="0" applyProtection="0"/>
    <xf numFmtId="0" fontId="15" fillId="0" borderId="0"/>
    <xf numFmtId="0" fontId="86" fillId="7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86" fillId="79" borderId="0" applyNumberFormat="0" applyBorder="0" applyAlignment="0" applyProtection="0"/>
    <xf numFmtId="0" fontId="30" fillId="2" borderId="0" applyNumberFormat="0" applyBorder="0" applyAlignment="0" applyProtection="0"/>
    <xf numFmtId="0" fontId="86" fillId="3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38" fontId="12" fillId="75" borderId="0" applyNumberFormat="0" applyBorder="0" applyAlignment="0" applyProtection="0"/>
    <xf numFmtId="38" fontId="12" fillId="75" borderId="0" applyNumberFormat="0" applyBorder="0" applyAlignment="0" applyProtection="0"/>
    <xf numFmtId="38" fontId="12" fillId="75" borderId="0" applyNumberFormat="0" applyBorder="0" applyAlignment="0" applyProtection="0"/>
    <xf numFmtId="38" fontId="12" fillId="75" borderId="0" applyNumberFormat="0" applyBorder="0" applyAlignment="0" applyProtection="0"/>
    <xf numFmtId="193" fontId="87" fillId="0" borderId="0" applyNumberFormat="0" applyFill="0" applyBorder="0" applyProtection="0">
      <alignment horizontal="right"/>
    </xf>
    <xf numFmtId="0" fontId="88" fillId="0" borderId="35" applyNumberFormat="0" applyAlignment="0" applyProtection="0">
      <alignment horizontal="left"/>
    </xf>
    <xf numFmtId="0" fontId="88" fillId="0" borderId="35" applyNumberFormat="0" applyAlignment="0" applyProtection="0">
      <alignment horizontal="left" vertical="center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14" fontId="13" fillId="80" borderId="36">
      <alignment horizontal="center" vertical="center" wrapText="1"/>
    </xf>
    <xf numFmtId="0" fontId="89" fillId="0" borderId="37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89" fillId="0" borderId="37" applyNumberFormat="0" applyFill="0" applyAlignment="0" applyProtection="0"/>
    <xf numFmtId="0" fontId="27" fillId="0" borderId="13" applyNumberFormat="0" applyFill="0" applyAlignment="0" applyProtection="0"/>
    <xf numFmtId="0" fontId="90" fillId="0" borderId="38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91" fillId="0" borderId="39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91" fillId="0" borderId="39" applyNumberFormat="0" applyFill="0" applyAlignment="0" applyProtection="0"/>
    <xf numFmtId="0" fontId="28" fillId="0" borderId="14" applyNumberFormat="0" applyFill="0" applyAlignment="0" applyProtection="0"/>
    <xf numFmtId="0" fontId="92" fillId="0" borderId="39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93" fillId="0" borderId="40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93" fillId="0" borderId="40" applyNumberFormat="0" applyFill="0" applyAlignment="0" applyProtection="0"/>
    <xf numFmtId="0" fontId="29" fillId="0" borderId="15" applyNumberFormat="0" applyFill="0" applyAlignment="0" applyProtection="0"/>
    <xf numFmtId="0" fontId="94" fillId="0" borderId="41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4" fontId="13" fillId="80" borderId="36">
      <alignment horizontal="center" vertical="center" wrapText="1"/>
    </xf>
    <xf numFmtId="38" fontId="44" fillId="0" borderId="0"/>
    <xf numFmtId="40" fontId="44" fillId="0" borderId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6" fillId="70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41" fontId="97" fillId="82" borderId="42">
      <alignment horizontal="left"/>
      <protection locked="0"/>
    </xf>
    <xf numFmtId="10" fontId="97" fillId="82" borderId="42">
      <alignment horizontal="right"/>
      <protection locked="0"/>
    </xf>
    <xf numFmtId="41" fontId="97" fillId="82" borderId="42">
      <alignment horizontal="left"/>
      <protection locked="0"/>
    </xf>
    <xf numFmtId="0" fontId="12" fillId="75" borderId="0"/>
    <xf numFmtId="0" fontId="12" fillId="75" borderId="0"/>
    <xf numFmtId="3" fontId="98" fillId="0" borderId="0" applyFill="0" applyBorder="0" applyAlignment="0" applyProtection="0"/>
    <xf numFmtId="0" fontId="99" fillId="0" borderId="43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99" fillId="0" borderId="43" applyNumberFormat="0" applyFill="0" applyAlignment="0" applyProtection="0"/>
    <xf numFmtId="0" fontId="36" fillId="0" borderId="18" applyNumberFormat="0" applyFill="0" applyAlignment="0" applyProtection="0"/>
    <xf numFmtId="0" fontId="100" fillId="0" borderId="44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44" fontId="13" fillId="0" borderId="45" applyNumberFormat="0" applyFont="0" applyAlignment="0">
      <alignment horizontal="center"/>
    </xf>
    <xf numFmtId="44" fontId="13" fillId="0" borderId="45" applyNumberFormat="0" applyFont="0" applyAlignment="0">
      <alignment horizontal="center"/>
    </xf>
    <xf numFmtId="44" fontId="13" fillId="0" borderId="45" applyNumberFormat="0" applyFont="0" applyAlignment="0">
      <alignment horizontal="center"/>
    </xf>
    <xf numFmtId="44" fontId="13" fillId="0" borderId="45" applyNumberFormat="0" applyFont="0" applyAlignment="0">
      <alignment horizontal="center"/>
    </xf>
    <xf numFmtId="44" fontId="13" fillId="0" borderId="46" applyNumberFormat="0" applyFont="0" applyAlignment="0">
      <alignment horizontal="center"/>
    </xf>
    <xf numFmtId="44" fontId="13" fillId="0" borderId="46" applyNumberFormat="0" applyFont="0" applyAlignment="0">
      <alignment horizontal="center"/>
    </xf>
    <xf numFmtId="44" fontId="13" fillId="0" borderId="46" applyNumberFormat="0" applyFont="0" applyAlignment="0">
      <alignment horizontal="center"/>
    </xf>
    <xf numFmtId="44" fontId="13" fillId="0" borderId="46" applyNumberFormat="0" applyFont="0" applyAlignment="0">
      <alignment horizontal="center"/>
    </xf>
    <xf numFmtId="0" fontId="101" fillId="70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01" fillId="70" borderId="0" applyNumberFormat="0" applyBorder="0" applyAlignment="0" applyProtection="0"/>
    <xf numFmtId="0" fontId="32" fillId="4" borderId="0" applyNumberFormat="0" applyBorder="0" applyAlignment="0" applyProtection="0"/>
    <xf numFmtId="0" fontId="101" fillId="81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37" fontId="102" fillId="0" borderId="0"/>
    <xf numFmtId="194" fontId="9" fillId="0" borderId="0"/>
    <xf numFmtId="195" fontId="103" fillId="0" borderId="0"/>
    <xf numFmtId="194" fontId="9" fillId="0" borderId="0"/>
    <xf numFmtId="194" fontId="9" fillId="0" borderId="0"/>
    <xf numFmtId="195" fontId="103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172" fontId="11" fillId="0" borderId="0">
      <alignment horizontal="left" wrapText="1"/>
    </xf>
    <xf numFmtId="172" fontId="11" fillId="0" borderId="0">
      <alignment horizontal="left" wrapText="1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196" fontId="9" fillId="0" borderId="0">
      <alignment horizontal="left" wrapText="1"/>
    </xf>
    <xf numFmtId="0" fontId="9" fillId="0" borderId="0"/>
    <xf numFmtId="196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5" fillId="0" borderId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9" fillId="39" borderId="47" applyNumberFormat="0" applyFont="0" applyAlignment="0" applyProtection="0"/>
    <xf numFmtId="0" fontId="9" fillId="39" borderId="47" applyNumberFormat="0" applyFont="0" applyAlignment="0" applyProtection="0"/>
    <xf numFmtId="0" fontId="9" fillId="39" borderId="47" applyNumberFormat="0" applyFont="0" applyAlignment="0" applyProtection="0"/>
    <xf numFmtId="0" fontId="9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9" fillId="39" borderId="47" applyNumberFormat="0" applyFont="0" applyAlignment="0" applyProtection="0"/>
    <xf numFmtId="0" fontId="9" fillId="39" borderId="47" applyNumberFormat="0" applyFont="0" applyAlignment="0" applyProtection="0"/>
    <xf numFmtId="0" fontId="9" fillId="39" borderId="47" applyNumberFormat="0" applyFont="0" applyAlignment="0" applyProtection="0"/>
    <xf numFmtId="0" fontId="9" fillId="39" borderId="47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104" fillId="73" borderId="48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104" fillId="73" borderId="48" applyNumberFormat="0" applyAlignment="0" applyProtection="0"/>
    <xf numFmtId="0" fontId="104" fillId="73" borderId="48" applyNumberFormat="0" applyAlignment="0" applyProtection="0"/>
    <xf numFmtId="0" fontId="104" fillId="73" borderId="48" applyNumberFormat="0" applyAlignment="0" applyProtection="0"/>
    <xf numFmtId="0" fontId="104" fillId="73" borderId="48" applyNumberFormat="0" applyAlignment="0" applyProtection="0"/>
    <xf numFmtId="0" fontId="104" fillId="73" borderId="48" applyNumberFormat="0" applyAlignment="0" applyProtection="0"/>
    <xf numFmtId="0" fontId="34" fillId="6" borderId="17" applyNumberFormat="0" applyAlignment="0" applyProtection="0"/>
    <xf numFmtId="0" fontId="104" fillId="48" borderId="48" applyNumberFormat="0" applyAlignment="0" applyProtection="0"/>
    <xf numFmtId="0" fontId="104" fillId="48" borderId="48" applyNumberFormat="0" applyAlignment="0" applyProtection="0"/>
    <xf numFmtId="0" fontId="104" fillId="48" borderId="48" applyNumberFormat="0" applyAlignment="0" applyProtection="0"/>
    <xf numFmtId="0" fontId="104" fillId="48" borderId="48" applyNumberFormat="0" applyAlignment="0" applyProtection="0"/>
    <xf numFmtId="0" fontId="104" fillId="48" borderId="48" applyNumberFormat="0" applyAlignment="0" applyProtection="0"/>
    <xf numFmtId="0" fontId="34" fillId="6" borderId="17" applyNumberFormat="0" applyAlignment="0" applyProtection="0"/>
    <xf numFmtId="0" fontId="104" fillId="41" borderId="48" applyNumberFormat="0" applyAlignment="0" applyProtection="0"/>
    <xf numFmtId="0" fontId="104" fillId="41" borderId="48" applyNumberFormat="0" applyAlignment="0" applyProtection="0"/>
    <xf numFmtId="0" fontId="104" fillId="41" borderId="48" applyNumberFormat="0" applyAlignment="0" applyProtection="0"/>
    <xf numFmtId="0" fontId="104" fillId="41" borderId="48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104" fillId="41" borderId="48" applyNumberFormat="0" applyAlignment="0" applyProtection="0"/>
    <xf numFmtId="0" fontId="104" fillId="41" borderId="48" applyNumberFormat="0" applyAlignment="0" applyProtection="0"/>
    <xf numFmtId="0" fontId="104" fillId="41" borderId="48" applyNumberFormat="0" applyAlignment="0" applyProtection="0"/>
    <xf numFmtId="0" fontId="104" fillId="41" borderId="48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15" fillId="0" borderId="0"/>
    <xf numFmtId="0" fontId="15" fillId="0" borderId="0"/>
    <xf numFmtId="0" fontId="78" fillId="0" borderId="0"/>
    <xf numFmtId="165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83" borderId="42"/>
    <xf numFmtId="41" fontId="9" fillId="83" borderId="42"/>
    <xf numFmtId="41" fontId="9" fillId="83" borderId="42"/>
    <xf numFmtId="41" fontId="9" fillId="83" borderId="42"/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105" fillId="0" borderId="36">
      <alignment horizontal="center"/>
    </xf>
    <xf numFmtId="0" fontId="105" fillId="0" borderId="36">
      <alignment horizontal="center"/>
    </xf>
    <xf numFmtId="3" fontId="75" fillId="0" borderId="0" applyFont="0" applyFill="0" applyBorder="0" applyAlignment="0" applyProtection="0"/>
    <xf numFmtId="0" fontId="75" fillId="84" borderId="0" applyNumberFormat="0" applyFont="0" applyBorder="0" applyAlignment="0" applyProtection="0"/>
    <xf numFmtId="0" fontId="78" fillId="0" borderId="0"/>
    <xf numFmtId="3" fontId="106" fillId="0" borderId="0" applyFill="0" applyBorder="0" applyAlignment="0" applyProtection="0"/>
    <xf numFmtId="0" fontId="107" fillId="0" borderId="0"/>
    <xf numFmtId="3" fontId="106" fillId="0" borderId="0" applyFill="0" applyBorder="0" applyAlignment="0" applyProtection="0"/>
    <xf numFmtId="42" fontId="9" fillId="33" borderId="0"/>
    <xf numFmtId="42" fontId="9" fillId="33" borderId="0"/>
    <xf numFmtId="42" fontId="9" fillId="33" borderId="0"/>
    <xf numFmtId="42" fontId="9" fillId="33" borderId="0"/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0" fontId="13" fillId="33" borderId="3" applyNumberFormat="0">
      <alignment horizontal="center" vertical="center" wrapText="1"/>
    </xf>
    <xf numFmtId="10" fontId="9" fillId="33" borderId="0"/>
    <xf numFmtId="10" fontId="9" fillId="33" borderId="0"/>
    <xf numFmtId="10" fontId="9" fillId="33" borderId="0"/>
    <xf numFmtId="10" fontId="9" fillId="33" borderId="0"/>
    <xf numFmtId="183" fontId="9" fillId="33" borderId="0"/>
    <xf numFmtId="183" fontId="9" fillId="33" borderId="0"/>
    <xf numFmtId="183" fontId="9" fillId="33" borderId="0"/>
    <xf numFmtId="183" fontId="9" fillId="33" borderId="0"/>
    <xf numFmtId="169" fontId="44" fillId="0" borderId="0" applyBorder="0" applyAlignment="0"/>
    <xf numFmtId="169" fontId="44" fillId="0" borderId="0" applyBorder="0" applyAlignment="0"/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69" fontId="44" fillId="0" borderId="0" applyBorder="0" applyAlignment="0"/>
    <xf numFmtId="14" fontId="11" fillId="0" borderId="0" applyNumberFormat="0" applyFill="0" applyBorder="0" applyAlignment="0" applyProtection="0">
      <alignment horizontal="left"/>
    </xf>
    <xf numFmtId="197" fontId="9" fillId="0" borderId="0" applyFont="0" applyFill="0" applyAlignment="0">
      <alignment horizontal="right"/>
    </xf>
    <xf numFmtId="197" fontId="9" fillId="0" borderId="0" applyFont="0" applyFill="0" applyAlignment="0">
      <alignment horizontal="right"/>
    </xf>
    <xf numFmtId="4" fontId="66" fillId="82" borderId="48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66" fillId="82" borderId="48" applyNumberFormat="0" applyProtection="0">
      <alignment vertical="center"/>
    </xf>
    <xf numFmtId="4" fontId="66" fillId="82" borderId="48" applyNumberFormat="0" applyProtection="0">
      <alignment vertical="center"/>
    </xf>
    <xf numFmtId="4" fontId="66" fillId="82" borderId="48" applyNumberFormat="0" applyProtection="0">
      <alignment vertical="center"/>
    </xf>
    <xf numFmtId="4" fontId="66" fillId="82" borderId="48" applyNumberFormat="0" applyProtection="0">
      <alignment vertical="center"/>
    </xf>
    <xf numFmtId="4" fontId="66" fillId="82" borderId="48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10" fillId="82" borderId="48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0" fillId="82" borderId="48" applyNumberFormat="0" applyProtection="0">
      <alignment vertical="center"/>
    </xf>
    <xf numFmtId="4" fontId="110" fillId="82" borderId="48" applyNumberFormat="0" applyProtection="0">
      <alignment vertical="center"/>
    </xf>
    <xf numFmtId="4" fontId="110" fillId="82" borderId="48" applyNumberFormat="0" applyProtection="0">
      <alignment vertical="center"/>
    </xf>
    <xf numFmtId="4" fontId="110" fillId="82" borderId="48" applyNumberFormat="0" applyProtection="0">
      <alignment vertical="center"/>
    </xf>
    <xf numFmtId="4" fontId="110" fillId="82" borderId="48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66" fillId="82" borderId="48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0" fontId="109" fillId="82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9" fillId="85" borderId="48" applyNumberFormat="0" applyProtection="0">
      <alignment horizontal="left" vertical="center" indent="1"/>
    </xf>
    <xf numFmtId="0" fontId="9" fillId="86" borderId="0" applyNumberFormat="0" applyProtection="0">
      <alignment horizontal="left" vertical="center" indent="1"/>
    </xf>
    <xf numFmtId="4" fontId="109" fillId="87" borderId="0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4" fontId="66" fillId="88" borderId="48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88" borderId="48" applyNumberFormat="0" applyProtection="0">
      <alignment horizontal="right" vertical="center"/>
    </xf>
    <xf numFmtId="4" fontId="66" fillId="88" borderId="48" applyNumberFormat="0" applyProtection="0">
      <alignment horizontal="right" vertical="center"/>
    </xf>
    <xf numFmtId="4" fontId="66" fillId="88" borderId="48" applyNumberFormat="0" applyProtection="0">
      <alignment horizontal="right" vertical="center"/>
    </xf>
    <xf numFmtId="4" fontId="66" fillId="88" borderId="48" applyNumberFormat="0" applyProtection="0">
      <alignment horizontal="right" vertical="center"/>
    </xf>
    <xf numFmtId="4" fontId="66" fillId="88" borderId="48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89" borderId="48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89" borderId="48" applyNumberFormat="0" applyProtection="0">
      <alignment horizontal="right" vertical="center"/>
    </xf>
    <xf numFmtId="4" fontId="66" fillId="89" borderId="48" applyNumberFormat="0" applyProtection="0">
      <alignment horizontal="right" vertical="center"/>
    </xf>
    <xf numFmtId="4" fontId="66" fillId="89" borderId="48" applyNumberFormat="0" applyProtection="0">
      <alignment horizontal="right" vertical="center"/>
    </xf>
    <xf numFmtId="4" fontId="66" fillId="89" borderId="48" applyNumberFormat="0" applyProtection="0">
      <alignment horizontal="right" vertical="center"/>
    </xf>
    <xf numFmtId="4" fontId="66" fillId="89" borderId="48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90" borderId="48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90" borderId="48" applyNumberFormat="0" applyProtection="0">
      <alignment horizontal="right" vertical="center"/>
    </xf>
    <xf numFmtId="4" fontId="66" fillId="90" borderId="48" applyNumberFormat="0" applyProtection="0">
      <alignment horizontal="right" vertical="center"/>
    </xf>
    <xf numFmtId="4" fontId="66" fillId="90" borderId="48" applyNumberFormat="0" applyProtection="0">
      <alignment horizontal="right" vertical="center"/>
    </xf>
    <xf numFmtId="4" fontId="66" fillId="90" borderId="48" applyNumberFormat="0" applyProtection="0">
      <alignment horizontal="right" vertical="center"/>
    </xf>
    <xf numFmtId="4" fontId="66" fillId="90" borderId="48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91" borderId="48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91" borderId="48" applyNumberFormat="0" applyProtection="0">
      <alignment horizontal="right" vertical="center"/>
    </xf>
    <xf numFmtId="4" fontId="66" fillId="91" borderId="48" applyNumberFormat="0" applyProtection="0">
      <alignment horizontal="right" vertical="center"/>
    </xf>
    <xf numFmtId="4" fontId="66" fillId="91" borderId="48" applyNumberFormat="0" applyProtection="0">
      <alignment horizontal="right" vertical="center"/>
    </xf>
    <xf numFmtId="4" fontId="66" fillId="91" borderId="48" applyNumberFormat="0" applyProtection="0">
      <alignment horizontal="right" vertical="center"/>
    </xf>
    <xf numFmtId="4" fontId="66" fillId="91" borderId="48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92" borderId="48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92" borderId="48" applyNumberFormat="0" applyProtection="0">
      <alignment horizontal="right" vertical="center"/>
    </xf>
    <xf numFmtId="4" fontId="66" fillId="92" borderId="48" applyNumberFormat="0" applyProtection="0">
      <alignment horizontal="right" vertical="center"/>
    </xf>
    <xf numFmtId="4" fontId="66" fillId="92" borderId="48" applyNumberFormat="0" applyProtection="0">
      <alignment horizontal="right" vertical="center"/>
    </xf>
    <xf numFmtId="4" fontId="66" fillId="92" borderId="48" applyNumberFormat="0" applyProtection="0">
      <alignment horizontal="right" vertical="center"/>
    </xf>
    <xf numFmtId="4" fontId="66" fillId="92" borderId="48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93" borderId="48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93" borderId="48" applyNumberFormat="0" applyProtection="0">
      <alignment horizontal="right" vertical="center"/>
    </xf>
    <xf numFmtId="4" fontId="66" fillId="93" borderId="48" applyNumberFormat="0" applyProtection="0">
      <alignment horizontal="right" vertical="center"/>
    </xf>
    <xf numFmtId="4" fontId="66" fillId="93" borderId="48" applyNumberFormat="0" applyProtection="0">
      <alignment horizontal="right" vertical="center"/>
    </xf>
    <xf numFmtId="4" fontId="66" fillId="93" borderId="48" applyNumberFormat="0" applyProtection="0">
      <alignment horizontal="right" vertical="center"/>
    </xf>
    <xf numFmtId="4" fontId="66" fillId="93" borderId="48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94" borderId="48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94" borderId="48" applyNumberFormat="0" applyProtection="0">
      <alignment horizontal="right" vertical="center"/>
    </xf>
    <xf numFmtId="4" fontId="66" fillId="94" borderId="48" applyNumberFormat="0" applyProtection="0">
      <alignment horizontal="right" vertical="center"/>
    </xf>
    <xf numFmtId="4" fontId="66" fillId="94" borderId="48" applyNumberFormat="0" applyProtection="0">
      <alignment horizontal="right" vertical="center"/>
    </xf>
    <xf numFmtId="4" fontId="66" fillId="94" borderId="48" applyNumberFormat="0" applyProtection="0">
      <alignment horizontal="right" vertical="center"/>
    </xf>
    <xf numFmtId="4" fontId="66" fillId="94" borderId="48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95" borderId="48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5" borderId="48" applyNumberFormat="0" applyProtection="0">
      <alignment horizontal="right" vertical="center"/>
    </xf>
    <xf numFmtId="4" fontId="66" fillId="95" borderId="48" applyNumberFormat="0" applyProtection="0">
      <alignment horizontal="right" vertical="center"/>
    </xf>
    <xf numFmtId="4" fontId="66" fillId="95" borderId="48" applyNumberFormat="0" applyProtection="0">
      <alignment horizontal="right" vertical="center"/>
    </xf>
    <xf numFmtId="4" fontId="66" fillId="95" borderId="48" applyNumberFormat="0" applyProtection="0">
      <alignment horizontal="right" vertical="center"/>
    </xf>
    <xf numFmtId="4" fontId="66" fillId="95" borderId="48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7" borderId="48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97" borderId="48" applyNumberFormat="0" applyProtection="0">
      <alignment horizontal="right" vertical="center"/>
    </xf>
    <xf numFmtId="4" fontId="66" fillId="97" borderId="48" applyNumberFormat="0" applyProtection="0">
      <alignment horizontal="right" vertical="center"/>
    </xf>
    <xf numFmtId="4" fontId="66" fillId="97" borderId="48" applyNumberFormat="0" applyProtection="0">
      <alignment horizontal="right" vertical="center"/>
    </xf>
    <xf numFmtId="4" fontId="66" fillId="97" borderId="48" applyNumberFormat="0" applyProtection="0">
      <alignment horizontal="right" vertical="center"/>
    </xf>
    <xf numFmtId="4" fontId="66" fillId="97" borderId="48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109" fillId="98" borderId="48" applyNumberFormat="0" applyProtection="0">
      <alignment horizontal="left" vertical="center" indent="1"/>
    </xf>
    <xf numFmtId="4" fontId="109" fillId="99" borderId="51" applyNumberFormat="0" applyProtection="0">
      <alignment horizontal="left" vertical="center" indent="1"/>
    </xf>
    <xf numFmtId="4" fontId="109" fillId="98" borderId="48" applyNumberFormat="0" applyProtection="0">
      <alignment horizontal="left" vertical="center" indent="1"/>
    </xf>
    <xf numFmtId="4" fontId="109" fillId="98" borderId="48" applyNumberFormat="0" applyProtection="0">
      <alignment horizontal="left" vertical="center" indent="1"/>
    </xf>
    <xf numFmtId="4" fontId="109" fillId="98" borderId="48" applyNumberFormat="0" applyProtection="0">
      <alignment horizontal="left" vertical="center" indent="1"/>
    </xf>
    <xf numFmtId="4" fontId="109" fillId="98" borderId="48" applyNumberFormat="0" applyProtection="0">
      <alignment horizontal="left" vertical="center" indent="1"/>
    </xf>
    <xf numFmtId="4" fontId="109" fillId="98" borderId="48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1" borderId="0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112" fillId="102" borderId="0" applyNumberFormat="0" applyProtection="0">
      <alignment horizontal="left" vertical="center" indent="1"/>
    </xf>
    <xf numFmtId="4" fontId="112" fillId="45" borderId="0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100" borderId="48" applyNumberFormat="0" applyProtection="0">
      <alignment horizontal="left" vertical="center" indent="1"/>
    </xf>
    <xf numFmtId="4" fontId="66" fillId="101" borderId="0" applyNumberFormat="0" applyProtection="0">
      <alignment horizontal="left" vertical="center" indent="1"/>
    </xf>
    <xf numFmtId="4" fontId="66" fillId="100" borderId="48" applyNumberFormat="0" applyProtection="0">
      <alignment horizontal="left" vertical="center" indent="1"/>
    </xf>
    <xf numFmtId="4" fontId="66" fillId="100" borderId="48" applyNumberFormat="0" applyProtection="0">
      <alignment horizontal="left" vertical="center" indent="1"/>
    </xf>
    <xf numFmtId="4" fontId="66" fillId="100" borderId="48" applyNumberFormat="0" applyProtection="0">
      <alignment horizontal="left" vertical="center" indent="1"/>
    </xf>
    <xf numFmtId="4" fontId="66" fillId="100" borderId="48" applyNumberFormat="0" applyProtection="0">
      <alignment horizontal="left" vertical="center" indent="1"/>
    </xf>
    <xf numFmtId="4" fontId="66" fillId="100" borderId="48" applyNumberFormat="0" applyProtection="0">
      <alignment horizontal="left" vertical="center" indent="1"/>
    </xf>
    <xf numFmtId="4" fontId="66" fillId="103" borderId="48" applyNumberFormat="0" applyProtection="0">
      <alignment horizontal="left" vertical="center" indent="1"/>
    </xf>
    <xf numFmtId="4" fontId="66" fillId="87" borderId="0" applyNumberFormat="0" applyProtection="0">
      <alignment horizontal="left" vertical="center" indent="1"/>
    </xf>
    <xf numFmtId="4" fontId="66" fillId="103" borderId="48" applyNumberFormat="0" applyProtection="0">
      <alignment horizontal="left" vertical="center" indent="1"/>
    </xf>
    <xf numFmtId="4" fontId="66" fillId="103" borderId="48" applyNumberFormat="0" applyProtection="0">
      <alignment horizontal="left" vertical="center" indent="1"/>
    </xf>
    <xf numFmtId="4" fontId="66" fillId="103" borderId="48" applyNumberFormat="0" applyProtection="0">
      <alignment horizontal="left" vertical="center" indent="1"/>
    </xf>
    <xf numFmtId="4" fontId="66" fillId="103" borderId="48" applyNumberFormat="0" applyProtection="0">
      <alignment horizontal="left" vertical="center" indent="1"/>
    </xf>
    <xf numFmtId="4" fontId="66" fillId="103" borderId="48" applyNumberFormat="0" applyProtection="0">
      <alignment horizontal="left" vertical="center" indent="1"/>
    </xf>
    <xf numFmtId="0" fontId="9" fillId="103" borderId="48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103" borderId="48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3" borderId="48" applyNumberFormat="0" applyProtection="0">
      <alignment horizontal="left" vertical="center" indent="1"/>
    </xf>
    <xf numFmtId="0" fontId="9" fillId="102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103" borderId="48" applyNumberFormat="0" applyProtection="0">
      <alignment horizontal="left" vertical="center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4" borderId="48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104" borderId="48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104" borderId="48" applyNumberFormat="0" applyProtection="0">
      <alignment horizontal="left" vertical="center" indent="1"/>
    </xf>
    <xf numFmtId="0" fontId="9" fillId="87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104" borderId="48" applyNumberFormat="0" applyProtection="0">
      <alignment horizontal="left" vertical="center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75" borderId="48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75" borderId="48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75" borderId="48" applyNumberFormat="0" applyProtection="0">
      <alignment horizontal="left" vertical="center" indent="1"/>
    </xf>
    <xf numFmtId="0" fontId="9" fillId="105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75" borderId="48" applyNumberFormat="0" applyProtection="0">
      <alignment horizontal="left" vertical="center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85" borderId="48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3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85" borderId="48" applyNumberFormat="0" applyProtection="0">
      <alignment horizontal="left" vertical="center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44" fillId="45" borderId="54" applyBorder="0"/>
    <xf numFmtId="0" fontId="44" fillId="45" borderId="54" applyBorder="0"/>
    <xf numFmtId="0" fontId="44" fillId="45" borderId="54" applyBorder="0"/>
    <xf numFmtId="0" fontId="44" fillId="45" borderId="54" applyBorder="0"/>
    <xf numFmtId="0" fontId="44" fillId="45" borderId="54" applyBorder="0"/>
    <xf numFmtId="0" fontId="44" fillId="45" borderId="54" applyBorder="0"/>
    <xf numFmtId="0" fontId="44" fillId="45" borderId="54" applyBorder="0"/>
    <xf numFmtId="0" fontId="44" fillId="45" borderId="54" applyBorder="0"/>
    <xf numFmtId="4" fontId="66" fillId="106" borderId="48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106" borderId="48" applyNumberFormat="0" applyProtection="0">
      <alignment vertical="center"/>
    </xf>
    <xf numFmtId="4" fontId="66" fillId="106" borderId="48" applyNumberFormat="0" applyProtection="0">
      <alignment vertical="center"/>
    </xf>
    <xf numFmtId="4" fontId="66" fillId="106" borderId="48" applyNumberFormat="0" applyProtection="0">
      <alignment vertical="center"/>
    </xf>
    <xf numFmtId="4" fontId="66" fillId="106" borderId="48" applyNumberFormat="0" applyProtection="0">
      <alignment vertical="center"/>
    </xf>
    <xf numFmtId="4" fontId="66" fillId="106" borderId="48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110" fillId="106" borderId="48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106" borderId="48" applyNumberFormat="0" applyProtection="0">
      <alignment vertical="center"/>
    </xf>
    <xf numFmtId="4" fontId="110" fillId="106" borderId="48" applyNumberFormat="0" applyProtection="0">
      <alignment vertical="center"/>
    </xf>
    <xf numFmtId="4" fontId="110" fillId="106" borderId="48" applyNumberFormat="0" applyProtection="0">
      <alignment vertical="center"/>
    </xf>
    <xf numFmtId="4" fontId="110" fillId="106" borderId="48" applyNumberFormat="0" applyProtection="0">
      <alignment vertical="center"/>
    </xf>
    <xf numFmtId="4" fontId="110" fillId="106" borderId="48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66" fillId="106" borderId="48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0" fontId="66" fillId="106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4" fontId="66" fillId="100" borderId="48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0" borderId="48" applyNumberFormat="0" applyProtection="0">
      <alignment horizontal="right" vertical="center"/>
    </xf>
    <xf numFmtId="4" fontId="66" fillId="100" borderId="48" applyNumberFormat="0" applyProtection="0">
      <alignment horizontal="right" vertical="center"/>
    </xf>
    <xf numFmtId="4" fontId="66" fillId="100" borderId="48" applyNumberFormat="0" applyProtection="0">
      <alignment horizontal="right" vertical="center"/>
    </xf>
    <xf numFmtId="4" fontId="66" fillId="100" borderId="48" applyNumberFormat="0" applyProtection="0">
      <alignment horizontal="right" vertical="center"/>
    </xf>
    <xf numFmtId="4" fontId="66" fillId="100" borderId="48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110" fillId="100" borderId="48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0" borderId="48" applyNumberFormat="0" applyProtection="0">
      <alignment horizontal="right" vertical="center"/>
    </xf>
    <xf numFmtId="4" fontId="110" fillId="100" borderId="48" applyNumberFormat="0" applyProtection="0">
      <alignment horizontal="right" vertical="center"/>
    </xf>
    <xf numFmtId="4" fontId="110" fillId="100" borderId="48" applyNumberFormat="0" applyProtection="0">
      <alignment horizontal="right" vertical="center"/>
    </xf>
    <xf numFmtId="4" fontId="110" fillId="100" borderId="48" applyNumberFormat="0" applyProtection="0">
      <alignment horizontal="right" vertical="center"/>
    </xf>
    <xf numFmtId="4" fontId="110" fillId="100" borderId="48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0" fontId="9" fillId="85" borderId="48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66" fillId="87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113" fillId="0" borderId="0"/>
    <xf numFmtId="4" fontId="114" fillId="107" borderId="0" applyNumberFormat="0" applyProtection="0">
      <alignment horizontal="left" vertical="center" indent="1"/>
    </xf>
    <xf numFmtId="0" fontId="113" fillId="0" borderId="0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4" fontId="115" fillId="100" borderId="48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0" borderId="48" applyNumberFormat="0" applyProtection="0">
      <alignment horizontal="right" vertical="center"/>
    </xf>
    <xf numFmtId="4" fontId="115" fillId="100" borderId="48" applyNumberFormat="0" applyProtection="0">
      <alignment horizontal="right" vertical="center"/>
    </xf>
    <xf numFmtId="4" fontId="115" fillId="100" borderId="48" applyNumberFormat="0" applyProtection="0">
      <alignment horizontal="right" vertical="center"/>
    </xf>
    <xf numFmtId="4" fontId="115" fillId="100" borderId="48" applyNumberFormat="0" applyProtection="0">
      <alignment horizontal="right" vertical="center"/>
    </xf>
    <xf numFmtId="4" fontId="115" fillId="100" borderId="48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39" fontId="9" fillId="109" borderId="0"/>
    <xf numFmtId="39" fontId="9" fillId="109" borderId="0"/>
    <xf numFmtId="0" fontId="116" fillId="0" borderId="0" applyNumberFormat="0" applyFill="0" applyBorder="0" applyAlignment="0" applyProtection="0"/>
    <xf numFmtId="38" fontId="12" fillId="0" borderId="55"/>
    <xf numFmtId="38" fontId="12" fillId="0" borderId="55"/>
    <xf numFmtId="38" fontId="12" fillId="0" borderId="55"/>
    <xf numFmtId="38" fontId="12" fillId="0" borderId="55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9" fontId="11" fillId="110" borderId="0"/>
    <xf numFmtId="172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183" fontId="9" fillId="0" borderId="0">
      <alignment horizontal="left" wrapText="1"/>
    </xf>
    <xf numFmtId="183" fontId="9" fillId="0" borderId="0">
      <alignment horizontal="left" wrapText="1"/>
    </xf>
    <xf numFmtId="183" fontId="9" fillId="0" borderId="0">
      <alignment horizontal="left" wrapText="1"/>
    </xf>
    <xf numFmtId="183" fontId="9" fillId="0" borderId="0">
      <alignment horizontal="left" wrapText="1"/>
    </xf>
    <xf numFmtId="183" fontId="9" fillId="0" borderId="0">
      <alignment horizontal="left" wrapText="1"/>
    </xf>
    <xf numFmtId="183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40" fontId="117" fillId="0" borderId="0" applyBorder="0">
      <alignment horizontal="right"/>
    </xf>
    <xf numFmtId="41" fontId="47" fillId="33" borderId="0">
      <alignment horizontal="left"/>
    </xf>
    <xf numFmtId="0" fontId="16" fillId="0" borderId="0"/>
    <xf numFmtId="0" fontId="9" fillId="0" borderId="0" applyNumberFormat="0" applyBorder="0" applyAlignment="0"/>
    <xf numFmtId="0" fontId="118" fillId="0" borderId="0" applyFill="0" applyBorder="0" applyProtection="0">
      <alignment horizontal="left" vertical="top"/>
    </xf>
    <xf numFmtId="0" fontId="1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8" fontId="120" fillId="33" borderId="0">
      <alignment horizontal="left" vertical="center"/>
    </xf>
    <xf numFmtId="0" fontId="13" fillId="33" borderId="0">
      <alignment horizontal="left" wrapText="1"/>
    </xf>
    <xf numFmtId="0" fontId="121" fillId="0" borderId="0">
      <alignment horizontal="left" vertical="center"/>
    </xf>
    <xf numFmtId="0" fontId="83" fillId="0" borderId="56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40" fillId="0" borderId="21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78" fillId="0" borderId="58"/>
    <xf numFmtId="0" fontId="1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37">
    <xf numFmtId="0" fontId="0" fillId="0" borderId="0" xfId="0" applyNumberFormat="1" applyAlignment="1"/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41" fontId="3" fillId="0" borderId="3" xfId="0" applyNumberFormat="1" applyFont="1" applyFill="1" applyBorder="1" applyAlignment="1" applyProtection="1">
      <protection locked="0"/>
    </xf>
    <xf numFmtId="42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Alignment="1"/>
    <xf numFmtId="168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5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fill"/>
    </xf>
    <xf numFmtId="0" fontId="4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4" fillId="0" borderId="6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168" fontId="3" fillId="0" borderId="0" xfId="0" applyNumberFormat="1" applyFont="1" applyFill="1" applyAlignment="1" applyProtection="1">
      <alignment horizontal="right"/>
      <protection locked="0"/>
    </xf>
    <xf numFmtId="0" fontId="4" fillId="0" borderId="3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fill"/>
    </xf>
    <xf numFmtId="3" fontId="4" fillId="0" borderId="0" xfId="0" applyNumberFormat="1" applyFont="1" applyFill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fill"/>
    </xf>
    <xf numFmtId="4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/>
    <xf numFmtId="3" fontId="3" fillId="0" borderId="0" xfId="0" applyNumberFormat="1" applyFont="1" applyFill="1" applyAlignment="1"/>
    <xf numFmtId="168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2" fillId="0" borderId="0" xfId="0" applyNumberFormat="1" applyFont="1" applyFill="1" applyAlignment="1"/>
    <xf numFmtId="3" fontId="4" fillId="0" borderId="0" xfId="0" applyNumberFormat="1" applyFont="1" applyFill="1" applyAlignment="1"/>
    <xf numFmtId="49" fontId="4" fillId="0" borderId="0" xfId="0" applyNumberFormat="1" applyFont="1" applyFill="1" applyAlignment="1"/>
    <xf numFmtId="0" fontId="4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168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42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41" fontId="3" fillId="0" borderId="4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2" fontId="3" fillId="0" borderId="4" xfId="0" applyNumberFormat="1" applyFont="1" applyFill="1" applyBorder="1" applyAlignment="1"/>
    <xf numFmtId="166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10" fontId="3" fillId="0" borderId="0" xfId="0" applyNumberFormat="1" applyFont="1" applyFill="1" applyAlignment="1"/>
    <xf numFmtId="169" fontId="3" fillId="0" borderId="0" xfId="0" applyNumberFormat="1" applyFont="1" applyFill="1" applyAlignment="1"/>
    <xf numFmtId="37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0" fontId="7" fillId="0" borderId="0" xfId="0" applyNumberFormat="1" applyFont="1" applyFill="1" applyAlignment="1"/>
    <xf numFmtId="3" fontId="10" fillId="0" borderId="0" xfId="0" applyNumberFormat="1" applyFont="1" applyFill="1" applyAlignment="1"/>
    <xf numFmtId="49" fontId="7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37" fontId="3" fillId="0" borderId="0" xfId="0" applyNumberFormat="1" applyFont="1" applyFill="1" applyAlignment="1"/>
    <xf numFmtId="0" fontId="8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8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8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 applyProtection="1">
      <protection locked="0"/>
    </xf>
    <xf numFmtId="169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172" fontId="3" fillId="0" borderId="0" xfId="0" applyFont="1" applyFill="1" applyAlignment="1">
      <alignment horizontal="left"/>
    </xf>
    <xf numFmtId="17" fontId="3" fillId="0" borderId="0" xfId="0" applyNumberFormat="1" applyFont="1" applyFill="1" applyBorder="1" applyAlignment="1">
      <alignment horizontal="left"/>
    </xf>
    <xf numFmtId="172" fontId="3" fillId="0" borderId="0" xfId="0" applyFont="1" applyFill="1" applyBorder="1" applyAlignment="1">
      <alignment horizontal="left"/>
    </xf>
    <xf numFmtId="1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left" indent="1"/>
    </xf>
    <xf numFmtId="172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172" fontId="3" fillId="0" borderId="0" xfId="0" quotePrefix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41" fontId="7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left"/>
      <protection locked="0"/>
    </xf>
    <xf numFmtId="168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168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NumberFormat="1" applyFont="1" applyFill="1" applyAlignment="1">
      <alignment horizontal="centerContinuous" vertical="center"/>
    </xf>
    <xf numFmtId="42" fontId="4" fillId="0" borderId="0" xfId="0" applyNumberFormat="1" applyFont="1" applyFill="1" applyAlignment="1"/>
    <xf numFmtId="43" fontId="4" fillId="0" borderId="0" xfId="0" applyNumberFormat="1" applyFont="1" applyFill="1" applyAlignment="1"/>
    <xf numFmtId="10" fontId="4" fillId="0" borderId="0" xfId="0" applyNumberFormat="1" applyFont="1" applyFill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0" fontId="4" fillId="0" borderId="3" xfId="0" quotePrefix="1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right"/>
    </xf>
    <xf numFmtId="0" fontId="4" fillId="0" borderId="3" xfId="0" quotePrefix="1" applyNumberFormat="1" applyFont="1" applyFill="1" applyBorder="1" applyAlignment="1">
      <alignment horizontal="center"/>
    </xf>
    <xf numFmtId="172" fontId="4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fill"/>
      <protection locked="0"/>
    </xf>
    <xf numFmtId="0" fontId="3" fillId="0" borderId="0" xfId="0" quotePrefix="1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168" fontId="3" fillId="0" borderId="0" xfId="0" applyNumberFormat="1" applyFont="1" applyFill="1" applyAlignment="1" applyProtection="1">
      <alignment horizontal="left"/>
      <protection locked="0"/>
    </xf>
    <xf numFmtId="0" fontId="5" fillId="0" borderId="0" xfId="0" quotePrefix="1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indent="2"/>
    </xf>
    <xf numFmtId="172" fontId="3" fillId="0" borderId="0" xfId="0" applyFont="1" applyFill="1">
      <alignment horizontal="left" wrapText="1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Border="1" applyAlignment="1" applyProtection="1">
      <protection locked="0"/>
    </xf>
    <xf numFmtId="9" fontId="3" fillId="0" borderId="0" xfId="0" applyNumberFormat="1" applyFont="1" applyFill="1" applyAlignment="1"/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Border="1" applyAlignment="1"/>
    <xf numFmtId="0" fontId="9" fillId="0" borderId="0" xfId="0" applyNumberFormat="1" applyFont="1" applyFill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/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/>
    <xf numFmtId="44" fontId="4" fillId="0" borderId="0" xfId="0" applyNumberFormat="1" applyFont="1" applyFill="1" applyAlignment="1"/>
    <xf numFmtId="176" fontId="17" fillId="0" borderId="0" xfId="0" quotePrefix="1" applyNumberFormat="1" applyFont="1" applyFill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42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 applyProtection="1">
      <alignment horizontal="centerContinuous"/>
      <protection locked="0"/>
    </xf>
    <xf numFmtId="0" fontId="19" fillId="0" borderId="0" xfId="0" applyNumberFormat="1" applyFont="1" applyFill="1" applyAlignment="1">
      <alignment horizontal="centerContinuous"/>
    </xf>
    <xf numFmtId="15" fontId="20" fillId="0" borderId="0" xfId="0" applyNumberFormat="1" applyFont="1" applyFill="1" applyAlignment="1">
      <alignment horizontal="centerContinuous"/>
    </xf>
    <xf numFmtId="15" fontId="19" fillId="0" borderId="0" xfId="0" applyNumberFormat="1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Continuous"/>
    </xf>
    <xf numFmtId="168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left" indent="4"/>
    </xf>
    <xf numFmtId="169" fontId="3" fillId="0" borderId="4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/>
    <xf numFmtId="169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/>
    <xf numFmtId="42" fontId="3" fillId="0" borderId="0" xfId="0" applyNumberFormat="1" applyFont="1" applyFill="1" applyAlignment="1">
      <alignment horizontal="right"/>
    </xf>
    <xf numFmtId="41" fontId="3" fillId="0" borderId="3" xfId="0" applyNumberFormat="1" applyFont="1" applyFill="1" applyBorder="1" applyAlignment="1">
      <alignment horizontal="right"/>
    </xf>
    <xf numFmtId="41" fontId="3" fillId="0" borderId="0" xfId="0" applyNumberFormat="1" applyFont="1" applyFill="1" applyAlignment="1"/>
    <xf numFmtId="42" fontId="3" fillId="0" borderId="3" xfId="0" applyNumberFormat="1" applyFont="1" applyFill="1" applyBorder="1" applyAlignment="1"/>
    <xf numFmtId="41" fontId="3" fillId="0" borderId="3" xfId="0" applyNumberFormat="1" applyFont="1" applyFill="1" applyBorder="1" applyAlignment="1"/>
    <xf numFmtId="9" fontId="3" fillId="0" borderId="0" xfId="0" applyNumberFormat="1" applyFont="1" applyFill="1" applyAlignment="1">
      <alignment horizontal="right"/>
    </xf>
    <xf numFmtId="42" fontId="3" fillId="0" borderId="7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41" fontId="3" fillId="0" borderId="4" xfId="0" applyNumberFormat="1" applyFont="1" applyFill="1" applyBorder="1" applyAlignment="1"/>
    <xf numFmtId="0" fontId="3" fillId="0" borderId="4" xfId="0" applyNumberFormat="1" applyFont="1" applyFill="1" applyBorder="1" applyAlignment="1"/>
    <xf numFmtId="37" fontId="3" fillId="0" borderId="4" xfId="0" applyNumberFormat="1" applyFont="1" applyFill="1" applyBorder="1" applyAlignment="1"/>
    <xf numFmtId="41" fontId="3" fillId="0" borderId="4" xfId="0" applyNumberFormat="1" applyFont="1" applyFill="1" applyBorder="1" applyAlignment="1"/>
    <xf numFmtId="37" fontId="3" fillId="0" borderId="3" xfId="0" applyNumberFormat="1" applyFont="1" applyFill="1" applyBorder="1" applyAlignment="1"/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Border="1" applyAlignment="1" applyProtection="1">
      <protection locked="0"/>
    </xf>
    <xf numFmtId="170" fontId="3" fillId="0" borderId="0" xfId="0" applyNumberFormat="1" applyFont="1" applyFill="1" applyAlignment="1"/>
    <xf numFmtId="42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7" xfId="0" applyNumberFormat="1" applyFont="1" applyFill="1" applyBorder="1" applyAlignment="1" applyProtection="1">
      <protection locked="0"/>
    </xf>
    <xf numFmtId="42" fontId="4" fillId="0" borderId="3" xfId="0" applyNumberFormat="1" applyFont="1" applyFill="1" applyBorder="1" applyAlignment="1"/>
    <xf numFmtId="42" fontId="4" fillId="0" borderId="7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 applyProtection="1">
      <protection locked="0"/>
    </xf>
    <xf numFmtId="42" fontId="4" fillId="0" borderId="7" xfId="0" applyNumberFormat="1" applyFont="1" applyFill="1" applyBorder="1" applyAlignment="1"/>
    <xf numFmtId="173" fontId="3" fillId="0" borderId="0" xfId="0" applyNumberFormat="1" applyFont="1" applyFill="1" applyBorder="1" applyAlignment="1"/>
    <xf numFmtId="173" fontId="4" fillId="0" borderId="3" xfId="0" applyNumberFormat="1" applyFont="1" applyFill="1" applyBorder="1" applyAlignment="1"/>
    <xf numFmtId="3" fontId="3" fillId="0" borderId="3" xfId="0" applyNumberFormat="1" applyFont="1" applyFill="1" applyBorder="1" applyAlignment="1"/>
    <xf numFmtId="37" fontId="3" fillId="0" borderId="3" xfId="0" applyNumberFormat="1" applyFont="1" applyFill="1" applyBorder="1" applyAlignment="1"/>
    <xf numFmtId="42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/>
    <xf numFmtId="170" fontId="3" fillId="0" borderId="0" xfId="0" applyNumberFormat="1" applyFont="1" applyFill="1" applyBorder="1" applyAlignment="1"/>
    <xf numFmtId="42" fontId="4" fillId="0" borderId="2" xfId="0" applyNumberFormat="1" applyFont="1" applyFill="1" applyBorder="1" applyAlignment="1"/>
    <xf numFmtId="42" fontId="3" fillId="0" borderId="3" xfId="0" applyNumberFormat="1" applyFont="1" applyFill="1" applyBorder="1" applyAlignment="1"/>
    <xf numFmtId="168" fontId="3" fillId="0" borderId="0" xfId="0" applyNumberFormat="1" applyFont="1" applyFill="1" applyBorder="1" applyAlignment="1" applyProtection="1">
      <alignment horizontal="right"/>
      <protection locked="0"/>
    </xf>
    <xf numFmtId="172" fontId="3" fillId="0" borderId="0" xfId="0" applyNumberFormat="1" applyFont="1" applyFill="1" applyAlignment="1"/>
    <xf numFmtId="172" fontId="3" fillId="0" borderId="0" xfId="0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42" fontId="3" fillId="0" borderId="7" xfId="0" applyNumberFormat="1" applyFont="1" applyFill="1" applyBorder="1" applyProtection="1">
      <alignment horizontal="left" wrapText="1"/>
      <protection locked="0"/>
    </xf>
    <xf numFmtId="172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indent="2"/>
    </xf>
    <xf numFmtId="3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>
      <alignment horizontal="left" wrapText="1"/>
    </xf>
    <xf numFmtId="41" fontId="3" fillId="0" borderId="0" xfId="0" applyNumberFormat="1" applyFont="1" applyFill="1" applyBorder="1" applyAlignment="1" applyProtection="1">
      <protection locked="0"/>
    </xf>
    <xf numFmtId="170" fontId="3" fillId="0" borderId="2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 applyProtection="1">
      <alignment horizontal="left" wrapText="1"/>
      <protection locked="0"/>
    </xf>
    <xf numFmtId="42" fontId="3" fillId="0" borderId="7" xfId="0" applyNumberFormat="1" applyFont="1" applyFill="1" applyBorder="1" applyAlignment="1" applyProtection="1">
      <alignment horizontal="left" wrapText="1"/>
      <protection locked="0"/>
    </xf>
    <xf numFmtId="41" fontId="3" fillId="0" borderId="3" xfId="0" applyNumberFormat="1" applyFont="1" applyFill="1" applyBorder="1" applyAlignment="1" applyProtection="1">
      <protection locked="0"/>
    </xf>
    <xf numFmtId="170" fontId="3" fillId="0" borderId="0" xfId="0" applyNumberFormat="1" applyFont="1" applyFill="1" applyBorder="1" applyAlignment="1" applyProtection="1">
      <protection locked="0"/>
    </xf>
    <xf numFmtId="17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42" fontId="3" fillId="0" borderId="0" xfId="0" applyNumberFormat="1" applyFont="1" applyFill="1" applyAlignment="1" applyProtection="1">
      <alignment horizontal="right"/>
      <protection locked="0"/>
    </xf>
    <xf numFmtId="168" fontId="3" fillId="0" borderId="3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4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/>
    <xf numFmtId="169" fontId="3" fillId="0" borderId="0" xfId="0" applyNumberFormat="1" applyFont="1" applyFill="1" applyAlignment="1"/>
    <xf numFmtId="41" fontId="3" fillId="0" borderId="3" xfId="0" applyNumberFormat="1" applyFont="1" applyFill="1" applyBorder="1" applyAlignment="1"/>
    <xf numFmtId="169" fontId="3" fillId="0" borderId="4" xfId="0" applyNumberFormat="1" applyFont="1" applyFill="1" applyBorder="1" applyAlignment="1"/>
    <xf numFmtId="42" fontId="3" fillId="0" borderId="0" xfId="0" applyNumberFormat="1" applyFont="1" applyFill="1">
      <alignment horizontal="left" wrapText="1"/>
    </xf>
    <xf numFmtId="42" fontId="3" fillId="0" borderId="4" xfId="0" applyNumberFormat="1" applyFont="1" applyFill="1" applyBorder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170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42" fontId="4" fillId="0" borderId="7" xfId="0" applyNumberFormat="1" applyFont="1" applyFill="1" applyBorder="1" applyAlignment="1"/>
    <xf numFmtId="0" fontId="11" fillId="0" borderId="0" xfId="0" applyNumberFormat="1" applyFont="1" applyFill="1" applyAlignment="1"/>
    <xf numFmtId="41" fontId="3" fillId="0" borderId="0" xfId="0" applyNumberFormat="1" applyFont="1" applyFill="1" applyAlignment="1">
      <alignment horizontal="fill"/>
    </xf>
    <xf numFmtId="41" fontId="3" fillId="0" borderId="4" xfId="0" applyNumberFormat="1" applyFont="1" applyFill="1" applyBorder="1" applyAlignment="1"/>
    <xf numFmtId="172" fontId="11" fillId="0" borderId="0" xfId="0" applyFont="1" applyFill="1">
      <alignment horizontal="left" wrapText="1"/>
    </xf>
    <xf numFmtId="0" fontId="11" fillId="0" borderId="3" xfId="0" applyNumberFormat="1" applyFont="1" applyFill="1" applyBorder="1" applyAlignment="1"/>
    <xf numFmtId="4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2" fontId="3" fillId="0" borderId="7" xfId="0" applyNumberFormat="1" applyFont="1" applyFill="1" applyBorder="1" applyAlignment="1"/>
    <xf numFmtId="0" fontId="11" fillId="0" borderId="0" xfId="0" applyNumberFormat="1" applyFont="1" applyFill="1" applyBorder="1" applyAlignment="1"/>
    <xf numFmtId="42" fontId="11" fillId="0" borderId="0" xfId="0" applyNumberFormat="1" applyFont="1" applyFill="1" applyAlignment="1"/>
    <xf numFmtId="37" fontId="11" fillId="0" borderId="0" xfId="0" applyNumberFormat="1" applyFont="1" applyFill="1" applyAlignment="1"/>
    <xf numFmtId="3" fontId="11" fillId="0" borderId="0" xfId="0" applyNumberFormat="1" applyFont="1" applyFill="1" applyAlignment="1"/>
    <xf numFmtId="171" fontId="3" fillId="0" borderId="0" xfId="0" applyNumberFormat="1" applyFont="1" applyFill="1" applyAlignment="1" applyProtection="1">
      <alignment horizontal="left"/>
    </xf>
    <xf numFmtId="42" fontId="3" fillId="0" borderId="7" xfId="0" applyNumberFormat="1" applyFont="1" applyFill="1" applyBorder="1" applyAlignment="1" applyProtection="1"/>
    <xf numFmtId="0" fontId="9" fillId="0" borderId="0" xfId="0" applyNumberFormat="1" applyFont="1" applyFill="1" applyAlignment="1"/>
    <xf numFmtId="42" fontId="17" fillId="0" borderId="0" xfId="0" applyNumberFormat="1" applyFont="1" applyFill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72" fontId="3" fillId="0" borderId="0" xfId="0" applyFont="1" applyFill="1" applyAlignment="1">
      <alignment horizontal="left"/>
    </xf>
    <xf numFmtId="172" fontId="5" fillId="0" borderId="0" xfId="0" applyFont="1" applyFill="1" applyAlignment="1">
      <alignment horizontal="left"/>
    </xf>
    <xf numFmtId="172" fontId="3" fillId="0" borderId="0" xfId="0" quotePrefix="1" applyFont="1" applyFill="1" applyBorder="1" applyAlignment="1">
      <alignment horizontal="left"/>
    </xf>
    <xf numFmtId="172" fontId="3" fillId="0" borderId="0" xfId="0" applyFont="1" applyFill="1" applyBorder="1" applyAlignment="1"/>
    <xf numFmtId="172" fontId="3" fillId="0" borderId="0" xfId="0" applyNumberFormat="1" applyFont="1" applyFill="1" applyBorder="1" applyAlignment="1"/>
    <xf numFmtId="172" fontId="3" fillId="0" borderId="0" xfId="0" applyFont="1" applyFill="1" applyBorder="1" applyAlignment="1">
      <alignment horizontal="left"/>
    </xf>
    <xf numFmtId="168" fontId="3" fillId="0" borderId="0" xfId="0" applyNumberFormat="1" applyFont="1" applyFill="1" applyBorder="1" applyAlignment="1" applyProtection="1">
      <protection locked="0"/>
    </xf>
    <xf numFmtId="172" fontId="3" fillId="0" borderId="0" xfId="0" applyFont="1" applyFill="1" applyAlignment="1"/>
    <xf numFmtId="172" fontId="5" fillId="0" borderId="0" xfId="0" applyFont="1" applyFill="1" applyBorder="1" applyAlignment="1">
      <alignment horizontal="left"/>
    </xf>
    <xf numFmtId="172" fontId="3" fillId="0" borderId="0" xfId="0" applyFont="1" applyFill="1" applyBorder="1">
      <alignment horizontal="left" wrapText="1"/>
    </xf>
    <xf numFmtId="172" fontId="5" fillId="0" borderId="0" xfId="0" applyFont="1" applyFill="1" applyAlignment="1"/>
    <xf numFmtId="170" fontId="3" fillId="0" borderId="0" xfId="0" applyNumberFormat="1" applyFont="1" applyFill="1" applyAlignment="1"/>
    <xf numFmtId="170" fontId="3" fillId="0" borderId="0" xfId="0" applyNumberFormat="1" applyFont="1" applyFill="1" applyAlignment="1">
      <alignment horizontal="left" wrapText="1"/>
    </xf>
    <xf numFmtId="170" fontId="3" fillId="0" borderId="10" xfId="0" applyNumberFormat="1" applyFont="1" applyFill="1" applyBorder="1" applyAlignment="1">
      <alignment horizontal="left" wrapText="1"/>
    </xf>
    <xf numFmtId="169" fontId="3" fillId="0" borderId="9" xfId="0" applyNumberFormat="1" applyFont="1" applyFill="1" applyBorder="1" applyAlignment="1"/>
    <xf numFmtId="42" fontId="3" fillId="0" borderId="9" xfId="0" applyNumberFormat="1" applyFont="1" applyFill="1" applyBorder="1" applyAlignment="1"/>
    <xf numFmtId="41" fontId="4" fillId="0" borderId="0" xfId="0" applyNumberFormat="1" applyFont="1" applyFill="1" applyAlignment="1"/>
    <xf numFmtId="172" fontId="3" fillId="0" borderId="0" xfId="0" applyFont="1" applyAlignment="1"/>
    <xf numFmtId="10" fontId="3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left"/>
    </xf>
    <xf numFmtId="172" fontId="3" fillId="0" borderId="0" xfId="0" applyFont="1" applyFill="1" applyBorder="1" applyAlignment="1"/>
    <xf numFmtId="10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2" fontId="4" fillId="0" borderId="2" xfId="0" applyNumberFormat="1" applyFont="1" applyFill="1" applyBorder="1" applyAlignment="1"/>
    <xf numFmtId="169" fontId="19" fillId="0" borderId="0" xfId="0" applyNumberFormat="1" applyFont="1" applyFill="1" applyAlignment="1"/>
    <xf numFmtId="172" fontId="13" fillId="0" borderId="0" xfId="0" applyFont="1" applyFill="1" applyAlignment="1"/>
    <xf numFmtId="41" fontId="17" fillId="0" borderId="0" xfId="0" applyNumberFormat="1" applyFont="1" applyFill="1" applyAlignment="1">
      <alignment horizontal="right"/>
    </xf>
    <xf numFmtId="42" fontId="3" fillId="0" borderId="0" xfId="0" applyNumberFormat="1" applyFont="1" applyFill="1" applyAlignment="1"/>
    <xf numFmtId="41" fontId="3" fillId="0" borderId="0" xfId="0" applyNumberFormat="1" applyFont="1" applyFill="1" applyBorder="1" applyAlignment="1">
      <alignment vertical="center"/>
    </xf>
    <xf numFmtId="42" fontId="4" fillId="0" borderId="0" xfId="0" applyNumberFormat="1" applyFont="1" applyFill="1" applyAlignment="1"/>
    <xf numFmtId="42" fontId="4" fillId="0" borderId="2" xfId="0" applyNumberFormat="1" applyFont="1" applyFill="1" applyBorder="1" applyAlignment="1"/>
    <xf numFmtId="0" fontId="19" fillId="0" borderId="0" xfId="0" applyNumberFormat="1" applyFont="1" applyFill="1" applyAlignment="1" applyProtection="1">
      <alignment horizontal="center"/>
      <protection locked="0"/>
    </xf>
    <xf numFmtId="168" fontId="19" fillId="0" borderId="0" xfId="0" applyNumberFormat="1" applyFont="1" applyFill="1" applyAlignment="1"/>
    <xf numFmtId="172" fontId="0" fillId="0" borderId="0" xfId="0" applyAlignment="1"/>
    <xf numFmtId="172" fontId="4" fillId="0" borderId="0" xfId="0" applyFont="1" applyFill="1" applyAlignment="1">
      <alignment horizontal="right"/>
    </xf>
    <xf numFmtId="42" fontId="3" fillId="0" borderId="3" xfId="0" applyNumberFormat="1" applyFont="1" applyFill="1" applyBorder="1" applyAlignment="1" applyProtection="1">
      <protection locked="0"/>
    </xf>
    <xf numFmtId="5" fontId="3" fillId="0" borderId="3" xfId="0" applyNumberFormat="1" applyFont="1" applyFill="1" applyBorder="1" applyAlignment="1"/>
    <xf numFmtId="177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/>
    <xf numFmtId="10" fontId="3" fillId="0" borderId="0" xfId="0" applyNumberFormat="1" applyFont="1" applyFill="1" applyAlignment="1" applyProtection="1">
      <protection locked="0"/>
    </xf>
    <xf numFmtId="17" fontId="9" fillId="0" borderId="0" xfId="0" applyNumberFormat="1" applyFont="1" applyAlignment="1"/>
    <xf numFmtId="42" fontId="3" fillId="0" borderId="2" xfId="0" applyNumberFormat="1" applyFont="1" applyFill="1" applyBorder="1" applyAlignment="1" applyProtection="1"/>
    <xf numFmtId="172" fontId="4" fillId="0" borderId="7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Border="1" applyAlignment="1"/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0" fontId="3" fillId="0" borderId="0" xfId="0" quotePrefix="1" applyNumberFormat="1" applyFont="1" applyFill="1" applyAlignment="1"/>
    <xf numFmtId="172" fontId="3" fillId="0" borderId="0" xfId="0" applyFont="1" applyFill="1" applyAlignment="1">
      <alignment horizontal="left" wrapText="1"/>
    </xf>
    <xf numFmtId="43" fontId="3" fillId="0" borderId="0" xfId="0" applyNumberFormat="1" applyFont="1" applyFill="1" applyAlignment="1"/>
    <xf numFmtId="42" fontId="3" fillId="0" borderId="7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left"/>
      <protection locked="0"/>
    </xf>
    <xf numFmtId="172" fontId="4" fillId="0" borderId="0" xfId="0" applyFont="1" applyFill="1" applyAlignment="1" applyProtection="1">
      <alignment horizontal="center"/>
      <protection locked="0"/>
    </xf>
    <xf numFmtId="172" fontId="4" fillId="0" borderId="0" xfId="0" applyFont="1" applyFill="1" applyAlignment="1"/>
    <xf numFmtId="172" fontId="4" fillId="0" borderId="0" xfId="0" applyFont="1" applyAlignment="1">
      <alignment horizontal="center"/>
    </xf>
    <xf numFmtId="172" fontId="16" fillId="0" borderId="0" xfId="0" applyFont="1" applyFill="1" applyAlignment="1">
      <alignment horizontal="center"/>
    </xf>
    <xf numFmtId="172" fontId="4" fillId="0" borderId="3" xfId="0" applyFont="1" applyFill="1" applyBorder="1" applyAlignment="1">
      <alignment horizontal="center"/>
    </xf>
    <xf numFmtId="172" fontId="4" fillId="0" borderId="3" xfId="0" applyFont="1" applyFill="1" applyBorder="1" applyAlignment="1"/>
    <xf numFmtId="172" fontId="3" fillId="0" borderId="0" xfId="0" applyFont="1" applyFill="1" applyAlignment="1"/>
    <xf numFmtId="1" fontId="3" fillId="0" borderId="0" xfId="0" applyNumberFormat="1" applyFont="1" applyFill="1" applyAlignment="1">
      <alignment horizontal="center"/>
    </xf>
    <xf numFmtId="172" fontId="0" fillId="0" borderId="0" xfId="0" applyFill="1" applyAlignment="1"/>
    <xf numFmtId="41" fontId="3" fillId="0" borderId="3" xfId="0" applyNumberFormat="1" applyFont="1" applyFill="1" applyBorder="1" applyAlignment="1">
      <alignment wrapText="1"/>
    </xf>
    <xf numFmtId="42" fontId="3" fillId="0" borderId="0" xfId="0" applyNumberFormat="1" applyFont="1" applyBorder="1" applyAlignment="1"/>
    <xf numFmtId="42" fontId="0" fillId="0" borderId="0" xfId="0" applyNumberFormat="1" applyBorder="1" applyAlignment="1"/>
    <xf numFmtId="1" fontId="3" fillId="0" borderId="0" xfId="0" applyNumberFormat="1" applyFont="1" applyFill="1" applyBorder="1" applyAlignment="1">
      <alignment horizontal="center"/>
    </xf>
    <xf numFmtId="172" fontId="0" fillId="0" borderId="0" xfId="0" applyBorder="1" applyAlignment="1"/>
    <xf numFmtId="172" fontId="3" fillId="0" borderId="0" xfId="0" applyFont="1" applyBorder="1" applyAlignment="1"/>
    <xf numFmtId="41" fontId="3" fillId="0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10" fontId="23" fillId="0" borderId="0" xfId="0" quotePrefix="1" applyNumberFormat="1" applyFont="1" applyFill="1" applyAlignment="1">
      <alignment horizontal="left"/>
    </xf>
    <xf numFmtId="172" fontId="3" fillId="0" borderId="3" xfId="0" applyNumberFormat="1" applyFont="1" applyFill="1" applyBorder="1" applyAlignment="1"/>
    <xf numFmtId="175" fontId="3" fillId="0" borderId="0" xfId="0" applyNumberFormat="1" applyFont="1" applyFill="1" applyBorder="1" applyAlignment="1">
      <alignment horizontal="center"/>
    </xf>
    <xf numFmtId="3" fontId="22" fillId="0" borderId="0" xfId="0" applyNumberFormat="1" applyFont="1" applyAlignment="1"/>
    <xf numFmtId="3" fontId="24" fillId="0" borderId="0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10" fillId="0" borderId="0" xfId="0" applyNumberFormat="1" applyFont="1" applyAlignment="1"/>
    <xf numFmtId="0" fontId="3" fillId="0" borderId="0" xfId="0" applyNumberFormat="1" applyFont="1" applyAlignment="1"/>
    <xf numFmtId="0" fontId="19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/>
    <xf numFmtId="0" fontId="4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0" fontId="4" fillId="0" borderId="0" xfId="0" applyNumberFormat="1" applyFont="1" applyAlignment="1"/>
    <xf numFmtId="6" fontId="3" fillId="0" borderId="0" xfId="0" applyNumberFormat="1" applyFont="1" applyFill="1" applyAlignment="1">
      <alignment horizontal="right" wrapText="1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 applyFill="1" applyAlignment="1" applyProtection="1"/>
    <xf numFmtId="10" fontId="3" fillId="0" borderId="0" xfId="0" applyNumberFormat="1" applyFont="1" applyAlignment="1" applyProtection="1"/>
    <xf numFmtId="0" fontId="3" fillId="0" borderId="0" xfId="0" quotePrefix="1" applyNumberFormat="1" applyFont="1" applyAlignment="1"/>
    <xf numFmtId="10" fontId="3" fillId="0" borderId="0" xfId="0" applyNumberFormat="1" applyFont="1" applyFill="1" applyAlignment="1"/>
    <xf numFmtId="10" fontId="5" fillId="0" borderId="0" xfId="0" applyNumberFormat="1" applyFont="1" applyAlignment="1">
      <alignment horizontal="right"/>
    </xf>
    <xf numFmtId="10" fontId="5" fillId="0" borderId="0" xfId="0" applyNumberFormat="1" applyFont="1" applyAlignment="1" applyProtection="1"/>
    <xf numFmtId="173" fontId="3" fillId="0" borderId="0" xfId="0" applyNumberFormat="1" applyFont="1" applyFill="1" applyBorder="1" applyAlignment="1" applyProtection="1"/>
    <xf numFmtId="6" fontId="6" fillId="0" borderId="0" xfId="0" applyNumberFormat="1" applyFont="1" applyFill="1" applyAlignment="1">
      <alignment horizontal="right"/>
    </xf>
    <xf numFmtId="10" fontId="6" fillId="0" borderId="0" xfId="0" applyNumberFormat="1" applyFont="1" applyAlignment="1">
      <alignment horizontal="right"/>
    </xf>
    <xf numFmtId="0" fontId="6" fillId="0" borderId="0" xfId="0" applyNumberFormat="1" applyFont="1" applyFill="1" applyAlignment="1"/>
    <xf numFmtId="10" fontId="25" fillId="0" borderId="0" xfId="0" applyNumberFormat="1" applyFont="1" applyFill="1" applyBorder="1" applyAlignment="1" applyProtection="1"/>
    <xf numFmtId="10" fontId="3" fillId="0" borderId="0" xfId="0" applyNumberFormat="1" applyFont="1" applyFill="1" applyBorder="1" applyAlignment="1"/>
    <xf numFmtId="10" fontId="3" fillId="0" borderId="0" xfId="0" applyNumberFormat="1" applyFont="1" applyAlignment="1"/>
    <xf numFmtId="10" fontId="3" fillId="0" borderId="0" xfId="0" applyNumberFormat="1" applyFont="1" applyAlignment="1"/>
    <xf numFmtId="6" fontId="3" fillId="0" borderId="0" xfId="0" applyNumberFormat="1" applyFont="1" applyAlignment="1"/>
    <xf numFmtId="173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/>
    <xf numFmtId="42" fontId="3" fillId="0" borderId="9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Alignment="1"/>
    <xf numFmtId="43" fontId="3" fillId="0" borderId="0" xfId="0" applyNumberFormat="1" applyFont="1" applyFill="1" applyAlignment="1"/>
    <xf numFmtId="41" fontId="3" fillId="0" borderId="3" xfId="0" applyNumberFormat="1" applyFont="1" applyFill="1" applyBorder="1" applyAlignment="1" applyProtection="1">
      <protection locked="0"/>
    </xf>
    <xf numFmtId="172" fontId="3" fillId="0" borderId="0" xfId="0" applyFont="1" applyBorder="1" applyAlignment="1">
      <alignment horizontal="left"/>
    </xf>
    <xf numFmtId="42" fontId="3" fillId="0" borderId="9" xfId="0" applyNumberFormat="1" applyFont="1" applyFill="1" applyBorder="1" applyAlignment="1" applyProtection="1">
      <protection locked="0"/>
    </xf>
    <xf numFmtId="172" fontId="15" fillId="0" borderId="0" xfId="0" applyFont="1" applyAlignment="1"/>
    <xf numFmtId="168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centerContinuous"/>
    </xf>
    <xf numFmtId="43" fontId="4" fillId="0" borderId="0" xfId="0" applyNumberFormat="1" applyFont="1" applyFill="1" applyAlignment="1">
      <alignment horizontal="centerContinuous"/>
    </xf>
    <xf numFmtId="172" fontId="5" fillId="0" borderId="0" xfId="0" applyFont="1" applyFill="1" applyAlignment="1">
      <alignment horizontal="left"/>
    </xf>
    <xf numFmtId="42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72" fontId="3" fillId="0" borderId="0" xfId="0" applyFont="1" applyFill="1" applyAlignment="1">
      <alignment horizontal="left" indent="2"/>
    </xf>
    <xf numFmtId="42" fontId="3" fillId="0" borderId="3" xfId="0" applyNumberFormat="1" applyFont="1" applyFill="1" applyBorder="1" applyAlignment="1"/>
    <xf numFmtId="37" fontId="3" fillId="0" borderId="3" xfId="0" applyNumberFormat="1" applyFont="1" applyFill="1" applyBorder="1" applyAlignment="1"/>
    <xf numFmtId="172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/>
    <xf numFmtId="172" fontId="3" fillId="0" borderId="0" xfId="0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left"/>
    </xf>
    <xf numFmtId="42" fontId="3" fillId="0" borderId="2" xfId="0" applyNumberFormat="1" applyFont="1" applyFill="1" applyBorder="1" applyAlignment="1"/>
    <xf numFmtId="2" fontId="4" fillId="0" borderId="0" xfId="0" applyNumberFormat="1" applyFont="1" applyFill="1" applyAlignment="1">
      <alignment horizontal="left"/>
    </xf>
    <xf numFmtId="43" fontId="4" fillId="0" borderId="0" xfId="0" applyNumberFormat="1" applyFont="1" applyFill="1" applyAlignment="1">
      <alignment horizontal="left"/>
    </xf>
    <xf numFmtId="42" fontId="3" fillId="0" borderId="9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/>
    <xf numFmtId="0" fontId="24" fillId="0" borderId="0" xfId="0" applyNumberFormat="1" applyFont="1" applyFill="1" applyAlignment="1">
      <alignment horizontal="right"/>
    </xf>
    <xf numFmtId="165" fontId="24" fillId="0" borderId="0" xfId="0" applyNumberFormat="1" applyFont="1" applyFill="1" applyAlignment="1"/>
    <xf numFmtId="165" fontId="3" fillId="0" borderId="0" xfId="0" applyNumberFormat="1" applyFont="1" applyFill="1" applyAlignment="1"/>
    <xf numFmtId="169" fontId="0" fillId="0" borderId="0" xfId="0" applyNumberFormat="1" applyAlignment="1"/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>
      <alignment horizontal="left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9" fillId="0" borderId="0" xfId="0" applyNumberFormat="1" applyFont="1" applyAlignment="1">
      <alignment horizontal="centerContinuous"/>
    </xf>
    <xf numFmtId="0" fontId="1" fillId="0" borderId="0" xfId="2"/>
    <xf numFmtId="179" fontId="42" fillId="0" borderId="6" xfId="3" applyNumberFormat="1" applyFont="1" applyFill="1" applyBorder="1" applyAlignment="1">
      <alignment horizontal="right"/>
    </xf>
    <xf numFmtId="0" fontId="43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44" fillId="0" borderId="0" xfId="2" applyFont="1" applyAlignment="1">
      <alignment vertical="center"/>
    </xf>
    <xf numFmtId="0" fontId="1" fillId="0" borderId="11" xfId="2" applyBorder="1"/>
    <xf numFmtId="0" fontId="13" fillId="0" borderId="22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180" fontId="9" fillId="0" borderId="24" xfId="2" quotePrefix="1" applyNumberFormat="1" applyFont="1" applyFill="1" applyBorder="1" applyAlignment="1">
      <alignment horizontal="left"/>
    </xf>
    <xf numFmtId="37" fontId="45" fillId="0" borderId="0" xfId="3" applyNumberFormat="1" applyFont="1" applyFill="1" applyBorder="1"/>
    <xf numFmtId="37" fontId="45" fillId="0" borderId="25" xfId="3" applyNumberFormat="1" applyFont="1" applyFill="1" applyBorder="1"/>
    <xf numFmtId="0" fontId="1" fillId="0" borderId="0" xfId="2" applyFill="1"/>
    <xf numFmtId="180" fontId="9" fillId="0" borderId="24" xfId="2" applyNumberFormat="1" applyFont="1" applyFill="1" applyBorder="1"/>
    <xf numFmtId="42" fontId="46" fillId="0" borderId="8" xfId="4" applyNumberFormat="1" applyFont="1" applyFill="1" applyBorder="1"/>
    <xf numFmtId="42" fontId="46" fillId="0" borderId="0" xfId="4" applyNumberFormat="1" applyFont="1" applyFill="1" applyBorder="1"/>
    <xf numFmtId="42" fontId="46" fillId="0" borderId="25" xfId="4" applyNumberFormat="1" applyFont="1" applyFill="1" applyBorder="1"/>
    <xf numFmtId="41" fontId="46" fillId="0" borderId="8" xfId="3" applyNumberFormat="1" applyFont="1" applyFill="1" applyBorder="1"/>
    <xf numFmtId="41" fontId="46" fillId="0" borderId="0" xfId="3" applyNumberFormat="1" applyFont="1" applyFill="1" applyBorder="1"/>
    <xf numFmtId="41" fontId="46" fillId="0" borderId="25" xfId="3" applyNumberFormat="1" applyFont="1" applyFill="1" applyBorder="1"/>
    <xf numFmtId="41" fontId="46" fillId="0" borderId="26" xfId="3" applyNumberFormat="1" applyFont="1" applyFill="1" applyBorder="1"/>
    <xf numFmtId="41" fontId="46" fillId="0" borderId="3" xfId="3" applyNumberFormat="1" applyFont="1" applyFill="1" applyBorder="1"/>
    <xf numFmtId="41" fontId="46" fillId="0" borderId="27" xfId="3" applyNumberFormat="1" applyFont="1" applyFill="1" applyBorder="1"/>
    <xf numFmtId="37" fontId="46" fillId="0" borderId="0" xfId="3" applyNumberFormat="1" applyFont="1" applyFill="1" applyBorder="1"/>
    <xf numFmtId="37" fontId="46" fillId="0" borderId="25" xfId="3" applyNumberFormat="1" applyFont="1" applyFill="1" applyBorder="1"/>
    <xf numFmtId="180" fontId="9" fillId="0" borderId="24" xfId="2" quotePrefix="1" applyNumberFormat="1" applyFont="1" applyBorder="1" applyAlignment="1">
      <alignment horizontal="left"/>
    </xf>
    <xf numFmtId="37" fontId="46" fillId="0" borderId="0" xfId="3" applyNumberFormat="1" applyFont="1" applyBorder="1"/>
    <xf numFmtId="37" fontId="46" fillId="0" borderId="25" xfId="3" applyNumberFormat="1" applyFont="1" applyBorder="1"/>
    <xf numFmtId="180" fontId="9" fillId="0" borderId="24" xfId="2" applyNumberFormat="1" applyFont="1" applyBorder="1"/>
    <xf numFmtId="180" fontId="47" fillId="0" borderId="24" xfId="2" applyNumberFormat="1" applyFont="1" applyBorder="1"/>
    <xf numFmtId="42" fontId="48" fillId="0" borderId="0" xfId="4" applyNumberFormat="1" applyFont="1" applyBorder="1"/>
    <xf numFmtId="42" fontId="48" fillId="0" borderId="25" xfId="4" applyNumberFormat="1" applyFont="1" applyBorder="1"/>
    <xf numFmtId="180" fontId="1" fillId="0" borderId="24" xfId="2" applyNumberFormat="1" applyBorder="1"/>
    <xf numFmtId="37" fontId="46" fillId="0" borderId="0" xfId="2" applyNumberFormat="1" applyFont="1" applyBorder="1"/>
    <xf numFmtId="37" fontId="46" fillId="0" borderId="25" xfId="2" applyNumberFormat="1" applyFont="1" applyBorder="1"/>
    <xf numFmtId="180" fontId="13" fillId="0" borderId="28" xfId="2" quotePrefix="1" applyNumberFormat="1" applyFont="1" applyFill="1" applyBorder="1" applyAlignment="1">
      <alignment horizontal="left" vertical="center"/>
    </xf>
    <xf numFmtId="42" fontId="9" fillId="0" borderId="3" xfId="3" applyNumberFormat="1" applyFont="1" applyFill="1" applyBorder="1"/>
    <xf numFmtId="37" fontId="46" fillId="0" borderId="27" xfId="3" applyNumberFormat="1" applyFont="1" applyFill="1" applyBorder="1"/>
    <xf numFmtId="43" fontId="1" fillId="0" borderId="0" xfId="3"/>
    <xf numFmtId="42" fontId="1" fillId="0" borderId="0" xfId="2" applyNumberFormat="1"/>
    <xf numFmtId="7" fontId="1" fillId="0" borderId="0" xfId="2" applyNumberFormat="1"/>
    <xf numFmtId="0" fontId="45" fillId="0" borderId="0" xfId="2" applyFont="1"/>
    <xf numFmtId="0" fontId="46" fillId="0" borderId="0" xfId="2" applyFont="1"/>
    <xf numFmtId="0" fontId="42" fillId="0" borderId="6" xfId="2" applyFont="1" applyBorder="1" applyAlignment="1">
      <alignment horizontal="right"/>
    </xf>
    <xf numFmtId="0" fontId="13" fillId="0" borderId="3" xfId="6" applyFont="1" applyBorder="1"/>
    <xf numFmtId="49" fontId="13" fillId="0" borderId="3" xfId="6" applyNumberFormat="1" applyFont="1" applyFill="1" applyBorder="1" applyAlignment="1">
      <alignment horizontal="center"/>
    </xf>
    <xf numFmtId="0" fontId="13" fillId="0" borderId="3" xfId="6" applyFont="1" applyFill="1" applyBorder="1" applyAlignment="1">
      <alignment horizontal="center"/>
    </xf>
    <xf numFmtId="181" fontId="46" fillId="0" borderId="0" xfId="2" applyNumberFormat="1" applyFont="1" applyAlignment="1">
      <alignment horizontal="left"/>
    </xf>
    <xf numFmtId="169" fontId="9" fillId="0" borderId="0" xfId="3" applyNumberFormat="1" applyFont="1"/>
    <xf numFmtId="169" fontId="1" fillId="0" borderId="0" xfId="2" applyNumberFormat="1"/>
    <xf numFmtId="169" fontId="9" fillId="0" borderId="3" xfId="3" applyNumberFormat="1" applyFont="1" applyBorder="1"/>
    <xf numFmtId="43" fontId="49" fillId="0" borderId="0" xfId="3" applyFont="1"/>
    <xf numFmtId="43" fontId="9" fillId="0" borderId="0" xfId="3" applyFont="1"/>
    <xf numFmtId="43" fontId="9" fillId="0" borderId="3" xfId="3" applyFont="1" applyBorder="1"/>
    <xf numFmtId="169" fontId="49" fillId="0" borderId="0" xfId="3" applyNumberFormat="1" applyFont="1"/>
    <xf numFmtId="170" fontId="9" fillId="0" borderId="7" xfId="4" applyNumberFormat="1" applyFont="1" applyBorder="1"/>
    <xf numFmtId="181" fontId="1" fillId="0" borderId="0" xfId="2" applyNumberFormat="1"/>
    <xf numFmtId="169" fontId="49" fillId="0" borderId="0" xfId="2" applyNumberFormat="1" applyFont="1"/>
    <xf numFmtId="0" fontId="13" fillId="0" borderId="0" xfId="7" applyFont="1" applyAlignment="1">
      <alignment horizontal="left"/>
    </xf>
    <xf numFmtId="0" fontId="9" fillId="0" borderId="0" xfId="7" applyFont="1"/>
    <xf numFmtId="0" fontId="9" fillId="0" borderId="0" xfId="7" applyFill="1"/>
    <xf numFmtId="0" fontId="43" fillId="0" borderId="0" xfId="7" applyFont="1" applyAlignment="1">
      <alignment horizontal="left"/>
    </xf>
    <xf numFmtId="0" fontId="13" fillId="0" borderId="0" xfId="7" applyFont="1" applyAlignment="1">
      <alignment horizontal="centerContinuous"/>
    </xf>
    <xf numFmtId="0" fontId="43" fillId="0" borderId="0" xfId="7" applyFont="1" applyAlignment="1">
      <alignment horizontal="center"/>
    </xf>
    <xf numFmtId="0" fontId="13" fillId="0" borderId="0" xfId="7" applyFont="1" applyAlignment="1">
      <alignment horizontal="center"/>
    </xf>
    <xf numFmtId="0" fontId="9" fillId="0" borderId="0" xfId="7" applyFont="1" applyAlignment="1">
      <alignment horizontal="center"/>
    </xf>
    <xf numFmtId="0" fontId="13" fillId="0" borderId="0" xfId="7" applyFont="1" applyBorder="1" applyAlignment="1">
      <alignment horizontal="left"/>
    </xf>
    <xf numFmtId="10" fontId="9" fillId="0" borderId="0" xfId="7" applyNumberFormat="1" applyFont="1" applyFill="1" applyBorder="1" applyAlignment="1">
      <alignment horizontal="center"/>
    </xf>
    <xf numFmtId="0" fontId="13" fillId="0" borderId="0" xfId="7" applyFont="1" applyBorder="1" applyAlignment="1">
      <alignment horizontal="right"/>
    </xf>
    <xf numFmtId="0" fontId="13" fillId="0" borderId="29" xfId="7" applyFont="1" applyFill="1" applyBorder="1" applyAlignment="1">
      <alignment horizontal="center"/>
    </xf>
    <xf numFmtId="0" fontId="9" fillId="0" borderId="0" xfId="7" applyFont="1" applyAlignment="1">
      <alignment horizontal="left"/>
    </xf>
    <xf numFmtId="0" fontId="13" fillId="0" borderId="24" xfId="7" applyFont="1" applyFill="1" applyBorder="1" applyAlignment="1">
      <alignment horizontal="center"/>
    </xf>
    <xf numFmtId="0" fontId="13" fillId="0" borderId="3" xfId="7" applyFont="1" applyBorder="1" applyAlignment="1">
      <alignment horizontal="center"/>
    </xf>
    <xf numFmtId="0" fontId="13" fillId="0" borderId="3" xfId="7" applyFont="1" applyBorder="1" applyAlignment="1">
      <alignment horizontal="centerContinuous"/>
    </xf>
    <xf numFmtId="0" fontId="13" fillId="0" borderId="0" xfId="7" applyFont="1"/>
    <xf numFmtId="0" fontId="9" fillId="0" borderId="30" xfId="7" applyFill="1" applyBorder="1"/>
    <xf numFmtId="0" fontId="9" fillId="0" borderId="0" xfId="7" applyFont="1" applyFill="1" applyAlignment="1">
      <alignment horizontal="left"/>
    </xf>
    <xf numFmtId="41" fontId="9" fillId="0" borderId="30" xfId="8" applyNumberFormat="1" applyFont="1" applyFill="1" applyBorder="1"/>
    <xf numFmtId="0" fontId="9" fillId="0" borderId="0" xfId="7" applyNumberFormat="1" applyFont="1" applyFill="1" applyAlignment="1">
      <alignment horizontal="left"/>
    </xf>
    <xf numFmtId="0" fontId="9" fillId="0" borderId="0" xfId="7" applyFont="1" applyFill="1"/>
    <xf numFmtId="0" fontId="50" fillId="0" borderId="0" xfId="7" applyFont="1" applyFill="1"/>
    <xf numFmtId="49" fontId="9" fillId="0" borderId="0" xfId="7" applyNumberFormat="1" applyFont="1" applyFill="1" applyAlignment="1"/>
    <xf numFmtId="0" fontId="9" fillId="0" borderId="0" xfId="7" applyFont="1" applyFill="1" applyAlignment="1">
      <alignment horizontal="center"/>
    </xf>
    <xf numFmtId="0" fontId="9" fillId="33" borderId="0" xfId="7" applyFont="1" applyFill="1" applyAlignment="1">
      <alignment horizontal="center"/>
    </xf>
    <xf numFmtId="49" fontId="9" fillId="0" borderId="0" xfId="7" applyNumberFormat="1" applyFont="1" applyFill="1"/>
    <xf numFmtId="49" fontId="9" fillId="0" borderId="0" xfId="7" applyNumberFormat="1" applyFill="1" applyBorder="1" applyAlignment="1">
      <alignment horizontal="left"/>
    </xf>
    <xf numFmtId="0" fontId="9" fillId="33" borderId="0" xfId="7" applyFont="1" applyFill="1"/>
    <xf numFmtId="41" fontId="9" fillId="0" borderId="31" xfId="8" applyNumberFormat="1" applyFont="1" applyFill="1" applyBorder="1" applyAlignment="1">
      <alignment horizontal="right"/>
    </xf>
    <xf numFmtId="41" fontId="9" fillId="0" borderId="30" xfId="7" applyNumberFormat="1" applyFont="1" applyFill="1" applyBorder="1"/>
    <xf numFmtId="41" fontId="51" fillId="0" borderId="30" xfId="8" applyNumberFormat="1" applyFont="1" applyFill="1" applyBorder="1"/>
    <xf numFmtId="0" fontId="9" fillId="0" borderId="0" xfId="7" applyFont="1" applyAlignment="1">
      <alignment horizontal="right"/>
    </xf>
    <xf numFmtId="41" fontId="9" fillId="0" borderId="31" xfId="8" applyNumberFormat="1" applyFont="1" applyFill="1" applyBorder="1"/>
    <xf numFmtId="0" fontId="9" fillId="0" borderId="0" xfId="7"/>
    <xf numFmtId="0" fontId="54" fillId="0" borderId="0" xfId="7" applyFont="1" applyFill="1"/>
    <xf numFmtId="0" fontId="43" fillId="0" borderId="0" xfId="7" applyFont="1"/>
    <xf numFmtId="0" fontId="13" fillId="0" borderId="6" xfId="7" applyFont="1" applyBorder="1" applyAlignment="1">
      <alignment horizontal="right"/>
    </xf>
    <xf numFmtId="0" fontId="13" fillId="0" borderId="0" xfId="7" applyFont="1" applyFill="1" applyBorder="1" applyAlignment="1">
      <alignment horizontal="center"/>
    </xf>
    <xf numFmtId="0" fontId="13" fillId="0" borderId="0" xfId="7" applyFont="1" applyBorder="1" applyAlignment="1">
      <alignment horizontal="center"/>
    </xf>
    <xf numFmtId="0" fontId="55" fillId="0" borderId="3" xfId="7" applyFont="1" applyFill="1" applyBorder="1" applyAlignment="1">
      <alignment horizontal="center"/>
    </xf>
    <xf numFmtId="17" fontId="13" fillId="0" borderId="3" xfId="7" applyNumberFormat="1" applyFont="1" applyBorder="1" applyAlignment="1">
      <alignment horizontal="center" wrapText="1"/>
    </xf>
    <xf numFmtId="0" fontId="56" fillId="0" borderId="0" xfId="7" applyFont="1" applyFill="1"/>
    <xf numFmtId="0" fontId="9" fillId="0" borderId="0" xfId="7" applyAlignment="1">
      <alignment horizontal="left" indent="1"/>
    </xf>
    <xf numFmtId="42" fontId="56" fillId="0" borderId="0" xfId="9" applyNumberFormat="1" applyFont="1" applyFill="1"/>
    <xf numFmtId="41" fontId="9" fillId="0" borderId="0" xfId="7" applyNumberFormat="1" applyFill="1"/>
    <xf numFmtId="41" fontId="56" fillId="0" borderId="0" xfId="7" applyNumberFormat="1" applyFont="1" applyFill="1"/>
    <xf numFmtId="41" fontId="9" fillId="0" borderId="3" xfId="7" applyNumberFormat="1" applyFill="1" applyBorder="1"/>
    <xf numFmtId="0" fontId="56" fillId="0" borderId="0" xfId="7" applyFont="1" applyFill="1" applyBorder="1"/>
    <xf numFmtId="42" fontId="56" fillId="0" borderId="7" xfId="9" applyNumberFormat="1" applyFont="1" applyFill="1" applyBorder="1"/>
    <xf numFmtId="42" fontId="9" fillId="0" borderId="0" xfId="7" applyNumberFormat="1" applyFill="1"/>
    <xf numFmtId="10" fontId="9" fillId="0" borderId="0" xfId="7" applyNumberFormat="1"/>
    <xf numFmtId="41" fontId="13" fillId="0" borderId="0" xfId="7" applyNumberFormat="1" applyFont="1" applyFill="1"/>
    <xf numFmtId="42" fontId="13" fillId="0" borderId="2" xfId="7" applyNumberFormat="1" applyFont="1" applyBorder="1"/>
    <xf numFmtId="0" fontId="9" fillId="0" borderId="0" xfId="10" applyNumberFormat="1" applyFont="1" applyFill="1" applyAlignment="1"/>
    <xf numFmtId="0" fontId="9" fillId="0" borderId="0" xfId="10" applyNumberFormat="1" applyFont="1" applyFill="1" applyAlignment="1">
      <alignment horizontal="center"/>
    </xf>
    <xf numFmtId="0" fontId="13" fillId="0" borderId="6" xfId="10" applyNumberFormat="1" applyFont="1" applyFill="1" applyBorder="1" applyAlignment="1">
      <alignment horizontal="centerContinuous" vertical="center"/>
    </xf>
    <xf numFmtId="0" fontId="13" fillId="0" borderId="0" xfId="10" applyNumberFormat="1" applyFont="1" applyFill="1" applyAlignment="1">
      <alignment horizontal="centerContinuous" vertical="center"/>
    </xf>
    <xf numFmtId="0" fontId="43" fillId="0" borderId="0" xfId="10" applyNumberFormat="1" applyFont="1" applyFill="1" applyAlignment="1">
      <alignment horizontal="centerContinuous" vertical="center"/>
    </xf>
    <xf numFmtId="0" fontId="49" fillId="0" borderId="0" xfId="10" applyNumberFormat="1" applyFont="1" applyFill="1" applyAlignment="1"/>
    <xf numFmtId="0" fontId="57" fillId="0" borderId="0" xfId="10" applyNumberFormat="1" applyFont="1" applyFill="1" applyAlignment="1"/>
    <xf numFmtId="0" fontId="57" fillId="0" borderId="0" xfId="10" applyNumberFormat="1" applyFont="1" applyFill="1" applyAlignment="1">
      <alignment horizontal="center"/>
    </xf>
    <xf numFmtId="0" fontId="58" fillId="0" borderId="3" xfId="10" applyNumberFormat="1" applyFont="1" applyFill="1" applyBorder="1" applyAlignment="1">
      <alignment horizontal="center"/>
    </xf>
    <xf numFmtId="0" fontId="59" fillId="0" borderId="0" xfId="10" applyNumberFormat="1" applyFont="1" applyFill="1" applyAlignment="1">
      <alignment horizontal="center"/>
    </xf>
    <xf numFmtId="0" fontId="58" fillId="0" borderId="0" xfId="10" applyNumberFormat="1" applyFont="1" applyFill="1" applyAlignment="1">
      <alignment horizontal="center"/>
    </xf>
    <xf numFmtId="0" fontId="60" fillId="0" borderId="0" xfId="10" applyNumberFormat="1" applyFont="1" applyFill="1" applyAlignment="1"/>
    <xf numFmtId="14" fontId="57" fillId="0" borderId="0" xfId="10" applyNumberFormat="1" applyFont="1" applyFill="1" applyAlignment="1">
      <alignment horizontal="center"/>
    </xf>
    <xf numFmtId="169" fontId="57" fillId="0" borderId="0" xfId="10" applyNumberFormat="1" applyFont="1" applyFill="1" applyAlignment="1"/>
    <xf numFmtId="0" fontId="57" fillId="0" borderId="0" xfId="10" applyNumberFormat="1" applyFont="1" applyFill="1" applyAlignment="1">
      <alignment horizontal="left"/>
    </xf>
    <xf numFmtId="10" fontId="57" fillId="0" borderId="2" xfId="11" applyNumberFormat="1" applyFont="1" applyFill="1" applyBorder="1"/>
    <xf numFmtId="10" fontId="57" fillId="0" borderId="0" xfId="10" applyNumberFormat="1" applyFont="1" applyFill="1" applyAlignment="1"/>
    <xf numFmtId="3" fontId="57" fillId="0" borderId="0" xfId="10" applyNumberFormat="1" applyFont="1" applyFill="1" applyAlignment="1"/>
    <xf numFmtId="0" fontId="57" fillId="0" borderId="0" xfId="10" applyNumberFormat="1" applyFont="1" applyFill="1" applyAlignment="1">
      <alignment horizontal="left" wrapText="1"/>
    </xf>
    <xf numFmtId="41" fontId="57" fillId="0" borderId="0" xfId="12" applyNumberFormat="1" applyFont="1" applyFill="1"/>
    <xf numFmtId="42" fontId="57" fillId="0" borderId="0" xfId="12" applyNumberFormat="1" applyFont="1" applyFill="1"/>
    <xf numFmtId="41" fontId="57" fillId="0" borderId="0" xfId="10" applyNumberFormat="1" applyFont="1" applyFill="1" applyAlignment="1"/>
    <xf numFmtId="0" fontId="59" fillId="0" borderId="0" xfId="10" applyNumberFormat="1" applyFont="1" applyFill="1" applyBorder="1" applyAlignment="1">
      <alignment horizontal="center"/>
    </xf>
    <xf numFmtId="42" fontId="57" fillId="0" borderId="12" xfId="12" applyNumberFormat="1" applyFont="1" applyFill="1" applyBorder="1"/>
    <xf numFmtId="42" fontId="57" fillId="0" borderId="0" xfId="10" applyNumberFormat="1" applyFont="1" applyFill="1" applyAlignment="1"/>
    <xf numFmtId="10" fontId="57" fillId="0" borderId="12" xfId="11" applyNumberFormat="1" applyFont="1" applyFill="1" applyBorder="1"/>
    <xf numFmtId="10" fontId="57" fillId="0" borderId="12" xfId="10" applyNumberFormat="1" applyFont="1" applyFill="1" applyBorder="1" applyAlignment="1"/>
    <xf numFmtId="170" fontId="57" fillId="0" borderId="0" xfId="10" applyNumberFormat="1" applyFont="1" applyFill="1" applyAlignment="1"/>
    <xf numFmtId="14" fontId="59" fillId="0" borderId="0" xfId="10" applyNumberFormat="1" applyFont="1" applyFill="1" applyAlignment="1">
      <alignment horizontal="center"/>
    </xf>
    <xf numFmtId="0" fontId="57" fillId="0" borderId="0" xfId="10" applyNumberFormat="1" applyFont="1" applyFill="1" applyBorder="1" applyAlignment="1"/>
    <xf numFmtId="10" fontId="57" fillId="0" borderId="3" xfId="11" applyNumberFormat="1" applyFont="1" applyFill="1" applyBorder="1"/>
    <xf numFmtId="170" fontId="57" fillId="0" borderId="12" xfId="12" applyNumberFormat="1" applyFont="1" applyFill="1" applyBorder="1"/>
    <xf numFmtId="10" fontId="57" fillId="0" borderId="2" xfId="10" applyNumberFormat="1" applyFont="1" applyFill="1" applyBorder="1" applyAlignment="1"/>
    <xf numFmtId="42" fontId="9" fillId="0" borderId="0" xfId="10" applyNumberFormat="1" applyFont="1" applyFill="1" applyAlignment="1"/>
    <xf numFmtId="10" fontId="9" fillId="0" borderId="0" xfId="10" applyNumberFormat="1" applyFont="1" applyFill="1" applyAlignment="1"/>
    <xf numFmtId="41" fontId="9" fillId="0" borderId="0" xfId="13" applyNumberFormat="1" applyFont="1" applyFill="1" applyAlignment="1"/>
    <xf numFmtId="42" fontId="9" fillId="0" borderId="2" xfId="10" applyNumberFormat="1" applyFont="1" applyFill="1" applyBorder="1" applyAlignment="1"/>
    <xf numFmtId="10" fontId="9" fillId="0" borderId="2" xfId="10" applyNumberFormat="1" applyFont="1" applyFill="1" applyBorder="1" applyAlignment="1"/>
    <xf numFmtId="0" fontId="4" fillId="0" borderId="0" xfId="14" applyNumberFormat="1" applyFont="1" applyFill="1" applyAlignment="1"/>
    <xf numFmtId="0" fontId="3" fillId="0" borderId="0" xfId="14" applyNumberFormat="1" applyFont="1" applyFill="1" applyAlignment="1"/>
    <xf numFmtId="172" fontId="4" fillId="0" borderId="0" xfId="2" applyNumberFormat="1" applyFont="1" applyFill="1" applyAlignment="1">
      <alignment horizontal="right"/>
    </xf>
    <xf numFmtId="0" fontId="9" fillId="0" borderId="0" xfId="14" applyNumberFormat="1" applyAlignment="1"/>
    <xf numFmtId="0" fontId="4" fillId="0" borderId="6" xfId="2" applyNumberFormat="1" applyFont="1" applyFill="1" applyBorder="1" applyAlignment="1">
      <alignment horizontal="right"/>
    </xf>
    <xf numFmtId="0" fontId="19" fillId="0" borderId="0" xfId="14" applyNumberFormat="1" applyFont="1" applyFill="1" applyAlignment="1">
      <alignment horizontal="centerContinuous"/>
    </xf>
    <xf numFmtId="0" fontId="4" fillId="0" borderId="0" xfId="14" applyNumberFormat="1" applyFont="1" applyFill="1" applyAlignment="1" applyProtection="1">
      <alignment horizontal="centerContinuous"/>
      <protection locked="0"/>
    </xf>
    <xf numFmtId="0" fontId="4" fillId="0" borderId="0" xfId="14" applyNumberFormat="1" applyFont="1" applyFill="1" applyAlignment="1">
      <alignment horizontal="center"/>
    </xf>
    <xf numFmtId="0" fontId="4" fillId="0" borderId="3" xfId="14" applyNumberFormat="1" applyFont="1" applyFill="1" applyBorder="1" applyAlignment="1">
      <alignment horizontal="center"/>
    </xf>
    <xf numFmtId="0" fontId="4" fillId="0" borderId="3" xfId="14" applyNumberFormat="1" applyFont="1" applyFill="1" applyBorder="1" applyAlignment="1" applyProtection="1">
      <protection locked="0"/>
    </xf>
    <xf numFmtId="0" fontId="4" fillId="0" borderId="3" xfId="14" applyNumberFormat="1" applyFont="1" applyFill="1" applyBorder="1" applyAlignment="1"/>
    <xf numFmtId="0" fontId="4" fillId="0" borderId="3" xfId="14" applyNumberFormat="1" applyFont="1" applyFill="1" applyBorder="1" applyAlignment="1">
      <alignment horizontal="right"/>
    </xf>
    <xf numFmtId="0" fontId="3" fillId="0" borderId="0" xfId="14" applyNumberFormat="1" applyFont="1" applyFill="1" applyAlignment="1">
      <alignment horizontal="center"/>
    </xf>
    <xf numFmtId="0" fontId="3" fillId="0" borderId="0" xfId="14" applyNumberFormat="1" applyFont="1" applyFill="1" applyAlignment="1">
      <alignment horizontal="left"/>
    </xf>
    <xf numFmtId="172" fontId="3" fillId="0" borderId="0" xfId="14" applyNumberFormat="1" applyFont="1" applyFill="1" applyAlignment="1"/>
    <xf numFmtId="173" fontId="3" fillId="0" borderId="0" xfId="14" applyNumberFormat="1" applyFont="1" applyFill="1" applyAlignment="1"/>
    <xf numFmtId="172" fontId="3" fillId="0" borderId="3" xfId="14" applyNumberFormat="1" applyFont="1" applyFill="1" applyBorder="1" applyAlignment="1"/>
    <xf numFmtId="172" fontId="3" fillId="0" borderId="0" xfId="14" applyNumberFormat="1" applyFont="1" applyFill="1" applyBorder="1" applyAlignment="1"/>
    <xf numFmtId="165" fontId="3" fillId="0" borderId="0" xfId="14" applyNumberFormat="1" applyFont="1" applyFill="1" applyAlignment="1"/>
    <xf numFmtId="172" fontId="3" fillId="0" borderId="11" xfId="14" applyNumberFormat="1" applyFont="1" applyFill="1" applyBorder="1" applyAlignment="1" applyProtection="1">
      <protection locked="0"/>
    </xf>
    <xf numFmtId="184" fontId="9" fillId="0" borderId="0" xfId="14" applyNumberFormat="1" applyAlignment="1"/>
    <xf numFmtId="0" fontId="4" fillId="0" borderId="5" xfId="0" applyNumberFormat="1" applyFont="1" applyFill="1" applyBorder="1" applyAlignment="1">
      <alignment horizontal="right"/>
    </xf>
    <xf numFmtId="18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Border="1" applyAlignment="1">
      <alignment horizontal="centerContinuous"/>
    </xf>
    <xf numFmtId="170" fontId="9" fillId="0" borderId="0" xfId="1" applyNumberFormat="1" applyFont="1"/>
    <xf numFmtId="169" fontId="49" fillId="0" borderId="0" xfId="3" applyNumberFormat="1" applyFont="1" applyBorder="1"/>
    <xf numFmtId="170" fontId="9" fillId="0" borderId="7" xfId="1" applyNumberFormat="1" applyFont="1" applyBorder="1"/>
    <xf numFmtId="170" fontId="9" fillId="0" borderId="30" xfId="1" applyNumberFormat="1" applyFont="1" applyFill="1" applyBorder="1"/>
    <xf numFmtId="170" fontId="13" fillId="0" borderId="32" xfId="1" applyNumberFormat="1" applyFont="1" applyFill="1" applyBorder="1"/>
    <xf numFmtId="0" fontId="9" fillId="0" borderId="0" xfId="7" quotePrefix="1" applyFont="1" applyFill="1" applyAlignment="1">
      <alignment horizontal="left"/>
    </xf>
    <xf numFmtId="199" fontId="13" fillId="0" borderId="28" xfId="7" applyNumberFormat="1" applyFont="1" applyFill="1" applyBorder="1" applyAlignment="1">
      <alignment horizontal="center"/>
    </xf>
    <xf numFmtId="42" fontId="9" fillId="0" borderId="7" xfId="9" applyNumberFormat="1" applyFont="1" applyFill="1" applyBorder="1"/>
    <xf numFmtId="0" fontId="9" fillId="0" borderId="3" xfId="7" applyFont="1" applyBorder="1"/>
    <xf numFmtId="42" fontId="9" fillId="0" borderId="0" xfId="7" applyNumberFormat="1" applyFont="1"/>
    <xf numFmtId="170" fontId="9" fillId="0" borderId="0" xfId="1" applyNumberFormat="1" applyFont="1" applyFill="1"/>
    <xf numFmtId="44" fontId="9" fillId="0" borderId="0" xfId="7" applyNumberFormat="1"/>
    <xf numFmtId="170" fontId="57" fillId="0" borderId="0" xfId="1" applyNumberFormat="1" applyFont="1" applyFill="1"/>
    <xf numFmtId="170" fontId="57" fillId="0" borderId="0" xfId="1" applyNumberFormat="1" applyFont="1" applyFill="1" applyAlignment="1"/>
    <xf numFmtId="0" fontId="5" fillId="0" borderId="0" xfId="0" applyNumberFormat="1" applyFont="1" applyFill="1" applyAlignment="1"/>
    <xf numFmtId="170" fontId="3" fillId="0" borderId="0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/>
    <xf numFmtId="41" fontId="3" fillId="0" borderId="0" xfId="1" applyNumberFormat="1" applyFont="1" applyFill="1" applyBorder="1" applyAlignment="1"/>
    <xf numFmtId="41" fontId="3" fillId="0" borderId="4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wrapText="1"/>
    </xf>
    <xf numFmtId="172" fontId="3" fillId="0" borderId="0" xfId="0" applyFont="1" applyFill="1" applyBorder="1" applyAlignment="1">
      <alignment horizontal="left" wrapText="1"/>
    </xf>
    <xf numFmtId="41" fontId="3" fillId="0" borderId="0" xfId="0" applyNumberFormat="1" applyFont="1" applyFill="1" applyBorder="1" applyAlignment="1">
      <alignment wrapText="1"/>
    </xf>
    <xf numFmtId="42" fontId="3" fillId="0" borderId="0" xfId="0" applyNumberFormat="1" applyFont="1" applyAlignment="1"/>
    <xf numFmtId="41" fontId="3" fillId="0" borderId="9" xfId="0" applyNumberFormat="1" applyFont="1" applyFill="1" applyBorder="1" applyAlignment="1">
      <alignment horizontal="right"/>
    </xf>
    <xf numFmtId="172" fontId="3" fillId="0" borderId="0" xfId="0" applyFont="1" applyFill="1" applyBorder="1" applyAlignment="1">
      <alignment horizontal="left" indent="2"/>
    </xf>
    <xf numFmtId="41" fontId="3" fillId="0" borderId="2" xfId="0" applyNumberFormat="1" applyFont="1" applyFill="1" applyBorder="1" applyAlignment="1"/>
    <xf numFmtId="181" fontId="46" fillId="0" borderId="0" xfId="2" applyNumberFormat="1" applyFont="1" applyFill="1" applyAlignment="1">
      <alignment horizontal="left"/>
    </xf>
    <xf numFmtId="43" fontId="9" fillId="0" borderId="0" xfId="3" applyFont="1" applyFill="1"/>
    <xf numFmtId="0" fontId="8" fillId="0" borderId="0" xfId="0" applyNumberFormat="1" applyFont="1" applyFill="1" applyAlignment="1"/>
    <xf numFmtId="42" fontId="7" fillId="0" borderId="0" xfId="0" applyNumberFormat="1" applyFont="1" applyFill="1" applyAlignment="1"/>
    <xf numFmtId="41" fontId="8" fillId="0" borderId="0" xfId="0" applyNumberFormat="1" applyFont="1" applyFill="1" applyAlignment="1"/>
    <xf numFmtId="0" fontId="13" fillId="0" borderId="0" xfId="5" applyFont="1" applyAlignment="1"/>
    <xf numFmtId="0" fontId="43" fillId="0" borderId="0" xfId="5" applyFont="1" applyAlignment="1"/>
    <xf numFmtId="0" fontId="13" fillId="0" borderId="0" xfId="5" applyFont="1" applyAlignment="1">
      <alignment horizontal="centerContinuous"/>
    </xf>
    <xf numFmtId="0" fontId="43" fillId="0" borderId="0" xfId="5" applyFont="1" applyAlignment="1">
      <alignment horizontal="centerContinuous"/>
    </xf>
    <xf numFmtId="0" fontId="13" fillId="0" borderId="0" xfId="7" applyFont="1" applyBorder="1" applyAlignment="1">
      <alignment horizontal="centerContinuous"/>
    </xf>
    <xf numFmtId="199" fontId="13" fillId="0" borderId="0" xfId="7" applyNumberFormat="1" applyFont="1" applyFill="1" applyBorder="1" applyAlignment="1">
      <alignment horizontal="center"/>
    </xf>
    <xf numFmtId="0" fontId="9" fillId="0" borderId="0" xfId="7" applyFill="1" applyAlignment="1">
      <alignment horizontal="center"/>
    </xf>
    <xf numFmtId="0" fontId="13" fillId="0" borderId="6" xfId="7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Fill="1" applyAlignment="1" applyProtection="1">
      <alignment horizontal="center"/>
      <protection locked="0"/>
    </xf>
    <xf numFmtId="0" fontId="13" fillId="0" borderId="0" xfId="2" applyFont="1" applyAlignment="1">
      <alignment horizontal="center"/>
    </xf>
    <xf numFmtId="0" fontId="44" fillId="0" borderId="0" xfId="2" applyFont="1" applyFill="1" applyAlignment="1">
      <alignment horizontal="center" vertical="center"/>
    </xf>
    <xf numFmtId="0" fontId="44" fillId="0" borderId="0" xfId="2" applyFont="1" applyAlignment="1">
      <alignment horizontal="center" vertical="center"/>
    </xf>
    <xf numFmtId="182" fontId="13" fillId="0" borderId="0" xfId="7" applyNumberFormat="1" applyFont="1" applyAlignment="1">
      <alignment horizontal="left"/>
    </xf>
    <xf numFmtId="0" fontId="4" fillId="0" borderId="0" xfId="14" applyNumberFormat="1" applyFont="1" applyFill="1" applyAlignment="1" applyProtection="1">
      <alignment horizontal="center"/>
      <protection locked="0"/>
    </xf>
    <xf numFmtId="0" fontId="19" fillId="0" borderId="0" xfId="14" applyNumberFormat="1" applyFont="1" applyAlignment="1">
      <alignment horizontal="center"/>
    </xf>
    <xf numFmtId="0" fontId="4" fillId="0" borderId="0" xfId="14" applyNumberFormat="1" applyFont="1" applyFill="1" applyAlignment="1">
      <alignment horizontal="center"/>
    </xf>
    <xf numFmtId="181" fontId="46" fillId="0" borderId="49" xfId="2" applyNumberFormat="1" applyFont="1" applyBorder="1" applyAlignment="1">
      <alignment horizontal="left"/>
    </xf>
    <xf numFmtId="0" fontId="46" fillId="0" borderId="49" xfId="2" applyFont="1" applyBorder="1"/>
  </cellXfs>
  <cellStyles count="14154">
    <cellStyle name="_x0013_" xfId="15"/>
    <cellStyle name="_09GRC Gas Transport For Review" xfId="16"/>
    <cellStyle name="_4.06E Pass Throughs" xfId="17"/>
    <cellStyle name="_4.06E Pass Throughs 2" xfId="18"/>
    <cellStyle name="_4.06E Pass Throughs_04 07E Wild Horse Wind Expansion (C) (2)" xfId="19"/>
    <cellStyle name="_4.06E Pass Throughs_3.01 Income Statement" xfId="20"/>
    <cellStyle name="_4.06E Pass Throughs_3.01 Income Statement 2" xfId="21"/>
    <cellStyle name="_4.06E Pass Throughs_3.01 Income Statement 2 2" xfId="22"/>
    <cellStyle name="_4.06E Pass Throughs_3.01 Income Statement 3" xfId="23"/>
    <cellStyle name="_4.06E Pass Throughs_4 31 Regulatory Assets and Liabilities  7 06- Exhibit D" xfId="24"/>
    <cellStyle name="_4.06E Pass Throughs_4 32 Regulatory Assets and Liabilities  7 06- Exhibit D" xfId="25"/>
    <cellStyle name="_4.06E Pass Throughs_Book9" xfId="26"/>
    <cellStyle name="_4.13E Montana Energy Tax" xfId="27"/>
    <cellStyle name="_4.13E Montana Energy Tax 2" xfId="28"/>
    <cellStyle name="_4.13E Montana Energy Tax_04 07E Wild Horse Wind Expansion (C) (2)" xfId="29"/>
    <cellStyle name="_4.13E Montana Energy Tax_3.01 Income Statement" xfId="30"/>
    <cellStyle name="_4.13E Montana Energy Tax_3.01 Income Statement 2" xfId="31"/>
    <cellStyle name="_4.13E Montana Energy Tax_3.01 Income Statement 2 2" xfId="32"/>
    <cellStyle name="_4.13E Montana Energy Tax_3.01 Income Statement 3" xfId="33"/>
    <cellStyle name="_4.13E Montana Energy Tax_4 31 Regulatory Assets and Liabilities  7 06- Exhibit D" xfId="34"/>
    <cellStyle name="_4.13E Montana Energy Tax_4 32 Regulatory Assets and Liabilities  7 06- Exhibit D" xfId="35"/>
    <cellStyle name="_4.13E Montana Energy Tax_Book9" xfId="36"/>
    <cellStyle name="_AURORA WIP" xfId="37"/>
    <cellStyle name="_Book1" xfId="38"/>
    <cellStyle name="_Book1 (2)" xfId="39"/>
    <cellStyle name="_Book1 (2) 2" xfId="40"/>
    <cellStyle name="_Book1 (2)_04 07E Wild Horse Wind Expansion (C) (2)" xfId="41"/>
    <cellStyle name="_Book1 (2)_3.01 Income Statement" xfId="42"/>
    <cellStyle name="_Book1 (2)_3.01 Income Statement 2" xfId="43"/>
    <cellStyle name="_Book1 (2)_3.01 Income Statement 2 2" xfId="44"/>
    <cellStyle name="_Book1 (2)_3.01 Income Statement 3" xfId="45"/>
    <cellStyle name="_Book1 (2)_4 31 Regulatory Assets and Liabilities  7 06- Exhibit D" xfId="46"/>
    <cellStyle name="_Book1 (2)_4 32 Regulatory Assets and Liabilities  7 06- Exhibit D" xfId="47"/>
    <cellStyle name="_Book1 (2)_Book9" xfId="48"/>
    <cellStyle name="_Book1 10" xfId="49"/>
    <cellStyle name="_Book1 11" xfId="50"/>
    <cellStyle name="_Book1 12" xfId="51"/>
    <cellStyle name="_Book1 13" xfId="52"/>
    <cellStyle name="_Book1 14" xfId="53"/>
    <cellStyle name="_Book1 15" xfId="54"/>
    <cellStyle name="_Book1 16" xfId="55"/>
    <cellStyle name="_Book1 2" xfId="56"/>
    <cellStyle name="_Book1 3" xfId="57"/>
    <cellStyle name="_Book1 4" xfId="58"/>
    <cellStyle name="_Book1 5" xfId="59"/>
    <cellStyle name="_Book1 6" xfId="60"/>
    <cellStyle name="_Book1 7" xfId="61"/>
    <cellStyle name="_Book1 8" xfId="62"/>
    <cellStyle name="_Book1 9" xfId="63"/>
    <cellStyle name="_Book1_3.01 Income Statement" xfId="64"/>
    <cellStyle name="_Book1_3.01 Income Statement 2" xfId="65"/>
    <cellStyle name="_Book1_3.01 Income Statement 2 2" xfId="66"/>
    <cellStyle name="_Book1_3.01 Income Statement 3" xfId="67"/>
    <cellStyle name="_Book1_4 31 Regulatory Assets and Liabilities  7 06- Exhibit D" xfId="68"/>
    <cellStyle name="_Book1_4 32 Regulatory Assets and Liabilities  7 06- Exhibit D" xfId="69"/>
    <cellStyle name="_Book1_Book9" xfId="70"/>
    <cellStyle name="_Book2" xfId="71"/>
    <cellStyle name="_Book2 2" xfId="72"/>
    <cellStyle name="_Book2_04 07E Wild Horse Wind Expansion (C) (2)" xfId="73"/>
    <cellStyle name="_Book2_3.01 Income Statement" xfId="74"/>
    <cellStyle name="_Book2_3.01 Income Statement 2" xfId="75"/>
    <cellStyle name="_Book2_3.01 Income Statement 2 2" xfId="76"/>
    <cellStyle name="_Book2_3.01 Income Statement 3" xfId="77"/>
    <cellStyle name="_Book2_4 31 Regulatory Assets and Liabilities  7 06- Exhibit D" xfId="78"/>
    <cellStyle name="_Book2_4 32 Regulatory Assets and Liabilities  7 06- Exhibit D" xfId="79"/>
    <cellStyle name="_Book2_Book9" xfId="80"/>
    <cellStyle name="_Book3" xfId="81"/>
    <cellStyle name="_Book5" xfId="82"/>
    <cellStyle name="_Chelan Debt Forecast 12.19.05" xfId="83"/>
    <cellStyle name="_Chelan Debt Forecast 12.19.05 2" xfId="84"/>
    <cellStyle name="_Chelan Debt Forecast 12.19.05_3.01 Income Statement" xfId="85"/>
    <cellStyle name="_Chelan Debt Forecast 12.19.05_3.01 Income Statement 2" xfId="86"/>
    <cellStyle name="_Chelan Debt Forecast 12.19.05_3.01 Income Statement 2 2" xfId="87"/>
    <cellStyle name="_Chelan Debt Forecast 12.19.05_3.01 Income Statement 3" xfId="88"/>
    <cellStyle name="_Chelan Debt Forecast 12.19.05_4 31 Regulatory Assets and Liabilities  7 06- Exhibit D" xfId="89"/>
    <cellStyle name="_Chelan Debt Forecast 12.19.05_4 32 Regulatory Assets and Liabilities  7 06- Exhibit D" xfId="90"/>
    <cellStyle name="_Chelan Debt Forecast 12.19.05_Book9" xfId="91"/>
    <cellStyle name="_Copy 11-9 Sumas Proforma - Current" xfId="92"/>
    <cellStyle name="_Costs not in AURORA 06GRC" xfId="93"/>
    <cellStyle name="_Costs not in AURORA 06GRC 2" xfId="94"/>
    <cellStyle name="_Costs not in AURORA 06GRC_04 07E Wild Horse Wind Expansion (C) (2)" xfId="95"/>
    <cellStyle name="_Costs not in AURORA 06GRC_3.01 Income Statement" xfId="96"/>
    <cellStyle name="_Costs not in AURORA 06GRC_3.01 Income Statement 2" xfId="97"/>
    <cellStyle name="_Costs not in AURORA 06GRC_3.01 Income Statement 2 2" xfId="98"/>
    <cellStyle name="_Costs not in AURORA 06GRC_3.01 Income Statement 3" xfId="99"/>
    <cellStyle name="_Costs not in AURORA 06GRC_4 31 Regulatory Assets and Liabilities  7 06- Exhibit D" xfId="100"/>
    <cellStyle name="_Costs not in AURORA 06GRC_4 32 Regulatory Assets and Liabilities  7 06- Exhibit D" xfId="101"/>
    <cellStyle name="_Costs not in AURORA 06GRC_Book9" xfId="102"/>
    <cellStyle name="_Costs not in AURORA 2006GRC 6.15.06" xfId="103"/>
    <cellStyle name="_Costs not in AURORA 2006GRC 6.15.06 2" xfId="104"/>
    <cellStyle name="_Costs not in AURORA 2006GRC 6.15.06_04 07E Wild Horse Wind Expansion (C) (2)" xfId="105"/>
    <cellStyle name="_Costs not in AURORA 2006GRC 6.15.06_3.01 Income Statement" xfId="106"/>
    <cellStyle name="_Costs not in AURORA 2006GRC 6.15.06_3.01 Income Statement 2" xfId="107"/>
    <cellStyle name="_Costs not in AURORA 2006GRC 6.15.06_3.01 Income Statement 2 2" xfId="108"/>
    <cellStyle name="_Costs not in AURORA 2006GRC 6.15.06_3.01 Income Statement 3" xfId="109"/>
    <cellStyle name="_Costs not in AURORA 2006GRC 6.15.06_4 31 Regulatory Assets and Liabilities  7 06- Exhibit D" xfId="110"/>
    <cellStyle name="_Costs not in AURORA 2006GRC 6.15.06_4 32 Regulatory Assets and Liabilities  7 06- Exhibit D" xfId="111"/>
    <cellStyle name="_Costs not in AURORA 2006GRC 6.15.06_Book9" xfId="112"/>
    <cellStyle name="_Costs not in AURORA 2006GRC w gas price updated" xfId="113"/>
    <cellStyle name="_Costs not in AURORA 2007 Rate Case" xfId="114"/>
    <cellStyle name="_Costs not in AURORA 2007 Rate Case 2" xfId="115"/>
    <cellStyle name="_Costs not in AURORA 2007 Rate Case_3.01 Income Statement" xfId="116"/>
    <cellStyle name="_Costs not in AURORA 2007 Rate Case_3.01 Income Statement 2" xfId="117"/>
    <cellStyle name="_Costs not in AURORA 2007 Rate Case_3.01 Income Statement 2 2" xfId="118"/>
    <cellStyle name="_Costs not in AURORA 2007 Rate Case_3.01 Income Statement 3" xfId="119"/>
    <cellStyle name="_Costs not in AURORA 2007 Rate Case_4 31 Regulatory Assets and Liabilities  7 06- Exhibit D" xfId="120"/>
    <cellStyle name="_Costs not in AURORA 2007 Rate Case_4 32 Regulatory Assets and Liabilities  7 06- Exhibit D" xfId="121"/>
    <cellStyle name="_Costs not in AURORA 2007 Rate Case_Book9" xfId="122"/>
    <cellStyle name="_Costs not in KWI3000 '06Budget" xfId="123"/>
    <cellStyle name="_Costs not in KWI3000 '06Budget 2" xfId="124"/>
    <cellStyle name="_Costs not in KWI3000 '06Budget_3.01 Income Statement" xfId="125"/>
    <cellStyle name="_Costs not in KWI3000 '06Budget_3.01 Income Statement 2" xfId="126"/>
    <cellStyle name="_Costs not in KWI3000 '06Budget_3.01 Income Statement 2 2" xfId="127"/>
    <cellStyle name="_Costs not in KWI3000 '06Budget_3.01 Income Statement 3" xfId="128"/>
    <cellStyle name="_Costs not in KWI3000 '06Budget_4 31 Regulatory Assets and Liabilities  7 06- Exhibit D" xfId="129"/>
    <cellStyle name="_Costs not in KWI3000 '06Budget_4 32 Regulatory Assets and Liabilities  7 06- Exhibit D" xfId="130"/>
    <cellStyle name="_Costs not in KWI3000 '06Budget_Book9" xfId="131"/>
    <cellStyle name="_DEM-08C Power Cost Comparison" xfId="132"/>
    <cellStyle name="_DEM-WP (C) Power Cost 2006GRC Order" xfId="133"/>
    <cellStyle name="_DEM-WP (C) Power Cost 2006GRC Order 2" xfId="134"/>
    <cellStyle name="_DEM-WP (C) Power Cost 2006GRC Order_04 07E Wild Horse Wind Expansion (C) (2)" xfId="135"/>
    <cellStyle name="_DEM-WP (C) Power Cost 2006GRC Order_3.01 Income Statement" xfId="136"/>
    <cellStyle name="_DEM-WP (C) Power Cost 2006GRC Order_3.01 Income Statement 2" xfId="137"/>
    <cellStyle name="_DEM-WP (C) Power Cost 2006GRC Order_3.01 Income Statement 2 2" xfId="138"/>
    <cellStyle name="_DEM-WP (C) Power Cost 2006GRC Order_3.01 Income Statement 3" xfId="139"/>
    <cellStyle name="_DEM-WP (C) Power Cost 2006GRC Order_4 31 Regulatory Assets and Liabilities  7 06- Exhibit D" xfId="140"/>
    <cellStyle name="_DEM-WP (C) Power Cost 2006GRC Order_4 32 Regulatory Assets and Liabilities  7 06- Exhibit D" xfId="141"/>
    <cellStyle name="_DEM-WP (C) Power Cost 2006GRC Order_Book9" xfId="142"/>
    <cellStyle name="_DEM-WP Revised (HC) Wild Horse 2006GRC" xfId="143"/>
    <cellStyle name="_DEM-WP Revised (HC) Wild Horse 2006GRC 2" xfId="144"/>
    <cellStyle name="_DEM-WP Revised (HC) Wild Horse 2006GRC 2 2" xfId="145"/>
    <cellStyle name="_DEM-WP Revised (HC) Wild Horse 2006GRC 3" xfId="146"/>
    <cellStyle name="_DEM-WP(C) Colstrip FOR" xfId="147"/>
    <cellStyle name="_DEM-WP(C) Costs not in AURORA 2006GRC" xfId="148"/>
    <cellStyle name="_DEM-WP(C) Costs not in AURORA 2006GRC 2" xfId="149"/>
    <cellStyle name="_DEM-WP(C) Costs not in AURORA 2006GRC_3.01 Income Statement" xfId="150"/>
    <cellStyle name="_DEM-WP(C) Costs not in AURORA 2006GRC_3.01 Income Statement 2" xfId="151"/>
    <cellStyle name="_DEM-WP(C) Costs not in AURORA 2006GRC_3.01 Income Statement 2 2" xfId="152"/>
    <cellStyle name="_DEM-WP(C) Costs not in AURORA 2006GRC_3.01 Income Statement 3" xfId="153"/>
    <cellStyle name="_DEM-WP(C) Costs not in AURORA 2006GRC_4 31 Regulatory Assets and Liabilities  7 06- Exhibit D" xfId="154"/>
    <cellStyle name="_DEM-WP(C) Costs not in AURORA 2006GRC_4 32 Regulatory Assets and Liabilities  7 06- Exhibit D" xfId="155"/>
    <cellStyle name="_DEM-WP(C) Costs not in AURORA 2006GRC_Book9" xfId="156"/>
    <cellStyle name="_DEM-WP(C) Costs not in AURORA 2007GRC" xfId="157"/>
    <cellStyle name="_DEM-WP(C) Costs not in AURORA 2007GRC 2" xfId="158"/>
    <cellStyle name="_DEM-WP(C) Costs not in AURORA 2007GRC 2 2" xfId="159"/>
    <cellStyle name="_DEM-WP(C) Costs not in AURORA 2007GRC 3" xfId="160"/>
    <cellStyle name="_DEM-WP(C) Costs not in AURORA 2007PCORC-5.07Update" xfId="161"/>
    <cellStyle name="_DEM-WP(C) Costs not in AURORA 2007PCORC-5.07Update 2" xfId="162"/>
    <cellStyle name="_DEM-WP(C) Costs not in AURORA 2007PCORC-5.07Update 2 2" xfId="163"/>
    <cellStyle name="_DEM-WP(C) Costs not in AURORA 2007PCORC-5.07Update 3" xfId="164"/>
    <cellStyle name="_DEM-WP(C) Costs not in AURORA 2007PCORC-5.07Update_DEM-WP(C) Production O&amp;M 2009GRC Rebuttal" xfId="165"/>
    <cellStyle name="_DEM-WP(C) Prod O&amp;M 2007GRC" xfId="166"/>
    <cellStyle name="_DEM-WP(C) Rate Year Sumas by Month Update Corrected" xfId="167"/>
    <cellStyle name="_DEM-WP(C) Sumas Proforma 11.14.07" xfId="168"/>
    <cellStyle name="_DEM-WP(C) Sumas Proforma 11.5.07" xfId="169"/>
    <cellStyle name="_DEM-WP(C) Westside Hydro Data_051007" xfId="170"/>
    <cellStyle name="_DEM-WP(C) Westside Hydro Data_051007 2" xfId="171"/>
    <cellStyle name="_DEM-WP(C) Westside Hydro Data_051007 2 2" xfId="172"/>
    <cellStyle name="_DEM-WP(C) Westside Hydro Data_051007 3" xfId="173"/>
    <cellStyle name="_Fixed Gas Transport 1 19 09" xfId="174"/>
    <cellStyle name="_Fuel Prices 4-14" xfId="175"/>
    <cellStyle name="_Fuel Prices 4-14 2" xfId="176"/>
    <cellStyle name="_Fuel Prices 4-14_04 07E Wild Horse Wind Expansion (C) (2)" xfId="177"/>
    <cellStyle name="_Fuel Prices 4-14_3.01 Income Statement" xfId="178"/>
    <cellStyle name="_Fuel Prices 4-14_3.01 Income Statement 2" xfId="179"/>
    <cellStyle name="_Fuel Prices 4-14_3.01 Income Statement 2 2" xfId="180"/>
    <cellStyle name="_Fuel Prices 4-14_3.01 Income Statement 3" xfId="181"/>
    <cellStyle name="_Fuel Prices 4-14_4 31 Regulatory Assets and Liabilities  7 06- Exhibit D" xfId="182"/>
    <cellStyle name="_Fuel Prices 4-14_4 32 Regulatory Assets and Liabilities  7 06- Exhibit D" xfId="183"/>
    <cellStyle name="_Fuel Prices 4-14_Book9" xfId="184"/>
    <cellStyle name="_Gas Transportation Charges_2009GRC_120308" xfId="185"/>
    <cellStyle name="_NIM 06 Base Case Current Trends" xfId="186"/>
    <cellStyle name="_PC DRAFT 10 15 07" xfId="187"/>
    <cellStyle name="_Portfolio SPlan Base Case.xls Chart 1" xfId="188"/>
    <cellStyle name="_Portfolio SPlan Base Case.xls Chart 2" xfId="189"/>
    <cellStyle name="_Portfolio SPlan Base Case.xls Chart 3" xfId="190"/>
    <cellStyle name="_Power Cost Value Copy 11.30.05 gas 1.09.06 AURORA at 1.10.06" xfId="191"/>
    <cellStyle name="_Power Cost Value Copy 11.30.05 gas 1.09.06 AURORA at 1.10.06 2" xfId="192"/>
    <cellStyle name="_Power Cost Value Copy 11.30.05 gas 1.09.06 AURORA at 1.10.06_04 07E Wild Horse Wind Expansion (C) (2)" xfId="193"/>
    <cellStyle name="_Power Cost Value Copy 11.30.05 gas 1.09.06 AURORA at 1.10.06_3.01 Income Statement" xfId="194"/>
    <cellStyle name="_Power Cost Value Copy 11.30.05 gas 1.09.06 AURORA at 1.10.06_3.01 Income Statement 2" xfId="195"/>
    <cellStyle name="_Power Cost Value Copy 11.30.05 gas 1.09.06 AURORA at 1.10.06_3.01 Income Statement 2 2" xfId="196"/>
    <cellStyle name="_Power Cost Value Copy 11.30.05 gas 1.09.06 AURORA at 1.10.06_3.01 Income Statement 3" xfId="197"/>
    <cellStyle name="_Power Cost Value Copy 11.30.05 gas 1.09.06 AURORA at 1.10.06_4 31 Regulatory Assets and Liabilities  7 06- Exhibit D" xfId="198"/>
    <cellStyle name="_Power Cost Value Copy 11.30.05 gas 1.09.06 AURORA at 1.10.06_4 32 Regulatory Assets and Liabilities  7 06- Exhibit D" xfId="199"/>
    <cellStyle name="_Power Cost Value Copy 11.30.05 gas 1.09.06 AURORA at 1.10.06_Book9" xfId="200"/>
    <cellStyle name="_Power Costs Rate Year 11-13-07" xfId="201"/>
    <cellStyle name="_Pro Forma Rev 07 GRC" xfId="202"/>
    <cellStyle name="_Recon to Darrin's 5.11.05 proforma" xfId="203"/>
    <cellStyle name="_Recon to Darrin's 5.11.05 proforma 2" xfId="204"/>
    <cellStyle name="_Recon to Darrin's 5.11.05 proforma_3.01 Income Statement" xfId="205"/>
    <cellStyle name="_Recon to Darrin's 5.11.05 proforma_3.01 Income Statement 2" xfId="206"/>
    <cellStyle name="_Recon to Darrin's 5.11.05 proforma_3.01 Income Statement 2 2" xfId="207"/>
    <cellStyle name="_Recon to Darrin's 5.11.05 proforma_3.01 Income Statement 3" xfId="208"/>
    <cellStyle name="_Recon to Darrin's 5.11.05 proforma_4 31 Regulatory Assets and Liabilities  7 06- Exhibit D" xfId="209"/>
    <cellStyle name="_Recon to Darrin's 5.11.05 proforma_4 32 Regulatory Assets and Liabilities  7 06- Exhibit D" xfId="210"/>
    <cellStyle name="_Recon to Darrin's 5.11.05 proforma_Book9" xfId="211"/>
    <cellStyle name="_Revenue" xfId="212"/>
    <cellStyle name="_Revenue_Data" xfId="213"/>
    <cellStyle name="_Revenue_Data_1" xfId="214"/>
    <cellStyle name="_Revenue_Data_Pro Forma Rev 09 GRC" xfId="215"/>
    <cellStyle name="_Revenue_Data_Pro Forma Rev 2010 GRC" xfId="216"/>
    <cellStyle name="_Revenue_Data_Pro Forma Rev 2010 GRC_Preliminary" xfId="217"/>
    <cellStyle name="_Revenue_Data_Revenue (Feb 09 - Jan 10)" xfId="218"/>
    <cellStyle name="_Revenue_Data_Revenue (Jan 09 - Dec 09)" xfId="219"/>
    <cellStyle name="_Revenue_Data_Revenue (Mar 09 - Feb 10)" xfId="220"/>
    <cellStyle name="_Revenue_Data_Volume Exhibit (Jan09 - Dec09)" xfId="221"/>
    <cellStyle name="_Revenue_Mins" xfId="222"/>
    <cellStyle name="_Revenue_Pro Forma Rev 07 GRC" xfId="223"/>
    <cellStyle name="_Revenue_Pro Forma Rev 08 GRC" xfId="224"/>
    <cellStyle name="_Revenue_Pro Forma Rev 09 GRC" xfId="225"/>
    <cellStyle name="_Revenue_Pro Forma Rev 2010 GRC" xfId="226"/>
    <cellStyle name="_Revenue_Pro Forma Rev 2010 GRC_Preliminary" xfId="227"/>
    <cellStyle name="_Revenue_Revenue (Feb 09 - Jan 10)" xfId="228"/>
    <cellStyle name="_Revenue_Revenue (Jan 09 - Dec 09)" xfId="229"/>
    <cellStyle name="_Revenue_Revenue (Mar 09 - Feb 10)" xfId="230"/>
    <cellStyle name="_Revenue_Sheet2" xfId="231"/>
    <cellStyle name="_Revenue_Therms Data" xfId="232"/>
    <cellStyle name="_Revenue_Therms Data Rerun" xfId="233"/>
    <cellStyle name="_Revenue_Volume Exhibit (Jan09 - Dec09)" xfId="234"/>
    <cellStyle name="_Sumas Proforma - 11-09-07" xfId="235"/>
    <cellStyle name="_Sumas Property Taxes v1" xfId="236"/>
    <cellStyle name="_Tenaska Comparison" xfId="237"/>
    <cellStyle name="_Tenaska Comparison 2" xfId="238"/>
    <cellStyle name="_Tenaska Comparison_3.01 Income Statement" xfId="239"/>
    <cellStyle name="_Tenaska Comparison_3.01 Income Statement 2" xfId="240"/>
    <cellStyle name="_Tenaska Comparison_3.01 Income Statement 2 2" xfId="241"/>
    <cellStyle name="_Tenaska Comparison_3.01 Income Statement 3" xfId="242"/>
    <cellStyle name="_Tenaska Comparison_4 31 Regulatory Assets and Liabilities  7 06- Exhibit D" xfId="243"/>
    <cellStyle name="_Tenaska Comparison_4 32 Regulatory Assets and Liabilities  7 06- Exhibit D" xfId="244"/>
    <cellStyle name="_Tenaska Comparison_Book9" xfId="245"/>
    <cellStyle name="_Therms Data" xfId="246"/>
    <cellStyle name="_Therms Data_Pro Forma Rev 09 GRC" xfId="247"/>
    <cellStyle name="_Therms Data_Pro Forma Rev 2010 GRC" xfId="248"/>
    <cellStyle name="_Therms Data_Pro Forma Rev 2010 GRC_Preliminary" xfId="249"/>
    <cellStyle name="_Therms Data_Revenue (Feb 09 - Jan 10)" xfId="250"/>
    <cellStyle name="_Therms Data_Revenue (Jan 09 - Dec 09)" xfId="251"/>
    <cellStyle name="_Therms Data_Revenue (Mar 09 - Feb 10)" xfId="252"/>
    <cellStyle name="_Therms Data_Volume Exhibit (Jan09 - Dec09)" xfId="253"/>
    <cellStyle name="_Value Copy 11 30 05 gas 12 09 05 AURORA at 12 14 05" xfId="254"/>
    <cellStyle name="_Value Copy 11 30 05 gas 12 09 05 AURORA at 12 14 05 2" xfId="255"/>
    <cellStyle name="_Value Copy 11 30 05 gas 12 09 05 AURORA at 12 14 05_04 07E Wild Horse Wind Expansion (C) (2)" xfId="256"/>
    <cellStyle name="_Value Copy 11 30 05 gas 12 09 05 AURORA at 12 14 05_3.01 Income Statement" xfId="257"/>
    <cellStyle name="_Value Copy 11 30 05 gas 12 09 05 AURORA at 12 14 05_3.01 Income Statement 2" xfId="258"/>
    <cellStyle name="_Value Copy 11 30 05 gas 12 09 05 AURORA at 12 14 05_3.01 Income Statement 2 2" xfId="259"/>
    <cellStyle name="_Value Copy 11 30 05 gas 12 09 05 AURORA at 12 14 05_3.01 Income Statement 3" xfId="260"/>
    <cellStyle name="_Value Copy 11 30 05 gas 12 09 05 AURORA at 12 14 05_4 31 Regulatory Assets and Liabilities  7 06- Exhibit D" xfId="261"/>
    <cellStyle name="_Value Copy 11 30 05 gas 12 09 05 AURORA at 12 14 05_4 32 Regulatory Assets and Liabilities  7 06- Exhibit D" xfId="262"/>
    <cellStyle name="_Value Copy 11 30 05 gas 12 09 05 AURORA at 12 14 05_Book9" xfId="263"/>
    <cellStyle name="_VC 2007GRC PC 10312007" xfId="264"/>
    <cellStyle name="_VC 6.15.06 update on 06GRC power costs.xls Chart 1" xfId="265"/>
    <cellStyle name="_VC 6.15.06 update on 06GRC power costs.xls Chart 1 2" xfId="266"/>
    <cellStyle name="_VC 6.15.06 update on 06GRC power costs.xls Chart 1_04 07E Wild Horse Wind Expansion (C) (2)" xfId="267"/>
    <cellStyle name="_VC 6.15.06 update on 06GRC power costs.xls Chart 1_3.01 Income Statement" xfId="268"/>
    <cellStyle name="_VC 6.15.06 update on 06GRC power costs.xls Chart 1_3.01 Income Statement 2" xfId="269"/>
    <cellStyle name="_VC 6.15.06 update on 06GRC power costs.xls Chart 1_3.01 Income Statement 2 2" xfId="270"/>
    <cellStyle name="_VC 6.15.06 update on 06GRC power costs.xls Chart 1_3.01 Income Statement 3" xfId="271"/>
    <cellStyle name="_VC 6.15.06 update on 06GRC power costs.xls Chart 1_4 31 Regulatory Assets and Liabilities  7 06- Exhibit D" xfId="272"/>
    <cellStyle name="_VC 6.15.06 update on 06GRC power costs.xls Chart 1_4 32 Regulatory Assets and Liabilities  7 06- Exhibit D" xfId="273"/>
    <cellStyle name="_VC 6.15.06 update on 06GRC power costs.xls Chart 1_Book9" xfId="274"/>
    <cellStyle name="_VC 6.15.06 update on 06GRC power costs.xls Chart 2" xfId="275"/>
    <cellStyle name="_VC 6.15.06 update on 06GRC power costs.xls Chart 2 2" xfId="276"/>
    <cellStyle name="_VC 6.15.06 update on 06GRC power costs.xls Chart 2_04 07E Wild Horse Wind Expansion (C) (2)" xfId="277"/>
    <cellStyle name="_VC 6.15.06 update on 06GRC power costs.xls Chart 2_3.01 Income Statement" xfId="278"/>
    <cellStyle name="_VC 6.15.06 update on 06GRC power costs.xls Chart 2_3.01 Income Statement 2" xfId="279"/>
    <cellStyle name="_VC 6.15.06 update on 06GRC power costs.xls Chart 2_3.01 Income Statement 2 2" xfId="280"/>
    <cellStyle name="_VC 6.15.06 update on 06GRC power costs.xls Chart 2_3.01 Income Statement 3" xfId="281"/>
    <cellStyle name="_VC 6.15.06 update on 06GRC power costs.xls Chart 2_4 31 Regulatory Assets and Liabilities  7 06- Exhibit D" xfId="282"/>
    <cellStyle name="_VC 6.15.06 update on 06GRC power costs.xls Chart 2_4 32 Regulatory Assets and Liabilities  7 06- Exhibit D" xfId="283"/>
    <cellStyle name="_VC 6.15.06 update on 06GRC power costs.xls Chart 2_Book9" xfId="284"/>
    <cellStyle name="_VC 6.15.06 update on 06GRC power costs.xls Chart 3" xfId="285"/>
    <cellStyle name="_VC 6.15.06 update on 06GRC power costs.xls Chart 3 2" xfId="286"/>
    <cellStyle name="_VC 6.15.06 update on 06GRC power costs.xls Chart 3_04 07E Wild Horse Wind Expansion (C) (2)" xfId="287"/>
    <cellStyle name="_VC 6.15.06 update on 06GRC power costs.xls Chart 3_3.01 Income Statement" xfId="288"/>
    <cellStyle name="_VC 6.15.06 update on 06GRC power costs.xls Chart 3_3.01 Income Statement 2" xfId="289"/>
    <cellStyle name="_VC 6.15.06 update on 06GRC power costs.xls Chart 3_3.01 Income Statement 2 2" xfId="290"/>
    <cellStyle name="_VC 6.15.06 update on 06GRC power costs.xls Chart 3_3.01 Income Statement 3" xfId="291"/>
    <cellStyle name="_VC 6.15.06 update on 06GRC power costs.xls Chart 3_4 31 Regulatory Assets and Liabilities  7 06- Exhibit D" xfId="292"/>
    <cellStyle name="_VC 6.15.06 update on 06GRC power costs.xls Chart 3_4 32 Regulatory Assets and Liabilities  7 06- Exhibit D" xfId="293"/>
    <cellStyle name="_VC 6.15.06 update on 06GRC power costs.xls Chart 3_Book9" xfId="294"/>
    <cellStyle name="0,0_x000d__x000a_NA_x000d__x000a_" xfId="295"/>
    <cellStyle name="0000" xfId="296"/>
    <cellStyle name="000000" xfId="297"/>
    <cellStyle name="20% - Accent1 10" xfId="298"/>
    <cellStyle name="20% - Accent1 10 2" xfId="299"/>
    <cellStyle name="20% - Accent1 10 2 2" xfId="300"/>
    <cellStyle name="20% - Accent1 10 2 2 2" xfId="301"/>
    <cellStyle name="20% - Accent1 10 2 2 2 2" xfId="302"/>
    <cellStyle name="20% - Accent1 10 2 2 3" xfId="303"/>
    <cellStyle name="20% - Accent1 10 2 2 3 2" xfId="304"/>
    <cellStyle name="20% - Accent1 10 2 2 4" xfId="305"/>
    <cellStyle name="20% - Accent1 10 2 3" xfId="306"/>
    <cellStyle name="20% - Accent1 10 2 3 2" xfId="307"/>
    <cellStyle name="20% - Accent1 10 2 4" xfId="308"/>
    <cellStyle name="20% - Accent1 10 2 4 2" xfId="309"/>
    <cellStyle name="20% - Accent1 10 2 5" xfId="310"/>
    <cellStyle name="20% - Accent1 10 3" xfId="311"/>
    <cellStyle name="20% - Accent1 10 3 2" xfId="312"/>
    <cellStyle name="20% - Accent1 10 3 2 2" xfId="313"/>
    <cellStyle name="20% - Accent1 10 3 3" xfId="314"/>
    <cellStyle name="20% - Accent1 10 3 3 2" xfId="315"/>
    <cellStyle name="20% - Accent1 10 3 4" xfId="316"/>
    <cellStyle name="20% - Accent1 10 4" xfId="317"/>
    <cellStyle name="20% - Accent1 10 4 2" xfId="318"/>
    <cellStyle name="20% - Accent1 10 4 2 2" xfId="319"/>
    <cellStyle name="20% - Accent1 10 4 3" xfId="320"/>
    <cellStyle name="20% - Accent1 10 4 3 2" xfId="321"/>
    <cellStyle name="20% - Accent1 10 4 4" xfId="322"/>
    <cellStyle name="20% - Accent1 10 5" xfId="323"/>
    <cellStyle name="20% - Accent1 10 5 2" xfId="324"/>
    <cellStyle name="20% - Accent1 10 6" xfId="325"/>
    <cellStyle name="20% - Accent1 10 6 2" xfId="326"/>
    <cellStyle name="20% - Accent1 10 7" xfId="327"/>
    <cellStyle name="20% - Accent1 11" xfId="328"/>
    <cellStyle name="20% - Accent1 11 2" xfId="329"/>
    <cellStyle name="20% - Accent1 11 2 2" xfId="330"/>
    <cellStyle name="20% - Accent1 11 2 2 2" xfId="331"/>
    <cellStyle name="20% - Accent1 11 2 2 2 2" xfId="332"/>
    <cellStyle name="20% - Accent1 11 2 2 3" xfId="333"/>
    <cellStyle name="20% - Accent1 11 2 2 3 2" xfId="334"/>
    <cellStyle name="20% - Accent1 11 2 2 4" xfId="335"/>
    <cellStyle name="20% - Accent1 11 2 3" xfId="336"/>
    <cellStyle name="20% - Accent1 11 2 3 2" xfId="337"/>
    <cellStyle name="20% - Accent1 11 2 4" xfId="338"/>
    <cellStyle name="20% - Accent1 11 2 4 2" xfId="339"/>
    <cellStyle name="20% - Accent1 11 2 5" xfId="340"/>
    <cellStyle name="20% - Accent1 11 3" xfId="341"/>
    <cellStyle name="20% - Accent1 11 3 2" xfId="342"/>
    <cellStyle name="20% - Accent1 11 3 2 2" xfId="343"/>
    <cellStyle name="20% - Accent1 11 3 3" xfId="344"/>
    <cellStyle name="20% - Accent1 11 3 3 2" xfId="345"/>
    <cellStyle name="20% - Accent1 11 3 4" xfId="346"/>
    <cellStyle name="20% - Accent1 11 4" xfId="347"/>
    <cellStyle name="20% - Accent1 11 4 2" xfId="348"/>
    <cellStyle name="20% - Accent1 11 4 2 2" xfId="349"/>
    <cellStyle name="20% - Accent1 11 4 3" xfId="350"/>
    <cellStyle name="20% - Accent1 11 4 3 2" xfId="351"/>
    <cellStyle name="20% - Accent1 11 4 4" xfId="352"/>
    <cellStyle name="20% - Accent1 11 5" xfId="353"/>
    <cellStyle name="20% - Accent1 11 5 2" xfId="354"/>
    <cellStyle name="20% - Accent1 11 6" xfId="355"/>
    <cellStyle name="20% - Accent1 11 6 2" xfId="356"/>
    <cellStyle name="20% - Accent1 11 7" xfId="357"/>
    <cellStyle name="20% - Accent1 12" xfId="358"/>
    <cellStyle name="20% - Accent1 12 2" xfId="359"/>
    <cellStyle name="20% - Accent1 12 2 2" xfId="360"/>
    <cellStyle name="20% - Accent1 12 2 2 2" xfId="361"/>
    <cellStyle name="20% - Accent1 12 2 2 2 2" xfId="362"/>
    <cellStyle name="20% - Accent1 12 2 2 3" xfId="363"/>
    <cellStyle name="20% - Accent1 12 2 2 3 2" xfId="364"/>
    <cellStyle name="20% - Accent1 12 2 2 4" xfId="365"/>
    <cellStyle name="20% - Accent1 12 2 3" xfId="366"/>
    <cellStyle name="20% - Accent1 12 2 3 2" xfId="367"/>
    <cellStyle name="20% - Accent1 12 2 4" xfId="368"/>
    <cellStyle name="20% - Accent1 12 2 4 2" xfId="369"/>
    <cellStyle name="20% - Accent1 12 2 5" xfId="370"/>
    <cellStyle name="20% - Accent1 12 3" xfId="371"/>
    <cellStyle name="20% - Accent1 12 3 2" xfId="372"/>
    <cellStyle name="20% - Accent1 12 3 2 2" xfId="373"/>
    <cellStyle name="20% - Accent1 12 3 3" xfId="374"/>
    <cellStyle name="20% - Accent1 12 3 3 2" xfId="375"/>
    <cellStyle name="20% - Accent1 12 3 4" xfId="376"/>
    <cellStyle name="20% - Accent1 12 4" xfId="377"/>
    <cellStyle name="20% - Accent1 12 4 2" xfId="378"/>
    <cellStyle name="20% - Accent1 12 4 2 2" xfId="379"/>
    <cellStyle name="20% - Accent1 12 4 3" xfId="380"/>
    <cellStyle name="20% - Accent1 12 4 3 2" xfId="381"/>
    <cellStyle name="20% - Accent1 12 4 4" xfId="382"/>
    <cellStyle name="20% - Accent1 12 5" xfId="383"/>
    <cellStyle name="20% - Accent1 12 5 2" xfId="384"/>
    <cellStyle name="20% - Accent1 12 6" xfId="385"/>
    <cellStyle name="20% - Accent1 12 6 2" xfId="386"/>
    <cellStyle name="20% - Accent1 12 7" xfId="387"/>
    <cellStyle name="20% - Accent1 13" xfId="388"/>
    <cellStyle name="20% - Accent1 13 2" xfId="389"/>
    <cellStyle name="20% - Accent1 13 2 2" xfId="390"/>
    <cellStyle name="20% - Accent1 13 2 2 2" xfId="391"/>
    <cellStyle name="20% - Accent1 13 2 2 2 2" xfId="392"/>
    <cellStyle name="20% - Accent1 13 2 2 3" xfId="393"/>
    <cellStyle name="20% - Accent1 13 2 2 3 2" xfId="394"/>
    <cellStyle name="20% - Accent1 13 2 2 4" xfId="395"/>
    <cellStyle name="20% - Accent1 13 2 3" xfId="396"/>
    <cellStyle name="20% - Accent1 13 2 3 2" xfId="397"/>
    <cellStyle name="20% - Accent1 13 2 4" xfId="398"/>
    <cellStyle name="20% - Accent1 13 2 4 2" xfId="399"/>
    <cellStyle name="20% - Accent1 13 2 5" xfId="400"/>
    <cellStyle name="20% - Accent1 13 3" xfId="401"/>
    <cellStyle name="20% - Accent1 13 3 2" xfId="402"/>
    <cellStyle name="20% - Accent1 13 3 2 2" xfId="403"/>
    <cellStyle name="20% - Accent1 13 3 3" xfId="404"/>
    <cellStyle name="20% - Accent1 13 3 3 2" xfId="405"/>
    <cellStyle name="20% - Accent1 13 3 4" xfId="406"/>
    <cellStyle name="20% - Accent1 13 4" xfId="407"/>
    <cellStyle name="20% - Accent1 13 4 2" xfId="408"/>
    <cellStyle name="20% - Accent1 13 4 2 2" xfId="409"/>
    <cellStyle name="20% - Accent1 13 4 3" xfId="410"/>
    <cellStyle name="20% - Accent1 13 4 3 2" xfId="411"/>
    <cellStyle name="20% - Accent1 13 4 4" xfId="412"/>
    <cellStyle name="20% - Accent1 13 5" xfId="413"/>
    <cellStyle name="20% - Accent1 13 5 2" xfId="414"/>
    <cellStyle name="20% - Accent1 13 6" xfId="415"/>
    <cellStyle name="20% - Accent1 13 6 2" xfId="416"/>
    <cellStyle name="20% - Accent1 13 7" xfId="417"/>
    <cellStyle name="20% - Accent1 14" xfId="418"/>
    <cellStyle name="20% - Accent1 14 2" xfId="419"/>
    <cellStyle name="20% - Accent1 14 2 2" xfId="420"/>
    <cellStyle name="20% - Accent1 14 2 2 2" xfId="421"/>
    <cellStyle name="20% - Accent1 14 2 2 2 2" xfId="422"/>
    <cellStyle name="20% - Accent1 14 2 2 3" xfId="423"/>
    <cellStyle name="20% - Accent1 14 2 2 3 2" xfId="424"/>
    <cellStyle name="20% - Accent1 14 2 2 4" xfId="425"/>
    <cellStyle name="20% - Accent1 14 2 3" xfId="426"/>
    <cellStyle name="20% - Accent1 14 2 3 2" xfId="427"/>
    <cellStyle name="20% - Accent1 14 2 4" xfId="428"/>
    <cellStyle name="20% - Accent1 14 2 4 2" xfId="429"/>
    <cellStyle name="20% - Accent1 14 2 5" xfId="430"/>
    <cellStyle name="20% - Accent1 14 3" xfId="431"/>
    <cellStyle name="20% - Accent1 14 3 2" xfId="432"/>
    <cellStyle name="20% - Accent1 14 3 2 2" xfId="433"/>
    <cellStyle name="20% - Accent1 14 3 3" xfId="434"/>
    <cellStyle name="20% - Accent1 14 3 3 2" xfId="435"/>
    <cellStyle name="20% - Accent1 14 3 4" xfId="436"/>
    <cellStyle name="20% - Accent1 14 4" xfId="437"/>
    <cellStyle name="20% - Accent1 14 4 2" xfId="438"/>
    <cellStyle name="20% - Accent1 14 4 2 2" xfId="439"/>
    <cellStyle name="20% - Accent1 14 4 3" xfId="440"/>
    <cellStyle name="20% - Accent1 14 4 3 2" xfId="441"/>
    <cellStyle name="20% - Accent1 14 4 4" xfId="442"/>
    <cellStyle name="20% - Accent1 14 5" xfId="443"/>
    <cellStyle name="20% - Accent1 14 5 2" xfId="444"/>
    <cellStyle name="20% - Accent1 14 6" xfId="445"/>
    <cellStyle name="20% - Accent1 14 6 2" xfId="446"/>
    <cellStyle name="20% - Accent1 14 7" xfId="447"/>
    <cellStyle name="20% - Accent1 15" xfId="448"/>
    <cellStyle name="20% - Accent1 15 2" xfId="449"/>
    <cellStyle name="20% - Accent1 15 2 2" xfId="450"/>
    <cellStyle name="20% - Accent1 15 2 2 2" xfId="451"/>
    <cellStyle name="20% - Accent1 15 2 2 2 2" xfId="452"/>
    <cellStyle name="20% - Accent1 15 2 2 3" xfId="453"/>
    <cellStyle name="20% - Accent1 15 2 2 3 2" xfId="454"/>
    <cellStyle name="20% - Accent1 15 2 2 4" xfId="455"/>
    <cellStyle name="20% - Accent1 15 2 3" xfId="456"/>
    <cellStyle name="20% - Accent1 15 2 3 2" xfId="457"/>
    <cellStyle name="20% - Accent1 15 2 4" xfId="458"/>
    <cellStyle name="20% - Accent1 15 2 4 2" xfId="459"/>
    <cellStyle name="20% - Accent1 15 2 5" xfId="460"/>
    <cellStyle name="20% - Accent1 15 3" xfId="461"/>
    <cellStyle name="20% - Accent1 15 3 2" xfId="462"/>
    <cellStyle name="20% - Accent1 15 3 2 2" xfId="463"/>
    <cellStyle name="20% - Accent1 15 3 3" xfId="464"/>
    <cellStyle name="20% - Accent1 15 3 3 2" xfId="465"/>
    <cellStyle name="20% - Accent1 15 3 4" xfId="466"/>
    <cellStyle name="20% - Accent1 15 4" xfId="467"/>
    <cellStyle name="20% - Accent1 15 4 2" xfId="468"/>
    <cellStyle name="20% - Accent1 15 4 2 2" xfId="469"/>
    <cellStyle name="20% - Accent1 15 4 3" xfId="470"/>
    <cellStyle name="20% - Accent1 15 4 3 2" xfId="471"/>
    <cellStyle name="20% - Accent1 15 4 4" xfId="472"/>
    <cellStyle name="20% - Accent1 15 5" xfId="473"/>
    <cellStyle name="20% - Accent1 15 5 2" xfId="474"/>
    <cellStyle name="20% - Accent1 15 6" xfId="475"/>
    <cellStyle name="20% - Accent1 15 6 2" xfId="476"/>
    <cellStyle name="20% - Accent1 15 7" xfId="477"/>
    <cellStyle name="20% - Accent1 16" xfId="478"/>
    <cellStyle name="20% - Accent1 16 2" xfId="479"/>
    <cellStyle name="20% - Accent1 16 2 2" xfId="480"/>
    <cellStyle name="20% - Accent1 16 2 2 2" xfId="481"/>
    <cellStyle name="20% - Accent1 16 2 2 2 2" xfId="482"/>
    <cellStyle name="20% - Accent1 16 2 2 3" xfId="483"/>
    <cellStyle name="20% - Accent1 16 2 2 3 2" xfId="484"/>
    <cellStyle name="20% - Accent1 16 2 2 4" xfId="485"/>
    <cellStyle name="20% - Accent1 16 2 3" xfId="486"/>
    <cellStyle name="20% - Accent1 16 2 3 2" xfId="487"/>
    <cellStyle name="20% - Accent1 16 2 4" xfId="488"/>
    <cellStyle name="20% - Accent1 16 2 4 2" xfId="489"/>
    <cellStyle name="20% - Accent1 16 2 5" xfId="490"/>
    <cellStyle name="20% - Accent1 16 3" xfId="491"/>
    <cellStyle name="20% - Accent1 16 3 2" xfId="492"/>
    <cellStyle name="20% - Accent1 16 3 2 2" xfId="493"/>
    <cellStyle name="20% - Accent1 16 3 3" xfId="494"/>
    <cellStyle name="20% - Accent1 16 3 3 2" xfId="495"/>
    <cellStyle name="20% - Accent1 16 3 4" xfId="496"/>
    <cellStyle name="20% - Accent1 16 4" xfId="497"/>
    <cellStyle name="20% - Accent1 16 4 2" xfId="498"/>
    <cellStyle name="20% - Accent1 16 4 2 2" xfId="499"/>
    <cellStyle name="20% - Accent1 16 4 3" xfId="500"/>
    <cellStyle name="20% - Accent1 16 4 3 2" xfId="501"/>
    <cellStyle name="20% - Accent1 16 4 4" xfId="502"/>
    <cellStyle name="20% - Accent1 16 5" xfId="503"/>
    <cellStyle name="20% - Accent1 16 5 2" xfId="504"/>
    <cellStyle name="20% - Accent1 16 6" xfId="505"/>
    <cellStyle name="20% - Accent1 16 6 2" xfId="506"/>
    <cellStyle name="20% - Accent1 16 7" xfId="507"/>
    <cellStyle name="20% - Accent1 17" xfId="508"/>
    <cellStyle name="20% - Accent1 17 2" xfId="509"/>
    <cellStyle name="20% - Accent1 17 2 2" xfId="510"/>
    <cellStyle name="20% - Accent1 17 2 2 2" xfId="511"/>
    <cellStyle name="20% - Accent1 17 2 2 2 2" xfId="512"/>
    <cellStyle name="20% - Accent1 17 2 2 3" xfId="513"/>
    <cellStyle name="20% - Accent1 17 2 2 3 2" xfId="514"/>
    <cellStyle name="20% - Accent1 17 2 2 4" xfId="515"/>
    <cellStyle name="20% - Accent1 17 2 3" xfId="516"/>
    <cellStyle name="20% - Accent1 17 2 3 2" xfId="517"/>
    <cellStyle name="20% - Accent1 17 2 4" xfId="518"/>
    <cellStyle name="20% - Accent1 17 2 4 2" xfId="519"/>
    <cellStyle name="20% - Accent1 17 2 5" xfId="520"/>
    <cellStyle name="20% - Accent1 17 3" xfId="521"/>
    <cellStyle name="20% - Accent1 17 3 2" xfId="522"/>
    <cellStyle name="20% - Accent1 17 3 2 2" xfId="523"/>
    <cellStyle name="20% - Accent1 17 3 3" xfId="524"/>
    <cellStyle name="20% - Accent1 17 3 3 2" xfId="525"/>
    <cellStyle name="20% - Accent1 17 3 4" xfId="526"/>
    <cellStyle name="20% - Accent1 17 4" xfId="527"/>
    <cellStyle name="20% - Accent1 17 4 2" xfId="528"/>
    <cellStyle name="20% - Accent1 17 4 2 2" xfId="529"/>
    <cellStyle name="20% - Accent1 17 4 3" xfId="530"/>
    <cellStyle name="20% - Accent1 17 4 3 2" xfId="531"/>
    <cellStyle name="20% - Accent1 17 4 4" xfId="532"/>
    <cellStyle name="20% - Accent1 17 5" xfId="533"/>
    <cellStyle name="20% - Accent1 17 5 2" xfId="534"/>
    <cellStyle name="20% - Accent1 17 6" xfId="535"/>
    <cellStyle name="20% - Accent1 17 6 2" xfId="536"/>
    <cellStyle name="20% - Accent1 17 7" xfId="537"/>
    <cellStyle name="20% - Accent1 18" xfId="538"/>
    <cellStyle name="20% - Accent1 18 2" xfId="539"/>
    <cellStyle name="20% - Accent1 18 2 2" xfId="540"/>
    <cellStyle name="20% - Accent1 18 2 2 2" xfId="541"/>
    <cellStyle name="20% - Accent1 18 2 2 2 2" xfId="542"/>
    <cellStyle name="20% - Accent1 18 2 2 3" xfId="543"/>
    <cellStyle name="20% - Accent1 18 2 2 3 2" xfId="544"/>
    <cellStyle name="20% - Accent1 18 2 2 4" xfId="545"/>
    <cellStyle name="20% - Accent1 18 2 3" xfId="546"/>
    <cellStyle name="20% - Accent1 18 2 3 2" xfId="547"/>
    <cellStyle name="20% - Accent1 18 2 4" xfId="548"/>
    <cellStyle name="20% - Accent1 18 2 4 2" xfId="549"/>
    <cellStyle name="20% - Accent1 18 2 5" xfId="550"/>
    <cellStyle name="20% - Accent1 18 3" xfId="551"/>
    <cellStyle name="20% - Accent1 18 3 2" xfId="552"/>
    <cellStyle name="20% - Accent1 18 3 2 2" xfId="553"/>
    <cellStyle name="20% - Accent1 18 3 3" xfId="554"/>
    <cellStyle name="20% - Accent1 18 3 3 2" xfId="555"/>
    <cellStyle name="20% - Accent1 18 3 4" xfId="556"/>
    <cellStyle name="20% - Accent1 18 4" xfId="557"/>
    <cellStyle name="20% - Accent1 18 4 2" xfId="558"/>
    <cellStyle name="20% - Accent1 18 4 2 2" xfId="559"/>
    <cellStyle name="20% - Accent1 18 4 3" xfId="560"/>
    <cellStyle name="20% - Accent1 18 4 3 2" xfId="561"/>
    <cellStyle name="20% - Accent1 18 4 4" xfId="562"/>
    <cellStyle name="20% - Accent1 18 5" xfId="563"/>
    <cellStyle name="20% - Accent1 18 5 2" xfId="564"/>
    <cellStyle name="20% - Accent1 18 6" xfId="565"/>
    <cellStyle name="20% - Accent1 18 6 2" xfId="566"/>
    <cellStyle name="20% - Accent1 18 7" xfId="567"/>
    <cellStyle name="20% - Accent1 19" xfId="568"/>
    <cellStyle name="20% - Accent1 19 2" xfId="569"/>
    <cellStyle name="20% - Accent1 19 2 2" xfId="570"/>
    <cellStyle name="20% - Accent1 19 2 2 2" xfId="571"/>
    <cellStyle name="20% - Accent1 19 2 2 2 2" xfId="572"/>
    <cellStyle name="20% - Accent1 19 2 2 3" xfId="573"/>
    <cellStyle name="20% - Accent1 19 2 2 3 2" xfId="574"/>
    <cellStyle name="20% - Accent1 19 2 2 4" xfId="575"/>
    <cellStyle name="20% - Accent1 19 2 3" xfId="576"/>
    <cellStyle name="20% - Accent1 19 2 3 2" xfId="577"/>
    <cellStyle name="20% - Accent1 19 2 4" xfId="578"/>
    <cellStyle name="20% - Accent1 19 2 4 2" xfId="579"/>
    <cellStyle name="20% - Accent1 19 2 5" xfId="580"/>
    <cellStyle name="20% - Accent1 19 3" xfId="581"/>
    <cellStyle name="20% - Accent1 19 3 2" xfId="582"/>
    <cellStyle name="20% - Accent1 19 3 2 2" xfId="583"/>
    <cellStyle name="20% - Accent1 19 3 3" xfId="584"/>
    <cellStyle name="20% - Accent1 19 3 3 2" xfId="585"/>
    <cellStyle name="20% - Accent1 19 3 4" xfId="586"/>
    <cellStyle name="20% - Accent1 19 4" xfId="587"/>
    <cellStyle name="20% - Accent1 19 4 2" xfId="588"/>
    <cellStyle name="20% - Accent1 19 4 2 2" xfId="589"/>
    <cellStyle name="20% - Accent1 19 4 3" xfId="590"/>
    <cellStyle name="20% - Accent1 19 4 3 2" xfId="591"/>
    <cellStyle name="20% - Accent1 19 4 4" xfId="592"/>
    <cellStyle name="20% - Accent1 19 5" xfId="593"/>
    <cellStyle name="20% - Accent1 19 5 2" xfId="594"/>
    <cellStyle name="20% - Accent1 19 6" xfId="595"/>
    <cellStyle name="20% - Accent1 19 6 2" xfId="596"/>
    <cellStyle name="20% - Accent1 19 7" xfId="597"/>
    <cellStyle name="20% - Accent1 2" xfId="598"/>
    <cellStyle name="20% - Accent1 2 2" xfId="599"/>
    <cellStyle name="20% - Accent1 2 3" xfId="600"/>
    <cellStyle name="20% - Accent1 2 3 2" xfId="601"/>
    <cellStyle name="20% - Accent1 2 3 2 2" xfId="602"/>
    <cellStyle name="20% - Accent1 2 3 2 2 2" xfId="603"/>
    <cellStyle name="20% - Accent1 2 3 2 2 2 2" xfId="604"/>
    <cellStyle name="20% - Accent1 2 3 2 2 3" xfId="605"/>
    <cellStyle name="20% - Accent1 2 3 2 2 3 2" xfId="606"/>
    <cellStyle name="20% - Accent1 2 3 2 2 4" xfId="607"/>
    <cellStyle name="20% - Accent1 2 3 2 3" xfId="608"/>
    <cellStyle name="20% - Accent1 2 3 2 3 2" xfId="609"/>
    <cellStyle name="20% - Accent1 2 3 2 4" xfId="610"/>
    <cellStyle name="20% - Accent1 2 3 2 4 2" xfId="611"/>
    <cellStyle name="20% - Accent1 2 3 2 5" xfId="612"/>
    <cellStyle name="20% - Accent1 2 3 3" xfId="613"/>
    <cellStyle name="20% - Accent1 2 3 3 2" xfId="614"/>
    <cellStyle name="20% - Accent1 2 3 3 2 2" xfId="615"/>
    <cellStyle name="20% - Accent1 2 3 3 3" xfId="616"/>
    <cellStyle name="20% - Accent1 2 3 3 3 2" xfId="617"/>
    <cellStyle name="20% - Accent1 2 3 3 4" xfId="618"/>
    <cellStyle name="20% - Accent1 2 3 4" xfId="619"/>
    <cellStyle name="20% - Accent1 2 3 4 2" xfId="620"/>
    <cellStyle name="20% - Accent1 2 3 4 2 2" xfId="621"/>
    <cellStyle name="20% - Accent1 2 3 4 3" xfId="622"/>
    <cellStyle name="20% - Accent1 2 3 4 3 2" xfId="623"/>
    <cellStyle name="20% - Accent1 2 3 4 4" xfId="624"/>
    <cellStyle name="20% - Accent1 2 3 5" xfId="625"/>
    <cellStyle name="20% - Accent1 2 3 5 2" xfId="626"/>
    <cellStyle name="20% - Accent1 2 3 6" xfId="627"/>
    <cellStyle name="20% - Accent1 2 3 6 2" xfId="628"/>
    <cellStyle name="20% - Accent1 2 3 7" xfId="629"/>
    <cellStyle name="20% - Accent1 2 4" xfId="630"/>
    <cellStyle name="20% - Accent1 2 5" xfId="631"/>
    <cellStyle name="20% - Accent1 2 6" xfId="632"/>
    <cellStyle name="20% - Accent1 20" xfId="633"/>
    <cellStyle name="20% - Accent1 20 2" xfId="634"/>
    <cellStyle name="20% - Accent1 20 2 2" xfId="635"/>
    <cellStyle name="20% - Accent1 20 2 2 2" xfId="636"/>
    <cellStyle name="20% - Accent1 20 2 2 2 2" xfId="637"/>
    <cellStyle name="20% - Accent1 20 2 2 3" xfId="638"/>
    <cellStyle name="20% - Accent1 20 2 2 3 2" xfId="639"/>
    <cellStyle name="20% - Accent1 20 2 2 4" xfId="640"/>
    <cellStyle name="20% - Accent1 20 2 3" xfId="641"/>
    <cellStyle name="20% - Accent1 20 2 3 2" xfId="642"/>
    <cellStyle name="20% - Accent1 20 2 4" xfId="643"/>
    <cellStyle name="20% - Accent1 20 2 4 2" xfId="644"/>
    <cellStyle name="20% - Accent1 20 2 5" xfId="645"/>
    <cellStyle name="20% - Accent1 20 3" xfId="646"/>
    <cellStyle name="20% - Accent1 20 3 2" xfId="647"/>
    <cellStyle name="20% - Accent1 20 3 2 2" xfId="648"/>
    <cellStyle name="20% - Accent1 20 3 3" xfId="649"/>
    <cellStyle name="20% - Accent1 20 3 3 2" xfId="650"/>
    <cellStyle name="20% - Accent1 20 3 4" xfId="651"/>
    <cellStyle name="20% - Accent1 20 4" xfId="652"/>
    <cellStyle name="20% - Accent1 20 4 2" xfId="653"/>
    <cellStyle name="20% - Accent1 20 4 2 2" xfId="654"/>
    <cellStyle name="20% - Accent1 20 4 3" xfId="655"/>
    <cellStyle name="20% - Accent1 20 4 3 2" xfId="656"/>
    <cellStyle name="20% - Accent1 20 4 4" xfId="657"/>
    <cellStyle name="20% - Accent1 20 5" xfId="658"/>
    <cellStyle name="20% - Accent1 20 5 2" xfId="659"/>
    <cellStyle name="20% - Accent1 20 6" xfId="660"/>
    <cellStyle name="20% - Accent1 20 6 2" xfId="661"/>
    <cellStyle name="20% - Accent1 20 7" xfId="662"/>
    <cellStyle name="20% - Accent1 21" xfId="663"/>
    <cellStyle name="20% - Accent1 22" xfId="664"/>
    <cellStyle name="20% - Accent1 22 2" xfId="665"/>
    <cellStyle name="20% - Accent1 22 2 2" xfId="666"/>
    <cellStyle name="20% - Accent1 22 2 2 2" xfId="667"/>
    <cellStyle name="20% - Accent1 22 2 2 2 2" xfId="668"/>
    <cellStyle name="20% - Accent1 22 2 2 3" xfId="669"/>
    <cellStyle name="20% - Accent1 22 2 2 3 2" xfId="670"/>
    <cellStyle name="20% - Accent1 22 2 2 4" xfId="671"/>
    <cellStyle name="20% - Accent1 22 2 3" xfId="672"/>
    <cellStyle name="20% - Accent1 22 2 3 2" xfId="673"/>
    <cellStyle name="20% - Accent1 22 2 4" xfId="674"/>
    <cellStyle name="20% - Accent1 22 2 4 2" xfId="675"/>
    <cellStyle name="20% - Accent1 22 2 5" xfId="676"/>
    <cellStyle name="20% - Accent1 22 3" xfId="677"/>
    <cellStyle name="20% - Accent1 22 3 2" xfId="678"/>
    <cellStyle name="20% - Accent1 22 3 2 2" xfId="679"/>
    <cellStyle name="20% - Accent1 22 3 3" xfId="680"/>
    <cellStyle name="20% - Accent1 22 3 3 2" xfId="681"/>
    <cellStyle name="20% - Accent1 22 3 4" xfId="682"/>
    <cellStyle name="20% - Accent1 22 4" xfId="683"/>
    <cellStyle name="20% - Accent1 22 4 2" xfId="684"/>
    <cellStyle name="20% - Accent1 22 4 2 2" xfId="685"/>
    <cellStyle name="20% - Accent1 22 4 3" xfId="686"/>
    <cellStyle name="20% - Accent1 22 4 3 2" xfId="687"/>
    <cellStyle name="20% - Accent1 22 4 4" xfId="688"/>
    <cellStyle name="20% - Accent1 22 5" xfId="689"/>
    <cellStyle name="20% - Accent1 22 5 2" xfId="690"/>
    <cellStyle name="20% - Accent1 22 6" xfId="691"/>
    <cellStyle name="20% - Accent1 22 6 2" xfId="692"/>
    <cellStyle name="20% - Accent1 22 7" xfId="693"/>
    <cellStyle name="20% - Accent1 23" xfId="694"/>
    <cellStyle name="20% - Accent1 23 2" xfId="695"/>
    <cellStyle name="20% - Accent1 23 2 2" xfId="696"/>
    <cellStyle name="20% - Accent1 23 2 2 2" xfId="697"/>
    <cellStyle name="20% - Accent1 23 2 3" xfId="698"/>
    <cellStyle name="20% - Accent1 23 2 3 2" xfId="699"/>
    <cellStyle name="20% - Accent1 23 2 4" xfId="700"/>
    <cellStyle name="20% - Accent1 23 3" xfId="701"/>
    <cellStyle name="20% - Accent1 23 3 2" xfId="702"/>
    <cellStyle name="20% - Accent1 23 4" xfId="703"/>
    <cellStyle name="20% - Accent1 23 4 2" xfId="704"/>
    <cellStyle name="20% - Accent1 23 5" xfId="705"/>
    <cellStyle name="20% - Accent1 24" xfId="706"/>
    <cellStyle name="20% - Accent1 24 2" xfId="707"/>
    <cellStyle name="20% - Accent1 24 2 2" xfId="708"/>
    <cellStyle name="20% - Accent1 24 3" xfId="709"/>
    <cellStyle name="20% - Accent1 24 3 2" xfId="710"/>
    <cellStyle name="20% - Accent1 24 4" xfId="711"/>
    <cellStyle name="20% - Accent1 25" xfId="712"/>
    <cellStyle name="20% - Accent1 25 2" xfId="713"/>
    <cellStyle name="20% - Accent1 25 2 2" xfId="714"/>
    <cellStyle name="20% - Accent1 25 3" xfId="715"/>
    <cellStyle name="20% - Accent1 25 3 2" xfId="716"/>
    <cellStyle name="20% - Accent1 25 4" xfId="717"/>
    <cellStyle name="20% - Accent1 26" xfId="718"/>
    <cellStyle name="20% - Accent1 27" xfId="719"/>
    <cellStyle name="20% - Accent1 27 2" xfId="720"/>
    <cellStyle name="20% - Accent1 28" xfId="721"/>
    <cellStyle name="20% - Accent1 28 2" xfId="722"/>
    <cellStyle name="20% - Accent1 29" xfId="723"/>
    <cellStyle name="20% - Accent1 29 2" xfId="724"/>
    <cellStyle name="20% - Accent1 3" xfId="725"/>
    <cellStyle name="20% - Accent1 3 2" xfId="726"/>
    <cellStyle name="20% - Accent1 3 3" xfId="727"/>
    <cellStyle name="20% - Accent1 3 3 2" xfId="728"/>
    <cellStyle name="20% - Accent1 3 3 2 2" xfId="729"/>
    <cellStyle name="20% - Accent1 3 3 2 2 2" xfId="730"/>
    <cellStyle name="20% - Accent1 3 3 2 2 2 2" xfId="731"/>
    <cellStyle name="20% - Accent1 3 3 2 2 3" xfId="732"/>
    <cellStyle name="20% - Accent1 3 3 2 2 3 2" xfId="733"/>
    <cellStyle name="20% - Accent1 3 3 2 2 4" xfId="734"/>
    <cellStyle name="20% - Accent1 3 3 2 3" xfId="735"/>
    <cellStyle name="20% - Accent1 3 3 2 3 2" xfId="736"/>
    <cellStyle name="20% - Accent1 3 3 2 4" xfId="737"/>
    <cellStyle name="20% - Accent1 3 3 2 4 2" xfId="738"/>
    <cellStyle name="20% - Accent1 3 3 2 5" xfId="739"/>
    <cellStyle name="20% - Accent1 3 3 3" xfId="740"/>
    <cellStyle name="20% - Accent1 3 3 3 2" xfId="741"/>
    <cellStyle name="20% - Accent1 3 3 3 2 2" xfId="742"/>
    <cellStyle name="20% - Accent1 3 3 3 3" xfId="743"/>
    <cellStyle name="20% - Accent1 3 3 3 3 2" xfId="744"/>
    <cellStyle name="20% - Accent1 3 3 3 4" xfId="745"/>
    <cellStyle name="20% - Accent1 3 3 4" xfId="746"/>
    <cellStyle name="20% - Accent1 3 3 4 2" xfId="747"/>
    <cellStyle name="20% - Accent1 3 3 4 2 2" xfId="748"/>
    <cellStyle name="20% - Accent1 3 3 4 3" xfId="749"/>
    <cellStyle name="20% - Accent1 3 3 4 3 2" xfId="750"/>
    <cellStyle name="20% - Accent1 3 3 4 4" xfId="751"/>
    <cellStyle name="20% - Accent1 3 3 5" xfId="752"/>
    <cellStyle name="20% - Accent1 3 3 5 2" xfId="753"/>
    <cellStyle name="20% - Accent1 3 3 6" xfId="754"/>
    <cellStyle name="20% - Accent1 3 3 6 2" xfId="755"/>
    <cellStyle name="20% - Accent1 3 3 7" xfId="756"/>
    <cellStyle name="20% - Accent1 30" xfId="757"/>
    <cellStyle name="20% - Accent1 4" xfId="758"/>
    <cellStyle name="20% - Accent1 4 2" xfId="759"/>
    <cellStyle name="20% - Accent1 4 2 2" xfId="760"/>
    <cellStyle name="20% - Accent1 4 2 2 2" xfId="761"/>
    <cellStyle name="20% - Accent1 4 2 2 2 2" xfId="762"/>
    <cellStyle name="20% - Accent1 4 2 2 2 2 2" xfId="763"/>
    <cellStyle name="20% - Accent1 4 2 2 2 3" xfId="764"/>
    <cellStyle name="20% - Accent1 4 2 2 2 3 2" xfId="765"/>
    <cellStyle name="20% - Accent1 4 2 2 2 4" xfId="766"/>
    <cellStyle name="20% - Accent1 4 2 2 3" xfId="767"/>
    <cellStyle name="20% - Accent1 4 2 2 3 2" xfId="768"/>
    <cellStyle name="20% - Accent1 4 2 2 4" xfId="769"/>
    <cellStyle name="20% - Accent1 4 2 2 4 2" xfId="770"/>
    <cellStyle name="20% - Accent1 4 2 2 5" xfId="771"/>
    <cellStyle name="20% - Accent1 4 2 3" xfId="772"/>
    <cellStyle name="20% - Accent1 4 2 3 2" xfId="773"/>
    <cellStyle name="20% - Accent1 4 2 3 2 2" xfId="774"/>
    <cellStyle name="20% - Accent1 4 2 3 3" xfId="775"/>
    <cellStyle name="20% - Accent1 4 2 3 3 2" xfId="776"/>
    <cellStyle name="20% - Accent1 4 2 3 4" xfId="777"/>
    <cellStyle name="20% - Accent1 4 2 4" xfId="778"/>
    <cellStyle name="20% - Accent1 4 2 4 2" xfId="779"/>
    <cellStyle name="20% - Accent1 4 2 4 2 2" xfId="780"/>
    <cellStyle name="20% - Accent1 4 2 4 3" xfId="781"/>
    <cellStyle name="20% - Accent1 4 2 4 3 2" xfId="782"/>
    <cellStyle name="20% - Accent1 4 2 4 4" xfId="783"/>
    <cellStyle name="20% - Accent1 4 2 5" xfId="784"/>
    <cellStyle name="20% - Accent1 4 2 5 2" xfId="785"/>
    <cellStyle name="20% - Accent1 4 2 6" xfId="786"/>
    <cellStyle name="20% - Accent1 4 2 6 2" xfId="787"/>
    <cellStyle name="20% - Accent1 4 2 7" xfId="788"/>
    <cellStyle name="20% - Accent1 4 3" xfId="789"/>
    <cellStyle name="20% - Accent1 4 3 2" xfId="790"/>
    <cellStyle name="20% - Accent1 4 3 2 2" xfId="791"/>
    <cellStyle name="20% - Accent1 4 3 2 2 2" xfId="792"/>
    <cellStyle name="20% - Accent1 4 3 2 3" xfId="793"/>
    <cellStyle name="20% - Accent1 4 3 2 3 2" xfId="794"/>
    <cellStyle name="20% - Accent1 4 3 2 4" xfId="795"/>
    <cellStyle name="20% - Accent1 4 3 3" xfId="796"/>
    <cellStyle name="20% - Accent1 4 3 3 2" xfId="797"/>
    <cellStyle name="20% - Accent1 4 3 4" xfId="798"/>
    <cellStyle name="20% - Accent1 4 3 4 2" xfId="799"/>
    <cellStyle name="20% - Accent1 4 3 5" xfId="800"/>
    <cellStyle name="20% - Accent1 4 4" xfId="801"/>
    <cellStyle name="20% - Accent1 4 4 2" xfId="802"/>
    <cellStyle name="20% - Accent1 4 4 2 2" xfId="803"/>
    <cellStyle name="20% - Accent1 4 4 3" xfId="804"/>
    <cellStyle name="20% - Accent1 4 4 3 2" xfId="805"/>
    <cellStyle name="20% - Accent1 4 4 4" xfId="806"/>
    <cellStyle name="20% - Accent1 4 5" xfId="807"/>
    <cellStyle name="20% - Accent1 4 5 2" xfId="808"/>
    <cellStyle name="20% - Accent1 4 5 2 2" xfId="809"/>
    <cellStyle name="20% - Accent1 4 5 3" xfId="810"/>
    <cellStyle name="20% - Accent1 4 5 3 2" xfId="811"/>
    <cellStyle name="20% - Accent1 4 5 4" xfId="812"/>
    <cellStyle name="20% - Accent1 4 6" xfId="813"/>
    <cellStyle name="20% - Accent1 4 6 2" xfId="814"/>
    <cellStyle name="20% - Accent1 4 7" xfId="815"/>
    <cellStyle name="20% - Accent1 4 7 2" xfId="816"/>
    <cellStyle name="20% - Accent1 4 8" xfId="817"/>
    <cellStyle name="20% - Accent1 5" xfId="818"/>
    <cellStyle name="20% - Accent1 5 2" xfId="819"/>
    <cellStyle name="20% - Accent1 5 2 2" xfId="820"/>
    <cellStyle name="20% - Accent1 5 2 2 2" xfId="821"/>
    <cellStyle name="20% - Accent1 5 2 2 2 2" xfId="822"/>
    <cellStyle name="20% - Accent1 5 2 2 3" xfId="823"/>
    <cellStyle name="20% - Accent1 5 2 2 3 2" xfId="824"/>
    <cellStyle name="20% - Accent1 5 2 2 4" xfId="825"/>
    <cellStyle name="20% - Accent1 5 2 3" xfId="826"/>
    <cellStyle name="20% - Accent1 5 2 3 2" xfId="827"/>
    <cellStyle name="20% - Accent1 5 2 4" xfId="828"/>
    <cellStyle name="20% - Accent1 5 2 4 2" xfId="829"/>
    <cellStyle name="20% - Accent1 5 2 5" xfId="830"/>
    <cellStyle name="20% - Accent1 5 3" xfId="831"/>
    <cellStyle name="20% - Accent1 5 3 2" xfId="832"/>
    <cellStyle name="20% - Accent1 5 3 2 2" xfId="833"/>
    <cellStyle name="20% - Accent1 5 3 3" xfId="834"/>
    <cellStyle name="20% - Accent1 5 3 3 2" xfId="835"/>
    <cellStyle name="20% - Accent1 5 3 4" xfId="836"/>
    <cellStyle name="20% - Accent1 5 4" xfId="837"/>
    <cellStyle name="20% - Accent1 5 4 2" xfId="838"/>
    <cellStyle name="20% - Accent1 5 4 2 2" xfId="839"/>
    <cellStyle name="20% - Accent1 5 4 3" xfId="840"/>
    <cellStyle name="20% - Accent1 5 4 3 2" xfId="841"/>
    <cellStyle name="20% - Accent1 5 4 4" xfId="842"/>
    <cellStyle name="20% - Accent1 5 5" xfId="843"/>
    <cellStyle name="20% - Accent1 5 5 2" xfId="844"/>
    <cellStyle name="20% - Accent1 5 6" xfId="845"/>
    <cellStyle name="20% - Accent1 5 6 2" xfId="846"/>
    <cellStyle name="20% - Accent1 5 7" xfId="847"/>
    <cellStyle name="20% - Accent1 6" xfId="848"/>
    <cellStyle name="20% - Accent1 6 2" xfId="849"/>
    <cellStyle name="20% - Accent1 6 2 2" xfId="850"/>
    <cellStyle name="20% - Accent1 6 2 2 2" xfId="851"/>
    <cellStyle name="20% - Accent1 6 2 2 2 2" xfId="852"/>
    <cellStyle name="20% - Accent1 6 2 2 3" xfId="853"/>
    <cellStyle name="20% - Accent1 6 2 2 3 2" xfId="854"/>
    <cellStyle name="20% - Accent1 6 2 2 4" xfId="855"/>
    <cellStyle name="20% - Accent1 6 2 3" xfId="856"/>
    <cellStyle name="20% - Accent1 6 2 3 2" xfId="857"/>
    <cellStyle name="20% - Accent1 6 2 4" xfId="858"/>
    <cellStyle name="20% - Accent1 6 2 4 2" xfId="859"/>
    <cellStyle name="20% - Accent1 6 2 5" xfId="860"/>
    <cellStyle name="20% - Accent1 6 3" xfId="861"/>
    <cellStyle name="20% - Accent1 6 3 2" xfId="862"/>
    <cellStyle name="20% - Accent1 6 3 2 2" xfId="863"/>
    <cellStyle name="20% - Accent1 6 3 3" xfId="864"/>
    <cellStyle name="20% - Accent1 6 3 3 2" xfId="865"/>
    <cellStyle name="20% - Accent1 6 3 4" xfId="866"/>
    <cellStyle name="20% - Accent1 6 4" xfId="867"/>
    <cellStyle name="20% - Accent1 6 4 2" xfId="868"/>
    <cellStyle name="20% - Accent1 6 4 2 2" xfId="869"/>
    <cellStyle name="20% - Accent1 6 4 3" xfId="870"/>
    <cellStyle name="20% - Accent1 6 4 3 2" xfId="871"/>
    <cellStyle name="20% - Accent1 6 4 4" xfId="872"/>
    <cellStyle name="20% - Accent1 6 5" xfId="873"/>
    <cellStyle name="20% - Accent1 6 5 2" xfId="874"/>
    <cellStyle name="20% - Accent1 6 6" xfId="875"/>
    <cellStyle name="20% - Accent1 6 6 2" xfId="876"/>
    <cellStyle name="20% - Accent1 6 7" xfId="877"/>
    <cellStyle name="20% - Accent1 7" xfId="878"/>
    <cellStyle name="20% - Accent1 7 2" xfId="879"/>
    <cellStyle name="20% - Accent1 7 2 2" xfId="880"/>
    <cellStyle name="20% - Accent1 7 2 2 2" xfId="881"/>
    <cellStyle name="20% - Accent1 7 2 2 2 2" xfId="882"/>
    <cellStyle name="20% - Accent1 7 2 2 3" xfId="883"/>
    <cellStyle name="20% - Accent1 7 2 2 3 2" xfId="884"/>
    <cellStyle name="20% - Accent1 7 2 2 4" xfId="885"/>
    <cellStyle name="20% - Accent1 7 2 3" xfId="886"/>
    <cellStyle name="20% - Accent1 7 2 3 2" xfId="887"/>
    <cellStyle name="20% - Accent1 7 2 4" xfId="888"/>
    <cellStyle name="20% - Accent1 7 2 4 2" xfId="889"/>
    <cellStyle name="20% - Accent1 7 2 5" xfId="890"/>
    <cellStyle name="20% - Accent1 7 3" xfId="891"/>
    <cellStyle name="20% - Accent1 7 3 2" xfId="892"/>
    <cellStyle name="20% - Accent1 7 3 2 2" xfId="893"/>
    <cellStyle name="20% - Accent1 7 3 3" xfId="894"/>
    <cellStyle name="20% - Accent1 7 3 3 2" xfId="895"/>
    <cellStyle name="20% - Accent1 7 3 4" xfId="896"/>
    <cellStyle name="20% - Accent1 7 4" xfId="897"/>
    <cellStyle name="20% - Accent1 7 4 2" xfId="898"/>
    <cellStyle name="20% - Accent1 7 4 2 2" xfId="899"/>
    <cellStyle name="20% - Accent1 7 4 3" xfId="900"/>
    <cellStyle name="20% - Accent1 7 4 3 2" xfId="901"/>
    <cellStyle name="20% - Accent1 7 4 4" xfId="902"/>
    <cellStyle name="20% - Accent1 7 5" xfId="903"/>
    <cellStyle name="20% - Accent1 7 5 2" xfId="904"/>
    <cellStyle name="20% - Accent1 7 6" xfId="905"/>
    <cellStyle name="20% - Accent1 7 6 2" xfId="906"/>
    <cellStyle name="20% - Accent1 7 7" xfId="907"/>
    <cellStyle name="20% - Accent1 8" xfId="908"/>
    <cellStyle name="20% - Accent1 8 2" xfId="909"/>
    <cellStyle name="20% - Accent1 8 2 2" xfId="910"/>
    <cellStyle name="20% - Accent1 8 2 2 2" xfId="911"/>
    <cellStyle name="20% - Accent1 8 2 2 2 2" xfId="912"/>
    <cellStyle name="20% - Accent1 8 2 2 3" xfId="913"/>
    <cellStyle name="20% - Accent1 8 2 2 3 2" xfId="914"/>
    <cellStyle name="20% - Accent1 8 2 2 4" xfId="915"/>
    <cellStyle name="20% - Accent1 8 2 3" xfId="916"/>
    <cellStyle name="20% - Accent1 8 2 3 2" xfId="917"/>
    <cellStyle name="20% - Accent1 8 2 4" xfId="918"/>
    <cellStyle name="20% - Accent1 8 2 4 2" xfId="919"/>
    <cellStyle name="20% - Accent1 8 2 5" xfId="920"/>
    <cellStyle name="20% - Accent1 8 3" xfId="921"/>
    <cellStyle name="20% - Accent1 8 3 2" xfId="922"/>
    <cellStyle name="20% - Accent1 8 3 2 2" xfId="923"/>
    <cellStyle name="20% - Accent1 8 3 3" xfId="924"/>
    <cellStyle name="20% - Accent1 8 3 3 2" xfId="925"/>
    <cellStyle name="20% - Accent1 8 3 4" xfId="926"/>
    <cellStyle name="20% - Accent1 8 4" xfId="927"/>
    <cellStyle name="20% - Accent1 8 4 2" xfId="928"/>
    <cellStyle name="20% - Accent1 8 4 2 2" xfId="929"/>
    <cellStyle name="20% - Accent1 8 4 3" xfId="930"/>
    <cellStyle name="20% - Accent1 8 4 3 2" xfId="931"/>
    <cellStyle name="20% - Accent1 8 4 4" xfId="932"/>
    <cellStyle name="20% - Accent1 8 5" xfId="933"/>
    <cellStyle name="20% - Accent1 8 5 2" xfId="934"/>
    <cellStyle name="20% - Accent1 8 6" xfId="935"/>
    <cellStyle name="20% - Accent1 8 6 2" xfId="936"/>
    <cellStyle name="20% - Accent1 8 7" xfId="937"/>
    <cellStyle name="20% - Accent1 9" xfId="938"/>
    <cellStyle name="20% - Accent1 9 2" xfId="939"/>
    <cellStyle name="20% - Accent1 9 2 2" xfId="940"/>
    <cellStyle name="20% - Accent1 9 2 2 2" xfId="941"/>
    <cellStyle name="20% - Accent1 9 2 2 2 2" xfId="942"/>
    <cellStyle name="20% - Accent1 9 2 2 3" xfId="943"/>
    <cellStyle name="20% - Accent1 9 2 2 3 2" xfId="944"/>
    <cellStyle name="20% - Accent1 9 2 2 4" xfId="945"/>
    <cellStyle name="20% - Accent1 9 2 3" xfId="946"/>
    <cellStyle name="20% - Accent1 9 2 3 2" xfId="947"/>
    <cellStyle name="20% - Accent1 9 2 4" xfId="948"/>
    <cellStyle name="20% - Accent1 9 2 4 2" xfId="949"/>
    <cellStyle name="20% - Accent1 9 2 5" xfId="950"/>
    <cellStyle name="20% - Accent1 9 3" xfId="951"/>
    <cellStyle name="20% - Accent1 9 3 2" xfId="952"/>
    <cellStyle name="20% - Accent1 9 3 2 2" xfId="953"/>
    <cellStyle name="20% - Accent1 9 3 3" xfId="954"/>
    <cellStyle name="20% - Accent1 9 3 3 2" xfId="955"/>
    <cellStyle name="20% - Accent1 9 3 4" xfId="956"/>
    <cellStyle name="20% - Accent1 9 4" xfId="957"/>
    <cellStyle name="20% - Accent1 9 4 2" xfId="958"/>
    <cellStyle name="20% - Accent1 9 4 2 2" xfId="959"/>
    <cellStyle name="20% - Accent1 9 4 3" xfId="960"/>
    <cellStyle name="20% - Accent1 9 4 3 2" xfId="961"/>
    <cellStyle name="20% - Accent1 9 4 4" xfId="962"/>
    <cellStyle name="20% - Accent1 9 5" xfId="963"/>
    <cellStyle name="20% - Accent1 9 5 2" xfId="964"/>
    <cellStyle name="20% - Accent1 9 6" xfId="965"/>
    <cellStyle name="20% - Accent1 9 6 2" xfId="966"/>
    <cellStyle name="20% - Accent1 9 7" xfId="967"/>
    <cellStyle name="20% - Accent2 10" xfId="968"/>
    <cellStyle name="20% - Accent2 10 2" xfId="969"/>
    <cellStyle name="20% - Accent2 10 2 2" xfId="970"/>
    <cellStyle name="20% - Accent2 10 2 2 2" xfId="971"/>
    <cellStyle name="20% - Accent2 10 2 2 2 2" xfId="972"/>
    <cellStyle name="20% - Accent2 10 2 2 3" xfId="973"/>
    <cellStyle name="20% - Accent2 10 2 2 3 2" xfId="974"/>
    <cellStyle name="20% - Accent2 10 2 2 4" xfId="975"/>
    <cellStyle name="20% - Accent2 10 2 3" xfId="976"/>
    <cellStyle name="20% - Accent2 10 2 3 2" xfId="977"/>
    <cellStyle name="20% - Accent2 10 2 4" xfId="978"/>
    <cellStyle name="20% - Accent2 10 2 4 2" xfId="979"/>
    <cellStyle name="20% - Accent2 10 2 5" xfId="980"/>
    <cellStyle name="20% - Accent2 10 3" xfId="981"/>
    <cellStyle name="20% - Accent2 10 3 2" xfId="982"/>
    <cellStyle name="20% - Accent2 10 3 2 2" xfId="983"/>
    <cellStyle name="20% - Accent2 10 3 3" xfId="984"/>
    <cellStyle name="20% - Accent2 10 3 3 2" xfId="985"/>
    <cellStyle name="20% - Accent2 10 3 4" xfId="986"/>
    <cellStyle name="20% - Accent2 10 4" xfId="987"/>
    <cellStyle name="20% - Accent2 10 4 2" xfId="988"/>
    <cellStyle name="20% - Accent2 10 4 2 2" xfId="989"/>
    <cellStyle name="20% - Accent2 10 4 3" xfId="990"/>
    <cellStyle name="20% - Accent2 10 4 3 2" xfId="991"/>
    <cellStyle name="20% - Accent2 10 4 4" xfId="992"/>
    <cellStyle name="20% - Accent2 10 5" xfId="993"/>
    <cellStyle name="20% - Accent2 10 5 2" xfId="994"/>
    <cellStyle name="20% - Accent2 10 6" xfId="995"/>
    <cellStyle name="20% - Accent2 10 6 2" xfId="996"/>
    <cellStyle name="20% - Accent2 10 7" xfId="997"/>
    <cellStyle name="20% - Accent2 11" xfId="998"/>
    <cellStyle name="20% - Accent2 11 2" xfId="999"/>
    <cellStyle name="20% - Accent2 11 2 2" xfId="1000"/>
    <cellStyle name="20% - Accent2 11 2 2 2" xfId="1001"/>
    <cellStyle name="20% - Accent2 11 2 2 2 2" xfId="1002"/>
    <cellStyle name="20% - Accent2 11 2 2 3" xfId="1003"/>
    <cellStyle name="20% - Accent2 11 2 2 3 2" xfId="1004"/>
    <cellStyle name="20% - Accent2 11 2 2 4" xfId="1005"/>
    <cellStyle name="20% - Accent2 11 2 3" xfId="1006"/>
    <cellStyle name="20% - Accent2 11 2 3 2" xfId="1007"/>
    <cellStyle name="20% - Accent2 11 2 4" xfId="1008"/>
    <cellStyle name="20% - Accent2 11 2 4 2" xfId="1009"/>
    <cellStyle name="20% - Accent2 11 2 5" xfId="1010"/>
    <cellStyle name="20% - Accent2 11 3" xfId="1011"/>
    <cellStyle name="20% - Accent2 11 3 2" xfId="1012"/>
    <cellStyle name="20% - Accent2 11 3 2 2" xfId="1013"/>
    <cellStyle name="20% - Accent2 11 3 3" xfId="1014"/>
    <cellStyle name="20% - Accent2 11 3 3 2" xfId="1015"/>
    <cellStyle name="20% - Accent2 11 3 4" xfId="1016"/>
    <cellStyle name="20% - Accent2 11 4" xfId="1017"/>
    <cellStyle name="20% - Accent2 11 4 2" xfId="1018"/>
    <cellStyle name="20% - Accent2 11 4 2 2" xfId="1019"/>
    <cellStyle name="20% - Accent2 11 4 3" xfId="1020"/>
    <cellStyle name="20% - Accent2 11 4 3 2" xfId="1021"/>
    <cellStyle name="20% - Accent2 11 4 4" xfId="1022"/>
    <cellStyle name="20% - Accent2 11 5" xfId="1023"/>
    <cellStyle name="20% - Accent2 11 5 2" xfId="1024"/>
    <cellStyle name="20% - Accent2 11 6" xfId="1025"/>
    <cellStyle name="20% - Accent2 11 6 2" xfId="1026"/>
    <cellStyle name="20% - Accent2 11 7" xfId="1027"/>
    <cellStyle name="20% - Accent2 12" xfId="1028"/>
    <cellStyle name="20% - Accent2 12 2" xfId="1029"/>
    <cellStyle name="20% - Accent2 12 2 2" xfId="1030"/>
    <cellStyle name="20% - Accent2 12 2 2 2" xfId="1031"/>
    <cellStyle name="20% - Accent2 12 2 2 2 2" xfId="1032"/>
    <cellStyle name="20% - Accent2 12 2 2 3" xfId="1033"/>
    <cellStyle name="20% - Accent2 12 2 2 3 2" xfId="1034"/>
    <cellStyle name="20% - Accent2 12 2 2 4" xfId="1035"/>
    <cellStyle name="20% - Accent2 12 2 3" xfId="1036"/>
    <cellStyle name="20% - Accent2 12 2 3 2" xfId="1037"/>
    <cellStyle name="20% - Accent2 12 2 4" xfId="1038"/>
    <cellStyle name="20% - Accent2 12 2 4 2" xfId="1039"/>
    <cellStyle name="20% - Accent2 12 2 5" xfId="1040"/>
    <cellStyle name="20% - Accent2 12 3" xfId="1041"/>
    <cellStyle name="20% - Accent2 12 3 2" xfId="1042"/>
    <cellStyle name="20% - Accent2 12 3 2 2" xfId="1043"/>
    <cellStyle name="20% - Accent2 12 3 3" xfId="1044"/>
    <cellStyle name="20% - Accent2 12 3 3 2" xfId="1045"/>
    <cellStyle name="20% - Accent2 12 3 4" xfId="1046"/>
    <cellStyle name="20% - Accent2 12 4" xfId="1047"/>
    <cellStyle name="20% - Accent2 12 4 2" xfId="1048"/>
    <cellStyle name="20% - Accent2 12 4 2 2" xfId="1049"/>
    <cellStyle name="20% - Accent2 12 4 3" xfId="1050"/>
    <cellStyle name="20% - Accent2 12 4 3 2" xfId="1051"/>
    <cellStyle name="20% - Accent2 12 4 4" xfId="1052"/>
    <cellStyle name="20% - Accent2 12 5" xfId="1053"/>
    <cellStyle name="20% - Accent2 12 5 2" xfId="1054"/>
    <cellStyle name="20% - Accent2 12 6" xfId="1055"/>
    <cellStyle name="20% - Accent2 12 6 2" xfId="1056"/>
    <cellStyle name="20% - Accent2 12 7" xfId="1057"/>
    <cellStyle name="20% - Accent2 13" xfId="1058"/>
    <cellStyle name="20% - Accent2 13 2" xfId="1059"/>
    <cellStyle name="20% - Accent2 13 2 2" xfId="1060"/>
    <cellStyle name="20% - Accent2 13 2 2 2" xfId="1061"/>
    <cellStyle name="20% - Accent2 13 2 2 2 2" xfId="1062"/>
    <cellStyle name="20% - Accent2 13 2 2 3" xfId="1063"/>
    <cellStyle name="20% - Accent2 13 2 2 3 2" xfId="1064"/>
    <cellStyle name="20% - Accent2 13 2 2 4" xfId="1065"/>
    <cellStyle name="20% - Accent2 13 2 3" xfId="1066"/>
    <cellStyle name="20% - Accent2 13 2 3 2" xfId="1067"/>
    <cellStyle name="20% - Accent2 13 2 4" xfId="1068"/>
    <cellStyle name="20% - Accent2 13 2 4 2" xfId="1069"/>
    <cellStyle name="20% - Accent2 13 2 5" xfId="1070"/>
    <cellStyle name="20% - Accent2 13 3" xfId="1071"/>
    <cellStyle name="20% - Accent2 13 3 2" xfId="1072"/>
    <cellStyle name="20% - Accent2 13 3 2 2" xfId="1073"/>
    <cellStyle name="20% - Accent2 13 3 3" xfId="1074"/>
    <cellStyle name="20% - Accent2 13 3 3 2" xfId="1075"/>
    <cellStyle name="20% - Accent2 13 3 4" xfId="1076"/>
    <cellStyle name="20% - Accent2 13 4" xfId="1077"/>
    <cellStyle name="20% - Accent2 13 4 2" xfId="1078"/>
    <cellStyle name="20% - Accent2 13 4 2 2" xfId="1079"/>
    <cellStyle name="20% - Accent2 13 4 3" xfId="1080"/>
    <cellStyle name="20% - Accent2 13 4 3 2" xfId="1081"/>
    <cellStyle name="20% - Accent2 13 4 4" xfId="1082"/>
    <cellStyle name="20% - Accent2 13 5" xfId="1083"/>
    <cellStyle name="20% - Accent2 13 5 2" xfId="1084"/>
    <cellStyle name="20% - Accent2 13 6" xfId="1085"/>
    <cellStyle name="20% - Accent2 13 6 2" xfId="1086"/>
    <cellStyle name="20% - Accent2 13 7" xfId="1087"/>
    <cellStyle name="20% - Accent2 14" xfId="1088"/>
    <cellStyle name="20% - Accent2 14 2" xfId="1089"/>
    <cellStyle name="20% - Accent2 14 2 2" xfId="1090"/>
    <cellStyle name="20% - Accent2 14 2 2 2" xfId="1091"/>
    <cellStyle name="20% - Accent2 14 2 2 2 2" xfId="1092"/>
    <cellStyle name="20% - Accent2 14 2 2 3" xfId="1093"/>
    <cellStyle name="20% - Accent2 14 2 2 3 2" xfId="1094"/>
    <cellStyle name="20% - Accent2 14 2 2 4" xfId="1095"/>
    <cellStyle name="20% - Accent2 14 2 3" xfId="1096"/>
    <cellStyle name="20% - Accent2 14 2 3 2" xfId="1097"/>
    <cellStyle name="20% - Accent2 14 2 4" xfId="1098"/>
    <cellStyle name="20% - Accent2 14 2 4 2" xfId="1099"/>
    <cellStyle name="20% - Accent2 14 2 5" xfId="1100"/>
    <cellStyle name="20% - Accent2 14 3" xfId="1101"/>
    <cellStyle name="20% - Accent2 14 3 2" xfId="1102"/>
    <cellStyle name="20% - Accent2 14 3 2 2" xfId="1103"/>
    <cellStyle name="20% - Accent2 14 3 3" xfId="1104"/>
    <cellStyle name="20% - Accent2 14 3 3 2" xfId="1105"/>
    <cellStyle name="20% - Accent2 14 3 4" xfId="1106"/>
    <cellStyle name="20% - Accent2 14 4" xfId="1107"/>
    <cellStyle name="20% - Accent2 14 4 2" xfId="1108"/>
    <cellStyle name="20% - Accent2 14 4 2 2" xfId="1109"/>
    <cellStyle name="20% - Accent2 14 4 3" xfId="1110"/>
    <cellStyle name="20% - Accent2 14 4 3 2" xfId="1111"/>
    <cellStyle name="20% - Accent2 14 4 4" xfId="1112"/>
    <cellStyle name="20% - Accent2 14 5" xfId="1113"/>
    <cellStyle name="20% - Accent2 14 5 2" xfId="1114"/>
    <cellStyle name="20% - Accent2 14 6" xfId="1115"/>
    <cellStyle name="20% - Accent2 14 6 2" xfId="1116"/>
    <cellStyle name="20% - Accent2 14 7" xfId="1117"/>
    <cellStyle name="20% - Accent2 15" xfId="1118"/>
    <cellStyle name="20% - Accent2 15 2" xfId="1119"/>
    <cellStyle name="20% - Accent2 15 2 2" xfId="1120"/>
    <cellStyle name="20% - Accent2 15 2 2 2" xfId="1121"/>
    <cellStyle name="20% - Accent2 15 2 2 2 2" xfId="1122"/>
    <cellStyle name="20% - Accent2 15 2 2 3" xfId="1123"/>
    <cellStyle name="20% - Accent2 15 2 2 3 2" xfId="1124"/>
    <cellStyle name="20% - Accent2 15 2 2 4" xfId="1125"/>
    <cellStyle name="20% - Accent2 15 2 3" xfId="1126"/>
    <cellStyle name="20% - Accent2 15 2 3 2" xfId="1127"/>
    <cellStyle name="20% - Accent2 15 2 4" xfId="1128"/>
    <cellStyle name="20% - Accent2 15 2 4 2" xfId="1129"/>
    <cellStyle name="20% - Accent2 15 2 5" xfId="1130"/>
    <cellStyle name="20% - Accent2 15 3" xfId="1131"/>
    <cellStyle name="20% - Accent2 15 3 2" xfId="1132"/>
    <cellStyle name="20% - Accent2 15 3 2 2" xfId="1133"/>
    <cellStyle name="20% - Accent2 15 3 3" xfId="1134"/>
    <cellStyle name="20% - Accent2 15 3 3 2" xfId="1135"/>
    <cellStyle name="20% - Accent2 15 3 4" xfId="1136"/>
    <cellStyle name="20% - Accent2 15 4" xfId="1137"/>
    <cellStyle name="20% - Accent2 15 4 2" xfId="1138"/>
    <cellStyle name="20% - Accent2 15 4 2 2" xfId="1139"/>
    <cellStyle name="20% - Accent2 15 4 3" xfId="1140"/>
    <cellStyle name="20% - Accent2 15 4 3 2" xfId="1141"/>
    <cellStyle name="20% - Accent2 15 4 4" xfId="1142"/>
    <cellStyle name="20% - Accent2 15 5" xfId="1143"/>
    <cellStyle name="20% - Accent2 15 5 2" xfId="1144"/>
    <cellStyle name="20% - Accent2 15 6" xfId="1145"/>
    <cellStyle name="20% - Accent2 15 6 2" xfId="1146"/>
    <cellStyle name="20% - Accent2 15 7" xfId="1147"/>
    <cellStyle name="20% - Accent2 16" xfId="1148"/>
    <cellStyle name="20% - Accent2 16 2" xfId="1149"/>
    <cellStyle name="20% - Accent2 16 2 2" xfId="1150"/>
    <cellStyle name="20% - Accent2 16 2 2 2" xfId="1151"/>
    <cellStyle name="20% - Accent2 16 2 2 2 2" xfId="1152"/>
    <cellStyle name="20% - Accent2 16 2 2 3" xfId="1153"/>
    <cellStyle name="20% - Accent2 16 2 2 3 2" xfId="1154"/>
    <cellStyle name="20% - Accent2 16 2 2 4" xfId="1155"/>
    <cellStyle name="20% - Accent2 16 2 3" xfId="1156"/>
    <cellStyle name="20% - Accent2 16 2 3 2" xfId="1157"/>
    <cellStyle name="20% - Accent2 16 2 4" xfId="1158"/>
    <cellStyle name="20% - Accent2 16 2 4 2" xfId="1159"/>
    <cellStyle name="20% - Accent2 16 2 5" xfId="1160"/>
    <cellStyle name="20% - Accent2 16 3" xfId="1161"/>
    <cellStyle name="20% - Accent2 16 3 2" xfId="1162"/>
    <cellStyle name="20% - Accent2 16 3 2 2" xfId="1163"/>
    <cellStyle name="20% - Accent2 16 3 3" xfId="1164"/>
    <cellStyle name="20% - Accent2 16 3 3 2" xfId="1165"/>
    <cellStyle name="20% - Accent2 16 3 4" xfId="1166"/>
    <cellStyle name="20% - Accent2 16 4" xfId="1167"/>
    <cellStyle name="20% - Accent2 16 4 2" xfId="1168"/>
    <cellStyle name="20% - Accent2 16 4 2 2" xfId="1169"/>
    <cellStyle name="20% - Accent2 16 4 3" xfId="1170"/>
    <cellStyle name="20% - Accent2 16 4 3 2" xfId="1171"/>
    <cellStyle name="20% - Accent2 16 4 4" xfId="1172"/>
    <cellStyle name="20% - Accent2 16 5" xfId="1173"/>
    <cellStyle name="20% - Accent2 16 5 2" xfId="1174"/>
    <cellStyle name="20% - Accent2 16 6" xfId="1175"/>
    <cellStyle name="20% - Accent2 16 6 2" xfId="1176"/>
    <cellStyle name="20% - Accent2 16 7" xfId="1177"/>
    <cellStyle name="20% - Accent2 17" xfId="1178"/>
    <cellStyle name="20% - Accent2 17 2" xfId="1179"/>
    <cellStyle name="20% - Accent2 17 2 2" xfId="1180"/>
    <cellStyle name="20% - Accent2 17 2 2 2" xfId="1181"/>
    <cellStyle name="20% - Accent2 17 2 2 2 2" xfId="1182"/>
    <cellStyle name="20% - Accent2 17 2 2 3" xfId="1183"/>
    <cellStyle name="20% - Accent2 17 2 2 3 2" xfId="1184"/>
    <cellStyle name="20% - Accent2 17 2 2 4" xfId="1185"/>
    <cellStyle name="20% - Accent2 17 2 3" xfId="1186"/>
    <cellStyle name="20% - Accent2 17 2 3 2" xfId="1187"/>
    <cellStyle name="20% - Accent2 17 2 4" xfId="1188"/>
    <cellStyle name="20% - Accent2 17 2 4 2" xfId="1189"/>
    <cellStyle name="20% - Accent2 17 2 5" xfId="1190"/>
    <cellStyle name="20% - Accent2 17 3" xfId="1191"/>
    <cellStyle name="20% - Accent2 17 3 2" xfId="1192"/>
    <cellStyle name="20% - Accent2 17 3 2 2" xfId="1193"/>
    <cellStyle name="20% - Accent2 17 3 3" xfId="1194"/>
    <cellStyle name="20% - Accent2 17 3 3 2" xfId="1195"/>
    <cellStyle name="20% - Accent2 17 3 4" xfId="1196"/>
    <cellStyle name="20% - Accent2 17 4" xfId="1197"/>
    <cellStyle name="20% - Accent2 17 4 2" xfId="1198"/>
    <cellStyle name="20% - Accent2 17 4 2 2" xfId="1199"/>
    <cellStyle name="20% - Accent2 17 4 3" xfId="1200"/>
    <cellStyle name="20% - Accent2 17 4 3 2" xfId="1201"/>
    <cellStyle name="20% - Accent2 17 4 4" xfId="1202"/>
    <cellStyle name="20% - Accent2 17 5" xfId="1203"/>
    <cellStyle name="20% - Accent2 17 5 2" xfId="1204"/>
    <cellStyle name="20% - Accent2 17 6" xfId="1205"/>
    <cellStyle name="20% - Accent2 17 6 2" xfId="1206"/>
    <cellStyle name="20% - Accent2 17 7" xfId="1207"/>
    <cellStyle name="20% - Accent2 18" xfId="1208"/>
    <cellStyle name="20% - Accent2 18 2" xfId="1209"/>
    <cellStyle name="20% - Accent2 18 2 2" xfId="1210"/>
    <cellStyle name="20% - Accent2 18 2 2 2" xfId="1211"/>
    <cellStyle name="20% - Accent2 18 2 2 2 2" xfId="1212"/>
    <cellStyle name="20% - Accent2 18 2 2 3" xfId="1213"/>
    <cellStyle name="20% - Accent2 18 2 2 3 2" xfId="1214"/>
    <cellStyle name="20% - Accent2 18 2 2 4" xfId="1215"/>
    <cellStyle name="20% - Accent2 18 2 3" xfId="1216"/>
    <cellStyle name="20% - Accent2 18 2 3 2" xfId="1217"/>
    <cellStyle name="20% - Accent2 18 2 4" xfId="1218"/>
    <cellStyle name="20% - Accent2 18 2 4 2" xfId="1219"/>
    <cellStyle name="20% - Accent2 18 2 5" xfId="1220"/>
    <cellStyle name="20% - Accent2 18 3" xfId="1221"/>
    <cellStyle name="20% - Accent2 18 3 2" xfId="1222"/>
    <cellStyle name="20% - Accent2 18 3 2 2" xfId="1223"/>
    <cellStyle name="20% - Accent2 18 3 3" xfId="1224"/>
    <cellStyle name="20% - Accent2 18 3 3 2" xfId="1225"/>
    <cellStyle name="20% - Accent2 18 3 4" xfId="1226"/>
    <cellStyle name="20% - Accent2 18 4" xfId="1227"/>
    <cellStyle name="20% - Accent2 18 4 2" xfId="1228"/>
    <cellStyle name="20% - Accent2 18 4 2 2" xfId="1229"/>
    <cellStyle name="20% - Accent2 18 4 3" xfId="1230"/>
    <cellStyle name="20% - Accent2 18 4 3 2" xfId="1231"/>
    <cellStyle name="20% - Accent2 18 4 4" xfId="1232"/>
    <cellStyle name="20% - Accent2 18 5" xfId="1233"/>
    <cellStyle name="20% - Accent2 18 5 2" xfId="1234"/>
    <cellStyle name="20% - Accent2 18 6" xfId="1235"/>
    <cellStyle name="20% - Accent2 18 6 2" xfId="1236"/>
    <cellStyle name="20% - Accent2 18 7" xfId="1237"/>
    <cellStyle name="20% - Accent2 19" xfId="1238"/>
    <cellStyle name="20% - Accent2 19 2" xfId="1239"/>
    <cellStyle name="20% - Accent2 19 2 2" xfId="1240"/>
    <cellStyle name="20% - Accent2 19 2 2 2" xfId="1241"/>
    <cellStyle name="20% - Accent2 19 2 2 2 2" xfId="1242"/>
    <cellStyle name="20% - Accent2 19 2 2 3" xfId="1243"/>
    <cellStyle name="20% - Accent2 19 2 2 3 2" xfId="1244"/>
    <cellStyle name="20% - Accent2 19 2 2 4" xfId="1245"/>
    <cellStyle name="20% - Accent2 19 2 3" xfId="1246"/>
    <cellStyle name="20% - Accent2 19 2 3 2" xfId="1247"/>
    <cellStyle name="20% - Accent2 19 2 4" xfId="1248"/>
    <cellStyle name="20% - Accent2 19 2 4 2" xfId="1249"/>
    <cellStyle name="20% - Accent2 19 2 5" xfId="1250"/>
    <cellStyle name="20% - Accent2 19 3" xfId="1251"/>
    <cellStyle name="20% - Accent2 19 3 2" xfId="1252"/>
    <cellStyle name="20% - Accent2 19 3 2 2" xfId="1253"/>
    <cellStyle name="20% - Accent2 19 3 3" xfId="1254"/>
    <cellStyle name="20% - Accent2 19 3 3 2" xfId="1255"/>
    <cellStyle name="20% - Accent2 19 3 4" xfId="1256"/>
    <cellStyle name="20% - Accent2 19 4" xfId="1257"/>
    <cellStyle name="20% - Accent2 19 4 2" xfId="1258"/>
    <cellStyle name="20% - Accent2 19 4 2 2" xfId="1259"/>
    <cellStyle name="20% - Accent2 19 4 3" xfId="1260"/>
    <cellStyle name="20% - Accent2 19 4 3 2" xfId="1261"/>
    <cellStyle name="20% - Accent2 19 4 4" xfId="1262"/>
    <cellStyle name="20% - Accent2 19 5" xfId="1263"/>
    <cellStyle name="20% - Accent2 19 5 2" xfId="1264"/>
    <cellStyle name="20% - Accent2 19 6" xfId="1265"/>
    <cellStyle name="20% - Accent2 19 6 2" xfId="1266"/>
    <cellStyle name="20% - Accent2 19 7" xfId="1267"/>
    <cellStyle name="20% - Accent2 2" xfId="1268"/>
    <cellStyle name="20% - Accent2 2 2" xfId="1269"/>
    <cellStyle name="20% - Accent2 2 3" xfId="1270"/>
    <cellStyle name="20% - Accent2 2 3 2" xfId="1271"/>
    <cellStyle name="20% - Accent2 2 3 2 2" xfId="1272"/>
    <cellStyle name="20% - Accent2 2 3 2 2 2" xfId="1273"/>
    <cellStyle name="20% - Accent2 2 3 2 2 2 2" xfId="1274"/>
    <cellStyle name="20% - Accent2 2 3 2 2 3" xfId="1275"/>
    <cellStyle name="20% - Accent2 2 3 2 2 3 2" xfId="1276"/>
    <cellStyle name="20% - Accent2 2 3 2 2 4" xfId="1277"/>
    <cellStyle name="20% - Accent2 2 3 2 3" xfId="1278"/>
    <cellStyle name="20% - Accent2 2 3 2 3 2" xfId="1279"/>
    <cellStyle name="20% - Accent2 2 3 2 4" xfId="1280"/>
    <cellStyle name="20% - Accent2 2 3 2 4 2" xfId="1281"/>
    <cellStyle name="20% - Accent2 2 3 2 5" xfId="1282"/>
    <cellStyle name="20% - Accent2 2 3 3" xfId="1283"/>
    <cellStyle name="20% - Accent2 2 3 3 2" xfId="1284"/>
    <cellStyle name="20% - Accent2 2 3 3 2 2" xfId="1285"/>
    <cellStyle name="20% - Accent2 2 3 3 3" xfId="1286"/>
    <cellStyle name="20% - Accent2 2 3 3 3 2" xfId="1287"/>
    <cellStyle name="20% - Accent2 2 3 3 4" xfId="1288"/>
    <cellStyle name="20% - Accent2 2 3 4" xfId="1289"/>
    <cellStyle name="20% - Accent2 2 3 4 2" xfId="1290"/>
    <cellStyle name="20% - Accent2 2 3 4 2 2" xfId="1291"/>
    <cellStyle name="20% - Accent2 2 3 4 3" xfId="1292"/>
    <cellStyle name="20% - Accent2 2 3 4 3 2" xfId="1293"/>
    <cellStyle name="20% - Accent2 2 3 4 4" xfId="1294"/>
    <cellStyle name="20% - Accent2 2 3 5" xfId="1295"/>
    <cellStyle name="20% - Accent2 2 3 5 2" xfId="1296"/>
    <cellStyle name="20% - Accent2 2 3 6" xfId="1297"/>
    <cellStyle name="20% - Accent2 2 3 6 2" xfId="1298"/>
    <cellStyle name="20% - Accent2 2 3 7" xfId="1299"/>
    <cellStyle name="20% - Accent2 2 4" xfId="1300"/>
    <cellStyle name="20% - Accent2 2 5" xfId="1301"/>
    <cellStyle name="20% - Accent2 2 6" xfId="1302"/>
    <cellStyle name="20% - Accent2 20" xfId="1303"/>
    <cellStyle name="20% - Accent2 20 2" xfId="1304"/>
    <cellStyle name="20% - Accent2 20 2 2" xfId="1305"/>
    <cellStyle name="20% - Accent2 20 2 2 2" xfId="1306"/>
    <cellStyle name="20% - Accent2 20 2 2 2 2" xfId="1307"/>
    <cellStyle name="20% - Accent2 20 2 2 3" xfId="1308"/>
    <cellStyle name="20% - Accent2 20 2 2 3 2" xfId="1309"/>
    <cellStyle name="20% - Accent2 20 2 2 4" xfId="1310"/>
    <cellStyle name="20% - Accent2 20 2 3" xfId="1311"/>
    <cellStyle name="20% - Accent2 20 2 3 2" xfId="1312"/>
    <cellStyle name="20% - Accent2 20 2 4" xfId="1313"/>
    <cellStyle name="20% - Accent2 20 2 4 2" xfId="1314"/>
    <cellStyle name="20% - Accent2 20 2 5" xfId="1315"/>
    <cellStyle name="20% - Accent2 20 3" xfId="1316"/>
    <cellStyle name="20% - Accent2 20 3 2" xfId="1317"/>
    <cellStyle name="20% - Accent2 20 3 2 2" xfId="1318"/>
    <cellStyle name="20% - Accent2 20 3 3" xfId="1319"/>
    <cellStyle name="20% - Accent2 20 3 3 2" xfId="1320"/>
    <cellStyle name="20% - Accent2 20 3 4" xfId="1321"/>
    <cellStyle name="20% - Accent2 20 4" xfId="1322"/>
    <cellStyle name="20% - Accent2 20 4 2" xfId="1323"/>
    <cellStyle name="20% - Accent2 20 4 2 2" xfId="1324"/>
    <cellStyle name="20% - Accent2 20 4 3" xfId="1325"/>
    <cellStyle name="20% - Accent2 20 4 3 2" xfId="1326"/>
    <cellStyle name="20% - Accent2 20 4 4" xfId="1327"/>
    <cellStyle name="20% - Accent2 20 5" xfId="1328"/>
    <cellStyle name="20% - Accent2 20 5 2" xfId="1329"/>
    <cellStyle name="20% - Accent2 20 6" xfId="1330"/>
    <cellStyle name="20% - Accent2 20 6 2" xfId="1331"/>
    <cellStyle name="20% - Accent2 20 7" xfId="1332"/>
    <cellStyle name="20% - Accent2 21" xfId="1333"/>
    <cellStyle name="20% - Accent2 22" xfId="1334"/>
    <cellStyle name="20% - Accent2 22 2" xfId="1335"/>
    <cellStyle name="20% - Accent2 22 2 2" xfId="1336"/>
    <cellStyle name="20% - Accent2 22 2 2 2" xfId="1337"/>
    <cellStyle name="20% - Accent2 22 2 2 2 2" xfId="1338"/>
    <cellStyle name="20% - Accent2 22 2 2 3" xfId="1339"/>
    <cellStyle name="20% - Accent2 22 2 2 3 2" xfId="1340"/>
    <cellStyle name="20% - Accent2 22 2 2 4" xfId="1341"/>
    <cellStyle name="20% - Accent2 22 2 3" xfId="1342"/>
    <cellStyle name="20% - Accent2 22 2 3 2" xfId="1343"/>
    <cellStyle name="20% - Accent2 22 2 4" xfId="1344"/>
    <cellStyle name="20% - Accent2 22 2 4 2" xfId="1345"/>
    <cellStyle name="20% - Accent2 22 2 5" xfId="1346"/>
    <cellStyle name="20% - Accent2 22 3" xfId="1347"/>
    <cellStyle name="20% - Accent2 22 3 2" xfId="1348"/>
    <cellStyle name="20% - Accent2 22 3 2 2" xfId="1349"/>
    <cellStyle name="20% - Accent2 22 3 3" xfId="1350"/>
    <cellStyle name="20% - Accent2 22 3 3 2" xfId="1351"/>
    <cellStyle name="20% - Accent2 22 3 4" xfId="1352"/>
    <cellStyle name="20% - Accent2 22 4" xfId="1353"/>
    <cellStyle name="20% - Accent2 22 4 2" xfId="1354"/>
    <cellStyle name="20% - Accent2 22 4 2 2" xfId="1355"/>
    <cellStyle name="20% - Accent2 22 4 3" xfId="1356"/>
    <cellStyle name="20% - Accent2 22 4 3 2" xfId="1357"/>
    <cellStyle name="20% - Accent2 22 4 4" xfId="1358"/>
    <cellStyle name="20% - Accent2 22 5" xfId="1359"/>
    <cellStyle name="20% - Accent2 22 5 2" xfId="1360"/>
    <cellStyle name="20% - Accent2 22 6" xfId="1361"/>
    <cellStyle name="20% - Accent2 22 6 2" xfId="1362"/>
    <cellStyle name="20% - Accent2 22 7" xfId="1363"/>
    <cellStyle name="20% - Accent2 23" xfId="1364"/>
    <cellStyle name="20% - Accent2 23 2" xfId="1365"/>
    <cellStyle name="20% - Accent2 23 2 2" xfId="1366"/>
    <cellStyle name="20% - Accent2 23 2 2 2" xfId="1367"/>
    <cellStyle name="20% - Accent2 23 2 3" xfId="1368"/>
    <cellStyle name="20% - Accent2 23 2 3 2" xfId="1369"/>
    <cellStyle name="20% - Accent2 23 2 4" xfId="1370"/>
    <cellStyle name="20% - Accent2 23 3" xfId="1371"/>
    <cellStyle name="20% - Accent2 23 3 2" xfId="1372"/>
    <cellStyle name="20% - Accent2 23 4" xfId="1373"/>
    <cellStyle name="20% - Accent2 23 4 2" xfId="1374"/>
    <cellStyle name="20% - Accent2 23 5" xfId="1375"/>
    <cellStyle name="20% - Accent2 24" xfId="1376"/>
    <cellStyle name="20% - Accent2 24 2" xfId="1377"/>
    <cellStyle name="20% - Accent2 24 2 2" xfId="1378"/>
    <cellStyle name="20% - Accent2 24 3" xfId="1379"/>
    <cellStyle name="20% - Accent2 24 3 2" xfId="1380"/>
    <cellStyle name="20% - Accent2 24 4" xfId="1381"/>
    <cellStyle name="20% - Accent2 25" xfId="1382"/>
    <cellStyle name="20% - Accent2 25 2" xfId="1383"/>
    <cellStyle name="20% - Accent2 25 2 2" xfId="1384"/>
    <cellStyle name="20% - Accent2 25 3" xfId="1385"/>
    <cellStyle name="20% - Accent2 25 3 2" xfId="1386"/>
    <cellStyle name="20% - Accent2 25 4" xfId="1387"/>
    <cellStyle name="20% - Accent2 26" xfId="1388"/>
    <cellStyle name="20% - Accent2 27" xfId="1389"/>
    <cellStyle name="20% - Accent2 27 2" xfId="1390"/>
    <cellStyle name="20% - Accent2 28" xfId="1391"/>
    <cellStyle name="20% - Accent2 28 2" xfId="1392"/>
    <cellStyle name="20% - Accent2 29" xfId="1393"/>
    <cellStyle name="20% - Accent2 29 2" xfId="1394"/>
    <cellStyle name="20% - Accent2 3" xfId="1395"/>
    <cellStyle name="20% - Accent2 3 2" xfId="1396"/>
    <cellStyle name="20% - Accent2 3 3" xfId="1397"/>
    <cellStyle name="20% - Accent2 3 3 2" xfId="1398"/>
    <cellStyle name="20% - Accent2 3 3 2 2" xfId="1399"/>
    <cellStyle name="20% - Accent2 3 3 2 2 2" xfId="1400"/>
    <cellStyle name="20% - Accent2 3 3 2 2 2 2" xfId="1401"/>
    <cellStyle name="20% - Accent2 3 3 2 2 3" xfId="1402"/>
    <cellStyle name="20% - Accent2 3 3 2 2 3 2" xfId="1403"/>
    <cellStyle name="20% - Accent2 3 3 2 2 4" xfId="1404"/>
    <cellStyle name="20% - Accent2 3 3 2 3" xfId="1405"/>
    <cellStyle name="20% - Accent2 3 3 2 3 2" xfId="1406"/>
    <cellStyle name="20% - Accent2 3 3 2 4" xfId="1407"/>
    <cellStyle name="20% - Accent2 3 3 2 4 2" xfId="1408"/>
    <cellStyle name="20% - Accent2 3 3 2 5" xfId="1409"/>
    <cellStyle name="20% - Accent2 3 3 3" xfId="1410"/>
    <cellStyle name="20% - Accent2 3 3 3 2" xfId="1411"/>
    <cellStyle name="20% - Accent2 3 3 3 2 2" xfId="1412"/>
    <cellStyle name="20% - Accent2 3 3 3 3" xfId="1413"/>
    <cellStyle name="20% - Accent2 3 3 3 3 2" xfId="1414"/>
    <cellStyle name="20% - Accent2 3 3 3 4" xfId="1415"/>
    <cellStyle name="20% - Accent2 3 3 4" xfId="1416"/>
    <cellStyle name="20% - Accent2 3 3 4 2" xfId="1417"/>
    <cellStyle name="20% - Accent2 3 3 4 2 2" xfId="1418"/>
    <cellStyle name="20% - Accent2 3 3 4 3" xfId="1419"/>
    <cellStyle name="20% - Accent2 3 3 4 3 2" xfId="1420"/>
    <cellStyle name="20% - Accent2 3 3 4 4" xfId="1421"/>
    <cellStyle name="20% - Accent2 3 3 5" xfId="1422"/>
    <cellStyle name="20% - Accent2 3 3 5 2" xfId="1423"/>
    <cellStyle name="20% - Accent2 3 3 6" xfId="1424"/>
    <cellStyle name="20% - Accent2 3 3 6 2" xfId="1425"/>
    <cellStyle name="20% - Accent2 3 3 7" xfId="1426"/>
    <cellStyle name="20% - Accent2 30" xfId="1427"/>
    <cellStyle name="20% - Accent2 4" xfId="1428"/>
    <cellStyle name="20% - Accent2 4 2" xfId="1429"/>
    <cellStyle name="20% - Accent2 4 2 2" xfId="1430"/>
    <cellStyle name="20% - Accent2 4 2 2 2" xfId="1431"/>
    <cellStyle name="20% - Accent2 4 2 2 2 2" xfId="1432"/>
    <cellStyle name="20% - Accent2 4 2 2 2 2 2" xfId="1433"/>
    <cellStyle name="20% - Accent2 4 2 2 2 3" xfId="1434"/>
    <cellStyle name="20% - Accent2 4 2 2 2 3 2" xfId="1435"/>
    <cellStyle name="20% - Accent2 4 2 2 2 4" xfId="1436"/>
    <cellStyle name="20% - Accent2 4 2 2 3" xfId="1437"/>
    <cellStyle name="20% - Accent2 4 2 2 3 2" xfId="1438"/>
    <cellStyle name="20% - Accent2 4 2 2 4" xfId="1439"/>
    <cellStyle name="20% - Accent2 4 2 2 4 2" xfId="1440"/>
    <cellStyle name="20% - Accent2 4 2 2 5" xfId="1441"/>
    <cellStyle name="20% - Accent2 4 2 3" xfId="1442"/>
    <cellStyle name="20% - Accent2 4 2 3 2" xfId="1443"/>
    <cellStyle name="20% - Accent2 4 2 3 2 2" xfId="1444"/>
    <cellStyle name="20% - Accent2 4 2 3 3" xfId="1445"/>
    <cellStyle name="20% - Accent2 4 2 3 3 2" xfId="1446"/>
    <cellStyle name="20% - Accent2 4 2 3 4" xfId="1447"/>
    <cellStyle name="20% - Accent2 4 2 4" xfId="1448"/>
    <cellStyle name="20% - Accent2 4 2 4 2" xfId="1449"/>
    <cellStyle name="20% - Accent2 4 2 4 2 2" xfId="1450"/>
    <cellStyle name="20% - Accent2 4 2 4 3" xfId="1451"/>
    <cellStyle name="20% - Accent2 4 2 4 3 2" xfId="1452"/>
    <cellStyle name="20% - Accent2 4 2 4 4" xfId="1453"/>
    <cellStyle name="20% - Accent2 4 2 5" xfId="1454"/>
    <cellStyle name="20% - Accent2 4 2 5 2" xfId="1455"/>
    <cellStyle name="20% - Accent2 4 2 6" xfId="1456"/>
    <cellStyle name="20% - Accent2 4 2 6 2" xfId="1457"/>
    <cellStyle name="20% - Accent2 4 2 7" xfId="1458"/>
    <cellStyle name="20% - Accent2 4 3" xfId="1459"/>
    <cellStyle name="20% - Accent2 4 3 2" xfId="1460"/>
    <cellStyle name="20% - Accent2 4 3 2 2" xfId="1461"/>
    <cellStyle name="20% - Accent2 4 3 2 2 2" xfId="1462"/>
    <cellStyle name="20% - Accent2 4 3 2 3" xfId="1463"/>
    <cellStyle name="20% - Accent2 4 3 2 3 2" xfId="1464"/>
    <cellStyle name="20% - Accent2 4 3 2 4" xfId="1465"/>
    <cellStyle name="20% - Accent2 4 3 3" xfId="1466"/>
    <cellStyle name="20% - Accent2 4 3 3 2" xfId="1467"/>
    <cellStyle name="20% - Accent2 4 3 4" xfId="1468"/>
    <cellStyle name="20% - Accent2 4 3 4 2" xfId="1469"/>
    <cellStyle name="20% - Accent2 4 3 5" xfId="1470"/>
    <cellStyle name="20% - Accent2 4 4" xfId="1471"/>
    <cellStyle name="20% - Accent2 4 4 2" xfId="1472"/>
    <cellStyle name="20% - Accent2 4 4 2 2" xfId="1473"/>
    <cellStyle name="20% - Accent2 4 4 3" xfId="1474"/>
    <cellStyle name="20% - Accent2 4 4 3 2" xfId="1475"/>
    <cellStyle name="20% - Accent2 4 4 4" xfId="1476"/>
    <cellStyle name="20% - Accent2 4 5" xfId="1477"/>
    <cellStyle name="20% - Accent2 4 5 2" xfId="1478"/>
    <cellStyle name="20% - Accent2 4 5 2 2" xfId="1479"/>
    <cellStyle name="20% - Accent2 4 5 3" xfId="1480"/>
    <cellStyle name="20% - Accent2 4 5 3 2" xfId="1481"/>
    <cellStyle name="20% - Accent2 4 5 4" xfId="1482"/>
    <cellStyle name="20% - Accent2 4 6" xfId="1483"/>
    <cellStyle name="20% - Accent2 4 6 2" xfId="1484"/>
    <cellStyle name="20% - Accent2 4 7" xfId="1485"/>
    <cellStyle name="20% - Accent2 4 7 2" xfId="1486"/>
    <cellStyle name="20% - Accent2 4 8" xfId="1487"/>
    <cellStyle name="20% - Accent2 5" xfId="1488"/>
    <cellStyle name="20% - Accent2 5 2" xfId="1489"/>
    <cellStyle name="20% - Accent2 5 2 2" xfId="1490"/>
    <cellStyle name="20% - Accent2 5 2 2 2" xfId="1491"/>
    <cellStyle name="20% - Accent2 5 2 2 2 2" xfId="1492"/>
    <cellStyle name="20% - Accent2 5 2 2 3" xfId="1493"/>
    <cellStyle name="20% - Accent2 5 2 2 3 2" xfId="1494"/>
    <cellStyle name="20% - Accent2 5 2 2 4" xfId="1495"/>
    <cellStyle name="20% - Accent2 5 2 3" xfId="1496"/>
    <cellStyle name="20% - Accent2 5 2 3 2" xfId="1497"/>
    <cellStyle name="20% - Accent2 5 2 4" xfId="1498"/>
    <cellStyle name="20% - Accent2 5 2 4 2" xfId="1499"/>
    <cellStyle name="20% - Accent2 5 2 5" xfId="1500"/>
    <cellStyle name="20% - Accent2 5 3" xfId="1501"/>
    <cellStyle name="20% - Accent2 5 3 2" xfId="1502"/>
    <cellStyle name="20% - Accent2 5 3 2 2" xfId="1503"/>
    <cellStyle name="20% - Accent2 5 3 3" xfId="1504"/>
    <cellStyle name="20% - Accent2 5 3 3 2" xfId="1505"/>
    <cellStyle name="20% - Accent2 5 3 4" xfId="1506"/>
    <cellStyle name="20% - Accent2 5 4" xfId="1507"/>
    <cellStyle name="20% - Accent2 5 4 2" xfId="1508"/>
    <cellStyle name="20% - Accent2 5 4 2 2" xfId="1509"/>
    <cellStyle name="20% - Accent2 5 4 3" xfId="1510"/>
    <cellStyle name="20% - Accent2 5 4 3 2" xfId="1511"/>
    <cellStyle name="20% - Accent2 5 4 4" xfId="1512"/>
    <cellStyle name="20% - Accent2 5 5" xfId="1513"/>
    <cellStyle name="20% - Accent2 5 5 2" xfId="1514"/>
    <cellStyle name="20% - Accent2 5 6" xfId="1515"/>
    <cellStyle name="20% - Accent2 5 6 2" xfId="1516"/>
    <cellStyle name="20% - Accent2 5 7" xfId="1517"/>
    <cellStyle name="20% - Accent2 6" xfId="1518"/>
    <cellStyle name="20% - Accent2 6 2" xfId="1519"/>
    <cellStyle name="20% - Accent2 6 2 2" xfId="1520"/>
    <cellStyle name="20% - Accent2 6 2 2 2" xfId="1521"/>
    <cellStyle name="20% - Accent2 6 2 2 2 2" xfId="1522"/>
    <cellStyle name="20% - Accent2 6 2 2 3" xfId="1523"/>
    <cellStyle name="20% - Accent2 6 2 2 3 2" xfId="1524"/>
    <cellStyle name="20% - Accent2 6 2 2 4" xfId="1525"/>
    <cellStyle name="20% - Accent2 6 2 3" xfId="1526"/>
    <cellStyle name="20% - Accent2 6 2 3 2" xfId="1527"/>
    <cellStyle name="20% - Accent2 6 2 4" xfId="1528"/>
    <cellStyle name="20% - Accent2 6 2 4 2" xfId="1529"/>
    <cellStyle name="20% - Accent2 6 2 5" xfId="1530"/>
    <cellStyle name="20% - Accent2 6 3" xfId="1531"/>
    <cellStyle name="20% - Accent2 6 3 2" xfId="1532"/>
    <cellStyle name="20% - Accent2 6 3 2 2" xfId="1533"/>
    <cellStyle name="20% - Accent2 6 3 3" xfId="1534"/>
    <cellStyle name="20% - Accent2 6 3 3 2" xfId="1535"/>
    <cellStyle name="20% - Accent2 6 3 4" xfId="1536"/>
    <cellStyle name="20% - Accent2 6 4" xfId="1537"/>
    <cellStyle name="20% - Accent2 6 4 2" xfId="1538"/>
    <cellStyle name="20% - Accent2 6 4 2 2" xfId="1539"/>
    <cellStyle name="20% - Accent2 6 4 3" xfId="1540"/>
    <cellStyle name="20% - Accent2 6 4 3 2" xfId="1541"/>
    <cellStyle name="20% - Accent2 6 4 4" xfId="1542"/>
    <cellStyle name="20% - Accent2 6 5" xfId="1543"/>
    <cellStyle name="20% - Accent2 6 5 2" xfId="1544"/>
    <cellStyle name="20% - Accent2 6 6" xfId="1545"/>
    <cellStyle name="20% - Accent2 6 6 2" xfId="1546"/>
    <cellStyle name="20% - Accent2 6 7" xfId="1547"/>
    <cellStyle name="20% - Accent2 7" xfId="1548"/>
    <cellStyle name="20% - Accent2 7 2" xfId="1549"/>
    <cellStyle name="20% - Accent2 7 2 2" xfId="1550"/>
    <cellStyle name="20% - Accent2 7 2 2 2" xfId="1551"/>
    <cellStyle name="20% - Accent2 7 2 2 2 2" xfId="1552"/>
    <cellStyle name="20% - Accent2 7 2 2 3" xfId="1553"/>
    <cellStyle name="20% - Accent2 7 2 2 3 2" xfId="1554"/>
    <cellStyle name="20% - Accent2 7 2 2 4" xfId="1555"/>
    <cellStyle name="20% - Accent2 7 2 3" xfId="1556"/>
    <cellStyle name="20% - Accent2 7 2 3 2" xfId="1557"/>
    <cellStyle name="20% - Accent2 7 2 4" xfId="1558"/>
    <cellStyle name="20% - Accent2 7 2 4 2" xfId="1559"/>
    <cellStyle name="20% - Accent2 7 2 5" xfId="1560"/>
    <cellStyle name="20% - Accent2 7 3" xfId="1561"/>
    <cellStyle name="20% - Accent2 7 3 2" xfId="1562"/>
    <cellStyle name="20% - Accent2 7 3 2 2" xfId="1563"/>
    <cellStyle name="20% - Accent2 7 3 3" xfId="1564"/>
    <cellStyle name="20% - Accent2 7 3 3 2" xfId="1565"/>
    <cellStyle name="20% - Accent2 7 3 4" xfId="1566"/>
    <cellStyle name="20% - Accent2 7 4" xfId="1567"/>
    <cellStyle name="20% - Accent2 7 4 2" xfId="1568"/>
    <cellStyle name="20% - Accent2 7 4 2 2" xfId="1569"/>
    <cellStyle name="20% - Accent2 7 4 3" xfId="1570"/>
    <cellStyle name="20% - Accent2 7 4 3 2" xfId="1571"/>
    <cellStyle name="20% - Accent2 7 4 4" xfId="1572"/>
    <cellStyle name="20% - Accent2 7 5" xfId="1573"/>
    <cellStyle name="20% - Accent2 7 5 2" xfId="1574"/>
    <cellStyle name="20% - Accent2 7 6" xfId="1575"/>
    <cellStyle name="20% - Accent2 7 6 2" xfId="1576"/>
    <cellStyle name="20% - Accent2 7 7" xfId="1577"/>
    <cellStyle name="20% - Accent2 8" xfId="1578"/>
    <cellStyle name="20% - Accent2 8 2" xfId="1579"/>
    <cellStyle name="20% - Accent2 8 2 2" xfId="1580"/>
    <cellStyle name="20% - Accent2 8 2 2 2" xfId="1581"/>
    <cellStyle name="20% - Accent2 8 2 2 2 2" xfId="1582"/>
    <cellStyle name="20% - Accent2 8 2 2 3" xfId="1583"/>
    <cellStyle name="20% - Accent2 8 2 2 3 2" xfId="1584"/>
    <cellStyle name="20% - Accent2 8 2 2 4" xfId="1585"/>
    <cellStyle name="20% - Accent2 8 2 3" xfId="1586"/>
    <cellStyle name="20% - Accent2 8 2 3 2" xfId="1587"/>
    <cellStyle name="20% - Accent2 8 2 4" xfId="1588"/>
    <cellStyle name="20% - Accent2 8 2 4 2" xfId="1589"/>
    <cellStyle name="20% - Accent2 8 2 5" xfId="1590"/>
    <cellStyle name="20% - Accent2 8 3" xfId="1591"/>
    <cellStyle name="20% - Accent2 8 3 2" xfId="1592"/>
    <cellStyle name="20% - Accent2 8 3 2 2" xfId="1593"/>
    <cellStyle name="20% - Accent2 8 3 3" xfId="1594"/>
    <cellStyle name="20% - Accent2 8 3 3 2" xfId="1595"/>
    <cellStyle name="20% - Accent2 8 3 4" xfId="1596"/>
    <cellStyle name="20% - Accent2 8 4" xfId="1597"/>
    <cellStyle name="20% - Accent2 8 4 2" xfId="1598"/>
    <cellStyle name="20% - Accent2 8 4 2 2" xfId="1599"/>
    <cellStyle name="20% - Accent2 8 4 3" xfId="1600"/>
    <cellStyle name="20% - Accent2 8 4 3 2" xfId="1601"/>
    <cellStyle name="20% - Accent2 8 4 4" xfId="1602"/>
    <cellStyle name="20% - Accent2 8 5" xfId="1603"/>
    <cellStyle name="20% - Accent2 8 5 2" xfId="1604"/>
    <cellStyle name="20% - Accent2 8 6" xfId="1605"/>
    <cellStyle name="20% - Accent2 8 6 2" xfId="1606"/>
    <cellStyle name="20% - Accent2 8 7" xfId="1607"/>
    <cellStyle name="20% - Accent2 9" xfId="1608"/>
    <cellStyle name="20% - Accent2 9 2" xfId="1609"/>
    <cellStyle name="20% - Accent2 9 2 2" xfId="1610"/>
    <cellStyle name="20% - Accent2 9 2 2 2" xfId="1611"/>
    <cellStyle name="20% - Accent2 9 2 2 2 2" xfId="1612"/>
    <cellStyle name="20% - Accent2 9 2 2 3" xfId="1613"/>
    <cellStyle name="20% - Accent2 9 2 2 3 2" xfId="1614"/>
    <cellStyle name="20% - Accent2 9 2 2 4" xfId="1615"/>
    <cellStyle name="20% - Accent2 9 2 3" xfId="1616"/>
    <cellStyle name="20% - Accent2 9 2 3 2" xfId="1617"/>
    <cellStyle name="20% - Accent2 9 2 4" xfId="1618"/>
    <cellStyle name="20% - Accent2 9 2 4 2" xfId="1619"/>
    <cellStyle name="20% - Accent2 9 2 5" xfId="1620"/>
    <cellStyle name="20% - Accent2 9 3" xfId="1621"/>
    <cellStyle name="20% - Accent2 9 3 2" xfId="1622"/>
    <cellStyle name="20% - Accent2 9 3 2 2" xfId="1623"/>
    <cellStyle name="20% - Accent2 9 3 3" xfId="1624"/>
    <cellStyle name="20% - Accent2 9 3 3 2" xfId="1625"/>
    <cellStyle name="20% - Accent2 9 3 4" xfId="1626"/>
    <cellStyle name="20% - Accent2 9 4" xfId="1627"/>
    <cellStyle name="20% - Accent2 9 4 2" xfId="1628"/>
    <cellStyle name="20% - Accent2 9 4 2 2" xfId="1629"/>
    <cellStyle name="20% - Accent2 9 4 3" xfId="1630"/>
    <cellStyle name="20% - Accent2 9 4 3 2" xfId="1631"/>
    <cellStyle name="20% - Accent2 9 4 4" xfId="1632"/>
    <cellStyle name="20% - Accent2 9 5" xfId="1633"/>
    <cellStyle name="20% - Accent2 9 5 2" xfId="1634"/>
    <cellStyle name="20% - Accent2 9 6" xfId="1635"/>
    <cellStyle name="20% - Accent2 9 6 2" xfId="1636"/>
    <cellStyle name="20% - Accent2 9 7" xfId="1637"/>
    <cellStyle name="20% - Accent3 10" xfId="1638"/>
    <cellStyle name="20% - Accent3 10 2" xfId="1639"/>
    <cellStyle name="20% - Accent3 10 2 2" xfId="1640"/>
    <cellStyle name="20% - Accent3 10 2 2 2" xfId="1641"/>
    <cellStyle name="20% - Accent3 10 2 2 2 2" xfId="1642"/>
    <cellStyle name="20% - Accent3 10 2 2 3" xfId="1643"/>
    <cellStyle name="20% - Accent3 10 2 2 3 2" xfId="1644"/>
    <cellStyle name="20% - Accent3 10 2 2 4" xfId="1645"/>
    <cellStyle name="20% - Accent3 10 2 3" xfId="1646"/>
    <cellStyle name="20% - Accent3 10 2 3 2" xfId="1647"/>
    <cellStyle name="20% - Accent3 10 2 4" xfId="1648"/>
    <cellStyle name="20% - Accent3 10 2 4 2" xfId="1649"/>
    <cellStyle name="20% - Accent3 10 2 5" xfId="1650"/>
    <cellStyle name="20% - Accent3 10 3" xfId="1651"/>
    <cellStyle name="20% - Accent3 10 3 2" xfId="1652"/>
    <cellStyle name="20% - Accent3 10 3 2 2" xfId="1653"/>
    <cellStyle name="20% - Accent3 10 3 3" xfId="1654"/>
    <cellStyle name="20% - Accent3 10 3 3 2" xfId="1655"/>
    <cellStyle name="20% - Accent3 10 3 4" xfId="1656"/>
    <cellStyle name="20% - Accent3 10 4" xfId="1657"/>
    <cellStyle name="20% - Accent3 10 4 2" xfId="1658"/>
    <cellStyle name="20% - Accent3 10 4 2 2" xfId="1659"/>
    <cellStyle name="20% - Accent3 10 4 3" xfId="1660"/>
    <cellStyle name="20% - Accent3 10 4 3 2" xfId="1661"/>
    <cellStyle name="20% - Accent3 10 4 4" xfId="1662"/>
    <cellStyle name="20% - Accent3 10 5" xfId="1663"/>
    <cellStyle name="20% - Accent3 10 5 2" xfId="1664"/>
    <cellStyle name="20% - Accent3 10 6" xfId="1665"/>
    <cellStyle name="20% - Accent3 10 6 2" xfId="1666"/>
    <cellStyle name="20% - Accent3 10 7" xfId="1667"/>
    <cellStyle name="20% - Accent3 11" xfId="1668"/>
    <cellStyle name="20% - Accent3 11 2" xfId="1669"/>
    <cellStyle name="20% - Accent3 11 2 2" xfId="1670"/>
    <cellStyle name="20% - Accent3 11 2 2 2" xfId="1671"/>
    <cellStyle name="20% - Accent3 11 2 2 2 2" xfId="1672"/>
    <cellStyle name="20% - Accent3 11 2 2 3" xfId="1673"/>
    <cellStyle name="20% - Accent3 11 2 2 3 2" xfId="1674"/>
    <cellStyle name="20% - Accent3 11 2 2 4" xfId="1675"/>
    <cellStyle name="20% - Accent3 11 2 3" xfId="1676"/>
    <cellStyle name="20% - Accent3 11 2 3 2" xfId="1677"/>
    <cellStyle name="20% - Accent3 11 2 4" xfId="1678"/>
    <cellStyle name="20% - Accent3 11 2 4 2" xfId="1679"/>
    <cellStyle name="20% - Accent3 11 2 5" xfId="1680"/>
    <cellStyle name="20% - Accent3 11 3" xfId="1681"/>
    <cellStyle name="20% - Accent3 11 3 2" xfId="1682"/>
    <cellStyle name="20% - Accent3 11 3 2 2" xfId="1683"/>
    <cellStyle name="20% - Accent3 11 3 3" xfId="1684"/>
    <cellStyle name="20% - Accent3 11 3 3 2" xfId="1685"/>
    <cellStyle name="20% - Accent3 11 3 4" xfId="1686"/>
    <cellStyle name="20% - Accent3 11 4" xfId="1687"/>
    <cellStyle name="20% - Accent3 11 4 2" xfId="1688"/>
    <cellStyle name="20% - Accent3 11 4 2 2" xfId="1689"/>
    <cellStyle name="20% - Accent3 11 4 3" xfId="1690"/>
    <cellStyle name="20% - Accent3 11 4 3 2" xfId="1691"/>
    <cellStyle name="20% - Accent3 11 4 4" xfId="1692"/>
    <cellStyle name="20% - Accent3 11 5" xfId="1693"/>
    <cellStyle name="20% - Accent3 11 5 2" xfId="1694"/>
    <cellStyle name="20% - Accent3 11 6" xfId="1695"/>
    <cellStyle name="20% - Accent3 11 6 2" xfId="1696"/>
    <cellStyle name="20% - Accent3 11 7" xfId="1697"/>
    <cellStyle name="20% - Accent3 12" xfId="1698"/>
    <cellStyle name="20% - Accent3 12 2" xfId="1699"/>
    <cellStyle name="20% - Accent3 12 2 2" xfId="1700"/>
    <cellStyle name="20% - Accent3 12 2 2 2" xfId="1701"/>
    <cellStyle name="20% - Accent3 12 2 2 2 2" xfId="1702"/>
    <cellStyle name="20% - Accent3 12 2 2 3" xfId="1703"/>
    <cellStyle name="20% - Accent3 12 2 2 3 2" xfId="1704"/>
    <cellStyle name="20% - Accent3 12 2 2 4" xfId="1705"/>
    <cellStyle name="20% - Accent3 12 2 3" xfId="1706"/>
    <cellStyle name="20% - Accent3 12 2 3 2" xfId="1707"/>
    <cellStyle name="20% - Accent3 12 2 4" xfId="1708"/>
    <cellStyle name="20% - Accent3 12 2 4 2" xfId="1709"/>
    <cellStyle name="20% - Accent3 12 2 5" xfId="1710"/>
    <cellStyle name="20% - Accent3 12 3" xfId="1711"/>
    <cellStyle name="20% - Accent3 12 3 2" xfId="1712"/>
    <cellStyle name="20% - Accent3 12 3 2 2" xfId="1713"/>
    <cellStyle name="20% - Accent3 12 3 3" xfId="1714"/>
    <cellStyle name="20% - Accent3 12 3 3 2" xfId="1715"/>
    <cellStyle name="20% - Accent3 12 3 4" xfId="1716"/>
    <cellStyle name="20% - Accent3 12 4" xfId="1717"/>
    <cellStyle name="20% - Accent3 12 4 2" xfId="1718"/>
    <cellStyle name="20% - Accent3 12 4 2 2" xfId="1719"/>
    <cellStyle name="20% - Accent3 12 4 3" xfId="1720"/>
    <cellStyle name="20% - Accent3 12 4 3 2" xfId="1721"/>
    <cellStyle name="20% - Accent3 12 4 4" xfId="1722"/>
    <cellStyle name="20% - Accent3 12 5" xfId="1723"/>
    <cellStyle name="20% - Accent3 12 5 2" xfId="1724"/>
    <cellStyle name="20% - Accent3 12 6" xfId="1725"/>
    <cellStyle name="20% - Accent3 12 6 2" xfId="1726"/>
    <cellStyle name="20% - Accent3 12 7" xfId="1727"/>
    <cellStyle name="20% - Accent3 13" xfId="1728"/>
    <cellStyle name="20% - Accent3 13 2" xfId="1729"/>
    <cellStyle name="20% - Accent3 13 2 2" xfId="1730"/>
    <cellStyle name="20% - Accent3 13 2 2 2" xfId="1731"/>
    <cellStyle name="20% - Accent3 13 2 2 2 2" xfId="1732"/>
    <cellStyle name="20% - Accent3 13 2 2 3" xfId="1733"/>
    <cellStyle name="20% - Accent3 13 2 2 3 2" xfId="1734"/>
    <cellStyle name="20% - Accent3 13 2 2 4" xfId="1735"/>
    <cellStyle name="20% - Accent3 13 2 3" xfId="1736"/>
    <cellStyle name="20% - Accent3 13 2 3 2" xfId="1737"/>
    <cellStyle name="20% - Accent3 13 2 4" xfId="1738"/>
    <cellStyle name="20% - Accent3 13 2 4 2" xfId="1739"/>
    <cellStyle name="20% - Accent3 13 2 5" xfId="1740"/>
    <cellStyle name="20% - Accent3 13 3" xfId="1741"/>
    <cellStyle name="20% - Accent3 13 3 2" xfId="1742"/>
    <cellStyle name="20% - Accent3 13 3 2 2" xfId="1743"/>
    <cellStyle name="20% - Accent3 13 3 3" xfId="1744"/>
    <cellStyle name="20% - Accent3 13 3 3 2" xfId="1745"/>
    <cellStyle name="20% - Accent3 13 3 4" xfId="1746"/>
    <cellStyle name="20% - Accent3 13 4" xfId="1747"/>
    <cellStyle name="20% - Accent3 13 4 2" xfId="1748"/>
    <cellStyle name="20% - Accent3 13 4 2 2" xfId="1749"/>
    <cellStyle name="20% - Accent3 13 4 3" xfId="1750"/>
    <cellStyle name="20% - Accent3 13 4 3 2" xfId="1751"/>
    <cellStyle name="20% - Accent3 13 4 4" xfId="1752"/>
    <cellStyle name="20% - Accent3 13 5" xfId="1753"/>
    <cellStyle name="20% - Accent3 13 5 2" xfId="1754"/>
    <cellStyle name="20% - Accent3 13 6" xfId="1755"/>
    <cellStyle name="20% - Accent3 13 6 2" xfId="1756"/>
    <cellStyle name="20% - Accent3 13 7" xfId="1757"/>
    <cellStyle name="20% - Accent3 14" xfId="1758"/>
    <cellStyle name="20% - Accent3 14 2" xfId="1759"/>
    <cellStyle name="20% - Accent3 14 2 2" xfId="1760"/>
    <cellStyle name="20% - Accent3 14 2 2 2" xfId="1761"/>
    <cellStyle name="20% - Accent3 14 2 2 2 2" xfId="1762"/>
    <cellStyle name="20% - Accent3 14 2 2 3" xfId="1763"/>
    <cellStyle name="20% - Accent3 14 2 2 3 2" xfId="1764"/>
    <cellStyle name="20% - Accent3 14 2 2 4" xfId="1765"/>
    <cellStyle name="20% - Accent3 14 2 3" xfId="1766"/>
    <cellStyle name="20% - Accent3 14 2 3 2" xfId="1767"/>
    <cellStyle name="20% - Accent3 14 2 4" xfId="1768"/>
    <cellStyle name="20% - Accent3 14 2 4 2" xfId="1769"/>
    <cellStyle name="20% - Accent3 14 2 5" xfId="1770"/>
    <cellStyle name="20% - Accent3 14 3" xfId="1771"/>
    <cellStyle name="20% - Accent3 14 3 2" xfId="1772"/>
    <cellStyle name="20% - Accent3 14 3 2 2" xfId="1773"/>
    <cellStyle name="20% - Accent3 14 3 3" xfId="1774"/>
    <cellStyle name="20% - Accent3 14 3 3 2" xfId="1775"/>
    <cellStyle name="20% - Accent3 14 3 4" xfId="1776"/>
    <cellStyle name="20% - Accent3 14 4" xfId="1777"/>
    <cellStyle name="20% - Accent3 14 4 2" xfId="1778"/>
    <cellStyle name="20% - Accent3 14 4 2 2" xfId="1779"/>
    <cellStyle name="20% - Accent3 14 4 3" xfId="1780"/>
    <cellStyle name="20% - Accent3 14 4 3 2" xfId="1781"/>
    <cellStyle name="20% - Accent3 14 4 4" xfId="1782"/>
    <cellStyle name="20% - Accent3 14 5" xfId="1783"/>
    <cellStyle name="20% - Accent3 14 5 2" xfId="1784"/>
    <cellStyle name="20% - Accent3 14 6" xfId="1785"/>
    <cellStyle name="20% - Accent3 14 6 2" xfId="1786"/>
    <cellStyle name="20% - Accent3 14 7" xfId="1787"/>
    <cellStyle name="20% - Accent3 15" xfId="1788"/>
    <cellStyle name="20% - Accent3 15 2" xfId="1789"/>
    <cellStyle name="20% - Accent3 15 2 2" xfId="1790"/>
    <cellStyle name="20% - Accent3 15 2 2 2" xfId="1791"/>
    <cellStyle name="20% - Accent3 15 2 2 2 2" xfId="1792"/>
    <cellStyle name="20% - Accent3 15 2 2 3" xfId="1793"/>
    <cellStyle name="20% - Accent3 15 2 2 3 2" xfId="1794"/>
    <cellStyle name="20% - Accent3 15 2 2 4" xfId="1795"/>
    <cellStyle name="20% - Accent3 15 2 3" xfId="1796"/>
    <cellStyle name="20% - Accent3 15 2 3 2" xfId="1797"/>
    <cellStyle name="20% - Accent3 15 2 4" xfId="1798"/>
    <cellStyle name="20% - Accent3 15 2 4 2" xfId="1799"/>
    <cellStyle name="20% - Accent3 15 2 5" xfId="1800"/>
    <cellStyle name="20% - Accent3 15 3" xfId="1801"/>
    <cellStyle name="20% - Accent3 15 3 2" xfId="1802"/>
    <cellStyle name="20% - Accent3 15 3 2 2" xfId="1803"/>
    <cellStyle name="20% - Accent3 15 3 3" xfId="1804"/>
    <cellStyle name="20% - Accent3 15 3 3 2" xfId="1805"/>
    <cellStyle name="20% - Accent3 15 3 4" xfId="1806"/>
    <cellStyle name="20% - Accent3 15 4" xfId="1807"/>
    <cellStyle name="20% - Accent3 15 4 2" xfId="1808"/>
    <cellStyle name="20% - Accent3 15 4 2 2" xfId="1809"/>
    <cellStyle name="20% - Accent3 15 4 3" xfId="1810"/>
    <cellStyle name="20% - Accent3 15 4 3 2" xfId="1811"/>
    <cellStyle name="20% - Accent3 15 4 4" xfId="1812"/>
    <cellStyle name="20% - Accent3 15 5" xfId="1813"/>
    <cellStyle name="20% - Accent3 15 5 2" xfId="1814"/>
    <cellStyle name="20% - Accent3 15 6" xfId="1815"/>
    <cellStyle name="20% - Accent3 15 6 2" xfId="1816"/>
    <cellStyle name="20% - Accent3 15 7" xfId="1817"/>
    <cellStyle name="20% - Accent3 16" xfId="1818"/>
    <cellStyle name="20% - Accent3 16 2" xfId="1819"/>
    <cellStyle name="20% - Accent3 16 2 2" xfId="1820"/>
    <cellStyle name="20% - Accent3 16 2 2 2" xfId="1821"/>
    <cellStyle name="20% - Accent3 16 2 2 2 2" xfId="1822"/>
    <cellStyle name="20% - Accent3 16 2 2 3" xfId="1823"/>
    <cellStyle name="20% - Accent3 16 2 2 3 2" xfId="1824"/>
    <cellStyle name="20% - Accent3 16 2 2 4" xfId="1825"/>
    <cellStyle name="20% - Accent3 16 2 3" xfId="1826"/>
    <cellStyle name="20% - Accent3 16 2 3 2" xfId="1827"/>
    <cellStyle name="20% - Accent3 16 2 4" xfId="1828"/>
    <cellStyle name="20% - Accent3 16 2 4 2" xfId="1829"/>
    <cellStyle name="20% - Accent3 16 2 5" xfId="1830"/>
    <cellStyle name="20% - Accent3 16 3" xfId="1831"/>
    <cellStyle name="20% - Accent3 16 3 2" xfId="1832"/>
    <cellStyle name="20% - Accent3 16 3 2 2" xfId="1833"/>
    <cellStyle name="20% - Accent3 16 3 3" xfId="1834"/>
    <cellStyle name="20% - Accent3 16 3 3 2" xfId="1835"/>
    <cellStyle name="20% - Accent3 16 3 4" xfId="1836"/>
    <cellStyle name="20% - Accent3 16 4" xfId="1837"/>
    <cellStyle name="20% - Accent3 16 4 2" xfId="1838"/>
    <cellStyle name="20% - Accent3 16 4 2 2" xfId="1839"/>
    <cellStyle name="20% - Accent3 16 4 3" xfId="1840"/>
    <cellStyle name="20% - Accent3 16 4 3 2" xfId="1841"/>
    <cellStyle name="20% - Accent3 16 4 4" xfId="1842"/>
    <cellStyle name="20% - Accent3 16 5" xfId="1843"/>
    <cellStyle name="20% - Accent3 16 5 2" xfId="1844"/>
    <cellStyle name="20% - Accent3 16 6" xfId="1845"/>
    <cellStyle name="20% - Accent3 16 6 2" xfId="1846"/>
    <cellStyle name="20% - Accent3 16 7" xfId="1847"/>
    <cellStyle name="20% - Accent3 17" xfId="1848"/>
    <cellStyle name="20% - Accent3 17 2" xfId="1849"/>
    <cellStyle name="20% - Accent3 17 2 2" xfId="1850"/>
    <cellStyle name="20% - Accent3 17 2 2 2" xfId="1851"/>
    <cellStyle name="20% - Accent3 17 2 2 2 2" xfId="1852"/>
    <cellStyle name="20% - Accent3 17 2 2 3" xfId="1853"/>
    <cellStyle name="20% - Accent3 17 2 2 3 2" xfId="1854"/>
    <cellStyle name="20% - Accent3 17 2 2 4" xfId="1855"/>
    <cellStyle name="20% - Accent3 17 2 3" xfId="1856"/>
    <cellStyle name="20% - Accent3 17 2 3 2" xfId="1857"/>
    <cellStyle name="20% - Accent3 17 2 4" xfId="1858"/>
    <cellStyle name="20% - Accent3 17 2 4 2" xfId="1859"/>
    <cellStyle name="20% - Accent3 17 2 5" xfId="1860"/>
    <cellStyle name="20% - Accent3 17 3" xfId="1861"/>
    <cellStyle name="20% - Accent3 17 3 2" xfId="1862"/>
    <cellStyle name="20% - Accent3 17 3 2 2" xfId="1863"/>
    <cellStyle name="20% - Accent3 17 3 3" xfId="1864"/>
    <cellStyle name="20% - Accent3 17 3 3 2" xfId="1865"/>
    <cellStyle name="20% - Accent3 17 3 4" xfId="1866"/>
    <cellStyle name="20% - Accent3 17 4" xfId="1867"/>
    <cellStyle name="20% - Accent3 17 4 2" xfId="1868"/>
    <cellStyle name="20% - Accent3 17 4 2 2" xfId="1869"/>
    <cellStyle name="20% - Accent3 17 4 3" xfId="1870"/>
    <cellStyle name="20% - Accent3 17 4 3 2" xfId="1871"/>
    <cellStyle name="20% - Accent3 17 4 4" xfId="1872"/>
    <cellStyle name="20% - Accent3 17 5" xfId="1873"/>
    <cellStyle name="20% - Accent3 17 5 2" xfId="1874"/>
    <cellStyle name="20% - Accent3 17 6" xfId="1875"/>
    <cellStyle name="20% - Accent3 17 6 2" xfId="1876"/>
    <cellStyle name="20% - Accent3 17 7" xfId="1877"/>
    <cellStyle name="20% - Accent3 18" xfId="1878"/>
    <cellStyle name="20% - Accent3 18 2" xfId="1879"/>
    <cellStyle name="20% - Accent3 18 2 2" xfId="1880"/>
    <cellStyle name="20% - Accent3 18 2 2 2" xfId="1881"/>
    <cellStyle name="20% - Accent3 18 2 2 2 2" xfId="1882"/>
    <cellStyle name="20% - Accent3 18 2 2 3" xfId="1883"/>
    <cellStyle name="20% - Accent3 18 2 2 3 2" xfId="1884"/>
    <cellStyle name="20% - Accent3 18 2 2 4" xfId="1885"/>
    <cellStyle name="20% - Accent3 18 2 3" xfId="1886"/>
    <cellStyle name="20% - Accent3 18 2 3 2" xfId="1887"/>
    <cellStyle name="20% - Accent3 18 2 4" xfId="1888"/>
    <cellStyle name="20% - Accent3 18 2 4 2" xfId="1889"/>
    <cellStyle name="20% - Accent3 18 2 5" xfId="1890"/>
    <cellStyle name="20% - Accent3 18 3" xfId="1891"/>
    <cellStyle name="20% - Accent3 18 3 2" xfId="1892"/>
    <cellStyle name="20% - Accent3 18 3 2 2" xfId="1893"/>
    <cellStyle name="20% - Accent3 18 3 3" xfId="1894"/>
    <cellStyle name="20% - Accent3 18 3 3 2" xfId="1895"/>
    <cellStyle name="20% - Accent3 18 3 4" xfId="1896"/>
    <cellStyle name="20% - Accent3 18 4" xfId="1897"/>
    <cellStyle name="20% - Accent3 18 4 2" xfId="1898"/>
    <cellStyle name="20% - Accent3 18 4 2 2" xfId="1899"/>
    <cellStyle name="20% - Accent3 18 4 3" xfId="1900"/>
    <cellStyle name="20% - Accent3 18 4 3 2" xfId="1901"/>
    <cellStyle name="20% - Accent3 18 4 4" xfId="1902"/>
    <cellStyle name="20% - Accent3 18 5" xfId="1903"/>
    <cellStyle name="20% - Accent3 18 5 2" xfId="1904"/>
    <cellStyle name="20% - Accent3 18 6" xfId="1905"/>
    <cellStyle name="20% - Accent3 18 6 2" xfId="1906"/>
    <cellStyle name="20% - Accent3 18 7" xfId="1907"/>
    <cellStyle name="20% - Accent3 19" xfId="1908"/>
    <cellStyle name="20% - Accent3 19 2" xfId="1909"/>
    <cellStyle name="20% - Accent3 19 2 2" xfId="1910"/>
    <cellStyle name="20% - Accent3 19 2 2 2" xfId="1911"/>
    <cellStyle name="20% - Accent3 19 2 2 2 2" xfId="1912"/>
    <cellStyle name="20% - Accent3 19 2 2 3" xfId="1913"/>
    <cellStyle name="20% - Accent3 19 2 2 3 2" xfId="1914"/>
    <cellStyle name="20% - Accent3 19 2 2 4" xfId="1915"/>
    <cellStyle name="20% - Accent3 19 2 3" xfId="1916"/>
    <cellStyle name="20% - Accent3 19 2 3 2" xfId="1917"/>
    <cellStyle name="20% - Accent3 19 2 4" xfId="1918"/>
    <cellStyle name="20% - Accent3 19 2 4 2" xfId="1919"/>
    <cellStyle name="20% - Accent3 19 2 5" xfId="1920"/>
    <cellStyle name="20% - Accent3 19 3" xfId="1921"/>
    <cellStyle name="20% - Accent3 19 3 2" xfId="1922"/>
    <cellStyle name="20% - Accent3 19 3 2 2" xfId="1923"/>
    <cellStyle name="20% - Accent3 19 3 3" xfId="1924"/>
    <cellStyle name="20% - Accent3 19 3 3 2" xfId="1925"/>
    <cellStyle name="20% - Accent3 19 3 4" xfId="1926"/>
    <cellStyle name="20% - Accent3 19 4" xfId="1927"/>
    <cellStyle name="20% - Accent3 19 4 2" xfId="1928"/>
    <cellStyle name="20% - Accent3 19 4 2 2" xfId="1929"/>
    <cellStyle name="20% - Accent3 19 4 3" xfId="1930"/>
    <cellStyle name="20% - Accent3 19 4 3 2" xfId="1931"/>
    <cellStyle name="20% - Accent3 19 4 4" xfId="1932"/>
    <cellStyle name="20% - Accent3 19 5" xfId="1933"/>
    <cellStyle name="20% - Accent3 19 5 2" xfId="1934"/>
    <cellStyle name="20% - Accent3 19 6" xfId="1935"/>
    <cellStyle name="20% - Accent3 19 6 2" xfId="1936"/>
    <cellStyle name="20% - Accent3 19 7" xfId="1937"/>
    <cellStyle name="20% - Accent3 2" xfId="1938"/>
    <cellStyle name="20% - Accent3 2 2" xfId="1939"/>
    <cellStyle name="20% - Accent3 2 3" xfId="1940"/>
    <cellStyle name="20% - Accent3 2 3 2" xfId="1941"/>
    <cellStyle name="20% - Accent3 2 3 2 2" xfId="1942"/>
    <cellStyle name="20% - Accent3 2 3 2 2 2" xfId="1943"/>
    <cellStyle name="20% - Accent3 2 3 2 2 2 2" xfId="1944"/>
    <cellStyle name="20% - Accent3 2 3 2 2 3" xfId="1945"/>
    <cellStyle name="20% - Accent3 2 3 2 2 3 2" xfId="1946"/>
    <cellStyle name="20% - Accent3 2 3 2 2 4" xfId="1947"/>
    <cellStyle name="20% - Accent3 2 3 2 3" xfId="1948"/>
    <cellStyle name="20% - Accent3 2 3 2 3 2" xfId="1949"/>
    <cellStyle name="20% - Accent3 2 3 2 4" xfId="1950"/>
    <cellStyle name="20% - Accent3 2 3 2 4 2" xfId="1951"/>
    <cellStyle name="20% - Accent3 2 3 2 5" xfId="1952"/>
    <cellStyle name="20% - Accent3 2 3 3" xfId="1953"/>
    <cellStyle name="20% - Accent3 2 3 3 2" xfId="1954"/>
    <cellStyle name="20% - Accent3 2 3 3 2 2" xfId="1955"/>
    <cellStyle name="20% - Accent3 2 3 3 3" xfId="1956"/>
    <cellStyle name="20% - Accent3 2 3 3 3 2" xfId="1957"/>
    <cellStyle name="20% - Accent3 2 3 3 4" xfId="1958"/>
    <cellStyle name="20% - Accent3 2 3 4" xfId="1959"/>
    <cellStyle name="20% - Accent3 2 3 4 2" xfId="1960"/>
    <cellStyle name="20% - Accent3 2 3 4 2 2" xfId="1961"/>
    <cellStyle name="20% - Accent3 2 3 4 3" xfId="1962"/>
    <cellStyle name="20% - Accent3 2 3 4 3 2" xfId="1963"/>
    <cellStyle name="20% - Accent3 2 3 4 4" xfId="1964"/>
    <cellStyle name="20% - Accent3 2 3 5" xfId="1965"/>
    <cellStyle name="20% - Accent3 2 3 5 2" xfId="1966"/>
    <cellStyle name="20% - Accent3 2 3 6" xfId="1967"/>
    <cellStyle name="20% - Accent3 2 3 6 2" xfId="1968"/>
    <cellStyle name="20% - Accent3 2 3 7" xfId="1969"/>
    <cellStyle name="20% - Accent3 2 4" xfId="1970"/>
    <cellStyle name="20% - Accent3 2 5" xfId="1971"/>
    <cellStyle name="20% - Accent3 2 6" xfId="1972"/>
    <cellStyle name="20% - Accent3 20" xfId="1973"/>
    <cellStyle name="20% - Accent3 20 2" xfId="1974"/>
    <cellStyle name="20% - Accent3 20 2 2" xfId="1975"/>
    <cellStyle name="20% - Accent3 20 2 2 2" xfId="1976"/>
    <cellStyle name="20% - Accent3 20 2 2 2 2" xfId="1977"/>
    <cellStyle name="20% - Accent3 20 2 2 3" xfId="1978"/>
    <cellStyle name="20% - Accent3 20 2 2 3 2" xfId="1979"/>
    <cellStyle name="20% - Accent3 20 2 2 4" xfId="1980"/>
    <cellStyle name="20% - Accent3 20 2 3" xfId="1981"/>
    <cellStyle name="20% - Accent3 20 2 3 2" xfId="1982"/>
    <cellStyle name="20% - Accent3 20 2 4" xfId="1983"/>
    <cellStyle name="20% - Accent3 20 2 4 2" xfId="1984"/>
    <cellStyle name="20% - Accent3 20 2 5" xfId="1985"/>
    <cellStyle name="20% - Accent3 20 3" xfId="1986"/>
    <cellStyle name="20% - Accent3 20 3 2" xfId="1987"/>
    <cellStyle name="20% - Accent3 20 3 2 2" xfId="1988"/>
    <cellStyle name="20% - Accent3 20 3 3" xfId="1989"/>
    <cellStyle name="20% - Accent3 20 3 3 2" xfId="1990"/>
    <cellStyle name="20% - Accent3 20 3 4" xfId="1991"/>
    <cellStyle name="20% - Accent3 20 4" xfId="1992"/>
    <cellStyle name="20% - Accent3 20 4 2" xfId="1993"/>
    <cellStyle name="20% - Accent3 20 4 2 2" xfId="1994"/>
    <cellStyle name="20% - Accent3 20 4 3" xfId="1995"/>
    <cellStyle name="20% - Accent3 20 4 3 2" xfId="1996"/>
    <cellStyle name="20% - Accent3 20 4 4" xfId="1997"/>
    <cellStyle name="20% - Accent3 20 5" xfId="1998"/>
    <cellStyle name="20% - Accent3 20 5 2" xfId="1999"/>
    <cellStyle name="20% - Accent3 20 6" xfId="2000"/>
    <cellStyle name="20% - Accent3 20 6 2" xfId="2001"/>
    <cellStyle name="20% - Accent3 20 7" xfId="2002"/>
    <cellStyle name="20% - Accent3 21" xfId="2003"/>
    <cellStyle name="20% - Accent3 22" xfId="2004"/>
    <cellStyle name="20% - Accent3 22 2" xfId="2005"/>
    <cellStyle name="20% - Accent3 22 2 2" xfId="2006"/>
    <cellStyle name="20% - Accent3 22 2 2 2" xfId="2007"/>
    <cellStyle name="20% - Accent3 22 2 2 2 2" xfId="2008"/>
    <cellStyle name="20% - Accent3 22 2 2 3" xfId="2009"/>
    <cellStyle name="20% - Accent3 22 2 2 3 2" xfId="2010"/>
    <cellStyle name="20% - Accent3 22 2 2 4" xfId="2011"/>
    <cellStyle name="20% - Accent3 22 2 3" xfId="2012"/>
    <cellStyle name="20% - Accent3 22 2 3 2" xfId="2013"/>
    <cellStyle name="20% - Accent3 22 2 4" xfId="2014"/>
    <cellStyle name="20% - Accent3 22 2 4 2" xfId="2015"/>
    <cellStyle name="20% - Accent3 22 2 5" xfId="2016"/>
    <cellStyle name="20% - Accent3 22 3" xfId="2017"/>
    <cellStyle name="20% - Accent3 22 3 2" xfId="2018"/>
    <cellStyle name="20% - Accent3 22 3 2 2" xfId="2019"/>
    <cellStyle name="20% - Accent3 22 3 3" xfId="2020"/>
    <cellStyle name="20% - Accent3 22 3 3 2" xfId="2021"/>
    <cellStyle name="20% - Accent3 22 3 4" xfId="2022"/>
    <cellStyle name="20% - Accent3 22 4" xfId="2023"/>
    <cellStyle name="20% - Accent3 22 4 2" xfId="2024"/>
    <cellStyle name="20% - Accent3 22 4 2 2" xfId="2025"/>
    <cellStyle name="20% - Accent3 22 4 3" xfId="2026"/>
    <cellStyle name="20% - Accent3 22 4 3 2" xfId="2027"/>
    <cellStyle name="20% - Accent3 22 4 4" xfId="2028"/>
    <cellStyle name="20% - Accent3 22 5" xfId="2029"/>
    <cellStyle name="20% - Accent3 22 5 2" xfId="2030"/>
    <cellStyle name="20% - Accent3 22 6" xfId="2031"/>
    <cellStyle name="20% - Accent3 22 6 2" xfId="2032"/>
    <cellStyle name="20% - Accent3 22 7" xfId="2033"/>
    <cellStyle name="20% - Accent3 23" xfId="2034"/>
    <cellStyle name="20% - Accent3 23 2" xfId="2035"/>
    <cellStyle name="20% - Accent3 23 2 2" xfId="2036"/>
    <cellStyle name="20% - Accent3 23 2 2 2" xfId="2037"/>
    <cellStyle name="20% - Accent3 23 2 3" xfId="2038"/>
    <cellStyle name="20% - Accent3 23 2 3 2" xfId="2039"/>
    <cellStyle name="20% - Accent3 23 2 4" xfId="2040"/>
    <cellStyle name="20% - Accent3 23 3" xfId="2041"/>
    <cellStyle name="20% - Accent3 23 3 2" xfId="2042"/>
    <cellStyle name="20% - Accent3 23 4" xfId="2043"/>
    <cellStyle name="20% - Accent3 23 4 2" xfId="2044"/>
    <cellStyle name="20% - Accent3 23 5" xfId="2045"/>
    <cellStyle name="20% - Accent3 24" xfId="2046"/>
    <cellStyle name="20% - Accent3 24 2" xfId="2047"/>
    <cellStyle name="20% - Accent3 24 2 2" xfId="2048"/>
    <cellStyle name="20% - Accent3 24 3" xfId="2049"/>
    <cellStyle name="20% - Accent3 24 3 2" xfId="2050"/>
    <cellStyle name="20% - Accent3 24 4" xfId="2051"/>
    <cellStyle name="20% - Accent3 25" xfId="2052"/>
    <cellStyle name="20% - Accent3 25 2" xfId="2053"/>
    <cellStyle name="20% - Accent3 25 2 2" xfId="2054"/>
    <cellStyle name="20% - Accent3 25 3" xfId="2055"/>
    <cellStyle name="20% - Accent3 25 3 2" xfId="2056"/>
    <cellStyle name="20% - Accent3 25 4" xfId="2057"/>
    <cellStyle name="20% - Accent3 26" xfId="2058"/>
    <cellStyle name="20% - Accent3 27" xfId="2059"/>
    <cellStyle name="20% - Accent3 27 2" xfId="2060"/>
    <cellStyle name="20% - Accent3 28" xfId="2061"/>
    <cellStyle name="20% - Accent3 28 2" xfId="2062"/>
    <cellStyle name="20% - Accent3 29" xfId="2063"/>
    <cellStyle name="20% - Accent3 29 2" xfId="2064"/>
    <cellStyle name="20% - Accent3 3" xfId="2065"/>
    <cellStyle name="20% - Accent3 3 2" xfId="2066"/>
    <cellStyle name="20% - Accent3 3 3" xfId="2067"/>
    <cellStyle name="20% - Accent3 3 3 2" xfId="2068"/>
    <cellStyle name="20% - Accent3 3 3 2 2" xfId="2069"/>
    <cellStyle name="20% - Accent3 3 3 2 2 2" xfId="2070"/>
    <cellStyle name="20% - Accent3 3 3 2 2 2 2" xfId="2071"/>
    <cellStyle name="20% - Accent3 3 3 2 2 3" xfId="2072"/>
    <cellStyle name="20% - Accent3 3 3 2 2 3 2" xfId="2073"/>
    <cellStyle name="20% - Accent3 3 3 2 2 4" xfId="2074"/>
    <cellStyle name="20% - Accent3 3 3 2 3" xfId="2075"/>
    <cellStyle name="20% - Accent3 3 3 2 3 2" xfId="2076"/>
    <cellStyle name="20% - Accent3 3 3 2 4" xfId="2077"/>
    <cellStyle name="20% - Accent3 3 3 2 4 2" xfId="2078"/>
    <cellStyle name="20% - Accent3 3 3 2 5" xfId="2079"/>
    <cellStyle name="20% - Accent3 3 3 3" xfId="2080"/>
    <cellStyle name="20% - Accent3 3 3 3 2" xfId="2081"/>
    <cellStyle name="20% - Accent3 3 3 3 2 2" xfId="2082"/>
    <cellStyle name="20% - Accent3 3 3 3 3" xfId="2083"/>
    <cellStyle name="20% - Accent3 3 3 3 3 2" xfId="2084"/>
    <cellStyle name="20% - Accent3 3 3 3 4" xfId="2085"/>
    <cellStyle name="20% - Accent3 3 3 4" xfId="2086"/>
    <cellStyle name="20% - Accent3 3 3 4 2" xfId="2087"/>
    <cellStyle name="20% - Accent3 3 3 4 2 2" xfId="2088"/>
    <cellStyle name="20% - Accent3 3 3 4 3" xfId="2089"/>
    <cellStyle name="20% - Accent3 3 3 4 3 2" xfId="2090"/>
    <cellStyle name="20% - Accent3 3 3 4 4" xfId="2091"/>
    <cellStyle name="20% - Accent3 3 3 5" xfId="2092"/>
    <cellStyle name="20% - Accent3 3 3 5 2" xfId="2093"/>
    <cellStyle name="20% - Accent3 3 3 6" xfId="2094"/>
    <cellStyle name="20% - Accent3 3 3 6 2" xfId="2095"/>
    <cellStyle name="20% - Accent3 3 3 7" xfId="2096"/>
    <cellStyle name="20% - Accent3 30" xfId="2097"/>
    <cellStyle name="20% - Accent3 4" xfId="2098"/>
    <cellStyle name="20% - Accent3 4 2" xfId="2099"/>
    <cellStyle name="20% - Accent3 4 2 2" xfId="2100"/>
    <cellStyle name="20% - Accent3 4 2 2 2" xfId="2101"/>
    <cellStyle name="20% - Accent3 4 2 2 2 2" xfId="2102"/>
    <cellStyle name="20% - Accent3 4 2 2 2 2 2" xfId="2103"/>
    <cellStyle name="20% - Accent3 4 2 2 2 3" xfId="2104"/>
    <cellStyle name="20% - Accent3 4 2 2 2 3 2" xfId="2105"/>
    <cellStyle name="20% - Accent3 4 2 2 2 4" xfId="2106"/>
    <cellStyle name="20% - Accent3 4 2 2 3" xfId="2107"/>
    <cellStyle name="20% - Accent3 4 2 2 3 2" xfId="2108"/>
    <cellStyle name="20% - Accent3 4 2 2 4" xfId="2109"/>
    <cellStyle name="20% - Accent3 4 2 2 4 2" xfId="2110"/>
    <cellStyle name="20% - Accent3 4 2 2 5" xfId="2111"/>
    <cellStyle name="20% - Accent3 4 2 3" xfId="2112"/>
    <cellStyle name="20% - Accent3 4 2 3 2" xfId="2113"/>
    <cellStyle name="20% - Accent3 4 2 3 2 2" xfId="2114"/>
    <cellStyle name="20% - Accent3 4 2 3 3" xfId="2115"/>
    <cellStyle name="20% - Accent3 4 2 3 3 2" xfId="2116"/>
    <cellStyle name="20% - Accent3 4 2 3 4" xfId="2117"/>
    <cellStyle name="20% - Accent3 4 2 4" xfId="2118"/>
    <cellStyle name="20% - Accent3 4 2 4 2" xfId="2119"/>
    <cellStyle name="20% - Accent3 4 2 4 2 2" xfId="2120"/>
    <cellStyle name="20% - Accent3 4 2 4 3" xfId="2121"/>
    <cellStyle name="20% - Accent3 4 2 4 3 2" xfId="2122"/>
    <cellStyle name="20% - Accent3 4 2 4 4" xfId="2123"/>
    <cellStyle name="20% - Accent3 4 2 5" xfId="2124"/>
    <cellStyle name="20% - Accent3 4 2 5 2" xfId="2125"/>
    <cellStyle name="20% - Accent3 4 2 6" xfId="2126"/>
    <cellStyle name="20% - Accent3 4 2 6 2" xfId="2127"/>
    <cellStyle name="20% - Accent3 4 2 7" xfId="2128"/>
    <cellStyle name="20% - Accent3 4 3" xfId="2129"/>
    <cellStyle name="20% - Accent3 4 3 2" xfId="2130"/>
    <cellStyle name="20% - Accent3 4 3 2 2" xfId="2131"/>
    <cellStyle name="20% - Accent3 4 3 2 2 2" xfId="2132"/>
    <cellStyle name="20% - Accent3 4 3 2 3" xfId="2133"/>
    <cellStyle name="20% - Accent3 4 3 2 3 2" xfId="2134"/>
    <cellStyle name="20% - Accent3 4 3 2 4" xfId="2135"/>
    <cellStyle name="20% - Accent3 4 3 3" xfId="2136"/>
    <cellStyle name="20% - Accent3 4 3 3 2" xfId="2137"/>
    <cellStyle name="20% - Accent3 4 3 4" xfId="2138"/>
    <cellStyle name="20% - Accent3 4 3 4 2" xfId="2139"/>
    <cellStyle name="20% - Accent3 4 3 5" xfId="2140"/>
    <cellStyle name="20% - Accent3 4 4" xfId="2141"/>
    <cellStyle name="20% - Accent3 4 4 2" xfId="2142"/>
    <cellStyle name="20% - Accent3 4 4 2 2" xfId="2143"/>
    <cellStyle name="20% - Accent3 4 4 3" xfId="2144"/>
    <cellStyle name="20% - Accent3 4 4 3 2" xfId="2145"/>
    <cellStyle name="20% - Accent3 4 4 4" xfId="2146"/>
    <cellStyle name="20% - Accent3 4 5" xfId="2147"/>
    <cellStyle name="20% - Accent3 4 5 2" xfId="2148"/>
    <cellStyle name="20% - Accent3 4 5 2 2" xfId="2149"/>
    <cellStyle name="20% - Accent3 4 5 3" xfId="2150"/>
    <cellStyle name="20% - Accent3 4 5 3 2" xfId="2151"/>
    <cellStyle name="20% - Accent3 4 5 4" xfId="2152"/>
    <cellStyle name="20% - Accent3 4 6" xfId="2153"/>
    <cellStyle name="20% - Accent3 4 6 2" xfId="2154"/>
    <cellStyle name="20% - Accent3 4 7" xfId="2155"/>
    <cellStyle name="20% - Accent3 4 7 2" xfId="2156"/>
    <cellStyle name="20% - Accent3 4 8" xfId="2157"/>
    <cellStyle name="20% - Accent3 5" xfId="2158"/>
    <cellStyle name="20% - Accent3 5 2" xfId="2159"/>
    <cellStyle name="20% - Accent3 5 2 2" xfId="2160"/>
    <cellStyle name="20% - Accent3 5 2 2 2" xfId="2161"/>
    <cellStyle name="20% - Accent3 5 2 2 2 2" xfId="2162"/>
    <cellStyle name="20% - Accent3 5 2 2 3" xfId="2163"/>
    <cellStyle name="20% - Accent3 5 2 2 3 2" xfId="2164"/>
    <cellStyle name="20% - Accent3 5 2 2 4" xfId="2165"/>
    <cellStyle name="20% - Accent3 5 2 3" xfId="2166"/>
    <cellStyle name="20% - Accent3 5 2 3 2" xfId="2167"/>
    <cellStyle name="20% - Accent3 5 2 4" xfId="2168"/>
    <cellStyle name="20% - Accent3 5 2 4 2" xfId="2169"/>
    <cellStyle name="20% - Accent3 5 2 5" xfId="2170"/>
    <cellStyle name="20% - Accent3 5 3" xfId="2171"/>
    <cellStyle name="20% - Accent3 5 3 2" xfId="2172"/>
    <cellStyle name="20% - Accent3 5 3 2 2" xfId="2173"/>
    <cellStyle name="20% - Accent3 5 3 3" xfId="2174"/>
    <cellStyle name="20% - Accent3 5 3 3 2" xfId="2175"/>
    <cellStyle name="20% - Accent3 5 3 4" xfId="2176"/>
    <cellStyle name="20% - Accent3 5 4" xfId="2177"/>
    <cellStyle name="20% - Accent3 5 4 2" xfId="2178"/>
    <cellStyle name="20% - Accent3 5 4 2 2" xfId="2179"/>
    <cellStyle name="20% - Accent3 5 4 3" xfId="2180"/>
    <cellStyle name="20% - Accent3 5 4 3 2" xfId="2181"/>
    <cellStyle name="20% - Accent3 5 4 4" xfId="2182"/>
    <cellStyle name="20% - Accent3 5 5" xfId="2183"/>
    <cellStyle name="20% - Accent3 5 5 2" xfId="2184"/>
    <cellStyle name="20% - Accent3 5 6" xfId="2185"/>
    <cellStyle name="20% - Accent3 5 6 2" xfId="2186"/>
    <cellStyle name="20% - Accent3 5 7" xfId="2187"/>
    <cellStyle name="20% - Accent3 6" xfId="2188"/>
    <cellStyle name="20% - Accent3 6 2" xfId="2189"/>
    <cellStyle name="20% - Accent3 6 2 2" xfId="2190"/>
    <cellStyle name="20% - Accent3 6 2 2 2" xfId="2191"/>
    <cellStyle name="20% - Accent3 6 2 2 2 2" xfId="2192"/>
    <cellStyle name="20% - Accent3 6 2 2 3" xfId="2193"/>
    <cellStyle name="20% - Accent3 6 2 2 3 2" xfId="2194"/>
    <cellStyle name="20% - Accent3 6 2 2 4" xfId="2195"/>
    <cellStyle name="20% - Accent3 6 2 3" xfId="2196"/>
    <cellStyle name="20% - Accent3 6 2 3 2" xfId="2197"/>
    <cellStyle name="20% - Accent3 6 2 4" xfId="2198"/>
    <cellStyle name="20% - Accent3 6 2 4 2" xfId="2199"/>
    <cellStyle name="20% - Accent3 6 2 5" xfId="2200"/>
    <cellStyle name="20% - Accent3 6 3" xfId="2201"/>
    <cellStyle name="20% - Accent3 6 3 2" xfId="2202"/>
    <cellStyle name="20% - Accent3 6 3 2 2" xfId="2203"/>
    <cellStyle name="20% - Accent3 6 3 3" xfId="2204"/>
    <cellStyle name="20% - Accent3 6 3 3 2" xfId="2205"/>
    <cellStyle name="20% - Accent3 6 3 4" xfId="2206"/>
    <cellStyle name="20% - Accent3 6 4" xfId="2207"/>
    <cellStyle name="20% - Accent3 6 4 2" xfId="2208"/>
    <cellStyle name="20% - Accent3 6 4 2 2" xfId="2209"/>
    <cellStyle name="20% - Accent3 6 4 3" xfId="2210"/>
    <cellStyle name="20% - Accent3 6 4 3 2" xfId="2211"/>
    <cellStyle name="20% - Accent3 6 4 4" xfId="2212"/>
    <cellStyle name="20% - Accent3 6 5" xfId="2213"/>
    <cellStyle name="20% - Accent3 6 5 2" xfId="2214"/>
    <cellStyle name="20% - Accent3 6 6" xfId="2215"/>
    <cellStyle name="20% - Accent3 6 6 2" xfId="2216"/>
    <cellStyle name="20% - Accent3 6 7" xfId="2217"/>
    <cellStyle name="20% - Accent3 7" xfId="2218"/>
    <cellStyle name="20% - Accent3 7 2" xfId="2219"/>
    <cellStyle name="20% - Accent3 7 2 2" xfId="2220"/>
    <cellStyle name="20% - Accent3 7 2 2 2" xfId="2221"/>
    <cellStyle name="20% - Accent3 7 2 2 2 2" xfId="2222"/>
    <cellStyle name="20% - Accent3 7 2 2 3" xfId="2223"/>
    <cellStyle name="20% - Accent3 7 2 2 3 2" xfId="2224"/>
    <cellStyle name="20% - Accent3 7 2 2 4" xfId="2225"/>
    <cellStyle name="20% - Accent3 7 2 3" xfId="2226"/>
    <cellStyle name="20% - Accent3 7 2 3 2" xfId="2227"/>
    <cellStyle name="20% - Accent3 7 2 4" xfId="2228"/>
    <cellStyle name="20% - Accent3 7 2 4 2" xfId="2229"/>
    <cellStyle name="20% - Accent3 7 2 5" xfId="2230"/>
    <cellStyle name="20% - Accent3 7 3" xfId="2231"/>
    <cellStyle name="20% - Accent3 7 3 2" xfId="2232"/>
    <cellStyle name="20% - Accent3 7 3 2 2" xfId="2233"/>
    <cellStyle name="20% - Accent3 7 3 3" xfId="2234"/>
    <cellStyle name="20% - Accent3 7 3 3 2" xfId="2235"/>
    <cellStyle name="20% - Accent3 7 3 4" xfId="2236"/>
    <cellStyle name="20% - Accent3 7 4" xfId="2237"/>
    <cellStyle name="20% - Accent3 7 4 2" xfId="2238"/>
    <cellStyle name="20% - Accent3 7 4 2 2" xfId="2239"/>
    <cellStyle name="20% - Accent3 7 4 3" xfId="2240"/>
    <cellStyle name="20% - Accent3 7 4 3 2" xfId="2241"/>
    <cellStyle name="20% - Accent3 7 4 4" xfId="2242"/>
    <cellStyle name="20% - Accent3 7 5" xfId="2243"/>
    <cellStyle name="20% - Accent3 7 5 2" xfId="2244"/>
    <cellStyle name="20% - Accent3 7 6" xfId="2245"/>
    <cellStyle name="20% - Accent3 7 6 2" xfId="2246"/>
    <cellStyle name="20% - Accent3 7 7" xfId="2247"/>
    <cellStyle name="20% - Accent3 8" xfId="2248"/>
    <cellStyle name="20% - Accent3 8 2" xfId="2249"/>
    <cellStyle name="20% - Accent3 8 2 2" xfId="2250"/>
    <cellStyle name="20% - Accent3 8 2 2 2" xfId="2251"/>
    <cellStyle name="20% - Accent3 8 2 2 2 2" xfId="2252"/>
    <cellStyle name="20% - Accent3 8 2 2 3" xfId="2253"/>
    <cellStyle name="20% - Accent3 8 2 2 3 2" xfId="2254"/>
    <cellStyle name="20% - Accent3 8 2 2 4" xfId="2255"/>
    <cellStyle name="20% - Accent3 8 2 3" xfId="2256"/>
    <cellStyle name="20% - Accent3 8 2 3 2" xfId="2257"/>
    <cellStyle name="20% - Accent3 8 2 4" xfId="2258"/>
    <cellStyle name="20% - Accent3 8 2 4 2" xfId="2259"/>
    <cellStyle name="20% - Accent3 8 2 5" xfId="2260"/>
    <cellStyle name="20% - Accent3 8 3" xfId="2261"/>
    <cellStyle name="20% - Accent3 8 3 2" xfId="2262"/>
    <cellStyle name="20% - Accent3 8 3 2 2" xfId="2263"/>
    <cellStyle name="20% - Accent3 8 3 3" xfId="2264"/>
    <cellStyle name="20% - Accent3 8 3 3 2" xfId="2265"/>
    <cellStyle name="20% - Accent3 8 3 4" xfId="2266"/>
    <cellStyle name="20% - Accent3 8 4" xfId="2267"/>
    <cellStyle name="20% - Accent3 8 4 2" xfId="2268"/>
    <cellStyle name="20% - Accent3 8 4 2 2" xfId="2269"/>
    <cellStyle name="20% - Accent3 8 4 3" xfId="2270"/>
    <cellStyle name="20% - Accent3 8 4 3 2" xfId="2271"/>
    <cellStyle name="20% - Accent3 8 4 4" xfId="2272"/>
    <cellStyle name="20% - Accent3 8 5" xfId="2273"/>
    <cellStyle name="20% - Accent3 8 5 2" xfId="2274"/>
    <cellStyle name="20% - Accent3 8 6" xfId="2275"/>
    <cellStyle name="20% - Accent3 8 6 2" xfId="2276"/>
    <cellStyle name="20% - Accent3 8 7" xfId="2277"/>
    <cellStyle name="20% - Accent3 9" xfId="2278"/>
    <cellStyle name="20% - Accent3 9 2" xfId="2279"/>
    <cellStyle name="20% - Accent3 9 2 2" xfId="2280"/>
    <cellStyle name="20% - Accent3 9 2 2 2" xfId="2281"/>
    <cellStyle name="20% - Accent3 9 2 2 2 2" xfId="2282"/>
    <cellStyle name="20% - Accent3 9 2 2 3" xfId="2283"/>
    <cellStyle name="20% - Accent3 9 2 2 3 2" xfId="2284"/>
    <cellStyle name="20% - Accent3 9 2 2 4" xfId="2285"/>
    <cellStyle name="20% - Accent3 9 2 3" xfId="2286"/>
    <cellStyle name="20% - Accent3 9 2 3 2" xfId="2287"/>
    <cellStyle name="20% - Accent3 9 2 4" xfId="2288"/>
    <cellStyle name="20% - Accent3 9 2 4 2" xfId="2289"/>
    <cellStyle name="20% - Accent3 9 2 5" xfId="2290"/>
    <cellStyle name="20% - Accent3 9 3" xfId="2291"/>
    <cellStyle name="20% - Accent3 9 3 2" xfId="2292"/>
    <cellStyle name="20% - Accent3 9 3 2 2" xfId="2293"/>
    <cellStyle name="20% - Accent3 9 3 3" xfId="2294"/>
    <cellStyle name="20% - Accent3 9 3 3 2" xfId="2295"/>
    <cellStyle name="20% - Accent3 9 3 4" xfId="2296"/>
    <cellStyle name="20% - Accent3 9 4" xfId="2297"/>
    <cellStyle name="20% - Accent3 9 4 2" xfId="2298"/>
    <cellStyle name="20% - Accent3 9 4 2 2" xfId="2299"/>
    <cellStyle name="20% - Accent3 9 4 3" xfId="2300"/>
    <cellStyle name="20% - Accent3 9 4 3 2" xfId="2301"/>
    <cellStyle name="20% - Accent3 9 4 4" xfId="2302"/>
    <cellStyle name="20% - Accent3 9 5" xfId="2303"/>
    <cellStyle name="20% - Accent3 9 5 2" xfId="2304"/>
    <cellStyle name="20% - Accent3 9 6" xfId="2305"/>
    <cellStyle name="20% - Accent3 9 6 2" xfId="2306"/>
    <cellStyle name="20% - Accent3 9 7" xfId="2307"/>
    <cellStyle name="20% - Accent4 10" xfId="2308"/>
    <cellStyle name="20% - Accent4 10 2" xfId="2309"/>
    <cellStyle name="20% - Accent4 10 2 2" xfId="2310"/>
    <cellStyle name="20% - Accent4 10 2 2 2" xfId="2311"/>
    <cellStyle name="20% - Accent4 10 2 2 2 2" xfId="2312"/>
    <cellStyle name="20% - Accent4 10 2 2 3" xfId="2313"/>
    <cellStyle name="20% - Accent4 10 2 2 3 2" xfId="2314"/>
    <cellStyle name="20% - Accent4 10 2 2 4" xfId="2315"/>
    <cellStyle name="20% - Accent4 10 2 3" xfId="2316"/>
    <cellStyle name="20% - Accent4 10 2 3 2" xfId="2317"/>
    <cellStyle name="20% - Accent4 10 2 4" xfId="2318"/>
    <cellStyle name="20% - Accent4 10 2 4 2" xfId="2319"/>
    <cellStyle name="20% - Accent4 10 2 5" xfId="2320"/>
    <cellStyle name="20% - Accent4 10 3" xfId="2321"/>
    <cellStyle name="20% - Accent4 10 3 2" xfId="2322"/>
    <cellStyle name="20% - Accent4 10 3 2 2" xfId="2323"/>
    <cellStyle name="20% - Accent4 10 3 3" xfId="2324"/>
    <cellStyle name="20% - Accent4 10 3 3 2" xfId="2325"/>
    <cellStyle name="20% - Accent4 10 3 4" xfId="2326"/>
    <cellStyle name="20% - Accent4 10 4" xfId="2327"/>
    <cellStyle name="20% - Accent4 10 4 2" xfId="2328"/>
    <cellStyle name="20% - Accent4 10 4 2 2" xfId="2329"/>
    <cellStyle name="20% - Accent4 10 4 3" xfId="2330"/>
    <cellStyle name="20% - Accent4 10 4 3 2" xfId="2331"/>
    <cellStyle name="20% - Accent4 10 4 4" xfId="2332"/>
    <cellStyle name="20% - Accent4 10 5" xfId="2333"/>
    <cellStyle name="20% - Accent4 10 5 2" xfId="2334"/>
    <cellStyle name="20% - Accent4 10 6" xfId="2335"/>
    <cellStyle name="20% - Accent4 10 6 2" xfId="2336"/>
    <cellStyle name="20% - Accent4 10 7" xfId="2337"/>
    <cellStyle name="20% - Accent4 11" xfId="2338"/>
    <cellStyle name="20% - Accent4 11 2" xfId="2339"/>
    <cellStyle name="20% - Accent4 11 2 2" xfId="2340"/>
    <cellStyle name="20% - Accent4 11 2 2 2" xfId="2341"/>
    <cellStyle name="20% - Accent4 11 2 2 2 2" xfId="2342"/>
    <cellStyle name="20% - Accent4 11 2 2 3" xfId="2343"/>
    <cellStyle name="20% - Accent4 11 2 2 3 2" xfId="2344"/>
    <cellStyle name="20% - Accent4 11 2 2 4" xfId="2345"/>
    <cellStyle name="20% - Accent4 11 2 3" xfId="2346"/>
    <cellStyle name="20% - Accent4 11 2 3 2" xfId="2347"/>
    <cellStyle name="20% - Accent4 11 2 4" xfId="2348"/>
    <cellStyle name="20% - Accent4 11 2 4 2" xfId="2349"/>
    <cellStyle name="20% - Accent4 11 2 5" xfId="2350"/>
    <cellStyle name="20% - Accent4 11 3" xfId="2351"/>
    <cellStyle name="20% - Accent4 11 3 2" xfId="2352"/>
    <cellStyle name="20% - Accent4 11 3 2 2" xfId="2353"/>
    <cellStyle name="20% - Accent4 11 3 3" xfId="2354"/>
    <cellStyle name="20% - Accent4 11 3 3 2" xfId="2355"/>
    <cellStyle name="20% - Accent4 11 3 4" xfId="2356"/>
    <cellStyle name="20% - Accent4 11 4" xfId="2357"/>
    <cellStyle name="20% - Accent4 11 4 2" xfId="2358"/>
    <cellStyle name="20% - Accent4 11 4 2 2" xfId="2359"/>
    <cellStyle name="20% - Accent4 11 4 3" xfId="2360"/>
    <cellStyle name="20% - Accent4 11 4 3 2" xfId="2361"/>
    <cellStyle name="20% - Accent4 11 4 4" xfId="2362"/>
    <cellStyle name="20% - Accent4 11 5" xfId="2363"/>
    <cellStyle name="20% - Accent4 11 5 2" xfId="2364"/>
    <cellStyle name="20% - Accent4 11 6" xfId="2365"/>
    <cellStyle name="20% - Accent4 11 6 2" xfId="2366"/>
    <cellStyle name="20% - Accent4 11 7" xfId="2367"/>
    <cellStyle name="20% - Accent4 12" xfId="2368"/>
    <cellStyle name="20% - Accent4 12 2" xfId="2369"/>
    <cellStyle name="20% - Accent4 12 2 2" xfId="2370"/>
    <cellStyle name="20% - Accent4 12 2 2 2" xfId="2371"/>
    <cellStyle name="20% - Accent4 12 2 2 2 2" xfId="2372"/>
    <cellStyle name="20% - Accent4 12 2 2 3" xfId="2373"/>
    <cellStyle name="20% - Accent4 12 2 2 3 2" xfId="2374"/>
    <cellStyle name="20% - Accent4 12 2 2 4" xfId="2375"/>
    <cellStyle name="20% - Accent4 12 2 3" xfId="2376"/>
    <cellStyle name="20% - Accent4 12 2 3 2" xfId="2377"/>
    <cellStyle name="20% - Accent4 12 2 4" xfId="2378"/>
    <cellStyle name="20% - Accent4 12 2 4 2" xfId="2379"/>
    <cellStyle name="20% - Accent4 12 2 5" xfId="2380"/>
    <cellStyle name="20% - Accent4 12 3" xfId="2381"/>
    <cellStyle name="20% - Accent4 12 3 2" xfId="2382"/>
    <cellStyle name="20% - Accent4 12 3 2 2" xfId="2383"/>
    <cellStyle name="20% - Accent4 12 3 3" xfId="2384"/>
    <cellStyle name="20% - Accent4 12 3 3 2" xfId="2385"/>
    <cellStyle name="20% - Accent4 12 3 4" xfId="2386"/>
    <cellStyle name="20% - Accent4 12 4" xfId="2387"/>
    <cellStyle name="20% - Accent4 12 4 2" xfId="2388"/>
    <cellStyle name="20% - Accent4 12 4 2 2" xfId="2389"/>
    <cellStyle name="20% - Accent4 12 4 3" xfId="2390"/>
    <cellStyle name="20% - Accent4 12 4 3 2" xfId="2391"/>
    <cellStyle name="20% - Accent4 12 4 4" xfId="2392"/>
    <cellStyle name="20% - Accent4 12 5" xfId="2393"/>
    <cellStyle name="20% - Accent4 12 5 2" xfId="2394"/>
    <cellStyle name="20% - Accent4 12 6" xfId="2395"/>
    <cellStyle name="20% - Accent4 12 6 2" xfId="2396"/>
    <cellStyle name="20% - Accent4 12 7" xfId="2397"/>
    <cellStyle name="20% - Accent4 13" xfId="2398"/>
    <cellStyle name="20% - Accent4 13 2" xfId="2399"/>
    <cellStyle name="20% - Accent4 13 2 2" xfId="2400"/>
    <cellStyle name="20% - Accent4 13 2 2 2" xfId="2401"/>
    <cellStyle name="20% - Accent4 13 2 2 2 2" xfId="2402"/>
    <cellStyle name="20% - Accent4 13 2 2 3" xfId="2403"/>
    <cellStyle name="20% - Accent4 13 2 2 3 2" xfId="2404"/>
    <cellStyle name="20% - Accent4 13 2 2 4" xfId="2405"/>
    <cellStyle name="20% - Accent4 13 2 3" xfId="2406"/>
    <cellStyle name="20% - Accent4 13 2 3 2" xfId="2407"/>
    <cellStyle name="20% - Accent4 13 2 4" xfId="2408"/>
    <cellStyle name="20% - Accent4 13 2 4 2" xfId="2409"/>
    <cellStyle name="20% - Accent4 13 2 5" xfId="2410"/>
    <cellStyle name="20% - Accent4 13 3" xfId="2411"/>
    <cellStyle name="20% - Accent4 13 3 2" xfId="2412"/>
    <cellStyle name="20% - Accent4 13 3 2 2" xfId="2413"/>
    <cellStyle name="20% - Accent4 13 3 3" xfId="2414"/>
    <cellStyle name="20% - Accent4 13 3 3 2" xfId="2415"/>
    <cellStyle name="20% - Accent4 13 3 4" xfId="2416"/>
    <cellStyle name="20% - Accent4 13 4" xfId="2417"/>
    <cellStyle name="20% - Accent4 13 4 2" xfId="2418"/>
    <cellStyle name="20% - Accent4 13 4 2 2" xfId="2419"/>
    <cellStyle name="20% - Accent4 13 4 3" xfId="2420"/>
    <cellStyle name="20% - Accent4 13 4 3 2" xfId="2421"/>
    <cellStyle name="20% - Accent4 13 4 4" xfId="2422"/>
    <cellStyle name="20% - Accent4 13 5" xfId="2423"/>
    <cellStyle name="20% - Accent4 13 5 2" xfId="2424"/>
    <cellStyle name="20% - Accent4 13 6" xfId="2425"/>
    <cellStyle name="20% - Accent4 13 6 2" xfId="2426"/>
    <cellStyle name="20% - Accent4 13 7" xfId="2427"/>
    <cellStyle name="20% - Accent4 14" xfId="2428"/>
    <cellStyle name="20% - Accent4 14 2" xfId="2429"/>
    <cellStyle name="20% - Accent4 14 2 2" xfId="2430"/>
    <cellStyle name="20% - Accent4 14 2 2 2" xfId="2431"/>
    <cellStyle name="20% - Accent4 14 2 2 2 2" xfId="2432"/>
    <cellStyle name="20% - Accent4 14 2 2 3" xfId="2433"/>
    <cellStyle name="20% - Accent4 14 2 2 3 2" xfId="2434"/>
    <cellStyle name="20% - Accent4 14 2 2 4" xfId="2435"/>
    <cellStyle name="20% - Accent4 14 2 3" xfId="2436"/>
    <cellStyle name="20% - Accent4 14 2 3 2" xfId="2437"/>
    <cellStyle name="20% - Accent4 14 2 4" xfId="2438"/>
    <cellStyle name="20% - Accent4 14 2 4 2" xfId="2439"/>
    <cellStyle name="20% - Accent4 14 2 5" xfId="2440"/>
    <cellStyle name="20% - Accent4 14 3" xfId="2441"/>
    <cellStyle name="20% - Accent4 14 3 2" xfId="2442"/>
    <cellStyle name="20% - Accent4 14 3 2 2" xfId="2443"/>
    <cellStyle name="20% - Accent4 14 3 3" xfId="2444"/>
    <cellStyle name="20% - Accent4 14 3 3 2" xfId="2445"/>
    <cellStyle name="20% - Accent4 14 3 4" xfId="2446"/>
    <cellStyle name="20% - Accent4 14 4" xfId="2447"/>
    <cellStyle name="20% - Accent4 14 4 2" xfId="2448"/>
    <cellStyle name="20% - Accent4 14 4 2 2" xfId="2449"/>
    <cellStyle name="20% - Accent4 14 4 3" xfId="2450"/>
    <cellStyle name="20% - Accent4 14 4 3 2" xfId="2451"/>
    <cellStyle name="20% - Accent4 14 4 4" xfId="2452"/>
    <cellStyle name="20% - Accent4 14 5" xfId="2453"/>
    <cellStyle name="20% - Accent4 14 5 2" xfId="2454"/>
    <cellStyle name="20% - Accent4 14 6" xfId="2455"/>
    <cellStyle name="20% - Accent4 14 6 2" xfId="2456"/>
    <cellStyle name="20% - Accent4 14 7" xfId="2457"/>
    <cellStyle name="20% - Accent4 15" xfId="2458"/>
    <cellStyle name="20% - Accent4 15 2" xfId="2459"/>
    <cellStyle name="20% - Accent4 15 2 2" xfId="2460"/>
    <cellStyle name="20% - Accent4 15 2 2 2" xfId="2461"/>
    <cellStyle name="20% - Accent4 15 2 2 2 2" xfId="2462"/>
    <cellStyle name="20% - Accent4 15 2 2 3" xfId="2463"/>
    <cellStyle name="20% - Accent4 15 2 2 3 2" xfId="2464"/>
    <cellStyle name="20% - Accent4 15 2 2 4" xfId="2465"/>
    <cellStyle name="20% - Accent4 15 2 3" xfId="2466"/>
    <cellStyle name="20% - Accent4 15 2 3 2" xfId="2467"/>
    <cellStyle name="20% - Accent4 15 2 4" xfId="2468"/>
    <cellStyle name="20% - Accent4 15 2 4 2" xfId="2469"/>
    <cellStyle name="20% - Accent4 15 2 5" xfId="2470"/>
    <cellStyle name="20% - Accent4 15 3" xfId="2471"/>
    <cellStyle name="20% - Accent4 15 3 2" xfId="2472"/>
    <cellStyle name="20% - Accent4 15 3 2 2" xfId="2473"/>
    <cellStyle name="20% - Accent4 15 3 3" xfId="2474"/>
    <cellStyle name="20% - Accent4 15 3 3 2" xfId="2475"/>
    <cellStyle name="20% - Accent4 15 3 4" xfId="2476"/>
    <cellStyle name="20% - Accent4 15 4" xfId="2477"/>
    <cellStyle name="20% - Accent4 15 4 2" xfId="2478"/>
    <cellStyle name="20% - Accent4 15 4 2 2" xfId="2479"/>
    <cellStyle name="20% - Accent4 15 4 3" xfId="2480"/>
    <cellStyle name="20% - Accent4 15 4 3 2" xfId="2481"/>
    <cellStyle name="20% - Accent4 15 4 4" xfId="2482"/>
    <cellStyle name="20% - Accent4 15 5" xfId="2483"/>
    <cellStyle name="20% - Accent4 15 5 2" xfId="2484"/>
    <cellStyle name="20% - Accent4 15 6" xfId="2485"/>
    <cellStyle name="20% - Accent4 15 6 2" xfId="2486"/>
    <cellStyle name="20% - Accent4 15 7" xfId="2487"/>
    <cellStyle name="20% - Accent4 16" xfId="2488"/>
    <cellStyle name="20% - Accent4 16 2" xfId="2489"/>
    <cellStyle name="20% - Accent4 16 2 2" xfId="2490"/>
    <cellStyle name="20% - Accent4 16 2 2 2" xfId="2491"/>
    <cellStyle name="20% - Accent4 16 2 2 2 2" xfId="2492"/>
    <cellStyle name="20% - Accent4 16 2 2 3" xfId="2493"/>
    <cellStyle name="20% - Accent4 16 2 2 3 2" xfId="2494"/>
    <cellStyle name="20% - Accent4 16 2 2 4" xfId="2495"/>
    <cellStyle name="20% - Accent4 16 2 3" xfId="2496"/>
    <cellStyle name="20% - Accent4 16 2 3 2" xfId="2497"/>
    <cellStyle name="20% - Accent4 16 2 4" xfId="2498"/>
    <cellStyle name="20% - Accent4 16 2 4 2" xfId="2499"/>
    <cellStyle name="20% - Accent4 16 2 5" xfId="2500"/>
    <cellStyle name="20% - Accent4 16 3" xfId="2501"/>
    <cellStyle name="20% - Accent4 16 3 2" xfId="2502"/>
    <cellStyle name="20% - Accent4 16 3 2 2" xfId="2503"/>
    <cellStyle name="20% - Accent4 16 3 3" xfId="2504"/>
    <cellStyle name="20% - Accent4 16 3 3 2" xfId="2505"/>
    <cellStyle name="20% - Accent4 16 3 4" xfId="2506"/>
    <cellStyle name="20% - Accent4 16 4" xfId="2507"/>
    <cellStyle name="20% - Accent4 16 4 2" xfId="2508"/>
    <cellStyle name="20% - Accent4 16 4 2 2" xfId="2509"/>
    <cellStyle name="20% - Accent4 16 4 3" xfId="2510"/>
    <cellStyle name="20% - Accent4 16 4 3 2" xfId="2511"/>
    <cellStyle name="20% - Accent4 16 4 4" xfId="2512"/>
    <cellStyle name="20% - Accent4 16 5" xfId="2513"/>
    <cellStyle name="20% - Accent4 16 5 2" xfId="2514"/>
    <cellStyle name="20% - Accent4 16 6" xfId="2515"/>
    <cellStyle name="20% - Accent4 16 6 2" xfId="2516"/>
    <cellStyle name="20% - Accent4 16 7" xfId="2517"/>
    <cellStyle name="20% - Accent4 17" xfId="2518"/>
    <cellStyle name="20% - Accent4 17 2" xfId="2519"/>
    <cellStyle name="20% - Accent4 17 2 2" xfId="2520"/>
    <cellStyle name="20% - Accent4 17 2 2 2" xfId="2521"/>
    <cellStyle name="20% - Accent4 17 2 2 2 2" xfId="2522"/>
    <cellStyle name="20% - Accent4 17 2 2 3" xfId="2523"/>
    <cellStyle name="20% - Accent4 17 2 2 3 2" xfId="2524"/>
    <cellStyle name="20% - Accent4 17 2 2 4" xfId="2525"/>
    <cellStyle name="20% - Accent4 17 2 3" xfId="2526"/>
    <cellStyle name="20% - Accent4 17 2 3 2" xfId="2527"/>
    <cellStyle name="20% - Accent4 17 2 4" xfId="2528"/>
    <cellStyle name="20% - Accent4 17 2 4 2" xfId="2529"/>
    <cellStyle name="20% - Accent4 17 2 5" xfId="2530"/>
    <cellStyle name="20% - Accent4 17 3" xfId="2531"/>
    <cellStyle name="20% - Accent4 17 3 2" xfId="2532"/>
    <cellStyle name="20% - Accent4 17 3 2 2" xfId="2533"/>
    <cellStyle name="20% - Accent4 17 3 3" xfId="2534"/>
    <cellStyle name="20% - Accent4 17 3 3 2" xfId="2535"/>
    <cellStyle name="20% - Accent4 17 3 4" xfId="2536"/>
    <cellStyle name="20% - Accent4 17 4" xfId="2537"/>
    <cellStyle name="20% - Accent4 17 4 2" xfId="2538"/>
    <cellStyle name="20% - Accent4 17 4 2 2" xfId="2539"/>
    <cellStyle name="20% - Accent4 17 4 3" xfId="2540"/>
    <cellStyle name="20% - Accent4 17 4 3 2" xfId="2541"/>
    <cellStyle name="20% - Accent4 17 4 4" xfId="2542"/>
    <cellStyle name="20% - Accent4 17 5" xfId="2543"/>
    <cellStyle name="20% - Accent4 17 5 2" xfId="2544"/>
    <cellStyle name="20% - Accent4 17 6" xfId="2545"/>
    <cellStyle name="20% - Accent4 17 6 2" xfId="2546"/>
    <cellStyle name="20% - Accent4 17 7" xfId="2547"/>
    <cellStyle name="20% - Accent4 18" xfId="2548"/>
    <cellStyle name="20% - Accent4 18 2" xfId="2549"/>
    <cellStyle name="20% - Accent4 18 2 2" xfId="2550"/>
    <cellStyle name="20% - Accent4 18 2 2 2" xfId="2551"/>
    <cellStyle name="20% - Accent4 18 2 2 2 2" xfId="2552"/>
    <cellStyle name="20% - Accent4 18 2 2 3" xfId="2553"/>
    <cellStyle name="20% - Accent4 18 2 2 3 2" xfId="2554"/>
    <cellStyle name="20% - Accent4 18 2 2 4" xfId="2555"/>
    <cellStyle name="20% - Accent4 18 2 3" xfId="2556"/>
    <cellStyle name="20% - Accent4 18 2 3 2" xfId="2557"/>
    <cellStyle name="20% - Accent4 18 2 4" xfId="2558"/>
    <cellStyle name="20% - Accent4 18 2 4 2" xfId="2559"/>
    <cellStyle name="20% - Accent4 18 2 5" xfId="2560"/>
    <cellStyle name="20% - Accent4 18 3" xfId="2561"/>
    <cellStyle name="20% - Accent4 18 3 2" xfId="2562"/>
    <cellStyle name="20% - Accent4 18 3 2 2" xfId="2563"/>
    <cellStyle name="20% - Accent4 18 3 3" xfId="2564"/>
    <cellStyle name="20% - Accent4 18 3 3 2" xfId="2565"/>
    <cellStyle name="20% - Accent4 18 3 4" xfId="2566"/>
    <cellStyle name="20% - Accent4 18 4" xfId="2567"/>
    <cellStyle name="20% - Accent4 18 4 2" xfId="2568"/>
    <cellStyle name="20% - Accent4 18 4 2 2" xfId="2569"/>
    <cellStyle name="20% - Accent4 18 4 3" xfId="2570"/>
    <cellStyle name="20% - Accent4 18 4 3 2" xfId="2571"/>
    <cellStyle name="20% - Accent4 18 4 4" xfId="2572"/>
    <cellStyle name="20% - Accent4 18 5" xfId="2573"/>
    <cellStyle name="20% - Accent4 18 5 2" xfId="2574"/>
    <cellStyle name="20% - Accent4 18 6" xfId="2575"/>
    <cellStyle name="20% - Accent4 18 6 2" xfId="2576"/>
    <cellStyle name="20% - Accent4 18 7" xfId="2577"/>
    <cellStyle name="20% - Accent4 19" xfId="2578"/>
    <cellStyle name="20% - Accent4 19 2" xfId="2579"/>
    <cellStyle name="20% - Accent4 19 2 2" xfId="2580"/>
    <cellStyle name="20% - Accent4 19 2 2 2" xfId="2581"/>
    <cellStyle name="20% - Accent4 19 2 2 2 2" xfId="2582"/>
    <cellStyle name="20% - Accent4 19 2 2 3" xfId="2583"/>
    <cellStyle name="20% - Accent4 19 2 2 3 2" xfId="2584"/>
    <cellStyle name="20% - Accent4 19 2 2 4" xfId="2585"/>
    <cellStyle name="20% - Accent4 19 2 3" xfId="2586"/>
    <cellStyle name="20% - Accent4 19 2 3 2" xfId="2587"/>
    <cellStyle name="20% - Accent4 19 2 4" xfId="2588"/>
    <cellStyle name="20% - Accent4 19 2 4 2" xfId="2589"/>
    <cellStyle name="20% - Accent4 19 2 5" xfId="2590"/>
    <cellStyle name="20% - Accent4 19 3" xfId="2591"/>
    <cellStyle name="20% - Accent4 19 3 2" xfId="2592"/>
    <cellStyle name="20% - Accent4 19 3 2 2" xfId="2593"/>
    <cellStyle name="20% - Accent4 19 3 3" xfId="2594"/>
    <cellStyle name="20% - Accent4 19 3 3 2" xfId="2595"/>
    <cellStyle name="20% - Accent4 19 3 4" xfId="2596"/>
    <cellStyle name="20% - Accent4 19 4" xfId="2597"/>
    <cellStyle name="20% - Accent4 19 4 2" xfId="2598"/>
    <cellStyle name="20% - Accent4 19 4 2 2" xfId="2599"/>
    <cellStyle name="20% - Accent4 19 4 3" xfId="2600"/>
    <cellStyle name="20% - Accent4 19 4 3 2" xfId="2601"/>
    <cellStyle name="20% - Accent4 19 4 4" xfId="2602"/>
    <cellStyle name="20% - Accent4 19 5" xfId="2603"/>
    <cellStyle name="20% - Accent4 19 5 2" xfId="2604"/>
    <cellStyle name="20% - Accent4 19 6" xfId="2605"/>
    <cellStyle name="20% - Accent4 19 6 2" xfId="2606"/>
    <cellStyle name="20% - Accent4 19 7" xfId="2607"/>
    <cellStyle name="20% - Accent4 2" xfId="2608"/>
    <cellStyle name="20% - Accent4 2 2" xfId="2609"/>
    <cellStyle name="20% - Accent4 2 3" xfId="2610"/>
    <cellStyle name="20% - Accent4 2 3 2" xfId="2611"/>
    <cellStyle name="20% - Accent4 2 3 2 2" xfId="2612"/>
    <cellStyle name="20% - Accent4 2 3 2 2 2" xfId="2613"/>
    <cellStyle name="20% - Accent4 2 3 2 2 2 2" xfId="2614"/>
    <cellStyle name="20% - Accent4 2 3 2 2 3" xfId="2615"/>
    <cellStyle name="20% - Accent4 2 3 2 2 3 2" xfId="2616"/>
    <cellStyle name="20% - Accent4 2 3 2 2 4" xfId="2617"/>
    <cellStyle name="20% - Accent4 2 3 2 3" xfId="2618"/>
    <cellStyle name="20% - Accent4 2 3 2 3 2" xfId="2619"/>
    <cellStyle name="20% - Accent4 2 3 2 4" xfId="2620"/>
    <cellStyle name="20% - Accent4 2 3 2 4 2" xfId="2621"/>
    <cellStyle name="20% - Accent4 2 3 2 5" xfId="2622"/>
    <cellStyle name="20% - Accent4 2 3 3" xfId="2623"/>
    <cellStyle name="20% - Accent4 2 3 3 2" xfId="2624"/>
    <cellStyle name="20% - Accent4 2 3 3 2 2" xfId="2625"/>
    <cellStyle name="20% - Accent4 2 3 3 3" xfId="2626"/>
    <cellStyle name="20% - Accent4 2 3 3 3 2" xfId="2627"/>
    <cellStyle name="20% - Accent4 2 3 3 4" xfId="2628"/>
    <cellStyle name="20% - Accent4 2 3 4" xfId="2629"/>
    <cellStyle name="20% - Accent4 2 3 4 2" xfId="2630"/>
    <cellStyle name="20% - Accent4 2 3 4 2 2" xfId="2631"/>
    <cellStyle name="20% - Accent4 2 3 4 3" xfId="2632"/>
    <cellStyle name="20% - Accent4 2 3 4 3 2" xfId="2633"/>
    <cellStyle name="20% - Accent4 2 3 4 4" xfId="2634"/>
    <cellStyle name="20% - Accent4 2 3 5" xfId="2635"/>
    <cellStyle name="20% - Accent4 2 3 5 2" xfId="2636"/>
    <cellStyle name="20% - Accent4 2 3 6" xfId="2637"/>
    <cellStyle name="20% - Accent4 2 3 6 2" xfId="2638"/>
    <cellStyle name="20% - Accent4 2 3 7" xfId="2639"/>
    <cellStyle name="20% - Accent4 2 4" xfId="2640"/>
    <cellStyle name="20% - Accent4 2 5" xfId="2641"/>
    <cellStyle name="20% - Accent4 2 6" xfId="2642"/>
    <cellStyle name="20% - Accent4 20" xfId="2643"/>
    <cellStyle name="20% - Accent4 20 2" xfId="2644"/>
    <cellStyle name="20% - Accent4 20 2 2" xfId="2645"/>
    <cellStyle name="20% - Accent4 20 2 2 2" xfId="2646"/>
    <cellStyle name="20% - Accent4 20 2 2 2 2" xfId="2647"/>
    <cellStyle name="20% - Accent4 20 2 2 3" xfId="2648"/>
    <cellStyle name="20% - Accent4 20 2 2 3 2" xfId="2649"/>
    <cellStyle name="20% - Accent4 20 2 2 4" xfId="2650"/>
    <cellStyle name="20% - Accent4 20 2 3" xfId="2651"/>
    <cellStyle name="20% - Accent4 20 2 3 2" xfId="2652"/>
    <cellStyle name="20% - Accent4 20 2 4" xfId="2653"/>
    <cellStyle name="20% - Accent4 20 2 4 2" xfId="2654"/>
    <cellStyle name="20% - Accent4 20 2 5" xfId="2655"/>
    <cellStyle name="20% - Accent4 20 3" xfId="2656"/>
    <cellStyle name="20% - Accent4 20 3 2" xfId="2657"/>
    <cellStyle name="20% - Accent4 20 3 2 2" xfId="2658"/>
    <cellStyle name="20% - Accent4 20 3 3" xfId="2659"/>
    <cellStyle name="20% - Accent4 20 3 3 2" xfId="2660"/>
    <cellStyle name="20% - Accent4 20 3 4" xfId="2661"/>
    <cellStyle name="20% - Accent4 20 4" xfId="2662"/>
    <cellStyle name="20% - Accent4 20 4 2" xfId="2663"/>
    <cellStyle name="20% - Accent4 20 4 2 2" xfId="2664"/>
    <cellStyle name="20% - Accent4 20 4 3" xfId="2665"/>
    <cellStyle name="20% - Accent4 20 4 3 2" xfId="2666"/>
    <cellStyle name="20% - Accent4 20 4 4" xfId="2667"/>
    <cellStyle name="20% - Accent4 20 5" xfId="2668"/>
    <cellStyle name="20% - Accent4 20 5 2" xfId="2669"/>
    <cellStyle name="20% - Accent4 20 6" xfId="2670"/>
    <cellStyle name="20% - Accent4 20 6 2" xfId="2671"/>
    <cellStyle name="20% - Accent4 20 7" xfId="2672"/>
    <cellStyle name="20% - Accent4 21" xfId="2673"/>
    <cellStyle name="20% - Accent4 22" xfId="2674"/>
    <cellStyle name="20% - Accent4 22 2" xfId="2675"/>
    <cellStyle name="20% - Accent4 22 2 2" xfId="2676"/>
    <cellStyle name="20% - Accent4 22 2 2 2" xfId="2677"/>
    <cellStyle name="20% - Accent4 22 2 2 2 2" xfId="2678"/>
    <cellStyle name="20% - Accent4 22 2 2 3" xfId="2679"/>
    <cellStyle name="20% - Accent4 22 2 2 3 2" xfId="2680"/>
    <cellStyle name="20% - Accent4 22 2 2 4" xfId="2681"/>
    <cellStyle name="20% - Accent4 22 2 3" xfId="2682"/>
    <cellStyle name="20% - Accent4 22 2 3 2" xfId="2683"/>
    <cellStyle name="20% - Accent4 22 2 4" xfId="2684"/>
    <cellStyle name="20% - Accent4 22 2 4 2" xfId="2685"/>
    <cellStyle name="20% - Accent4 22 2 5" xfId="2686"/>
    <cellStyle name="20% - Accent4 22 3" xfId="2687"/>
    <cellStyle name="20% - Accent4 22 3 2" xfId="2688"/>
    <cellStyle name="20% - Accent4 22 3 2 2" xfId="2689"/>
    <cellStyle name="20% - Accent4 22 3 3" xfId="2690"/>
    <cellStyle name="20% - Accent4 22 3 3 2" xfId="2691"/>
    <cellStyle name="20% - Accent4 22 3 4" xfId="2692"/>
    <cellStyle name="20% - Accent4 22 4" xfId="2693"/>
    <cellStyle name="20% - Accent4 22 4 2" xfId="2694"/>
    <cellStyle name="20% - Accent4 22 4 2 2" xfId="2695"/>
    <cellStyle name="20% - Accent4 22 4 3" xfId="2696"/>
    <cellStyle name="20% - Accent4 22 4 3 2" xfId="2697"/>
    <cellStyle name="20% - Accent4 22 4 4" xfId="2698"/>
    <cellStyle name="20% - Accent4 22 5" xfId="2699"/>
    <cellStyle name="20% - Accent4 22 5 2" xfId="2700"/>
    <cellStyle name="20% - Accent4 22 6" xfId="2701"/>
    <cellStyle name="20% - Accent4 22 6 2" xfId="2702"/>
    <cellStyle name="20% - Accent4 22 7" xfId="2703"/>
    <cellStyle name="20% - Accent4 23" xfId="2704"/>
    <cellStyle name="20% - Accent4 23 2" xfId="2705"/>
    <cellStyle name="20% - Accent4 23 2 2" xfId="2706"/>
    <cellStyle name="20% - Accent4 23 2 2 2" xfId="2707"/>
    <cellStyle name="20% - Accent4 23 2 3" xfId="2708"/>
    <cellStyle name="20% - Accent4 23 2 3 2" xfId="2709"/>
    <cellStyle name="20% - Accent4 23 2 4" xfId="2710"/>
    <cellStyle name="20% - Accent4 23 3" xfId="2711"/>
    <cellStyle name="20% - Accent4 23 3 2" xfId="2712"/>
    <cellStyle name="20% - Accent4 23 4" xfId="2713"/>
    <cellStyle name="20% - Accent4 23 4 2" xfId="2714"/>
    <cellStyle name="20% - Accent4 23 5" xfId="2715"/>
    <cellStyle name="20% - Accent4 24" xfId="2716"/>
    <cellStyle name="20% - Accent4 24 2" xfId="2717"/>
    <cellStyle name="20% - Accent4 24 2 2" xfId="2718"/>
    <cellStyle name="20% - Accent4 24 3" xfId="2719"/>
    <cellStyle name="20% - Accent4 24 3 2" xfId="2720"/>
    <cellStyle name="20% - Accent4 24 4" xfId="2721"/>
    <cellStyle name="20% - Accent4 25" xfId="2722"/>
    <cellStyle name="20% - Accent4 25 2" xfId="2723"/>
    <cellStyle name="20% - Accent4 25 2 2" xfId="2724"/>
    <cellStyle name="20% - Accent4 25 3" xfId="2725"/>
    <cellStyle name="20% - Accent4 25 3 2" xfId="2726"/>
    <cellStyle name="20% - Accent4 25 4" xfId="2727"/>
    <cellStyle name="20% - Accent4 26" xfId="2728"/>
    <cellStyle name="20% - Accent4 27" xfId="2729"/>
    <cellStyle name="20% - Accent4 27 2" xfId="2730"/>
    <cellStyle name="20% - Accent4 28" xfId="2731"/>
    <cellStyle name="20% - Accent4 28 2" xfId="2732"/>
    <cellStyle name="20% - Accent4 29" xfId="2733"/>
    <cellStyle name="20% - Accent4 29 2" xfId="2734"/>
    <cellStyle name="20% - Accent4 3" xfId="2735"/>
    <cellStyle name="20% - Accent4 3 2" xfId="2736"/>
    <cellStyle name="20% - Accent4 3 3" xfId="2737"/>
    <cellStyle name="20% - Accent4 3 3 2" xfId="2738"/>
    <cellStyle name="20% - Accent4 3 3 2 2" xfId="2739"/>
    <cellStyle name="20% - Accent4 3 3 2 2 2" xfId="2740"/>
    <cellStyle name="20% - Accent4 3 3 2 2 2 2" xfId="2741"/>
    <cellStyle name="20% - Accent4 3 3 2 2 3" xfId="2742"/>
    <cellStyle name="20% - Accent4 3 3 2 2 3 2" xfId="2743"/>
    <cellStyle name="20% - Accent4 3 3 2 2 4" xfId="2744"/>
    <cellStyle name="20% - Accent4 3 3 2 3" xfId="2745"/>
    <cellStyle name="20% - Accent4 3 3 2 3 2" xfId="2746"/>
    <cellStyle name="20% - Accent4 3 3 2 4" xfId="2747"/>
    <cellStyle name="20% - Accent4 3 3 2 4 2" xfId="2748"/>
    <cellStyle name="20% - Accent4 3 3 2 5" xfId="2749"/>
    <cellStyle name="20% - Accent4 3 3 3" xfId="2750"/>
    <cellStyle name="20% - Accent4 3 3 3 2" xfId="2751"/>
    <cellStyle name="20% - Accent4 3 3 3 2 2" xfId="2752"/>
    <cellStyle name="20% - Accent4 3 3 3 3" xfId="2753"/>
    <cellStyle name="20% - Accent4 3 3 3 3 2" xfId="2754"/>
    <cellStyle name="20% - Accent4 3 3 3 4" xfId="2755"/>
    <cellStyle name="20% - Accent4 3 3 4" xfId="2756"/>
    <cellStyle name="20% - Accent4 3 3 4 2" xfId="2757"/>
    <cellStyle name="20% - Accent4 3 3 4 2 2" xfId="2758"/>
    <cellStyle name="20% - Accent4 3 3 4 3" xfId="2759"/>
    <cellStyle name="20% - Accent4 3 3 4 3 2" xfId="2760"/>
    <cellStyle name="20% - Accent4 3 3 4 4" xfId="2761"/>
    <cellStyle name="20% - Accent4 3 3 5" xfId="2762"/>
    <cellStyle name="20% - Accent4 3 3 5 2" xfId="2763"/>
    <cellStyle name="20% - Accent4 3 3 6" xfId="2764"/>
    <cellStyle name="20% - Accent4 3 3 6 2" xfId="2765"/>
    <cellStyle name="20% - Accent4 3 3 7" xfId="2766"/>
    <cellStyle name="20% - Accent4 30" xfId="2767"/>
    <cellStyle name="20% - Accent4 4" xfId="2768"/>
    <cellStyle name="20% - Accent4 4 2" xfId="2769"/>
    <cellStyle name="20% - Accent4 4 2 2" xfId="2770"/>
    <cellStyle name="20% - Accent4 4 2 2 2" xfId="2771"/>
    <cellStyle name="20% - Accent4 4 2 2 2 2" xfId="2772"/>
    <cellStyle name="20% - Accent4 4 2 2 2 2 2" xfId="2773"/>
    <cellStyle name="20% - Accent4 4 2 2 2 3" xfId="2774"/>
    <cellStyle name="20% - Accent4 4 2 2 2 3 2" xfId="2775"/>
    <cellStyle name="20% - Accent4 4 2 2 2 4" xfId="2776"/>
    <cellStyle name="20% - Accent4 4 2 2 3" xfId="2777"/>
    <cellStyle name="20% - Accent4 4 2 2 3 2" xfId="2778"/>
    <cellStyle name="20% - Accent4 4 2 2 4" xfId="2779"/>
    <cellStyle name="20% - Accent4 4 2 2 4 2" xfId="2780"/>
    <cellStyle name="20% - Accent4 4 2 2 5" xfId="2781"/>
    <cellStyle name="20% - Accent4 4 2 3" xfId="2782"/>
    <cellStyle name="20% - Accent4 4 2 3 2" xfId="2783"/>
    <cellStyle name="20% - Accent4 4 2 3 2 2" xfId="2784"/>
    <cellStyle name="20% - Accent4 4 2 3 3" xfId="2785"/>
    <cellStyle name="20% - Accent4 4 2 3 3 2" xfId="2786"/>
    <cellStyle name="20% - Accent4 4 2 3 4" xfId="2787"/>
    <cellStyle name="20% - Accent4 4 2 4" xfId="2788"/>
    <cellStyle name="20% - Accent4 4 2 4 2" xfId="2789"/>
    <cellStyle name="20% - Accent4 4 2 4 2 2" xfId="2790"/>
    <cellStyle name="20% - Accent4 4 2 4 3" xfId="2791"/>
    <cellStyle name="20% - Accent4 4 2 4 3 2" xfId="2792"/>
    <cellStyle name="20% - Accent4 4 2 4 4" xfId="2793"/>
    <cellStyle name="20% - Accent4 4 2 5" xfId="2794"/>
    <cellStyle name="20% - Accent4 4 2 5 2" xfId="2795"/>
    <cellStyle name="20% - Accent4 4 2 6" xfId="2796"/>
    <cellStyle name="20% - Accent4 4 2 6 2" xfId="2797"/>
    <cellStyle name="20% - Accent4 4 2 7" xfId="2798"/>
    <cellStyle name="20% - Accent4 4 3" xfId="2799"/>
    <cellStyle name="20% - Accent4 4 3 2" xfId="2800"/>
    <cellStyle name="20% - Accent4 4 3 2 2" xfId="2801"/>
    <cellStyle name="20% - Accent4 4 3 2 2 2" xfId="2802"/>
    <cellStyle name="20% - Accent4 4 3 2 3" xfId="2803"/>
    <cellStyle name="20% - Accent4 4 3 2 3 2" xfId="2804"/>
    <cellStyle name="20% - Accent4 4 3 2 4" xfId="2805"/>
    <cellStyle name="20% - Accent4 4 3 3" xfId="2806"/>
    <cellStyle name="20% - Accent4 4 3 3 2" xfId="2807"/>
    <cellStyle name="20% - Accent4 4 3 4" xfId="2808"/>
    <cellStyle name="20% - Accent4 4 3 4 2" xfId="2809"/>
    <cellStyle name="20% - Accent4 4 3 5" xfId="2810"/>
    <cellStyle name="20% - Accent4 4 4" xfId="2811"/>
    <cellStyle name="20% - Accent4 4 4 2" xfId="2812"/>
    <cellStyle name="20% - Accent4 4 4 2 2" xfId="2813"/>
    <cellStyle name="20% - Accent4 4 4 3" xfId="2814"/>
    <cellStyle name="20% - Accent4 4 4 3 2" xfId="2815"/>
    <cellStyle name="20% - Accent4 4 4 4" xfId="2816"/>
    <cellStyle name="20% - Accent4 4 5" xfId="2817"/>
    <cellStyle name="20% - Accent4 4 5 2" xfId="2818"/>
    <cellStyle name="20% - Accent4 4 5 2 2" xfId="2819"/>
    <cellStyle name="20% - Accent4 4 5 3" xfId="2820"/>
    <cellStyle name="20% - Accent4 4 5 3 2" xfId="2821"/>
    <cellStyle name="20% - Accent4 4 5 4" xfId="2822"/>
    <cellStyle name="20% - Accent4 4 6" xfId="2823"/>
    <cellStyle name="20% - Accent4 4 6 2" xfId="2824"/>
    <cellStyle name="20% - Accent4 4 7" xfId="2825"/>
    <cellStyle name="20% - Accent4 4 7 2" xfId="2826"/>
    <cellStyle name="20% - Accent4 4 8" xfId="2827"/>
    <cellStyle name="20% - Accent4 5" xfId="2828"/>
    <cellStyle name="20% - Accent4 5 2" xfId="2829"/>
    <cellStyle name="20% - Accent4 5 2 2" xfId="2830"/>
    <cellStyle name="20% - Accent4 5 2 2 2" xfId="2831"/>
    <cellStyle name="20% - Accent4 5 2 2 2 2" xfId="2832"/>
    <cellStyle name="20% - Accent4 5 2 2 3" xfId="2833"/>
    <cellStyle name="20% - Accent4 5 2 2 3 2" xfId="2834"/>
    <cellStyle name="20% - Accent4 5 2 2 4" xfId="2835"/>
    <cellStyle name="20% - Accent4 5 2 3" xfId="2836"/>
    <cellStyle name="20% - Accent4 5 2 3 2" xfId="2837"/>
    <cellStyle name="20% - Accent4 5 2 4" xfId="2838"/>
    <cellStyle name="20% - Accent4 5 2 4 2" xfId="2839"/>
    <cellStyle name="20% - Accent4 5 2 5" xfId="2840"/>
    <cellStyle name="20% - Accent4 5 3" xfId="2841"/>
    <cellStyle name="20% - Accent4 5 3 2" xfId="2842"/>
    <cellStyle name="20% - Accent4 5 3 2 2" xfId="2843"/>
    <cellStyle name="20% - Accent4 5 3 3" xfId="2844"/>
    <cellStyle name="20% - Accent4 5 3 3 2" xfId="2845"/>
    <cellStyle name="20% - Accent4 5 3 4" xfId="2846"/>
    <cellStyle name="20% - Accent4 5 4" xfId="2847"/>
    <cellStyle name="20% - Accent4 5 4 2" xfId="2848"/>
    <cellStyle name="20% - Accent4 5 4 2 2" xfId="2849"/>
    <cellStyle name="20% - Accent4 5 4 3" xfId="2850"/>
    <cellStyle name="20% - Accent4 5 4 3 2" xfId="2851"/>
    <cellStyle name="20% - Accent4 5 4 4" xfId="2852"/>
    <cellStyle name="20% - Accent4 5 5" xfId="2853"/>
    <cellStyle name="20% - Accent4 5 5 2" xfId="2854"/>
    <cellStyle name="20% - Accent4 5 6" xfId="2855"/>
    <cellStyle name="20% - Accent4 5 6 2" xfId="2856"/>
    <cellStyle name="20% - Accent4 5 7" xfId="2857"/>
    <cellStyle name="20% - Accent4 6" xfId="2858"/>
    <cellStyle name="20% - Accent4 6 2" xfId="2859"/>
    <cellStyle name="20% - Accent4 6 2 2" xfId="2860"/>
    <cellStyle name="20% - Accent4 6 2 2 2" xfId="2861"/>
    <cellStyle name="20% - Accent4 6 2 2 2 2" xfId="2862"/>
    <cellStyle name="20% - Accent4 6 2 2 3" xfId="2863"/>
    <cellStyle name="20% - Accent4 6 2 2 3 2" xfId="2864"/>
    <cellStyle name="20% - Accent4 6 2 2 4" xfId="2865"/>
    <cellStyle name="20% - Accent4 6 2 3" xfId="2866"/>
    <cellStyle name="20% - Accent4 6 2 3 2" xfId="2867"/>
    <cellStyle name="20% - Accent4 6 2 4" xfId="2868"/>
    <cellStyle name="20% - Accent4 6 2 4 2" xfId="2869"/>
    <cellStyle name="20% - Accent4 6 2 5" xfId="2870"/>
    <cellStyle name="20% - Accent4 6 3" xfId="2871"/>
    <cellStyle name="20% - Accent4 6 3 2" xfId="2872"/>
    <cellStyle name="20% - Accent4 6 3 2 2" xfId="2873"/>
    <cellStyle name="20% - Accent4 6 3 3" xfId="2874"/>
    <cellStyle name="20% - Accent4 6 3 3 2" xfId="2875"/>
    <cellStyle name="20% - Accent4 6 3 4" xfId="2876"/>
    <cellStyle name="20% - Accent4 6 4" xfId="2877"/>
    <cellStyle name="20% - Accent4 6 4 2" xfId="2878"/>
    <cellStyle name="20% - Accent4 6 4 2 2" xfId="2879"/>
    <cellStyle name="20% - Accent4 6 4 3" xfId="2880"/>
    <cellStyle name="20% - Accent4 6 4 3 2" xfId="2881"/>
    <cellStyle name="20% - Accent4 6 4 4" xfId="2882"/>
    <cellStyle name="20% - Accent4 6 5" xfId="2883"/>
    <cellStyle name="20% - Accent4 6 5 2" xfId="2884"/>
    <cellStyle name="20% - Accent4 6 6" xfId="2885"/>
    <cellStyle name="20% - Accent4 6 6 2" xfId="2886"/>
    <cellStyle name="20% - Accent4 6 7" xfId="2887"/>
    <cellStyle name="20% - Accent4 7" xfId="2888"/>
    <cellStyle name="20% - Accent4 7 2" xfId="2889"/>
    <cellStyle name="20% - Accent4 7 2 2" xfId="2890"/>
    <cellStyle name="20% - Accent4 7 2 2 2" xfId="2891"/>
    <cellStyle name="20% - Accent4 7 2 2 2 2" xfId="2892"/>
    <cellStyle name="20% - Accent4 7 2 2 3" xfId="2893"/>
    <cellStyle name="20% - Accent4 7 2 2 3 2" xfId="2894"/>
    <cellStyle name="20% - Accent4 7 2 2 4" xfId="2895"/>
    <cellStyle name="20% - Accent4 7 2 3" xfId="2896"/>
    <cellStyle name="20% - Accent4 7 2 3 2" xfId="2897"/>
    <cellStyle name="20% - Accent4 7 2 4" xfId="2898"/>
    <cellStyle name="20% - Accent4 7 2 4 2" xfId="2899"/>
    <cellStyle name="20% - Accent4 7 2 5" xfId="2900"/>
    <cellStyle name="20% - Accent4 7 3" xfId="2901"/>
    <cellStyle name="20% - Accent4 7 3 2" xfId="2902"/>
    <cellStyle name="20% - Accent4 7 3 2 2" xfId="2903"/>
    <cellStyle name="20% - Accent4 7 3 3" xfId="2904"/>
    <cellStyle name="20% - Accent4 7 3 3 2" xfId="2905"/>
    <cellStyle name="20% - Accent4 7 3 4" xfId="2906"/>
    <cellStyle name="20% - Accent4 7 4" xfId="2907"/>
    <cellStyle name="20% - Accent4 7 4 2" xfId="2908"/>
    <cellStyle name="20% - Accent4 7 4 2 2" xfId="2909"/>
    <cellStyle name="20% - Accent4 7 4 3" xfId="2910"/>
    <cellStyle name="20% - Accent4 7 4 3 2" xfId="2911"/>
    <cellStyle name="20% - Accent4 7 4 4" xfId="2912"/>
    <cellStyle name="20% - Accent4 7 5" xfId="2913"/>
    <cellStyle name="20% - Accent4 7 5 2" xfId="2914"/>
    <cellStyle name="20% - Accent4 7 6" xfId="2915"/>
    <cellStyle name="20% - Accent4 7 6 2" xfId="2916"/>
    <cellStyle name="20% - Accent4 7 7" xfId="2917"/>
    <cellStyle name="20% - Accent4 8" xfId="2918"/>
    <cellStyle name="20% - Accent4 8 2" xfId="2919"/>
    <cellStyle name="20% - Accent4 8 2 2" xfId="2920"/>
    <cellStyle name="20% - Accent4 8 2 2 2" xfId="2921"/>
    <cellStyle name="20% - Accent4 8 2 2 2 2" xfId="2922"/>
    <cellStyle name="20% - Accent4 8 2 2 3" xfId="2923"/>
    <cellStyle name="20% - Accent4 8 2 2 3 2" xfId="2924"/>
    <cellStyle name="20% - Accent4 8 2 2 4" xfId="2925"/>
    <cellStyle name="20% - Accent4 8 2 3" xfId="2926"/>
    <cellStyle name="20% - Accent4 8 2 3 2" xfId="2927"/>
    <cellStyle name="20% - Accent4 8 2 4" xfId="2928"/>
    <cellStyle name="20% - Accent4 8 2 4 2" xfId="2929"/>
    <cellStyle name="20% - Accent4 8 2 5" xfId="2930"/>
    <cellStyle name="20% - Accent4 8 3" xfId="2931"/>
    <cellStyle name="20% - Accent4 8 3 2" xfId="2932"/>
    <cellStyle name="20% - Accent4 8 3 2 2" xfId="2933"/>
    <cellStyle name="20% - Accent4 8 3 3" xfId="2934"/>
    <cellStyle name="20% - Accent4 8 3 3 2" xfId="2935"/>
    <cellStyle name="20% - Accent4 8 3 4" xfId="2936"/>
    <cellStyle name="20% - Accent4 8 4" xfId="2937"/>
    <cellStyle name="20% - Accent4 8 4 2" xfId="2938"/>
    <cellStyle name="20% - Accent4 8 4 2 2" xfId="2939"/>
    <cellStyle name="20% - Accent4 8 4 3" xfId="2940"/>
    <cellStyle name="20% - Accent4 8 4 3 2" xfId="2941"/>
    <cellStyle name="20% - Accent4 8 4 4" xfId="2942"/>
    <cellStyle name="20% - Accent4 8 5" xfId="2943"/>
    <cellStyle name="20% - Accent4 8 5 2" xfId="2944"/>
    <cellStyle name="20% - Accent4 8 6" xfId="2945"/>
    <cellStyle name="20% - Accent4 8 6 2" xfId="2946"/>
    <cellStyle name="20% - Accent4 8 7" xfId="2947"/>
    <cellStyle name="20% - Accent4 9" xfId="2948"/>
    <cellStyle name="20% - Accent4 9 2" xfId="2949"/>
    <cellStyle name="20% - Accent4 9 2 2" xfId="2950"/>
    <cellStyle name="20% - Accent4 9 2 2 2" xfId="2951"/>
    <cellStyle name="20% - Accent4 9 2 2 2 2" xfId="2952"/>
    <cellStyle name="20% - Accent4 9 2 2 3" xfId="2953"/>
    <cellStyle name="20% - Accent4 9 2 2 3 2" xfId="2954"/>
    <cellStyle name="20% - Accent4 9 2 2 4" xfId="2955"/>
    <cellStyle name="20% - Accent4 9 2 3" xfId="2956"/>
    <cellStyle name="20% - Accent4 9 2 3 2" xfId="2957"/>
    <cellStyle name="20% - Accent4 9 2 4" xfId="2958"/>
    <cellStyle name="20% - Accent4 9 2 4 2" xfId="2959"/>
    <cellStyle name="20% - Accent4 9 2 5" xfId="2960"/>
    <cellStyle name="20% - Accent4 9 3" xfId="2961"/>
    <cellStyle name="20% - Accent4 9 3 2" xfId="2962"/>
    <cellStyle name="20% - Accent4 9 3 2 2" xfId="2963"/>
    <cellStyle name="20% - Accent4 9 3 3" xfId="2964"/>
    <cellStyle name="20% - Accent4 9 3 3 2" xfId="2965"/>
    <cellStyle name="20% - Accent4 9 3 4" xfId="2966"/>
    <cellStyle name="20% - Accent4 9 4" xfId="2967"/>
    <cellStyle name="20% - Accent4 9 4 2" xfId="2968"/>
    <cellStyle name="20% - Accent4 9 4 2 2" xfId="2969"/>
    <cellStyle name="20% - Accent4 9 4 3" xfId="2970"/>
    <cellStyle name="20% - Accent4 9 4 3 2" xfId="2971"/>
    <cellStyle name="20% - Accent4 9 4 4" xfId="2972"/>
    <cellStyle name="20% - Accent4 9 5" xfId="2973"/>
    <cellStyle name="20% - Accent4 9 5 2" xfId="2974"/>
    <cellStyle name="20% - Accent4 9 6" xfId="2975"/>
    <cellStyle name="20% - Accent4 9 6 2" xfId="2976"/>
    <cellStyle name="20% - Accent4 9 7" xfId="2977"/>
    <cellStyle name="20% - Accent5 10" xfId="2978"/>
    <cellStyle name="20% - Accent5 10 2" xfId="2979"/>
    <cellStyle name="20% - Accent5 10 2 2" xfId="2980"/>
    <cellStyle name="20% - Accent5 10 2 2 2" xfId="2981"/>
    <cellStyle name="20% - Accent5 10 2 2 2 2" xfId="2982"/>
    <cellStyle name="20% - Accent5 10 2 2 3" xfId="2983"/>
    <cellStyle name="20% - Accent5 10 2 2 3 2" xfId="2984"/>
    <cellStyle name="20% - Accent5 10 2 2 4" xfId="2985"/>
    <cellStyle name="20% - Accent5 10 2 3" xfId="2986"/>
    <cellStyle name="20% - Accent5 10 2 3 2" xfId="2987"/>
    <cellStyle name="20% - Accent5 10 2 4" xfId="2988"/>
    <cellStyle name="20% - Accent5 10 2 4 2" xfId="2989"/>
    <cellStyle name="20% - Accent5 10 2 5" xfId="2990"/>
    <cellStyle name="20% - Accent5 10 3" xfId="2991"/>
    <cellStyle name="20% - Accent5 10 3 2" xfId="2992"/>
    <cellStyle name="20% - Accent5 10 3 2 2" xfId="2993"/>
    <cellStyle name="20% - Accent5 10 3 3" xfId="2994"/>
    <cellStyle name="20% - Accent5 10 3 3 2" xfId="2995"/>
    <cellStyle name="20% - Accent5 10 3 4" xfId="2996"/>
    <cellStyle name="20% - Accent5 10 4" xfId="2997"/>
    <cellStyle name="20% - Accent5 10 4 2" xfId="2998"/>
    <cellStyle name="20% - Accent5 10 4 2 2" xfId="2999"/>
    <cellStyle name="20% - Accent5 10 4 3" xfId="3000"/>
    <cellStyle name="20% - Accent5 10 4 3 2" xfId="3001"/>
    <cellStyle name="20% - Accent5 10 4 4" xfId="3002"/>
    <cellStyle name="20% - Accent5 10 5" xfId="3003"/>
    <cellStyle name="20% - Accent5 10 5 2" xfId="3004"/>
    <cellStyle name="20% - Accent5 10 6" xfId="3005"/>
    <cellStyle name="20% - Accent5 10 6 2" xfId="3006"/>
    <cellStyle name="20% - Accent5 10 7" xfId="3007"/>
    <cellStyle name="20% - Accent5 11" xfId="3008"/>
    <cellStyle name="20% - Accent5 11 2" xfId="3009"/>
    <cellStyle name="20% - Accent5 11 2 2" xfId="3010"/>
    <cellStyle name="20% - Accent5 11 2 2 2" xfId="3011"/>
    <cellStyle name="20% - Accent5 11 2 2 2 2" xfId="3012"/>
    <cellStyle name="20% - Accent5 11 2 2 3" xfId="3013"/>
    <cellStyle name="20% - Accent5 11 2 2 3 2" xfId="3014"/>
    <cellStyle name="20% - Accent5 11 2 2 4" xfId="3015"/>
    <cellStyle name="20% - Accent5 11 2 3" xfId="3016"/>
    <cellStyle name="20% - Accent5 11 2 3 2" xfId="3017"/>
    <cellStyle name="20% - Accent5 11 2 4" xfId="3018"/>
    <cellStyle name="20% - Accent5 11 2 4 2" xfId="3019"/>
    <cellStyle name="20% - Accent5 11 2 5" xfId="3020"/>
    <cellStyle name="20% - Accent5 11 3" xfId="3021"/>
    <cellStyle name="20% - Accent5 11 3 2" xfId="3022"/>
    <cellStyle name="20% - Accent5 11 3 2 2" xfId="3023"/>
    <cellStyle name="20% - Accent5 11 3 3" xfId="3024"/>
    <cellStyle name="20% - Accent5 11 3 3 2" xfId="3025"/>
    <cellStyle name="20% - Accent5 11 3 4" xfId="3026"/>
    <cellStyle name="20% - Accent5 11 4" xfId="3027"/>
    <cellStyle name="20% - Accent5 11 4 2" xfId="3028"/>
    <cellStyle name="20% - Accent5 11 4 2 2" xfId="3029"/>
    <cellStyle name="20% - Accent5 11 4 3" xfId="3030"/>
    <cellStyle name="20% - Accent5 11 4 3 2" xfId="3031"/>
    <cellStyle name="20% - Accent5 11 4 4" xfId="3032"/>
    <cellStyle name="20% - Accent5 11 5" xfId="3033"/>
    <cellStyle name="20% - Accent5 11 5 2" xfId="3034"/>
    <cellStyle name="20% - Accent5 11 6" xfId="3035"/>
    <cellStyle name="20% - Accent5 11 6 2" xfId="3036"/>
    <cellStyle name="20% - Accent5 11 7" xfId="3037"/>
    <cellStyle name="20% - Accent5 12" xfId="3038"/>
    <cellStyle name="20% - Accent5 12 2" xfId="3039"/>
    <cellStyle name="20% - Accent5 12 2 2" xfId="3040"/>
    <cellStyle name="20% - Accent5 12 2 2 2" xfId="3041"/>
    <cellStyle name="20% - Accent5 12 2 2 2 2" xfId="3042"/>
    <cellStyle name="20% - Accent5 12 2 2 3" xfId="3043"/>
    <cellStyle name="20% - Accent5 12 2 2 3 2" xfId="3044"/>
    <cellStyle name="20% - Accent5 12 2 2 4" xfId="3045"/>
    <cellStyle name="20% - Accent5 12 2 3" xfId="3046"/>
    <cellStyle name="20% - Accent5 12 2 3 2" xfId="3047"/>
    <cellStyle name="20% - Accent5 12 2 4" xfId="3048"/>
    <cellStyle name="20% - Accent5 12 2 4 2" xfId="3049"/>
    <cellStyle name="20% - Accent5 12 2 5" xfId="3050"/>
    <cellStyle name="20% - Accent5 12 3" xfId="3051"/>
    <cellStyle name="20% - Accent5 12 3 2" xfId="3052"/>
    <cellStyle name="20% - Accent5 12 3 2 2" xfId="3053"/>
    <cellStyle name="20% - Accent5 12 3 3" xfId="3054"/>
    <cellStyle name="20% - Accent5 12 3 3 2" xfId="3055"/>
    <cellStyle name="20% - Accent5 12 3 4" xfId="3056"/>
    <cellStyle name="20% - Accent5 12 4" xfId="3057"/>
    <cellStyle name="20% - Accent5 12 4 2" xfId="3058"/>
    <cellStyle name="20% - Accent5 12 4 2 2" xfId="3059"/>
    <cellStyle name="20% - Accent5 12 4 3" xfId="3060"/>
    <cellStyle name="20% - Accent5 12 4 3 2" xfId="3061"/>
    <cellStyle name="20% - Accent5 12 4 4" xfId="3062"/>
    <cellStyle name="20% - Accent5 12 5" xfId="3063"/>
    <cellStyle name="20% - Accent5 12 5 2" xfId="3064"/>
    <cellStyle name="20% - Accent5 12 6" xfId="3065"/>
    <cellStyle name="20% - Accent5 12 6 2" xfId="3066"/>
    <cellStyle name="20% - Accent5 12 7" xfId="3067"/>
    <cellStyle name="20% - Accent5 13" xfId="3068"/>
    <cellStyle name="20% - Accent5 13 2" xfId="3069"/>
    <cellStyle name="20% - Accent5 13 2 2" xfId="3070"/>
    <cellStyle name="20% - Accent5 13 2 2 2" xfId="3071"/>
    <cellStyle name="20% - Accent5 13 2 2 2 2" xfId="3072"/>
    <cellStyle name="20% - Accent5 13 2 2 3" xfId="3073"/>
    <cellStyle name="20% - Accent5 13 2 2 3 2" xfId="3074"/>
    <cellStyle name="20% - Accent5 13 2 2 4" xfId="3075"/>
    <cellStyle name="20% - Accent5 13 2 3" xfId="3076"/>
    <cellStyle name="20% - Accent5 13 2 3 2" xfId="3077"/>
    <cellStyle name="20% - Accent5 13 2 4" xfId="3078"/>
    <cellStyle name="20% - Accent5 13 2 4 2" xfId="3079"/>
    <cellStyle name="20% - Accent5 13 2 5" xfId="3080"/>
    <cellStyle name="20% - Accent5 13 3" xfId="3081"/>
    <cellStyle name="20% - Accent5 13 3 2" xfId="3082"/>
    <cellStyle name="20% - Accent5 13 3 2 2" xfId="3083"/>
    <cellStyle name="20% - Accent5 13 3 3" xfId="3084"/>
    <cellStyle name="20% - Accent5 13 3 3 2" xfId="3085"/>
    <cellStyle name="20% - Accent5 13 3 4" xfId="3086"/>
    <cellStyle name="20% - Accent5 13 4" xfId="3087"/>
    <cellStyle name="20% - Accent5 13 4 2" xfId="3088"/>
    <cellStyle name="20% - Accent5 13 4 2 2" xfId="3089"/>
    <cellStyle name="20% - Accent5 13 4 3" xfId="3090"/>
    <cellStyle name="20% - Accent5 13 4 3 2" xfId="3091"/>
    <cellStyle name="20% - Accent5 13 4 4" xfId="3092"/>
    <cellStyle name="20% - Accent5 13 5" xfId="3093"/>
    <cellStyle name="20% - Accent5 13 5 2" xfId="3094"/>
    <cellStyle name="20% - Accent5 13 6" xfId="3095"/>
    <cellStyle name="20% - Accent5 13 6 2" xfId="3096"/>
    <cellStyle name="20% - Accent5 13 7" xfId="3097"/>
    <cellStyle name="20% - Accent5 14" xfId="3098"/>
    <cellStyle name="20% - Accent5 14 2" xfId="3099"/>
    <cellStyle name="20% - Accent5 14 2 2" xfId="3100"/>
    <cellStyle name="20% - Accent5 14 2 2 2" xfId="3101"/>
    <cellStyle name="20% - Accent5 14 2 2 2 2" xfId="3102"/>
    <cellStyle name="20% - Accent5 14 2 2 3" xfId="3103"/>
    <cellStyle name="20% - Accent5 14 2 2 3 2" xfId="3104"/>
    <cellStyle name="20% - Accent5 14 2 2 4" xfId="3105"/>
    <cellStyle name="20% - Accent5 14 2 3" xfId="3106"/>
    <cellStyle name="20% - Accent5 14 2 3 2" xfId="3107"/>
    <cellStyle name="20% - Accent5 14 2 4" xfId="3108"/>
    <cellStyle name="20% - Accent5 14 2 4 2" xfId="3109"/>
    <cellStyle name="20% - Accent5 14 2 5" xfId="3110"/>
    <cellStyle name="20% - Accent5 14 3" xfId="3111"/>
    <cellStyle name="20% - Accent5 14 3 2" xfId="3112"/>
    <cellStyle name="20% - Accent5 14 3 2 2" xfId="3113"/>
    <cellStyle name="20% - Accent5 14 3 3" xfId="3114"/>
    <cellStyle name="20% - Accent5 14 3 3 2" xfId="3115"/>
    <cellStyle name="20% - Accent5 14 3 4" xfId="3116"/>
    <cellStyle name="20% - Accent5 14 4" xfId="3117"/>
    <cellStyle name="20% - Accent5 14 4 2" xfId="3118"/>
    <cellStyle name="20% - Accent5 14 4 2 2" xfId="3119"/>
    <cellStyle name="20% - Accent5 14 4 3" xfId="3120"/>
    <cellStyle name="20% - Accent5 14 4 3 2" xfId="3121"/>
    <cellStyle name="20% - Accent5 14 4 4" xfId="3122"/>
    <cellStyle name="20% - Accent5 14 5" xfId="3123"/>
    <cellStyle name="20% - Accent5 14 5 2" xfId="3124"/>
    <cellStyle name="20% - Accent5 14 6" xfId="3125"/>
    <cellStyle name="20% - Accent5 14 6 2" xfId="3126"/>
    <cellStyle name="20% - Accent5 14 7" xfId="3127"/>
    <cellStyle name="20% - Accent5 15" xfId="3128"/>
    <cellStyle name="20% - Accent5 15 2" xfId="3129"/>
    <cellStyle name="20% - Accent5 15 2 2" xfId="3130"/>
    <cellStyle name="20% - Accent5 15 2 2 2" xfId="3131"/>
    <cellStyle name="20% - Accent5 15 2 2 2 2" xfId="3132"/>
    <cellStyle name="20% - Accent5 15 2 2 3" xfId="3133"/>
    <cellStyle name="20% - Accent5 15 2 2 3 2" xfId="3134"/>
    <cellStyle name="20% - Accent5 15 2 2 4" xfId="3135"/>
    <cellStyle name="20% - Accent5 15 2 3" xfId="3136"/>
    <cellStyle name="20% - Accent5 15 2 3 2" xfId="3137"/>
    <cellStyle name="20% - Accent5 15 2 4" xfId="3138"/>
    <cellStyle name="20% - Accent5 15 2 4 2" xfId="3139"/>
    <cellStyle name="20% - Accent5 15 2 5" xfId="3140"/>
    <cellStyle name="20% - Accent5 15 3" xfId="3141"/>
    <cellStyle name="20% - Accent5 15 3 2" xfId="3142"/>
    <cellStyle name="20% - Accent5 15 3 2 2" xfId="3143"/>
    <cellStyle name="20% - Accent5 15 3 3" xfId="3144"/>
    <cellStyle name="20% - Accent5 15 3 3 2" xfId="3145"/>
    <cellStyle name="20% - Accent5 15 3 4" xfId="3146"/>
    <cellStyle name="20% - Accent5 15 4" xfId="3147"/>
    <cellStyle name="20% - Accent5 15 4 2" xfId="3148"/>
    <cellStyle name="20% - Accent5 15 4 2 2" xfId="3149"/>
    <cellStyle name="20% - Accent5 15 4 3" xfId="3150"/>
    <cellStyle name="20% - Accent5 15 4 3 2" xfId="3151"/>
    <cellStyle name="20% - Accent5 15 4 4" xfId="3152"/>
    <cellStyle name="20% - Accent5 15 5" xfId="3153"/>
    <cellStyle name="20% - Accent5 15 5 2" xfId="3154"/>
    <cellStyle name="20% - Accent5 15 6" xfId="3155"/>
    <cellStyle name="20% - Accent5 15 6 2" xfId="3156"/>
    <cellStyle name="20% - Accent5 15 7" xfId="3157"/>
    <cellStyle name="20% - Accent5 16" xfId="3158"/>
    <cellStyle name="20% - Accent5 16 2" xfId="3159"/>
    <cellStyle name="20% - Accent5 16 2 2" xfId="3160"/>
    <cellStyle name="20% - Accent5 16 2 2 2" xfId="3161"/>
    <cellStyle name="20% - Accent5 16 2 2 2 2" xfId="3162"/>
    <cellStyle name="20% - Accent5 16 2 2 3" xfId="3163"/>
    <cellStyle name="20% - Accent5 16 2 2 3 2" xfId="3164"/>
    <cellStyle name="20% - Accent5 16 2 2 4" xfId="3165"/>
    <cellStyle name="20% - Accent5 16 2 3" xfId="3166"/>
    <cellStyle name="20% - Accent5 16 2 3 2" xfId="3167"/>
    <cellStyle name="20% - Accent5 16 2 4" xfId="3168"/>
    <cellStyle name="20% - Accent5 16 2 4 2" xfId="3169"/>
    <cellStyle name="20% - Accent5 16 2 5" xfId="3170"/>
    <cellStyle name="20% - Accent5 16 3" xfId="3171"/>
    <cellStyle name="20% - Accent5 16 3 2" xfId="3172"/>
    <cellStyle name="20% - Accent5 16 3 2 2" xfId="3173"/>
    <cellStyle name="20% - Accent5 16 3 3" xfId="3174"/>
    <cellStyle name="20% - Accent5 16 3 3 2" xfId="3175"/>
    <cellStyle name="20% - Accent5 16 3 4" xfId="3176"/>
    <cellStyle name="20% - Accent5 16 4" xfId="3177"/>
    <cellStyle name="20% - Accent5 16 4 2" xfId="3178"/>
    <cellStyle name="20% - Accent5 16 4 2 2" xfId="3179"/>
    <cellStyle name="20% - Accent5 16 4 3" xfId="3180"/>
    <cellStyle name="20% - Accent5 16 4 3 2" xfId="3181"/>
    <cellStyle name="20% - Accent5 16 4 4" xfId="3182"/>
    <cellStyle name="20% - Accent5 16 5" xfId="3183"/>
    <cellStyle name="20% - Accent5 16 5 2" xfId="3184"/>
    <cellStyle name="20% - Accent5 16 6" xfId="3185"/>
    <cellStyle name="20% - Accent5 16 6 2" xfId="3186"/>
    <cellStyle name="20% - Accent5 16 7" xfId="3187"/>
    <cellStyle name="20% - Accent5 17" xfId="3188"/>
    <cellStyle name="20% - Accent5 17 2" xfId="3189"/>
    <cellStyle name="20% - Accent5 17 2 2" xfId="3190"/>
    <cellStyle name="20% - Accent5 17 2 2 2" xfId="3191"/>
    <cellStyle name="20% - Accent5 17 2 2 2 2" xfId="3192"/>
    <cellStyle name="20% - Accent5 17 2 2 3" xfId="3193"/>
    <cellStyle name="20% - Accent5 17 2 2 3 2" xfId="3194"/>
    <cellStyle name="20% - Accent5 17 2 2 4" xfId="3195"/>
    <cellStyle name="20% - Accent5 17 2 3" xfId="3196"/>
    <cellStyle name="20% - Accent5 17 2 3 2" xfId="3197"/>
    <cellStyle name="20% - Accent5 17 2 4" xfId="3198"/>
    <cellStyle name="20% - Accent5 17 2 4 2" xfId="3199"/>
    <cellStyle name="20% - Accent5 17 2 5" xfId="3200"/>
    <cellStyle name="20% - Accent5 17 3" xfId="3201"/>
    <cellStyle name="20% - Accent5 17 3 2" xfId="3202"/>
    <cellStyle name="20% - Accent5 17 3 2 2" xfId="3203"/>
    <cellStyle name="20% - Accent5 17 3 3" xfId="3204"/>
    <cellStyle name="20% - Accent5 17 3 3 2" xfId="3205"/>
    <cellStyle name="20% - Accent5 17 3 4" xfId="3206"/>
    <cellStyle name="20% - Accent5 17 4" xfId="3207"/>
    <cellStyle name="20% - Accent5 17 4 2" xfId="3208"/>
    <cellStyle name="20% - Accent5 17 4 2 2" xfId="3209"/>
    <cellStyle name="20% - Accent5 17 4 3" xfId="3210"/>
    <cellStyle name="20% - Accent5 17 4 3 2" xfId="3211"/>
    <cellStyle name="20% - Accent5 17 4 4" xfId="3212"/>
    <cellStyle name="20% - Accent5 17 5" xfId="3213"/>
    <cellStyle name="20% - Accent5 17 5 2" xfId="3214"/>
    <cellStyle name="20% - Accent5 17 6" xfId="3215"/>
    <cellStyle name="20% - Accent5 17 6 2" xfId="3216"/>
    <cellStyle name="20% - Accent5 17 7" xfId="3217"/>
    <cellStyle name="20% - Accent5 18" xfId="3218"/>
    <cellStyle name="20% - Accent5 18 2" xfId="3219"/>
    <cellStyle name="20% - Accent5 18 2 2" xfId="3220"/>
    <cellStyle name="20% - Accent5 18 2 2 2" xfId="3221"/>
    <cellStyle name="20% - Accent5 18 2 2 2 2" xfId="3222"/>
    <cellStyle name="20% - Accent5 18 2 2 3" xfId="3223"/>
    <cellStyle name="20% - Accent5 18 2 2 3 2" xfId="3224"/>
    <cellStyle name="20% - Accent5 18 2 2 4" xfId="3225"/>
    <cellStyle name="20% - Accent5 18 2 3" xfId="3226"/>
    <cellStyle name="20% - Accent5 18 2 3 2" xfId="3227"/>
    <cellStyle name="20% - Accent5 18 2 4" xfId="3228"/>
    <cellStyle name="20% - Accent5 18 2 4 2" xfId="3229"/>
    <cellStyle name="20% - Accent5 18 2 5" xfId="3230"/>
    <cellStyle name="20% - Accent5 18 3" xfId="3231"/>
    <cellStyle name="20% - Accent5 18 3 2" xfId="3232"/>
    <cellStyle name="20% - Accent5 18 3 2 2" xfId="3233"/>
    <cellStyle name="20% - Accent5 18 3 3" xfId="3234"/>
    <cellStyle name="20% - Accent5 18 3 3 2" xfId="3235"/>
    <cellStyle name="20% - Accent5 18 3 4" xfId="3236"/>
    <cellStyle name="20% - Accent5 18 4" xfId="3237"/>
    <cellStyle name="20% - Accent5 18 4 2" xfId="3238"/>
    <cellStyle name="20% - Accent5 18 4 2 2" xfId="3239"/>
    <cellStyle name="20% - Accent5 18 4 3" xfId="3240"/>
    <cellStyle name="20% - Accent5 18 4 3 2" xfId="3241"/>
    <cellStyle name="20% - Accent5 18 4 4" xfId="3242"/>
    <cellStyle name="20% - Accent5 18 5" xfId="3243"/>
    <cellStyle name="20% - Accent5 18 5 2" xfId="3244"/>
    <cellStyle name="20% - Accent5 18 6" xfId="3245"/>
    <cellStyle name="20% - Accent5 18 6 2" xfId="3246"/>
    <cellStyle name="20% - Accent5 18 7" xfId="3247"/>
    <cellStyle name="20% - Accent5 19" xfId="3248"/>
    <cellStyle name="20% - Accent5 19 2" xfId="3249"/>
    <cellStyle name="20% - Accent5 19 2 2" xfId="3250"/>
    <cellStyle name="20% - Accent5 19 2 2 2" xfId="3251"/>
    <cellStyle name="20% - Accent5 19 2 2 2 2" xfId="3252"/>
    <cellStyle name="20% - Accent5 19 2 2 3" xfId="3253"/>
    <cellStyle name="20% - Accent5 19 2 2 3 2" xfId="3254"/>
    <cellStyle name="20% - Accent5 19 2 2 4" xfId="3255"/>
    <cellStyle name="20% - Accent5 19 2 3" xfId="3256"/>
    <cellStyle name="20% - Accent5 19 2 3 2" xfId="3257"/>
    <cellStyle name="20% - Accent5 19 2 4" xfId="3258"/>
    <cellStyle name="20% - Accent5 19 2 4 2" xfId="3259"/>
    <cellStyle name="20% - Accent5 19 2 5" xfId="3260"/>
    <cellStyle name="20% - Accent5 19 3" xfId="3261"/>
    <cellStyle name="20% - Accent5 19 3 2" xfId="3262"/>
    <cellStyle name="20% - Accent5 19 3 2 2" xfId="3263"/>
    <cellStyle name="20% - Accent5 19 3 3" xfId="3264"/>
    <cellStyle name="20% - Accent5 19 3 3 2" xfId="3265"/>
    <cellStyle name="20% - Accent5 19 3 4" xfId="3266"/>
    <cellStyle name="20% - Accent5 19 4" xfId="3267"/>
    <cellStyle name="20% - Accent5 19 4 2" xfId="3268"/>
    <cellStyle name="20% - Accent5 19 4 2 2" xfId="3269"/>
    <cellStyle name="20% - Accent5 19 4 3" xfId="3270"/>
    <cellStyle name="20% - Accent5 19 4 3 2" xfId="3271"/>
    <cellStyle name="20% - Accent5 19 4 4" xfId="3272"/>
    <cellStyle name="20% - Accent5 19 5" xfId="3273"/>
    <cellStyle name="20% - Accent5 19 5 2" xfId="3274"/>
    <cellStyle name="20% - Accent5 19 6" xfId="3275"/>
    <cellStyle name="20% - Accent5 19 6 2" xfId="3276"/>
    <cellStyle name="20% - Accent5 19 7" xfId="3277"/>
    <cellStyle name="20% - Accent5 2" xfId="3278"/>
    <cellStyle name="20% - Accent5 2 2" xfId="3279"/>
    <cellStyle name="20% - Accent5 2 3" xfId="3280"/>
    <cellStyle name="20% - Accent5 2 3 2" xfId="3281"/>
    <cellStyle name="20% - Accent5 2 3 2 2" xfId="3282"/>
    <cellStyle name="20% - Accent5 2 3 2 2 2" xfId="3283"/>
    <cellStyle name="20% - Accent5 2 3 2 2 2 2" xfId="3284"/>
    <cellStyle name="20% - Accent5 2 3 2 2 3" xfId="3285"/>
    <cellStyle name="20% - Accent5 2 3 2 2 3 2" xfId="3286"/>
    <cellStyle name="20% - Accent5 2 3 2 2 4" xfId="3287"/>
    <cellStyle name="20% - Accent5 2 3 2 3" xfId="3288"/>
    <cellStyle name="20% - Accent5 2 3 2 3 2" xfId="3289"/>
    <cellStyle name="20% - Accent5 2 3 2 4" xfId="3290"/>
    <cellStyle name="20% - Accent5 2 3 2 4 2" xfId="3291"/>
    <cellStyle name="20% - Accent5 2 3 2 5" xfId="3292"/>
    <cellStyle name="20% - Accent5 2 3 3" xfId="3293"/>
    <cellStyle name="20% - Accent5 2 3 3 2" xfId="3294"/>
    <cellStyle name="20% - Accent5 2 3 3 2 2" xfId="3295"/>
    <cellStyle name="20% - Accent5 2 3 3 3" xfId="3296"/>
    <cellStyle name="20% - Accent5 2 3 3 3 2" xfId="3297"/>
    <cellStyle name="20% - Accent5 2 3 3 4" xfId="3298"/>
    <cellStyle name="20% - Accent5 2 3 4" xfId="3299"/>
    <cellStyle name="20% - Accent5 2 3 4 2" xfId="3300"/>
    <cellStyle name="20% - Accent5 2 3 4 2 2" xfId="3301"/>
    <cellStyle name="20% - Accent5 2 3 4 3" xfId="3302"/>
    <cellStyle name="20% - Accent5 2 3 4 3 2" xfId="3303"/>
    <cellStyle name="20% - Accent5 2 3 4 4" xfId="3304"/>
    <cellStyle name="20% - Accent5 2 3 5" xfId="3305"/>
    <cellStyle name="20% - Accent5 2 3 5 2" xfId="3306"/>
    <cellStyle name="20% - Accent5 2 3 6" xfId="3307"/>
    <cellStyle name="20% - Accent5 2 3 6 2" xfId="3308"/>
    <cellStyle name="20% - Accent5 2 3 7" xfId="3309"/>
    <cellStyle name="20% - Accent5 2 4" xfId="3310"/>
    <cellStyle name="20% - Accent5 2 5" xfId="3311"/>
    <cellStyle name="20% - Accent5 2 6" xfId="3312"/>
    <cellStyle name="20% - Accent5 20" xfId="3313"/>
    <cellStyle name="20% - Accent5 20 2" xfId="3314"/>
    <cellStyle name="20% - Accent5 20 2 2" xfId="3315"/>
    <cellStyle name="20% - Accent5 20 2 2 2" xfId="3316"/>
    <cellStyle name="20% - Accent5 20 2 2 2 2" xfId="3317"/>
    <cellStyle name="20% - Accent5 20 2 2 3" xfId="3318"/>
    <cellStyle name="20% - Accent5 20 2 2 3 2" xfId="3319"/>
    <cellStyle name="20% - Accent5 20 2 2 4" xfId="3320"/>
    <cellStyle name="20% - Accent5 20 2 3" xfId="3321"/>
    <cellStyle name="20% - Accent5 20 2 3 2" xfId="3322"/>
    <cellStyle name="20% - Accent5 20 2 4" xfId="3323"/>
    <cellStyle name="20% - Accent5 20 2 4 2" xfId="3324"/>
    <cellStyle name="20% - Accent5 20 2 5" xfId="3325"/>
    <cellStyle name="20% - Accent5 20 3" xfId="3326"/>
    <cellStyle name="20% - Accent5 20 3 2" xfId="3327"/>
    <cellStyle name="20% - Accent5 20 3 2 2" xfId="3328"/>
    <cellStyle name="20% - Accent5 20 3 3" xfId="3329"/>
    <cellStyle name="20% - Accent5 20 3 3 2" xfId="3330"/>
    <cellStyle name="20% - Accent5 20 3 4" xfId="3331"/>
    <cellStyle name="20% - Accent5 20 4" xfId="3332"/>
    <cellStyle name="20% - Accent5 20 4 2" xfId="3333"/>
    <cellStyle name="20% - Accent5 20 4 2 2" xfId="3334"/>
    <cellStyle name="20% - Accent5 20 4 3" xfId="3335"/>
    <cellStyle name="20% - Accent5 20 4 3 2" xfId="3336"/>
    <cellStyle name="20% - Accent5 20 4 4" xfId="3337"/>
    <cellStyle name="20% - Accent5 20 5" xfId="3338"/>
    <cellStyle name="20% - Accent5 20 5 2" xfId="3339"/>
    <cellStyle name="20% - Accent5 20 6" xfId="3340"/>
    <cellStyle name="20% - Accent5 20 6 2" xfId="3341"/>
    <cellStyle name="20% - Accent5 20 7" xfId="3342"/>
    <cellStyle name="20% - Accent5 21" xfId="3343"/>
    <cellStyle name="20% - Accent5 22" xfId="3344"/>
    <cellStyle name="20% - Accent5 22 2" xfId="3345"/>
    <cellStyle name="20% - Accent5 22 2 2" xfId="3346"/>
    <cellStyle name="20% - Accent5 22 2 2 2" xfId="3347"/>
    <cellStyle name="20% - Accent5 22 2 2 2 2" xfId="3348"/>
    <cellStyle name="20% - Accent5 22 2 2 3" xfId="3349"/>
    <cellStyle name="20% - Accent5 22 2 2 3 2" xfId="3350"/>
    <cellStyle name="20% - Accent5 22 2 2 4" xfId="3351"/>
    <cellStyle name="20% - Accent5 22 2 3" xfId="3352"/>
    <cellStyle name="20% - Accent5 22 2 3 2" xfId="3353"/>
    <cellStyle name="20% - Accent5 22 2 4" xfId="3354"/>
    <cellStyle name="20% - Accent5 22 2 4 2" xfId="3355"/>
    <cellStyle name="20% - Accent5 22 2 5" xfId="3356"/>
    <cellStyle name="20% - Accent5 22 3" xfId="3357"/>
    <cellStyle name="20% - Accent5 22 3 2" xfId="3358"/>
    <cellStyle name="20% - Accent5 22 3 2 2" xfId="3359"/>
    <cellStyle name="20% - Accent5 22 3 3" xfId="3360"/>
    <cellStyle name="20% - Accent5 22 3 3 2" xfId="3361"/>
    <cellStyle name="20% - Accent5 22 3 4" xfId="3362"/>
    <cellStyle name="20% - Accent5 22 4" xfId="3363"/>
    <cellStyle name="20% - Accent5 22 4 2" xfId="3364"/>
    <cellStyle name="20% - Accent5 22 4 2 2" xfId="3365"/>
    <cellStyle name="20% - Accent5 22 4 3" xfId="3366"/>
    <cellStyle name="20% - Accent5 22 4 3 2" xfId="3367"/>
    <cellStyle name="20% - Accent5 22 4 4" xfId="3368"/>
    <cellStyle name="20% - Accent5 22 5" xfId="3369"/>
    <cellStyle name="20% - Accent5 22 5 2" xfId="3370"/>
    <cellStyle name="20% - Accent5 22 6" xfId="3371"/>
    <cellStyle name="20% - Accent5 22 6 2" xfId="3372"/>
    <cellStyle name="20% - Accent5 22 7" xfId="3373"/>
    <cellStyle name="20% - Accent5 23" xfId="3374"/>
    <cellStyle name="20% - Accent5 23 2" xfId="3375"/>
    <cellStyle name="20% - Accent5 23 2 2" xfId="3376"/>
    <cellStyle name="20% - Accent5 23 2 2 2" xfId="3377"/>
    <cellStyle name="20% - Accent5 23 2 3" xfId="3378"/>
    <cellStyle name="20% - Accent5 23 2 3 2" xfId="3379"/>
    <cellStyle name="20% - Accent5 23 2 4" xfId="3380"/>
    <cellStyle name="20% - Accent5 23 3" xfId="3381"/>
    <cellStyle name="20% - Accent5 23 3 2" xfId="3382"/>
    <cellStyle name="20% - Accent5 23 4" xfId="3383"/>
    <cellStyle name="20% - Accent5 23 4 2" xfId="3384"/>
    <cellStyle name="20% - Accent5 23 5" xfId="3385"/>
    <cellStyle name="20% - Accent5 24" xfId="3386"/>
    <cellStyle name="20% - Accent5 24 2" xfId="3387"/>
    <cellStyle name="20% - Accent5 24 2 2" xfId="3388"/>
    <cellStyle name="20% - Accent5 24 3" xfId="3389"/>
    <cellStyle name="20% - Accent5 24 3 2" xfId="3390"/>
    <cellStyle name="20% - Accent5 24 4" xfId="3391"/>
    <cellStyle name="20% - Accent5 25" xfId="3392"/>
    <cellStyle name="20% - Accent5 25 2" xfId="3393"/>
    <cellStyle name="20% - Accent5 25 2 2" xfId="3394"/>
    <cellStyle name="20% - Accent5 25 3" xfId="3395"/>
    <cellStyle name="20% - Accent5 25 3 2" xfId="3396"/>
    <cellStyle name="20% - Accent5 25 4" xfId="3397"/>
    <cellStyle name="20% - Accent5 26" xfId="3398"/>
    <cellStyle name="20% - Accent5 26 2" xfId="3399"/>
    <cellStyle name="20% - Accent5 27" xfId="3400"/>
    <cellStyle name="20% - Accent5 27 2" xfId="3401"/>
    <cellStyle name="20% - Accent5 28" xfId="3402"/>
    <cellStyle name="20% - Accent5 28 2" xfId="3403"/>
    <cellStyle name="20% - Accent5 29" xfId="3404"/>
    <cellStyle name="20% - Accent5 3" xfId="3405"/>
    <cellStyle name="20% - Accent5 3 2" xfId="3406"/>
    <cellStyle name="20% - Accent5 3 3" xfId="3407"/>
    <cellStyle name="20% - Accent5 3 3 2" xfId="3408"/>
    <cellStyle name="20% - Accent5 3 3 2 2" xfId="3409"/>
    <cellStyle name="20% - Accent5 3 3 2 2 2" xfId="3410"/>
    <cellStyle name="20% - Accent5 3 3 2 2 2 2" xfId="3411"/>
    <cellStyle name="20% - Accent5 3 3 2 2 3" xfId="3412"/>
    <cellStyle name="20% - Accent5 3 3 2 2 3 2" xfId="3413"/>
    <cellStyle name="20% - Accent5 3 3 2 2 4" xfId="3414"/>
    <cellStyle name="20% - Accent5 3 3 2 3" xfId="3415"/>
    <cellStyle name="20% - Accent5 3 3 2 3 2" xfId="3416"/>
    <cellStyle name="20% - Accent5 3 3 2 4" xfId="3417"/>
    <cellStyle name="20% - Accent5 3 3 2 4 2" xfId="3418"/>
    <cellStyle name="20% - Accent5 3 3 2 5" xfId="3419"/>
    <cellStyle name="20% - Accent5 3 3 3" xfId="3420"/>
    <cellStyle name="20% - Accent5 3 3 3 2" xfId="3421"/>
    <cellStyle name="20% - Accent5 3 3 3 2 2" xfId="3422"/>
    <cellStyle name="20% - Accent5 3 3 3 3" xfId="3423"/>
    <cellStyle name="20% - Accent5 3 3 3 3 2" xfId="3424"/>
    <cellStyle name="20% - Accent5 3 3 3 4" xfId="3425"/>
    <cellStyle name="20% - Accent5 3 3 4" xfId="3426"/>
    <cellStyle name="20% - Accent5 3 3 4 2" xfId="3427"/>
    <cellStyle name="20% - Accent5 3 3 4 2 2" xfId="3428"/>
    <cellStyle name="20% - Accent5 3 3 4 3" xfId="3429"/>
    <cellStyle name="20% - Accent5 3 3 4 3 2" xfId="3430"/>
    <cellStyle name="20% - Accent5 3 3 4 4" xfId="3431"/>
    <cellStyle name="20% - Accent5 3 3 5" xfId="3432"/>
    <cellStyle name="20% - Accent5 3 3 5 2" xfId="3433"/>
    <cellStyle name="20% - Accent5 3 3 6" xfId="3434"/>
    <cellStyle name="20% - Accent5 3 3 6 2" xfId="3435"/>
    <cellStyle name="20% - Accent5 3 3 7" xfId="3436"/>
    <cellStyle name="20% - Accent5 4" xfId="3437"/>
    <cellStyle name="20% - Accent5 4 2" xfId="3438"/>
    <cellStyle name="20% - Accent5 4 2 2" xfId="3439"/>
    <cellStyle name="20% - Accent5 4 2 2 2" xfId="3440"/>
    <cellStyle name="20% - Accent5 4 2 2 2 2" xfId="3441"/>
    <cellStyle name="20% - Accent5 4 2 2 2 2 2" xfId="3442"/>
    <cellStyle name="20% - Accent5 4 2 2 2 3" xfId="3443"/>
    <cellStyle name="20% - Accent5 4 2 2 2 3 2" xfId="3444"/>
    <cellStyle name="20% - Accent5 4 2 2 2 4" xfId="3445"/>
    <cellStyle name="20% - Accent5 4 2 2 3" xfId="3446"/>
    <cellStyle name="20% - Accent5 4 2 2 3 2" xfId="3447"/>
    <cellStyle name="20% - Accent5 4 2 2 4" xfId="3448"/>
    <cellStyle name="20% - Accent5 4 2 2 4 2" xfId="3449"/>
    <cellStyle name="20% - Accent5 4 2 2 5" xfId="3450"/>
    <cellStyle name="20% - Accent5 4 2 3" xfId="3451"/>
    <cellStyle name="20% - Accent5 4 2 3 2" xfId="3452"/>
    <cellStyle name="20% - Accent5 4 2 3 2 2" xfId="3453"/>
    <cellStyle name="20% - Accent5 4 2 3 3" xfId="3454"/>
    <cellStyle name="20% - Accent5 4 2 3 3 2" xfId="3455"/>
    <cellStyle name="20% - Accent5 4 2 3 4" xfId="3456"/>
    <cellStyle name="20% - Accent5 4 2 4" xfId="3457"/>
    <cellStyle name="20% - Accent5 4 2 4 2" xfId="3458"/>
    <cellStyle name="20% - Accent5 4 2 4 2 2" xfId="3459"/>
    <cellStyle name="20% - Accent5 4 2 4 3" xfId="3460"/>
    <cellStyle name="20% - Accent5 4 2 4 3 2" xfId="3461"/>
    <cellStyle name="20% - Accent5 4 2 4 4" xfId="3462"/>
    <cellStyle name="20% - Accent5 4 2 5" xfId="3463"/>
    <cellStyle name="20% - Accent5 4 2 5 2" xfId="3464"/>
    <cellStyle name="20% - Accent5 4 2 6" xfId="3465"/>
    <cellStyle name="20% - Accent5 4 2 6 2" xfId="3466"/>
    <cellStyle name="20% - Accent5 4 2 7" xfId="3467"/>
    <cellStyle name="20% - Accent5 4 3" xfId="3468"/>
    <cellStyle name="20% - Accent5 4 3 2" xfId="3469"/>
    <cellStyle name="20% - Accent5 4 3 2 2" xfId="3470"/>
    <cellStyle name="20% - Accent5 4 3 2 2 2" xfId="3471"/>
    <cellStyle name="20% - Accent5 4 3 2 3" xfId="3472"/>
    <cellStyle name="20% - Accent5 4 3 2 3 2" xfId="3473"/>
    <cellStyle name="20% - Accent5 4 3 2 4" xfId="3474"/>
    <cellStyle name="20% - Accent5 4 3 3" xfId="3475"/>
    <cellStyle name="20% - Accent5 4 3 3 2" xfId="3476"/>
    <cellStyle name="20% - Accent5 4 3 4" xfId="3477"/>
    <cellStyle name="20% - Accent5 4 3 4 2" xfId="3478"/>
    <cellStyle name="20% - Accent5 4 3 5" xfId="3479"/>
    <cellStyle name="20% - Accent5 4 4" xfId="3480"/>
    <cellStyle name="20% - Accent5 4 4 2" xfId="3481"/>
    <cellStyle name="20% - Accent5 4 4 2 2" xfId="3482"/>
    <cellStyle name="20% - Accent5 4 4 3" xfId="3483"/>
    <cellStyle name="20% - Accent5 4 4 3 2" xfId="3484"/>
    <cellStyle name="20% - Accent5 4 4 4" xfId="3485"/>
    <cellStyle name="20% - Accent5 4 5" xfId="3486"/>
    <cellStyle name="20% - Accent5 4 5 2" xfId="3487"/>
    <cellStyle name="20% - Accent5 4 5 2 2" xfId="3488"/>
    <cellStyle name="20% - Accent5 4 5 3" xfId="3489"/>
    <cellStyle name="20% - Accent5 4 5 3 2" xfId="3490"/>
    <cellStyle name="20% - Accent5 4 5 4" xfId="3491"/>
    <cellStyle name="20% - Accent5 4 6" xfId="3492"/>
    <cellStyle name="20% - Accent5 4 6 2" xfId="3493"/>
    <cellStyle name="20% - Accent5 4 7" xfId="3494"/>
    <cellStyle name="20% - Accent5 4 7 2" xfId="3495"/>
    <cellStyle name="20% - Accent5 4 8" xfId="3496"/>
    <cellStyle name="20% - Accent5 5" xfId="3497"/>
    <cellStyle name="20% - Accent5 5 2" xfId="3498"/>
    <cellStyle name="20% - Accent5 5 2 2" xfId="3499"/>
    <cellStyle name="20% - Accent5 5 2 2 2" xfId="3500"/>
    <cellStyle name="20% - Accent5 5 2 2 2 2" xfId="3501"/>
    <cellStyle name="20% - Accent5 5 2 2 3" xfId="3502"/>
    <cellStyle name="20% - Accent5 5 2 2 3 2" xfId="3503"/>
    <cellStyle name="20% - Accent5 5 2 2 4" xfId="3504"/>
    <cellStyle name="20% - Accent5 5 2 3" xfId="3505"/>
    <cellStyle name="20% - Accent5 5 2 3 2" xfId="3506"/>
    <cellStyle name="20% - Accent5 5 2 4" xfId="3507"/>
    <cellStyle name="20% - Accent5 5 2 4 2" xfId="3508"/>
    <cellStyle name="20% - Accent5 5 2 5" xfId="3509"/>
    <cellStyle name="20% - Accent5 5 3" xfId="3510"/>
    <cellStyle name="20% - Accent5 5 3 2" xfId="3511"/>
    <cellStyle name="20% - Accent5 5 3 2 2" xfId="3512"/>
    <cellStyle name="20% - Accent5 5 3 3" xfId="3513"/>
    <cellStyle name="20% - Accent5 5 3 3 2" xfId="3514"/>
    <cellStyle name="20% - Accent5 5 3 4" xfId="3515"/>
    <cellStyle name="20% - Accent5 5 4" xfId="3516"/>
    <cellStyle name="20% - Accent5 5 4 2" xfId="3517"/>
    <cellStyle name="20% - Accent5 5 4 2 2" xfId="3518"/>
    <cellStyle name="20% - Accent5 5 4 3" xfId="3519"/>
    <cellStyle name="20% - Accent5 5 4 3 2" xfId="3520"/>
    <cellStyle name="20% - Accent5 5 4 4" xfId="3521"/>
    <cellStyle name="20% - Accent5 5 5" xfId="3522"/>
    <cellStyle name="20% - Accent5 5 5 2" xfId="3523"/>
    <cellStyle name="20% - Accent5 5 6" xfId="3524"/>
    <cellStyle name="20% - Accent5 5 6 2" xfId="3525"/>
    <cellStyle name="20% - Accent5 5 7" xfId="3526"/>
    <cellStyle name="20% - Accent5 6" xfId="3527"/>
    <cellStyle name="20% - Accent5 6 2" xfId="3528"/>
    <cellStyle name="20% - Accent5 6 2 2" xfId="3529"/>
    <cellStyle name="20% - Accent5 6 2 2 2" xfId="3530"/>
    <cellStyle name="20% - Accent5 6 2 2 2 2" xfId="3531"/>
    <cellStyle name="20% - Accent5 6 2 2 3" xfId="3532"/>
    <cellStyle name="20% - Accent5 6 2 2 3 2" xfId="3533"/>
    <cellStyle name="20% - Accent5 6 2 2 4" xfId="3534"/>
    <cellStyle name="20% - Accent5 6 2 3" xfId="3535"/>
    <cellStyle name="20% - Accent5 6 2 3 2" xfId="3536"/>
    <cellStyle name="20% - Accent5 6 2 4" xfId="3537"/>
    <cellStyle name="20% - Accent5 6 2 4 2" xfId="3538"/>
    <cellStyle name="20% - Accent5 6 2 5" xfId="3539"/>
    <cellStyle name="20% - Accent5 6 3" xfId="3540"/>
    <cellStyle name="20% - Accent5 6 3 2" xfId="3541"/>
    <cellStyle name="20% - Accent5 6 3 2 2" xfId="3542"/>
    <cellStyle name="20% - Accent5 6 3 3" xfId="3543"/>
    <cellStyle name="20% - Accent5 6 3 3 2" xfId="3544"/>
    <cellStyle name="20% - Accent5 6 3 4" xfId="3545"/>
    <cellStyle name="20% - Accent5 6 4" xfId="3546"/>
    <cellStyle name="20% - Accent5 6 4 2" xfId="3547"/>
    <cellStyle name="20% - Accent5 6 4 2 2" xfId="3548"/>
    <cellStyle name="20% - Accent5 6 4 3" xfId="3549"/>
    <cellStyle name="20% - Accent5 6 4 3 2" xfId="3550"/>
    <cellStyle name="20% - Accent5 6 4 4" xfId="3551"/>
    <cellStyle name="20% - Accent5 6 5" xfId="3552"/>
    <cellStyle name="20% - Accent5 6 5 2" xfId="3553"/>
    <cellStyle name="20% - Accent5 6 6" xfId="3554"/>
    <cellStyle name="20% - Accent5 6 6 2" xfId="3555"/>
    <cellStyle name="20% - Accent5 6 7" xfId="3556"/>
    <cellStyle name="20% - Accent5 7" xfId="3557"/>
    <cellStyle name="20% - Accent5 7 2" xfId="3558"/>
    <cellStyle name="20% - Accent5 7 2 2" xfId="3559"/>
    <cellStyle name="20% - Accent5 7 2 2 2" xfId="3560"/>
    <cellStyle name="20% - Accent5 7 2 2 2 2" xfId="3561"/>
    <cellStyle name="20% - Accent5 7 2 2 3" xfId="3562"/>
    <cellStyle name="20% - Accent5 7 2 2 3 2" xfId="3563"/>
    <cellStyle name="20% - Accent5 7 2 2 4" xfId="3564"/>
    <cellStyle name="20% - Accent5 7 2 3" xfId="3565"/>
    <cellStyle name="20% - Accent5 7 2 3 2" xfId="3566"/>
    <cellStyle name="20% - Accent5 7 2 4" xfId="3567"/>
    <cellStyle name="20% - Accent5 7 2 4 2" xfId="3568"/>
    <cellStyle name="20% - Accent5 7 2 5" xfId="3569"/>
    <cellStyle name="20% - Accent5 7 3" xfId="3570"/>
    <cellStyle name="20% - Accent5 7 3 2" xfId="3571"/>
    <cellStyle name="20% - Accent5 7 3 2 2" xfId="3572"/>
    <cellStyle name="20% - Accent5 7 3 3" xfId="3573"/>
    <cellStyle name="20% - Accent5 7 3 3 2" xfId="3574"/>
    <cellStyle name="20% - Accent5 7 3 4" xfId="3575"/>
    <cellStyle name="20% - Accent5 7 4" xfId="3576"/>
    <cellStyle name="20% - Accent5 7 4 2" xfId="3577"/>
    <cellStyle name="20% - Accent5 7 4 2 2" xfId="3578"/>
    <cellStyle name="20% - Accent5 7 4 3" xfId="3579"/>
    <cellStyle name="20% - Accent5 7 4 3 2" xfId="3580"/>
    <cellStyle name="20% - Accent5 7 4 4" xfId="3581"/>
    <cellStyle name="20% - Accent5 7 5" xfId="3582"/>
    <cellStyle name="20% - Accent5 7 5 2" xfId="3583"/>
    <cellStyle name="20% - Accent5 7 6" xfId="3584"/>
    <cellStyle name="20% - Accent5 7 6 2" xfId="3585"/>
    <cellStyle name="20% - Accent5 7 7" xfId="3586"/>
    <cellStyle name="20% - Accent5 8" xfId="3587"/>
    <cellStyle name="20% - Accent5 8 2" xfId="3588"/>
    <cellStyle name="20% - Accent5 8 2 2" xfId="3589"/>
    <cellStyle name="20% - Accent5 8 2 2 2" xfId="3590"/>
    <cellStyle name="20% - Accent5 8 2 2 2 2" xfId="3591"/>
    <cellStyle name="20% - Accent5 8 2 2 3" xfId="3592"/>
    <cellStyle name="20% - Accent5 8 2 2 3 2" xfId="3593"/>
    <cellStyle name="20% - Accent5 8 2 2 4" xfId="3594"/>
    <cellStyle name="20% - Accent5 8 2 3" xfId="3595"/>
    <cellStyle name="20% - Accent5 8 2 3 2" xfId="3596"/>
    <cellStyle name="20% - Accent5 8 2 4" xfId="3597"/>
    <cellStyle name="20% - Accent5 8 2 4 2" xfId="3598"/>
    <cellStyle name="20% - Accent5 8 2 5" xfId="3599"/>
    <cellStyle name="20% - Accent5 8 3" xfId="3600"/>
    <cellStyle name="20% - Accent5 8 3 2" xfId="3601"/>
    <cellStyle name="20% - Accent5 8 3 2 2" xfId="3602"/>
    <cellStyle name="20% - Accent5 8 3 3" xfId="3603"/>
    <cellStyle name="20% - Accent5 8 3 3 2" xfId="3604"/>
    <cellStyle name="20% - Accent5 8 3 4" xfId="3605"/>
    <cellStyle name="20% - Accent5 8 4" xfId="3606"/>
    <cellStyle name="20% - Accent5 8 4 2" xfId="3607"/>
    <cellStyle name="20% - Accent5 8 4 2 2" xfId="3608"/>
    <cellStyle name="20% - Accent5 8 4 3" xfId="3609"/>
    <cellStyle name="20% - Accent5 8 4 3 2" xfId="3610"/>
    <cellStyle name="20% - Accent5 8 4 4" xfId="3611"/>
    <cellStyle name="20% - Accent5 8 5" xfId="3612"/>
    <cellStyle name="20% - Accent5 8 5 2" xfId="3613"/>
    <cellStyle name="20% - Accent5 8 6" xfId="3614"/>
    <cellStyle name="20% - Accent5 8 6 2" xfId="3615"/>
    <cellStyle name="20% - Accent5 8 7" xfId="3616"/>
    <cellStyle name="20% - Accent5 9" xfId="3617"/>
    <cellStyle name="20% - Accent5 9 2" xfId="3618"/>
    <cellStyle name="20% - Accent5 9 2 2" xfId="3619"/>
    <cellStyle name="20% - Accent5 9 2 2 2" xfId="3620"/>
    <cellStyle name="20% - Accent5 9 2 2 2 2" xfId="3621"/>
    <cellStyle name="20% - Accent5 9 2 2 3" xfId="3622"/>
    <cellStyle name="20% - Accent5 9 2 2 3 2" xfId="3623"/>
    <cellStyle name="20% - Accent5 9 2 2 4" xfId="3624"/>
    <cellStyle name="20% - Accent5 9 2 3" xfId="3625"/>
    <cellStyle name="20% - Accent5 9 2 3 2" xfId="3626"/>
    <cellStyle name="20% - Accent5 9 2 4" xfId="3627"/>
    <cellStyle name="20% - Accent5 9 2 4 2" xfId="3628"/>
    <cellStyle name="20% - Accent5 9 2 5" xfId="3629"/>
    <cellStyle name="20% - Accent5 9 3" xfId="3630"/>
    <cellStyle name="20% - Accent5 9 3 2" xfId="3631"/>
    <cellStyle name="20% - Accent5 9 3 2 2" xfId="3632"/>
    <cellStyle name="20% - Accent5 9 3 3" xfId="3633"/>
    <cellStyle name="20% - Accent5 9 3 3 2" xfId="3634"/>
    <cellStyle name="20% - Accent5 9 3 4" xfId="3635"/>
    <cellStyle name="20% - Accent5 9 4" xfId="3636"/>
    <cellStyle name="20% - Accent5 9 4 2" xfId="3637"/>
    <cellStyle name="20% - Accent5 9 4 2 2" xfId="3638"/>
    <cellStyle name="20% - Accent5 9 4 3" xfId="3639"/>
    <cellStyle name="20% - Accent5 9 4 3 2" xfId="3640"/>
    <cellStyle name="20% - Accent5 9 4 4" xfId="3641"/>
    <cellStyle name="20% - Accent5 9 5" xfId="3642"/>
    <cellStyle name="20% - Accent5 9 5 2" xfId="3643"/>
    <cellStyle name="20% - Accent5 9 6" xfId="3644"/>
    <cellStyle name="20% - Accent5 9 6 2" xfId="3645"/>
    <cellStyle name="20% - Accent5 9 7" xfId="3646"/>
    <cellStyle name="20% - Accent6 10" xfId="3647"/>
    <cellStyle name="20% - Accent6 10 2" xfId="3648"/>
    <cellStyle name="20% - Accent6 10 2 2" xfId="3649"/>
    <cellStyle name="20% - Accent6 10 2 2 2" xfId="3650"/>
    <cellStyle name="20% - Accent6 10 2 2 2 2" xfId="3651"/>
    <cellStyle name="20% - Accent6 10 2 2 3" xfId="3652"/>
    <cellStyle name="20% - Accent6 10 2 2 3 2" xfId="3653"/>
    <cellStyle name="20% - Accent6 10 2 2 4" xfId="3654"/>
    <cellStyle name="20% - Accent6 10 2 3" xfId="3655"/>
    <cellStyle name="20% - Accent6 10 2 3 2" xfId="3656"/>
    <cellStyle name="20% - Accent6 10 2 4" xfId="3657"/>
    <cellStyle name="20% - Accent6 10 2 4 2" xfId="3658"/>
    <cellStyle name="20% - Accent6 10 2 5" xfId="3659"/>
    <cellStyle name="20% - Accent6 10 3" xfId="3660"/>
    <cellStyle name="20% - Accent6 10 3 2" xfId="3661"/>
    <cellStyle name="20% - Accent6 10 3 2 2" xfId="3662"/>
    <cellStyle name="20% - Accent6 10 3 3" xfId="3663"/>
    <cellStyle name="20% - Accent6 10 3 3 2" xfId="3664"/>
    <cellStyle name="20% - Accent6 10 3 4" xfId="3665"/>
    <cellStyle name="20% - Accent6 10 4" xfId="3666"/>
    <cellStyle name="20% - Accent6 10 4 2" xfId="3667"/>
    <cellStyle name="20% - Accent6 10 4 2 2" xfId="3668"/>
    <cellStyle name="20% - Accent6 10 4 3" xfId="3669"/>
    <cellStyle name="20% - Accent6 10 4 3 2" xfId="3670"/>
    <cellStyle name="20% - Accent6 10 4 4" xfId="3671"/>
    <cellStyle name="20% - Accent6 10 5" xfId="3672"/>
    <cellStyle name="20% - Accent6 10 5 2" xfId="3673"/>
    <cellStyle name="20% - Accent6 10 6" xfId="3674"/>
    <cellStyle name="20% - Accent6 10 6 2" xfId="3675"/>
    <cellStyle name="20% - Accent6 10 7" xfId="3676"/>
    <cellStyle name="20% - Accent6 11" xfId="3677"/>
    <cellStyle name="20% - Accent6 11 2" xfId="3678"/>
    <cellStyle name="20% - Accent6 11 2 2" xfId="3679"/>
    <cellStyle name="20% - Accent6 11 2 2 2" xfId="3680"/>
    <cellStyle name="20% - Accent6 11 2 2 2 2" xfId="3681"/>
    <cellStyle name="20% - Accent6 11 2 2 3" xfId="3682"/>
    <cellStyle name="20% - Accent6 11 2 2 3 2" xfId="3683"/>
    <cellStyle name="20% - Accent6 11 2 2 4" xfId="3684"/>
    <cellStyle name="20% - Accent6 11 2 3" xfId="3685"/>
    <cellStyle name="20% - Accent6 11 2 3 2" xfId="3686"/>
    <cellStyle name="20% - Accent6 11 2 4" xfId="3687"/>
    <cellStyle name="20% - Accent6 11 2 4 2" xfId="3688"/>
    <cellStyle name="20% - Accent6 11 2 5" xfId="3689"/>
    <cellStyle name="20% - Accent6 11 3" xfId="3690"/>
    <cellStyle name="20% - Accent6 11 3 2" xfId="3691"/>
    <cellStyle name="20% - Accent6 11 3 2 2" xfId="3692"/>
    <cellStyle name="20% - Accent6 11 3 3" xfId="3693"/>
    <cellStyle name="20% - Accent6 11 3 3 2" xfId="3694"/>
    <cellStyle name="20% - Accent6 11 3 4" xfId="3695"/>
    <cellStyle name="20% - Accent6 11 4" xfId="3696"/>
    <cellStyle name="20% - Accent6 11 4 2" xfId="3697"/>
    <cellStyle name="20% - Accent6 11 4 2 2" xfId="3698"/>
    <cellStyle name="20% - Accent6 11 4 3" xfId="3699"/>
    <cellStyle name="20% - Accent6 11 4 3 2" xfId="3700"/>
    <cellStyle name="20% - Accent6 11 4 4" xfId="3701"/>
    <cellStyle name="20% - Accent6 11 5" xfId="3702"/>
    <cellStyle name="20% - Accent6 11 5 2" xfId="3703"/>
    <cellStyle name="20% - Accent6 11 6" xfId="3704"/>
    <cellStyle name="20% - Accent6 11 6 2" xfId="3705"/>
    <cellStyle name="20% - Accent6 11 7" xfId="3706"/>
    <cellStyle name="20% - Accent6 12" xfId="3707"/>
    <cellStyle name="20% - Accent6 12 2" xfId="3708"/>
    <cellStyle name="20% - Accent6 12 2 2" xfId="3709"/>
    <cellStyle name="20% - Accent6 12 2 2 2" xfId="3710"/>
    <cellStyle name="20% - Accent6 12 2 2 2 2" xfId="3711"/>
    <cellStyle name="20% - Accent6 12 2 2 3" xfId="3712"/>
    <cellStyle name="20% - Accent6 12 2 2 3 2" xfId="3713"/>
    <cellStyle name="20% - Accent6 12 2 2 4" xfId="3714"/>
    <cellStyle name="20% - Accent6 12 2 3" xfId="3715"/>
    <cellStyle name="20% - Accent6 12 2 3 2" xfId="3716"/>
    <cellStyle name="20% - Accent6 12 2 4" xfId="3717"/>
    <cellStyle name="20% - Accent6 12 2 4 2" xfId="3718"/>
    <cellStyle name="20% - Accent6 12 2 5" xfId="3719"/>
    <cellStyle name="20% - Accent6 12 3" xfId="3720"/>
    <cellStyle name="20% - Accent6 12 3 2" xfId="3721"/>
    <cellStyle name="20% - Accent6 12 3 2 2" xfId="3722"/>
    <cellStyle name="20% - Accent6 12 3 3" xfId="3723"/>
    <cellStyle name="20% - Accent6 12 3 3 2" xfId="3724"/>
    <cellStyle name="20% - Accent6 12 3 4" xfId="3725"/>
    <cellStyle name="20% - Accent6 12 4" xfId="3726"/>
    <cellStyle name="20% - Accent6 12 4 2" xfId="3727"/>
    <cellStyle name="20% - Accent6 12 4 2 2" xfId="3728"/>
    <cellStyle name="20% - Accent6 12 4 3" xfId="3729"/>
    <cellStyle name="20% - Accent6 12 4 3 2" xfId="3730"/>
    <cellStyle name="20% - Accent6 12 4 4" xfId="3731"/>
    <cellStyle name="20% - Accent6 12 5" xfId="3732"/>
    <cellStyle name="20% - Accent6 12 5 2" xfId="3733"/>
    <cellStyle name="20% - Accent6 12 6" xfId="3734"/>
    <cellStyle name="20% - Accent6 12 6 2" xfId="3735"/>
    <cellStyle name="20% - Accent6 12 7" xfId="3736"/>
    <cellStyle name="20% - Accent6 13" xfId="3737"/>
    <cellStyle name="20% - Accent6 13 2" xfId="3738"/>
    <cellStyle name="20% - Accent6 13 2 2" xfId="3739"/>
    <cellStyle name="20% - Accent6 13 2 2 2" xfId="3740"/>
    <cellStyle name="20% - Accent6 13 2 2 2 2" xfId="3741"/>
    <cellStyle name="20% - Accent6 13 2 2 3" xfId="3742"/>
    <cellStyle name="20% - Accent6 13 2 2 3 2" xfId="3743"/>
    <cellStyle name="20% - Accent6 13 2 2 4" xfId="3744"/>
    <cellStyle name="20% - Accent6 13 2 3" xfId="3745"/>
    <cellStyle name="20% - Accent6 13 2 3 2" xfId="3746"/>
    <cellStyle name="20% - Accent6 13 2 4" xfId="3747"/>
    <cellStyle name="20% - Accent6 13 2 4 2" xfId="3748"/>
    <cellStyle name="20% - Accent6 13 2 5" xfId="3749"/>
    <cellStyle name="20% - Accent6 13 3" xfId="3750"/>
    <cellStyle name="20% - Accent6 13 3 2" xfId="3751"/>
    <cellStyle name="20% - Accent6 13 3 2 2" xfId="3752"/>
    <cellStyle name="20% - Accent6 13 3 3" xfId="3753"/>
    <cellStyle name="20% - Accent6 13 3 3 2" xfId="3754"/>
    <cellStyle name="20% - Accent6 13 3 4" xfId="3755"/>
    <cellStyle name="20% - Accent6 13 4" xfId="3756"/>
    <cellStyle name="20% - Accent6 13 4 2" xfId="3757"/>
    <cellStyle name="20% - Accent6 13 4 2 2" xfId="3758"/>
    <cellStyle name="20% - Accent6 13 4 3" xfId="3759"/>
    <cellStyle name="20% - Accent6 13 4 3 2" xfId="3760"/>
    <cellStyle name="20% - Accent6 13 4 4" xfId="3761"/>
    <cellStyle name="20% - Accent6 13 5" xfId="3762"/>
    <cellStyle name="20% - Accent6 13 5 2" xfId="3763"/>
    <cellStyle name="20% - Accent6 13 6" xfId="3764"/>
    <cellStyle name="20% - Accent6 13 6 2" xfId="3765"/>
    <cellStyle name="20% - Accent6 13 7" xfId="3766"/>
    <cellStyle name="20% - Accent6 14" xfId="3767"/>
    <cellStyle name="20% - Accent6 14 2" xfId="3768"/>
    <cellStyle name="20% - Accent6 14 2 2" xfId="3769"/>
    <cellStyle name="20% - Accent6 14 2 2 2" xfId="3770"/>
    <cellStyle name="20% - Accent6 14 2 2 2 2" xfId="3771"/>
    <cellStyle name="20% - Accent6 14 2 2 3" xfId="3772"/>
    <cellStyle name="20% - Accent6 14 2 2 3 2" xfId="3773"/>
    <cellStyle name="20% - Accent6 14 2 2 4" xfId="3774"/>
    <cellStyle name="20% - Accent6 14 2 3" xfId="3775"/>
    <cellStyle name="20% - Accent6 14 2 3 2" xfId="3776"/>
    <cellStyle name="20% - Accent6 14 2 4" xfId="3777"/>
    <cellStyle name="20% - Accent6 14 2 4 2" xfId="3778"/>
    <cellStyle name="20% - Accent6 14 2 5" xfId="3779"/>
    <cellStyle name="20% - Accent6 14 3" xfId="3780"/>
    <cellStyle name="20% - Accent6 14 3 2" xfId="3781"/>
    <cellStyle name="20% - Accent6 14 3 2 2" xfId="3782"/>
    <cellStyle name="20% - Accent6 14 3 3" xfId="3783"/>
    <cellStyle name="20% - Accent6 14 3 3 2" xfId="3784"/>
    <cellStyle name="20% - Accent6 14 3 4" xfId="3785"/>
    <cellStyle name="20% - Accent6 14 4" xfId="3786"/>
    <cellStyle name="20% - Accent6 14 4 2" xfId="3787"/>
    <cellStyle name="20% - Accent6 14 4 2 2" xfId="3788"/>
    <cellStyle name="20% - Accent6 14 4 3" xfId="3789"/>
    <cellStyle name="20% - Accent6 14 4 3 2" xfId="3790"/>
    <cellStyle name="20% - Accent6 14 4 4" xfId="3791"/>
    <cellStyle name="20% - Accent6 14 5" xfId="3792"/>
    <cellStyle name="20% - Accent6 14 5 2" xfId="3793"/>
    <cellStyle name="20% - Accent6 14 6" xfId="3794"/>
    <cellStyle name="20% - Accent6 14 6 2" xfId="3795"/>
    <cellStyle name="20% - Accent6 14 7" xfId="3796"/>
    <cellStyle name="20% - Accent6 15" xfId="3797"/>
    <cellStyle name="20% - Accent6 15 2" xfId="3798"/>
    <cellStyle name="20% - Accent6 15 2 2" xfId="3799"/>
    <cellStyle name="20% - Accent6 15 2 2 2" xfId="3800"/>
    <cellStyle name="20% - Accent6 15 2 2 2 2" xfId="3801"/>
    <cellStyle name="20% - Accent6 15 2 2 3" xfId="3802"/>
    <cellStyle name="20% - Accent6 15 2 2 3 2" xfId="3803"/>
    <cellStyle name="20% - Accent6 15 2 2 4" xfId="3804"/>
    <cellStyle name="20% - Accent6 15 2 3" xfId="3805"/>
    <cellStyle name="20% - Accent6 15 2 3 2" xfId="3806"/>
    <cellStyle name="20% - Accent6 15 2 4" xfId="3807"/>
    <cellStyle name="20% - Accent6 15 2 4 2" xfId="3808"/>
    <cellStyle name="20% - Accent6 15 2 5" xfId="3809"/>
    <cellStyle name="20% - Accent6 15 3" xfId="3810"/>
    <cellStyle name="20% - Accent6 15 3 2" xfId="3811"/>
    <cellStyle name="20% - Accent6 15 3 2 2" xfId="3812"/>
    <cellStyle name="20% - Accent6 15 3 3" xfId="3813"/>
    <cellStyle name="20% - Accent6 15 3 3 2" xfId="3814"/>
    <cellStyle name="20% - Accent6 15 3 4" xfId="3815"/>
    <cellStyle name="20% - Accent6 15 4" xfId="3816"/>
    <cellStyle name="20% - Accent6 15 4 2" xfId="3817"/>
    <cellStyle name="20% - Accent6 15 4 2 2" xfId="3818"/>
    <cellStyle name="20% - Accent6 15 4 3" xfId="3819"/>
    <cellStyle name="20% - Accent6 15 4 3 2" xfId="3820"/>
    <cellStyle name="20% - Accent6 15 4 4" xfId="3821"/>
    <cellStyle name="20% - Accent6 15 5" xfId="3822"/>
    <cellStyle name="20% - Accent6 15 5 2" xfId="3823"/>
    <cellStyle name="20% - Accent6 15 6" xfId="3824"/>
    <cellStyle name="20% - Accent6 15 6 2" xfId="3825"/>
    <cellStyle name="20% - Accent6 15 7" xfId="3826"/>
    <cellStyle name="20% - Accent6 16" xfId="3827"/>
    <cellStyle name="20% - Accent6 16 2" xfId="3828"/>
    <cellStyle name="20% - Accent6 16 2 2" xfId="3829"/>
    <cellStyle name="20% - Accent6 16 2 2 2" xfId="3830"/>
    <cellStyle name="20% - Accent6 16 2 2 2 2" xfId="3831"/>
    <cellStyle name="20% - Accent6 16 2 2 3" xfId="3832"/>
    <cellStyle name="20% - Accent6 16 2 2 3 2" xfId="3833"/>
    <cellStyle name="20% - Accent6 16 2 2 4" xfId="3834"/>
    <cellStyle name="20% - Accent6 16 2 3" xfId="3835"/>
    <cellStyle name="20% - Accent6 16 2 3 2" xfId="3836"/>
    <cellStyle name="20% - Accent6 16 2 4" xfId="3837"/>
    <cellStyle name="20% - Accent6 16 2 4 2" xfId="3838"/>
    <cellStyle name="20% - Accent6 16 2 5" xfId="3839"/>
    <cellStyle name="20% - Accent6 16 3" xfId="3840"/>
    <cellStyle name="20% - Accent6 16 3 2" xfId="3841"/>
    <cellStyle name="20% - Accent6 16 3 2 2" xfId="3842"/>
    <cellStyle name="20% - Accent6 16 3 3" xfId="3843"/>
    <cellStyle name="20% - Accent6 16 3 3 2" xfId="3844"/>
    <cellStyle name="20% - Accent6 16 3 4" xfId="3845"/>
    <cellStyle name="20% - Accent6 16 4" xfId="3846"/>
    <cellStyle name="20% - Accent6 16 4 2" xfId="3847"/>
    <cellStyle name="20% - Accent6 16 4 2 2" xfId="3848"/>
    <cellStyle name="20% - Accent6 16 4 3" xfId="3849"/>
    <cellStyle name="20% - Accent6 16 4 3 2" xfId="3850"/>
    <cellStyle name="20% - Accent6 16 4 4" xfId="3851"/>
    <cellStyle name="20% - Accent6 16 5" xfId="3852"/>
    <cellStyle name="20% - Accent6 16 5 2" xfId="3853"/>
    <cellStyle name="20% - Accent6 16 6" xfId="3854"/>
    <cellStyle name="20% - Accent6 16 6 2" xfId="3855"/>
    <cellStyle name="20% - Accent6 16 7" xfId="3856"/>
    <cellStyle name="20% - Accent6 17" xfId="3857"/>
    <cellStyle name="20% - Accent6 17 2" xfId="3858"/>
    <cellStyle name="20% - Accent6 17 2 2" xfId="3859"/>
    <cellStyle name="20% - Accent6 17 2 2 2" xfId="3860"/>
    <cellStyle name="20% - Accent6 17 2 2 2 2" xfId="3861"/>
    <cellStyle name="20% - Accent6 17 2 2 3" xfId="3862"/>
    <cellStyle name="20% - Accent6 17 2 2 3 2" xfId="3863"/>
    <cellStyle name="20% - Accent6 17 2 2 4" xfId="3864"/>
    <cellStyle name="20% - Accent6 17 2 3" xfId="3865"/>
    <cellStyle name="20% - Accent6 17 2 3 2" xfId="3866"/>
    <cellStyle name="20% - Accent6 17 2 4" xfId="3867"/>
    <cellStyle name="20% - Accent6 17 2 4 2" xfId="3868"/>
    <cellStyle name="20% - Accent6 17 2 5" xfId="3869"/>
    <cellStyle name="20% - Accent6 17 3" xfId="3870"/>
    <cellStyle name="20% - Accent6 17 3 2" xfId="3871"/>
    <cellStyle name="20% - Accent6 17 3 2 2" xfId="3872"/>
    <cellStyle name="20% - Accent6 17 3 3" xfId="3873"/>
    <cellStyle name="20% - Accent6 17 3 3 2" xfId="3874"/>
    <cellStyle name="20% - Accent6 17 3 4" xfId="3875"/>
    <cellStyle name="20% - Accent6 17 4" xfId="3876"/>
    <cellStyle name="20% - Accent6 17 4 2" xfId="3877"/>
    <cellStyle name="20% - Accent6 17 4 2 2" xfId="3878"/>
    <cellStyle name="20% - Accent6 17 4 3" xfId="3879"/>
    <cellStyle name="20% - Accent6 17 4 3 2" xfId="3880"/>
    <cellStyle name="20% - Accent6 17 4 4" xfId="3881"/>
    <cellStyle name="20% - Accent6 17 5" xfId="3882"/>
    <cellStyle name="20% - Accent6 17 5 2" xfId="3883"/>
    <cellStyle name="20% - Accent6 17 6" xfId="3884"/>
    <cellStyle name="20% - Accent6 17 6 2" xfId="3885"/>
    <cellStyle name="20% - Accent6 17 7" xfId="3886"/>
    <cellStyle name="20% - Accent6 18" xfId="3887"/>
    <cellStyle name="20% - Accent6 18 2" xfId="3888"/>
    <cellStyle name="20% - Accent6 18 2 2" xfId="3889"/>
    <cellStyle name="20% - Accent6 18 2 2 2" xfId="3890"/>
    <cellStyle name="20% - Accent6 18 2 2 2 2" xfId="3891"/>
    <cellStyle name="20% - Accent6 18 2 2 3" xfId="3892"/>
    <cellStyle name="20% - Accent6 18 2 2 3 2" xfId="3893"/>
    <cellStyle name="20% - Accent6 18 2 2 4" xfId="3894"/>
    <cellStyle name="20% - Accent6 18 2 3" xfId="3895"/>
    <cellStyle name="20% - Accent6 18 2 3 2" xfId="3896"/>
    <cellStyle name="20% - Accent6 18 2 4" xfId="3897"/>
    <cellStyle name="20% - Accent6 18 2 4 2" xfId="3898"/>
    <cellStyle name="20% - Accent6 18 2 5" xfId="3899"/>
    <cellStyle name="20% - Accent6 18 3" xfId="3900"/>
    <cellStyle name="20% - Accent6 18 3 2" xfId="3901"/>
    <cellStyle name="20% - Accent6 18 3 2 2" xfId="3902"/>
    <cellStyle name="20% - Accent6 18 3 3" xfId="3903"/>
    <cellStyle name="20% - Accent6 18 3 3 2" xfId="3904"/>
    <cellStyle name="20% - Accent6 18 3 4" xfId="3905"/>
    <cellStyle name="20% - Accent6 18 4" xfId="3906"/>
    <cellStyle name="20% - Accent6 18 4 2" xfId="3907"/>
    <cellStyle name="20% - Accent6 18 4 2 2" xfId="3908"/>
    <cellStyle name="20% - Accent6 18 4 3" xfId="3909"/>
    <cellStyle name="20% - Accent6 18 4 3 2" xfId="3910"/>
    <cellStyle name="20% - Accent6 18 4 4" xfId="3911"/>
    <cellStyle name="20% - Accent6 18 5" xfId="3912"/>
    <cellStyle name="20% - Accent6 18 5 2" xfId="3913"/>
    <cellStyle name="20% - Accent6 18 6" xfId="3914"/>
    <cellStyle name="20% - Accent6 18 6 2" xfId="3915"/>
    <cellStyle name="20% - Accent6 18 7" xfId="3916"/>
    <cellStyle name="20% - Accent6 19" xfId="3917"/>
    <cellStyle name="20% - Accent6 19 2" xfId="3918"/>
    <cellStyle name="20% - Accent6 19 2 2" xfId="3919"/>
    <cellStyle name="20% - Accent6 19 2 2 2" xfId="3920"/>
    <cellStyle name="20% - Accent6 19 2 2 2 2" xfId="3921"/>
    <cellStyle name="20% - Accent6 19 2 2 3" xfId="3922"/>
    <cellStyle name="20% - Accent6 19 2 2 3 2" xfId="3923"/>
    <cellStyle name="20% - Accent6 19 2 2 4" xfId="3924"/>
    <cellStyle name="20% - Accent6 19 2 3" xfId="3925"/>
    <cellStyle name="20% - Accent6 19 2 3 2" xfId="3926"/>
    <cellStyle name="20% - Accent6 19 2 4" xfId="3927"/>
    <cellStyle name="20% - Accent6 19 2 4 2" xfId="3928"/>
    <cellStyle name="20% - Accent6 19 2 5" xfId="3929"/>
    <cellStyle name="20% - Accent6 19 3" xfId="3930"/>
    <cellStyle name="20% - Accent6 19 3 2" xfId="3931"/>
    <cellStyle name="20% - Accent6 19 3 2 2" xfId="3932"/>
    <cellStyle name="20% - Accent6 19 3 3" xfId="3933"/>
    <cellStyle name="20% - Accent6 19 3 3 2" xfId="3934"/>
    <cellStyle name="20% - Accent6 19 3 4" xfId="3935"/>
    <cellStyle name="20% - Accent6 19 4" xfId="3936"/>
    <cellStyle name="20% - Accent6 19 4 2" xfId="3937"/>
    <cellStyle name="20% - Accent6 19 4 2 2" xfId="3938"/>
    <cellStyle name="20% - Accent6 19 4 3" xfId="3939"/>
    <cellStyle name="20% - Accent6 19 4 3 2" xfId="3940"/>
    <cellStyle name="20% - Accent6 19 4 4" xfId="3941"/>
    <cellStyle name="20% - Accent6 19 5" xfId="3942"/>
    <cellStyle name="20% - Accent6 19 5 2" xfId="3943"/>
    <cellStyle name="20% - Accent6 19 6" xfId="3944"/>
    <cellStyle name="20% - Accent6 19 6 2" xfId="3945"/>
    <cellStyle name="20% - Accent6 19 7" xfId="3946"/>
    <cellStyle name="20% - Accent6 2" xfId="3947"/>
    <cellStyle name="20% - Accent6 2 2" xfId="3948"/>
    <cellStyle name="20% - Accent6 2 3" xfId="3949"/>
    <cellStyle name="20% - Accent6 2 3 2" xfId="3950"/>
    <cellStyle name="20% - Accent6 2 3 2 2" xfId="3951"/>
    <cellStyle name="20% - Accent6 2 3 2 2 2" xfId="3952"/>
    <cellStyle name="20% - Accent6 2 3 2 2 2 2" xfId="3953"/>
    <cellStyle name="20% - Accent6 2 3 2 2 3" xfId="3954"/>
    <cellStyle name="20% - Accent6 2 3 2 2 3 2" xfId="3955"/>
    <cellStyle name="20% - Accent6 2 3 2 2 4" xfId="3956"/>
    <cellStyle name="20% - Accent6 2 3 2 3" xfId="3957"/>
    <cellStyle name="20% - Accent6 2 3 2 3 2" xfId="3958"/>
    <cellStyle name="20% - Accent6 2 3 2 4" xfId="3959"/>
    <cellStyle name="20% - Accent6 2 3 2 4 2" xfId="3960"/>
    <cellStyle name="20% - Accent6 2 3 2 5" xfId="3961"/>
    <cellStyle name="20% - Accent6 2 3 3" xfId="3962"/>
    <cellStyle name="20% - Accent6 2 3 3 2" xfId="3963"/>
    <cellStyle name="20% - Accent6 2 3 3 2 2" xfId="3964"/>
    <cellStyle name="20% - Accent6 2 3 3 3" xfId="3965"/>
    <cellStyle name="20% - Accent6 2 3 3 3 2" xfId="3966"/>
    <cellStyle name="20% - Accent6 2 3 3 4" xfId="3967"/>
    <cellStyle name="20% - Accent6 2 3 4" xfId="3968"/>
    <cellStyle name="20% - Accent6 2 3 4 2" xfId="3969"/>
    <cellStyle name="20% - Accent6 2 3 4 2 2" xfId="3970"/>
    <cellStyle name="20% - Accent6 2 3 4 3" xfId="3971"/>
    <cellStyle name="20% - Accent6 2 3 4 3 2" xfId="3972"/>
    <cellStyle name="20% - Accent6 2 3 4 4" xfId="3973"/>
    <cellStyle name="20% - Accent6 2 3 5" xfId="3974"/>
    <cellStyle name="20% - Accent6 2 3 5 2" xfId="3975"/>
    <cellStyle name="20% - Accent6 2 3 6" xfId="3976"/>
    <cellStyle name="20% - Accent6 2 3 6 2" xfId="3977"/>
    <cellStyle name="20% - Accent6 2 3 7" xfId="3978"/>
    <cellStyle name="20% - Accent6 2 4" xfId="3979"/>
    <cellStyle name="20% - Accent6 2 5" xfId="3980"/>
    <cellStyle name="20% - Accent6 2 6" xfId="3981"/>
    <cellStyle name="20% - Accent6 20" xfId="3982"/>
    <cellStyle name="20% - Accent6 20 2" xfId="3983"/>
    <cellStyle name="20% - Accent6 20 2 2" xfId="3984"/>
    <cellStyle name="20% - Accent6 20 2 2 2" xfId="3985"/>
    <cellStyle name="20% - Accent6 20 2 2 2 2" xfId="3986"/>
    <cellStyle name="20% - Accent6 20 2 2 3" xfId="3987"/>
    <cellStyle name="20% - Accent6 20 2 2 3 2" xfId="3988"/>
    <cellStyle name="20% - Accent6 20 2 2 4" xfId="3989"/>
    <cellStyle name="20% - Accent6 20 2 3" xfId="3990"/>
    <cellStyle name="20% - Accent6 20 2 3 2" xfId="3991"/>
    <cellStyle name="20% - Accent6 20 2 4" xfId="3992"/>
    <cellStyle name="20% - Accent6 20 2 4 2" xfId="3993"/>
    <cellStyle name="20% - Accent6 20 2 5" xfId="3994"/>
    <cellStyle name="20% - Accent6 20 3" xfId="3995"/>
    <cellStyle name="20% - Accent6 20 3 2" xfId="3996"/>
    <cellStyle name="20% - Accent6 20 3 2 2" xfId="3997"/>
    <cellStyle name="20% - Accent6 20 3 3" xfId="3998"/>
    <cellStyle name="20% - Accent6 20 3 3 2" xfId="3999"/>
    <cellStyle name="20% - Accent6 20 3 4" xfId="4000"/>
    <cellStyle name="20% - Accent6 20 4" xfId="4001"/>
    <cellStyle name="20% - Accent6 20 4 2" xfId="4002"/>
    <cellStyle name="20% - Accent6 20 4 2 2" xfId="4003"/>
    <cellStyle name="20% - Accent6 20 4 3" xfId="4004"/>
    <cellStyle name="20% - Accent6 20 4 3 2" xfId="4005"/>
    <cellStyle name="20% - Accent6 20 4 4" xfId="4006"/>
    <cellStyle name="20% - Accent6 20 5" xfId="4007"/>
    <cellStyle name="20% - Accent6 20 5 2" xfId="4008"/>
    <cellStyle name="20% - Accent6 20 6" xfId="4009"/>
    <cellStyle name="20% - Accent6 20 6 2" xfId="4010"/>
    <cellStyle name="20% - Accent6 20 7" xfId="4011"/>
    <cellStyle name="20% - Accent6 21" xfId="4012"/>
    <cellStyle name="20% - Accent6 22" xfId="4013"/>
    <cellStyle name="20% - Accent6 22 2" xfId="4014"/>
    <cellStyle name="20% - Accent6 22 2 2" xfId="4015"/>
    <cellStyle name="20% - Accent6 22 2 2 2" xfId="4016"/>
    <cellStyle name="20% - Accent6 22 2 2 2 2" xfId="4017"/>
    <cellStyle name="20% - Accent6 22 2 2 3" xfId="4018"/>
    <cellStyle name="20% - Accent6 22 2 2 3 2" xfId="4019"/>
    <cellStyle name="20% - Accent6 22 2 2 4" xfId="4020"/>
    <cellStyle name="20% - Accent6 22 2 3" xfId="4021"/>
    <cellStyle name="20% - Accent6 22 2 3 2" xfId="4022"/>
    <cellStyle name="20% - Accent6 22 2 4" xfId="4023"/>
    <cellStyle name="20% - Accent6 22 2 4 2" xfId="4024"/>
    <cellStyle name="20% - Accent6 22 2 5" xfId="4025"/>
    <cellStyle name="20% - Accent6 22 3" xfId="4026"/>
    <cellStyle name="20% - Accent6 22 3 2" xfId="4027"/>
    <cellStyle name="20% - Accent6 22 3 2 2" xfId="4028"/>
    <cellStyle name="20% - Accent6 22 3 3" xfId="4029"/>
    <cellStyle name="20% - Accent6 22 3 3 2" xfId="4030"/>
    <cellStyle name="20% - Accent6 22 3 4" xfId="4031"/>
    <cellStyle name="20% - Accent6 22 4" xfId="4032"/>
    <cellStyle name="20% - Accent6 22 4 2" xfId="4033"/>
    <cellStyle name="20% - Accent6 22 4 2 2" xfId="4034"/>
    <cellStyle name="20% - Accent6 22 4 3" xfId="4035"/>
    <cellStyle name="20% - Accent6 22 4 3 2" xfId="4036"/>
    <cellStyle name="20% - Accent6 22 4 4" xfId="4037"/>
    <cellStyle name="20% - Accent6 22 5" xfId="4038"/>
    <cellStyle name="20% - Accent6 22 5 2" xfId="4039"/>
    <cellStyle name="20% - Accent6 22 6" xfId="4040"/>
    <cellStyle name="20% - Accent6 22 6 2" xfId="4041"/>
    <cellStyle name="20% - Accent6 22 7" xfId="4042"/>
    <cellStyle name="20% - Accent6 23" xfId="4043"/>
    <cellStyle name="20% - Accent6 23 2" xfId="4044"/>
    <cellStyle name="20% - Accent6 23 2 2" xfId="4045"/>
    <cellStyle name="20% - Accent6 23 2 2 2" xfId="4046"/>
    <cellStyle name="20% - Accent6 23 2 3" xfId="4047"/>
    <cellStyle name="20% - Accent6 23 2 3 2" xfId="4048"/>
    <cellStyle name="20% - Accent6 23 2 4" xfId="4049"/>
    <cellStyle name="20% - Accent6 23 3" xfId="4050"/>
    <cellStyle name="20% - Accent6 23 3 2" xfId="4051"/>
    <cellStyle name="20% - Accent6 23 4" xfId="4052"/>
    <cellStyle name="20% - Accent6 23 4 2" xfId="4053"/>
    <cellStyle name="20% - Accent6 23 5" xfId="4054"/>
    <cellStyle name="20% - Accent6 24" xfId="4055"/>
    <cellStyle name="20% - Accent6 24 2" xfId="4056"/>
    <cellStyle name="20% - Accent6 24 2 2" xfId="4057"/>
    <cellStyle name="20% - Accent6 24 3" xfId="4058"/>
    <cellStyle name="20% - Accent6 24 3 2" xfId="4059"/>
    <cellStyle name="20% - Accent6 24 4" xfId="4060"/>
    <cellStyle name="20% - Accent6 25" xfId="4061"/>
    <cellStyle name="20% - Accent6 25 2" xfId="4062"/>
    <cellStyle name="20% - Accent6 25 2 2" xfId="4063"/>
    <cellStyle name="20% - Accent6 25 3" xfId="4064"/>
    <cellStyle name="20% - Accent6 25 3 2" xfId="4065"/>
    <cellStyle name="20% - Accent6 25 4" xfId="4066"/>
    <cellStyle name="20% - Accent6 26" xfId="4067"/>
    <cellStyle name="20% - Accent6 27" xfId="4068"/>
    <cellStyle name="20% - Accent6 27 2" xfId="4069"/>
    <cellStyle name="20% - Accent6 28" xfId="4070"/>
    <cellStyle name="20% - Accent6 28 2" xfId="4071"/>
    <cellStyle name="20% - Accent6 29" xfId="4072"/>
    <cellStyle name="20% - Accent6 29 2" xfId="4073"/>
    <cellStyle name="20% - Accent6 3" xfId="4074"/>
    <cellStyle name="20% - Accent6 3 2" xfId="4075"/>
    <cellStyle name="20% - Accent6 3 3" xfId="4076"/>
    <cellStyle name="20% - Accent6 3 3 2" xfId="4077"/>
    <cellStyle name="20% - Accent6 3 3 2 2" xfId="4078"/>
    <cellStyle name="20% - Accent6 3 3 2 2 2" xfId="4079"/>
    <cellStyle name="20% - Accent6 3 3 2 2 2 2" xfId="4080"/>
    <cellStyle name="20% - Accent6 3 3 2 2 3" xfId="4081"/>
    <cellStyle name="20% - Accent6 3 3 2 2 3 2" xfId="4082"/>
    <cellStyle name="20% - Accent6 3 3 2 2 4" xfId="4083"/>
    <cellStyle name="20% - Accent6 3 3 2 3" xfId="4084"/>
    <cellStyle name="20% - Accent6 3 3 2 3 2" xfId="4085"/>
    <cellStyle name="20% - Accent6 3 3 2 4" xfId="4086"/>
    <cellStyle name="20% - Accent6 3 3 2 4 2" xfId="4087"/>
    <cellStyle name="20% - Accent6 3 3 2 5" xfId="4088"/>
    <cellStyle name="20% - Accent6 3 3 3" xfId="4089"/>
    <cellStyle name="20% - Accent6 3 3 3 2" xfId="4090"/>
    <cellStyle name="20% - Accent6 3 3 3 2 2" xfId="4091"/>
    <cellStyle name="20% - Accent6 3 3 3 3" xfId="4092"/>
    <cellStyle name="20% - Accent6 3 3 3 3 2" xfId="4093"/>
    <cellStyle name="20% - Accent6 3 3 3 4" xfId="4094"/>
    <cellStyle name="20% - Accent6 3 3 4" xfId="4095"/>
    <cellStyle name="20% - Accent6 3 3 4 2" xfId="4096"/>
    <cellStyle name="20% - Accent6 3 3 4 2 2" xfId="4097"/>
    <cellStyle name="20% - Accent6 3 3 4 3" xfId="4098"/>
    <cellStyle name="20% - Accent6 3 3 4 3 2" xfId="4099"/>
    <cellStyle name="20% - Accent6 3 3 4 4" xfId="4100"/>
    <cellStyle name="20% - Accent6 3 3 5" xfId="4101"/>
    <cellStyle name="20% - Accent6 3 3 5 2" xfId="4102"/>
    <cellStyle name="20% - Accent6 3 3 6" xfId="4103"/>
    <cellStyle name="20% - Accent6 3 3 6 2" xfId="4104"/>
    <cellStyle name="20% - Accent6 3 3 7" xfId="4105"/>
    <cellStyle name="20% - Accent6 30" xfId="4106"/>
    <cellStyle name="20% - Accent6 4" xfId="4107"/>
    <cellStyle name="20% - Accent6 4 2" xfId="4108"/>
    <cellStyle name="20% - Accent6 4 2 2" xfId="4109"/>
    <cellStyle name="20% - Accent6 4 2 2 2" xfId="4110"/>
    <cellStyle name="20% - Accent6 4 2 2 2 2" xfId="4111"/>
    <cellStyle name="20% - Accent6 4 2 2 2 2 2" xfId="4112"/>
    <cellStyle name="20% - Accent6 4 2 2 2 3" xfId="4113"/>
    <cellStyle name="20% - Accent6 4 2 2 2 3 2" xfId="4114"/>
    <cellStyle name="20% - Accent6 4 2 2 2 4" xfId="4115"/>
    <cellStyle name="20% - Accent6 4 2 2 3" xfId="4116"/>
    <cellStyle name="20% - Accent6 4 2 2 3 2" xfId="4117"/>
    <cellStyle name="20% - Accent6 4 2 2 4" xfId="4118"/>
    <cellStyle name="20% - Accent6 4 2 2 4 2" xfId="4119"/>
    <cellStyle name="20% - Accent6 4 2 2 5" xfId="4120"/>
    <cellStyle name="20% - Accent6 4 2 3" xfId="4121"/>
    <cellStyle name="20% - Accent6 4 2 3 2" xfId="4122"/>
    <cellStyle name="20% - Accent6 4 2 3 2 2" xfId="4123"/>
    <cellStyle name="20% - Accent6 4 2 3 3" xfId="4124"/>
    <cellStyle name="20% - Accent6 4 2 3 3 2" xfId="4125"/>
    <cellStyle name="20% - Accent6 4 2 3 4" xfId="4126"/>
    <cellStyle name="20% - Accent6 4 2 4" xfId="4127"/>
    <cellStyle name="20% - Accent6 4 2 4 2" xfId="4128"/>
    <cellStyle name="20% - Accent6 4 2 4 2 2" xfId="4129"/>
    <cellStyle name="20% - Accent6 4 2 4 3" xfId="4130"/>
    <cellStyle name="20% - Accent6 4 2 4 3 2" xfId="4131"/>
    <cellStyle name="20% - Accent6 4 2 4 4" xfId="4132"/>
    <cellStyle name="20% - Accent6 4 2 5" xfId="4133"/>
    <cellStyle name="20% - Accent6 4 2 5 2" xfId="4134"/>
    <cellStyle name="20% - Accent6 4 2 6" xfId="4135"/>
    <cellStyle name="20% - Accent6 4 2 6 2" xfId="4136"/>
    <cellStyle name="20% - Accent6 4 2 7" xfId="4137"/>
    <cellStyle name="20% - Accent6 4 3" xfId="4138"/>
    <cellStyle name="20% - Accent6 4 3 2" xfId="4139"/>
    <cellStyle name="20% - Accent6 4 3 2 2" xfId="4140"/>
    <cellStyle name="20% - Accent6 4 3 2 2 2" xfId="4141"/>
    <cellStyle name="20% - Accent6 4 3 2 3" xfId="4142"/>
    <cellStyle name="20% - Accent6 4 3 2 3 2" xfId="4143"/>
    <cellStyle name="20% - Accent6 4 3 2 4" xfId="4144"/>
    <cellStyle name="20% - Accent6 4 3 3" xfId="4145"/>
    <cellStyle name="20% - Accent6 4 3 3 2" xfId="4146"/>
    <cellStyle name="20% - Accent6 4 3 4" xfId="4147"/>
    <cellStyle name="20% - Accent6 4 3 4 2" xfId="4148"/>
    <cellStyle name="20% - Accent6 4 3 5" xfId="4149"/>
    <cellStyle name="20% - Accent6 4 4" xfId="4150"/>
    <cellStyle name="20% - Accent6 4 4 2" xfId="4151"/>
    <cellStyle name="20% - Accent6 4 4 2 2" xfId="4152"/>
    <cellStyle name="20% - Accent6 4 4 3" xfId="4153"/>
    <cellStyle name="20% - Accent6 4 4 3 2" xfId="4154"/>
    <cellStyle name="20% - Accent6 4 4 4" xfId="4155"/>
    <cellStyle name="20% - Accent6 4 5" xfId="4156"/>
    <cellStyle name="20% - Accent6 4 5 2" xfId="4157"/>
    <cellStyle name="20% - Accent6 4 5 2 2" xfId="4158"/>
    <cellStyle name="20% - Accent6 4 5 3" xfId="4159"/>
    <cellStyle name="20% - Accent6 4 5 3 2" xfId="4160"/>
    <cellStyle name="20% - Accent6 4 5 4" xfId="4161"/>
    <cellStyle name="20% - Accent6 4 6" xfId="4162"/>
    <cellStyle name="20% - Accent6 4 6 2" xfId="4163"/>
    <cellStyle name="20% - Accent6 4 7" xfId="4164"/>
    <cellStyle name="20% - Accent6 4 7 2" xfId="4165"/>
    <cellStyle name="20% - Accent6 4 8" xfId="4166"/>
    <cellStyle name="20% - Accent6 5" xfId="4167"/>
    <cellStyle name="20% - Accent6 5 2" xfId="4168"/>
    <cellStyle name="20% - Accent6 5 2 2" xfId="4169"/>
    <cellStyle name="20% - Accent6 5 2 2 2" xfId="4170"/>
    <cellStyle name="20% - Accent6 5 2 2 2 2" xfId="4171"/>
    <cellStyle name="20% - Accent6 5 2 2 3" xfId="4172"/>
    <cellStyle name="20% - Accent6 5 2 2 3 2" xfId="4173"/>
    <cellStyle name="20% - Accent6 5 2 2 4" xfId="4174"/>
    <cellStyle name="20% - Accent6 5 2 3" xfId="4175"/>
    <cellStyle name="20% - Accent6 5 2 3 2" xfId="4176"/>
    <cellStyle name="20% - Accent6 5 2 4" xfId="4177"/>
    <cellStyle name="20% - Accent6 5 2 4 2" xfId="4178"/>
    <cellStyle name="20% - Accent6 5 2 5" xfId="4179"/>
    <cellStyle name="20% - Accent6 5 3" xfId="4180"/>
    <cellStyle name="20% - Accent6 5 3 2" xfId="4181"/>
    <cellStyle name="20% - Accent6 5 3 2 2" xfId="4182"/>
    <cellStyle name="20% - Accent6 5 3 3" xfId="4183"/>
    <cellStyle name="20% - Accent6 5 3 3 2" xfId="4184"/>
    <cellStyle name="20% - Accent6 5 3 4" xfId="4185"/>
    <cellStyle name="20% - Accent6 5 4" xfId="4186"/>
    <cellStyle name="20% - Accent6 5 4 2" xfId="4187"/>
    <cellStyle name="20% - Accent6 5 4 2 2" xfId="4188"/>
    <cellStyle name="20% - Accent6 5 4 3" xfId="4189"/>
    <cellStyle name="20% - Accent6 5 4 3 2" xfId="4190"/>
    <cellStyle name="20% - Accent6 5 4 4" xfId="4191"/>
    <cellStyle name="20% - Accent6 5 5" xfId="4192"/>
    <cellStyle name="20% - Accent6 5 5 2" xfId="4193"/>
    <cellStyle name="20% - Accent6 5 6" xfId="4194"/>
    <cellStyle name="20% - Accent6 5 6 2" xfId="4195"/>
    <cellStyle name="20% - Accent6 5 7" xfId="4196"/>
    <cellStyle name="20% - Accent6 6" xfId="4197"/>
    <cellStyle name="20% - Accent6 6 2" xfId="4198"/>
    <cellStyle name="20% - Accent6 6 2 2" xfId="4199"/>
    <cellStyle name="20% - Accent6 6 2 2 2" xfId="4200"/>
    <cellStyle name="20% - Accent6 6 2 2 2 2" xfId="4201"/>
    <cellStyle name="20% - Accent6 6 2 2 3" xfId="4202"/>
    <cellStyle name="20% - Accent6 6 2 2 3 2" xfId="4203"/>
    <cellStyle name="20% - Accent6 6 2 2 4" xfId="4204"/>
    <cellStyle name="20% - Accent6 6 2 3" xfId="4205"/>
    <cellStyle name="20% - Accent6 6 2 3 2" xfId="4206"/>
    <cellStyle name="20% - Accent6 6 2 4" xfId="4207"/>
    <cellStyle name="20% - Accent6 6 2 4 2" xfId="4208"/>
    <cellStyle name="20% - Accent6 6 2 5" xfId="4209"/>
    <cellStyle name="20% - Accent6 6 3" xfId="4210"/>
    <cellStyle name="20% - Accent6 6 3 2" xfId="4211"/>
    <cellStyle name="20% - Accent6 6 3 2 2" xfId="4212"/>
    <cellStyle name="20% - Accent6 6 3 3" xfId="4213"/>
    <cellStyle name="20% - Accent6 6 3 3 2" xfId="4214"/>
    <cellStyle name="20% - Accent6 6 3 4" xfId="4215"/>
    <cellStyle name="20% - Accent6 6 4" xfId="4216"/>
    <cellStyle name="20% - Accent6 6 4 2" xfId="4217"/>
    <cellStyle name="20% - Accent6 6 4 2 2" xfId="4218"/>
    <cellStyle name="20% - Accent6 6 4 3" xfId="4219"/>
    <cellStyle name="20% - Accent6 6 4 3 2" xfId="4220"/>
    <cellStyle name="20% - Accent6 6 4 4" xfId="4221"/>
    <cellStyle name="20% - Accent6 6 5" xfId="4222"/>
    <cellStyle name="20% - Accent6 6 5 2" xfId="4223"/>
    <cellStyle name="20% - Accent6 6 6" xfId="4224"/>
    <cellStyle name="20% - Accent6 6 6 2" xfId="4225"/>
    <cellStyle name="20% - Accent6 6 7" xfId="4226"/>
    <cellStyle name="20% - Accent6 7" xfId="4227"/>
    <cellStyle name="20% - Accent6 7 2" xfId="4228"/>
    <cellStyle name="20% - Accent6 7 2 2" xfId="4229"/>
    <cellStyle name="20% - Accent6 7 2 2 2" xfId="4230"/>
    <cellStyle name="20% - Accent6 7 2 2 2 2" xfId="4231"/>
    <cellStyle name="20% - Accent6 7 2 2 3" xfId="4232"/>
    <cellStyle name="20% - Accent6 7 2 2 3 2" xfId="4233"/>
    <cellStyle name="20% - Accent6 7 2 2 4" xfId="4234"/>
    <cellStyle name="20% - Accent6 7 2 3" xfId="4235"/>
    <cellStyle name="20% - Accent6 7 2 3 2" xfId="4236"/>
    <cellStyle name="20% - Accent6 7 2 4" xfId="4237"/>
    <cellStyle name="20% - Accent6 7 2 4 2" xfId="4238"/>
    <cellStyle name="20% - Accent6 7 2 5" xfId="4239"/>
    <cellStyle name="20% - Accent6 7 3" xfId="4240"/>
    <cellStyle name="20% - Accent6 7 3 2" xfId="4241"/>
    <cellStyle name="20% - Accent6 7 3 2 2" xfId="4242"/>
    <cellStyle name="20% - Accent6 7 3 3" xfId="4243"/>
    <cellStyle name="20% - Accent6 7 3 3 2" xfId="4244"/>
    <cellStyle name="20% - Accent6 7 3 4" xfId="4245"/>
    <cellStyle name="20% - Accent6 7 4" xfId="4246"/>
    <cellStyle name="20% - Accent6 7 4 2" xfId="4247"/>
    <cellStyle name="20% - Accent6 7 4 2 2" xfId="4248"/>
    <cellStyle name="20% - Accent6 7 4 3" xfId="4249"/>
    <cellStyle name="20% - Accent6 7 4 3 2" xfId="4250"/>
    <cellStyle name="20% - Accent6 7 4 4" xfId="4251"/>
    <cellStyle name="20% - Accent6 7 5" xfId="4252"/>
    <cellStyle name="20% - Accent6 7 5 2" xfId="4253"/>
    <cellStyle name="20% - Accent6 7 6" xfId="4254"/>
    <cellStyle name="20% - Accent6 7 6 2" xfId="4255"/>
    <cellStyle name="20% - Accent6 7 7" xfId="4256"/>
    <cellStyle name="20% - Accent6 8" xfId="4257"/>
    <cellStyle name="20% - Accent6 8 2" xfId="4258"/>
    <cellStyle name="20% - Accent6 8 2 2" xfId="4259"/>
    <cellStyle name="20% - Accent6 8 2 2 2" xfId="4260"/>
    <cellStyle name="20% - Accent6 8 2 2 2 2" xfId="4261"/>
    <cellStyle name="20% - Accent6 8 2 2 3" xfId="4262"/>
    <cellStyle name="20% - Accent6 8 2 2 3 2" xfId="4263"/>
    <cellStyle name="20% - Accent6 8 2 2 4" xfId="4264"/>
    <cellStyle name="20% - Accent6 8 2 3" xfId="4265"/>
    <cellStyle name="20% - Accent6 8 2 3 2" xfId="4266"/>
    <cellStyle name="20% - Accent6 8 2 4" xfId="4267"/>
    <cellStyle name="20% - Accent6 8 2 4 2" xfId="4268"/>
    <cellStyle name="20% - Accent6 8 2 5" xfId="4269"/>
    <cellStyle name="20% - Accent6 8 3" xfId="4270"/>
    <cellStyle name="20% - Accent6 8 3 2" xfId="4271"/>
    <cellStyle name="20% - Accent6 8 3 2 2" xfId="4272"/>
    <cellStyle name="20% - Accent6 8 3 3" xfId="4273"/>
    <cellStyle name="20% - Accent6 8 3 3 2" xfId="4274"/>
    <cellStyle name="20% - Accent6 8 3 4" xfId="4275"/>
    <cellStyle name="20% - Accent6 8 4" xfId="4276"/>
    <cellStyle name="20% - Accent6 8 4 2" xfId="4277"/>
    <cellStyle name="20% - Accent6 8 4 2 2" xfId="4278"/>
    <cellStyle name="20% - Accent6 8 4 3" xfId="4279"/>
    <cellStyle name="20% - Accent6 8 4 3 2" xfId="4280"/>
    <cellStyle name="20% - Accent6 8 4 4" xfId="4281"/>
    <cellStyle name="20% - Accent6 8 5" xfId="4282"/>
    <cellStyle name="20% - Accent6 8 5 2" xfId="4283"/>
    <cellStyle name="20% - Accent6 8 6" xfId="4284"/>
    <cellStyle name="20% - Accent6 8 6 2" xfId="4285"/>
    <cellStyle name="20% - Accent6 8 7" xfId="4286"/>
    <cellStyle name="20% - Accent6 9" xfId="4287"/>
    <cellStyle name="20% - Accent6 9 2" xfId="4288"/>
    <cellStyle name="20% - Accent6 9 2 2" xfId="4289"/>
    <cellStyle name="20% - Accent6 9 2 2 2" xfId="4290"/>
    <cellStyle name="20% - Accent6 9 2 2 2 2" xfId="4291"/>
    <cellStyle name="20% - Accent6 9 2 2 3" xfId="4292"/>
    <cellStyle name="20% - Accent6 9 2 2 3 2" xfId="4293"/>
    <cellStyle name="20% - Accent6 9 2 2 4" xfId="4294"/>
    <cellStyle name="20% - Accent6 9 2 3" xfId="4295"/>
    <cellStyle name="20% - Accent6 9 2 3 2" xfId="4296"/>
    <cellStyle name="20% - Accent6 9 2 4" xfId="4297"/>
    <cellStyle name="20% - Accent6 9 2 4 2" xfId="4298"/>
    <cellStyle name="20% - Accent6 9 2 5" xfId="4299"/>
    <cellStyle name="20% - Accent6 9 3" xfId="4300"/>
    <cellStyle name="20% - Accent6 9 3 2" xfId="4301"/>
    <cellStyle name="20% - Accent6 9 3 2 2" xfId="4302"/>
    <cellStyle name="20% - Accent6 9 3 3" xfId="4303"/>
    <cellStyle name="20% - Accent6 9 3 3 2" xfId="4304"/>
    <cellStyle name="20% - Accent6 9 3 4" xfId="4305"/>
    <cellStyle name="20% - Accent6 9 4" xfId="4306"/>
    <cellStyle name="20% - Accent6 9 4 2" xfId="4307"/>
    <cellStyle name="20% - Accent6 9 4 2 2" xfId="4308"/>
    <cellStyle name="20% - Accent6 9 4 3" xfId="4309"/>
    <cellStyle name="20% - Accent6 9 4 3 2" xfId="4310"/>
    <cellStyle name="20% - Accent6 9 4 4" xfId="4311"/>
    <cellStyle name="20% - Accent6 9 5" xfId="4312"/>
    <cellStyle name="20% - Accent6 9 5 2" xfId="4313"/>
    <cellStyle name="20% - Accent6 9 6" xfId="4314"/>
    <cellStyle name="20% - Accent6 9 6 2" xfId="4315"/>
    <cellStyle name="20% - Accent6 9 7" xfId="4316"/>
    <cellStyle name="40% - Accent1 10" xfId="4317"/>
    <cellStyle name="40% - Accent1 10 2" xfId="4318"/>
    <cellStyle name="40% - Accent1 10 2 2" xfId="4319"/>
    <cellStyle name="40% - Accent1 10 2 2 2" xfId="4320"/>
    <cellStyle name="40% - Accent1 10 2 2 2 2" xfId="4321"/>
    <cellStyle name="40% - Accent1 10 2 2 3" xfId="4322"/>
    <cellStyle name="40% - Accent1 10 2 2 3 2" xfId="4323"/>
    <cellStyle name="40% - Accent1 10 2 2 4" xfId="4324"/>
    <cellStyle name="40% - Accent1 10 2 3" xfId="4325"/>
    <cellStyle name="40% - Accent1 10 2 3 2" xfId="4326"/>
    <cellStyle name="40% - Accent1 10 2 4" xfId="4327"/>
    <cellStyle name="40% - Accent1 10 2 4 2" xfId="4328"/>
    <cellStyle name="40% - Accent1 10 2 5" xfId="4329"/>
    <cellStyle name="40% - Accent1 10 3" xfId="4330"/>
    <cellStyle name="40% - Accent1 10 3 2" xfId="4331"/>
    <cellStyle name="40% - Accent1 10 3 2 2" xfId="4332"/>
    <cellStyle name="40% - Accent1 10 3 3" xfId="4333"/>
    <cellStyle name="40% - Accent1 10 3 3 2" xfId="4334"/>
    <cellStyle name="40% - Accent1 10 3 4" xfId="4335"/>
    <cellStyle name="40% - Accent1 10 4" xfId="4336"/>
    <cellStyle name="40% - Accent1 10 4 2" xfId="4337"/>
    <cellStyle name="40% - Accent1 10 4 2 2" xfId="4338"/>
    <cellStyle name="40% - Accent1 10 4 3" xfId="4339"/>
    <cellStyle name="40% - Accent1 10 4 3 2" xfId="4340"/>
    <cellStyle name="40% - Accent1 10 4 4" xfId="4341"/>
    <cellStyle name="40% - Accent1 10 5" xfId="4342"/>
    <cellStyle name="40% - Accent1 10 5 2" xfId="4343"/>
    <cellStyle name="40% - Accent1 10 6" xfId="4344"/>
    <cellStyle name="40% - Accent1 10 6 2" xfId="4345"/>
    <cellStyle name="40% - Accent1 10 7" xfId="4346"/>
    <cellStyle name="40% - Accent1 11" xfId="4347"/>
    <cellStyle name="40% - Accent1 11 2" xfId="4348"/>
    <cellStyle name="40% - Accent1 11 2 2" xfId="4349"/>
    <cellStyle name="40% - Accent1 11 2 2 2" xfId="4350"/>
    <cellStyle name="40% - Accent1 11 2 2 2 2" xfId="4351"/>
    <cellStyle name="40% - Accent1 11 2 2 3" xfId="4352"/>
    <cellStyle name="40% - Accent1 11 2 2 3 2" xfId="4353"/>
    <cellStyle name="40% - Accent1 11 2 2 4" xfId="4354"/>
    <cellStyle name="40% - Accent1 11 2 3" xfId="4355"/>
    <cellStyle name="40% - Accent1 11 2 3 2" xfId="4356"/>
    <cellStyle name="40% - Accent1 11 2 4" xfId="4357"/>
    <cellStyle name="40% - Accent1 11 2 4 2" xfId="4358"/>
    <cellStyle name="40% - Accent1 11 2 5" xfId="4359"/>
    <cellStyle name="40% - Accent1 11 3" xfId="4360"/>
    <cellStyle name="40% - Accent1 11 3 2" xfId="4361"/>
    <cellStyle name="40% - Accent1 11 3 2 2" xfId="4362"/>
    <cellStyle name="40% - Accent1 11 3 3" xfId="4363"/>
    <cellStyle name="40% - Accent1 11 3 3 2" xfId="4364"/>
    <cellStyle name="40% - Accent1 11 3 4" xfId="4365"/>
    <cellStyle name="40% - Accent1 11 4" xfId="4366"/>
    <cellStyle name="40% - Accent1 11 4 2" xfId="4367"/>
    <cellStyle name="40% - Accent1 11 4 2 2" xfId="4368"/>
    <cellStyle name="40% - Accent1 11 4 3" xfId="4369"/>
    <cellStyle name="40% - Accent1 11 4 3 2" xfId="4370"/>
    <cellStyle name="40% - Accent1 11 4 4" xfId="4371"/>
    <cellStyle name="40% - Accent1 11 5" xfId="4372"/>
    <cellStyle name="40% - Accent1 11 5 2" xfId="4373"/>
    <cellStyle name="40% - Accent1 11 6" xfId="4374"/>
    <cellStyle name="40% - Accent1 11 6 2" xfId="4375"/>
    <cellStyle name="40% - Accent1 11 7" xfId="4376"/>
    <cellStyle name="40% - Accent1 12" xfId="4377"/>
    <cellStyle name="40% - Accent1 12 2" xfId="4378"/>
    <cellStyle name="40% - Accent1 12 2 2" xfId="4379"/>
    <cellStyle name="40% - Accent1 12 2 2 2" xfId="4380"/>
    <cellStyle name="40% - Accent1 12 2 2 2 2" xfId="4381"/>
    <cellStyle name="40% - Accent1 12 2 2 3" xfId="4382"/>
    <cellStyle name="40% - Accent1 12 2 2 3 2" xfId="4383"/>
    <cellStyle name="40% - Accent1 12 2 2 4" xfId="4384"/>
    <cellStyle name="40% - Accent1 12 2 3" xfId="4385"/>
    <cellStyle name="40% - Accent1 12 2 3 2" xfId="4386"/>
    <cellStyle name="40% - Accent1 12 2 4" xfId="4387"/>
    <cellStyle name="40% - Accent1 12 2 4 2" xfId="4388"/>
    <cellStyle name="40% - Accent1 12 2 5" xfId="4389"/>
    <cellStyle name="40% - Accent1 12 3" xfId="4390"/>
    <cellStyle name="40% - Accent1 12 3 2" xfId="4391"/>
    <cellStyle name="40% - Accent1 12 3 2 2" xfId="4392"/>
    <cellStyle name="40% - Accent1 12 3 3" xfId="4393"/>
    <cellStyle name="40% - Accent1 12 3 3 2" xfId="4394"/>
    <cellStyle name="40% - Accent1 12 3 4" xfId="4395"/>
    <cellStyle name="40% - Accent1 12 4" xfId="4396"/>
    <cellStyle name="40% - Accent1 12 4 2" xfId="4397"/>
    <cellStyle name="40% - Accent1 12 4 2 2" xfId="4398"/>
    <cellStyle name="40% - Accent1 12 4 3" xfId="4399"/>
    <cellStyle name="40% - Accent1 12 4 3 2" xfId="4400"/>
    <cellStyle name="40% - Accent1 12 4 4" xfId="4401"/>
    <cellStyle name="40% - Accent1 12 5" xfId="4402"/>
    <cellStyle name="40% - Accent1 12 5 2" xfId="4403"/>
    <cellStyle name="40% - Accent1 12 6" xfId="4404"/>
    <cellStyle name="40% - Accent1 12 6 2" xfId="4405"/>
    <cellStyle name="40% - Accent1 12 7" xfId="4406"/>
    <cellStyle name="40% - Accent1 13" xfId="4407"/>
    <cellStyle name="40% - Accent1 13 2" xfId="4408"/>
    <cellStyle name="40% - Accent1 13 2 2" xfId="4409"/>
    <cellStyle name="40% - Accent1 13 2 2 2" xfId="4410"/>
    <cellStyle name="40% - Accent1 13 2 2 2 2" xfId="4411"/>
    <cellStyle name="40% - Accent1 13 2 2 3" xfId="4412"/>
    <cellStyle name="40% - Accent1 13 2 2 3 2" xfId="4413"/>
    <cellStyle name="40% - Accent1 13 2 2 4" xfId="4414"/>
    <cellStyle name="40% - Accent1 13 2 3" xfId="4415"/>
    <cellStyle name="40% - Accent1 13 2 3 2" xfId="4416"/>
    <cellStyle name="40% - Accent1 13 2 4" xfId="4417"/>
    <cellStyle name="40% - Accent1 13 2 4 2" xfId="4418"/>
    <cellStyle name="40% - Accent1 13 2 5" xfId="4419"/>
    <cellStyle name="40% - Accent1 13 3" xfId="4420"/>
    <cellStyle name="40% - Accent1 13 3 2" xfId="4421"/>
    <cellStyle name="40% - Accent1 13 3 2 2" xfId="4422"/>
    <cellStyle name="40% - Accent1 13 3 3" xfId="4423"/>
    <cellStyle name="40% - Accent1 13 3 3 2" xfId="4424"/>
    <cellStyle name="40% - Accent1 13 3 4" xfId="4425"/>
    <cellStyle name="40% - Accent1 13 4" xfId="4426"/>
    <cellStyle name="40% - Accent1 13 4 2" xfId="4427"/>
    <cellStyle name="40% - Accent1 13 4 2 2" xfId="4428"/>
    <cellStyle name="40% - Accent1 13 4 3" xfId="4429"/>
    <cellStyle name="40% - Accent1 13 4 3 2" xfId="4430"/>
    <cellStyle name="40% - Accent1 13 4 4" xfId="4431"/>
    <cellStyle name="40% - Accent1 13 5" xfId="4432"/>
    <cellStyle name="40% - Accent1 13 5 2" xfId="4433"/>
    <cellStyle name="40% - Accent1 13 6" xfId="4434"/>
    <cellStyle name="40% - Accent1 13 6 2" xfId="4435"/>
    <cellStyle name="40% - Accent1 13 7" xfId="4436"/>
    <cellStyle name="40% - Accent1 14" xfId="4437"/>
    <cellStyle name="40% - Accent1 14 2" xfId="4438"/>
    <cellStyle name="40% - Accent1 14 2 2" xfId="4439"/>
    <cellStyle name="40% - Accent1 14 2 2 2" xfId="4440"/>
    <cellStyle name="40% - Accent1 14 2 2 2 2" xfId="4441"/>
    <cellStyle name="40% - Accent1 14 2 2 3" xfId="4442"/>
    <cellStyle name="40% - Accent1 14 2 2 3 2" xfId="4443"/>
    <cellStyle name="40% - Accent1 14 2 2 4" xfId="4444"/>
    <cellStyle name="40% - Accent1 14 2 3" xfId="4445"/>
    <cellStyle name="40% - Accent1 14 2 3 2" xfId="4446"/>
    <cellStyle name="40% - Accent1 14 2 4" xfId="4447"/>
    <cellStyle name="40% - Accent1 14 2 4 2" xfId="4448"/>
    <cellStyle name="40% - Accent1 14 2 5" xfId="4449"/>
    <cellStyle name="40% - Accent1 14 3" xfId="4450"/>
    <cellStyle name="40% - Accent1 14 3 2" xfId="4451"/>
    <cellStyle name="40% - Accent1 14 3 2 2" xfId="4452"/>
    <cellStyle name="40% - Accent1 14 3 3" xfId="4453"/>
    <cellStyle name="40% - Accent1 14 3 3 2" xfId="4454"/>
    <cellStyle name="40% - Accent1 14 3 4" xfId="4455"/>
    <cellStyle name="40% - Accent1 14 4" xfId="4456"/>
    <cellStyle name="40% - Accent1 14 4 2" xfId="4457"/>
    <cellStyle name="40% - Accent1 14 4 2 2" xfId="4458"/>
    <cellStyle name="40% - Accent1 14 4 3" xfId="4459"/>
    <cellStyle name="40% - Accent1 14 4 3 2" xfId="4460"/>
    <cellStyle name="40% - Accent1 14 4 4" xfId="4461"/>
    <cellStyle name="40% - Accent1 14 5" xfId="4462"/>
    <cellStyle name="40% - Accent1 14 5 2" xfId="4463"/>
    <cellStyle name="40% - Accent1 14 6" xfId="4464"/>
    <cellStyle name="40% - Accent1 14 6 2" xfId="4465"/>
    <cellStyle name="40% - Accent1 14 7" xfId="4466"/>
    <cellStyle name="40% - Accent1 15" xfId="4467"/>
    <cellStyle name="40% - Accent1 15 2" xfId="4468"/>
    <cellStyle name="40% - Accent1 15 2 2" xfId="4469"/>
    <cellStyle name="40% - Accent1 15 2 2 2" xfId="4470"/>
    <cellStyle name="40% - Accent1 15 2 2 2 2" xfId="4471"/>
    <cellStyle name="40% - Accent1 15 2 2 3" xfId="4472"/>
    <cellStyle name="40% - Accent1 15 2 2 3 2" xfId="4473"/>
    <cellStyle name="40% - Accent1 15 2 2 4" xfId="4474"/>
    <cellStyle name="40% - Accent1 15 2 3" xfId="4475"/>
    <cellStyle name="40% - Accent1 15 2 3 2" xfId="4476"/>
    <cellStyle name="40% - Accent1 15 2 4" xfId="4477"/>
    <cellStyle name="40% - Accent1 15 2 4 2" xfId="4478"/>
    <cellStyle name="40% - Accent1 15 2 5" xfId="4479"/>
    <cellStyle name="40% - Accent1 15 3" xfId="4480"/>
    <cellStyle name="40% - Accent1 15 3 2" xfId="4481"/>
    <cellStyle name="40% - Accent1 15 3 2 2" xfId="4482"/>
    <cellStyle name="40% - Accent1 15 3 3" xfId="4483"/>
    <cellStyle name="40% - Accent1 15 3 3 2" xfId="4484"/>
    <cellStyle name="40% - Accent1 15 3 4" xfId="4485"/>
    <cellStyle name="40% - Accent1 15 4" xfId="4486"/>
    <cellStyle name="40% - Accent1 15 4 2" xfId="4487"/>
    <cellStyle name="40% - Accent1 15 4 2 2" xfId="4488"/>
    <cellStyle name="40% - Accent1 15 4 3" xfId="4489"/>
    <cellStyle name="40% - Accent1 15 4 3 2" xfId="4490"/>
    <cellStyle name="40% - Accent1 15 4 4" xfId="4491"/>
    <cellStyle name="40% - Accent1 15 5" xfId="4492"/>
    <cellStyle name="40% - Accent1 15 5 2" xfId="4493"/>
    <cellStyle name="40% - Accent1 15 6" xfId="4494"/>
    <cellStyle name="40% - Accent1 15 6 2" xfId="4495"/>
    <cellStyle name="40% - Accent1 15 7" xfId="4496"/>
    <cellStyle name="40% - Accent1 16" xfId="4497"/>
    <cellStyle name="40% - Accent1 16 2" xfId="4498"/>
    <cellStyle name="40% - Accent1 16 2 2" xfId="4499"/>
    <cellStyle name="40% - Accent1 16 2 2 2" xfId="4500"/>
    <cellStyle name="40% - Accent1 16 2 2 2 2" xfId="4501"/>
    <cellStyle name="40% - Accent1 16 2 2 3" xfId="4502"/>
    <cellStyle name="40% - Accent1 16 2 2 3 2" xfId="4503"/>
    <cellStyle name="40% - Accent1 16 2 2 4" xfId="4504"/>
    <cellStyle name="40% - Accent1 16 2 3" xfId="4505"/>
    <cellStyle name="40% - Accent1 16 2 3 2" xfId="4506"/>
    <cellStyle name="40% - Accent1 16 2 4" xfId="4507"/>
    <cellStyle name="40% - Accent1 16 2 4 2" xfId="4508"/>
    <cellStyle name="40% - Accent1 16 2 5" xfId="4509"/>
    <cellStyle name="40% - Accent1 16 3" xfId="4510"/>
    <cellStyle name="40% - Accent1 16 3 2" xfId="4511"/>
    <cellStyle name="40% - Accent1 16 3 2 2" xfId="4512"/>
    <cellStyle name="40% - Accent1 16 3 3" xfId="4513"/>
    <cellStyle name="40% - Accent1 16 3 3 2" xfId="4514"/>
    <cellStyle name="40% - Accent1 16 3 4" xfId="4515"/>
    <cellStyle name="40% - Accent1 16 4" xfId="4516"/>
    <cellStyle name="40% - Accent1 16 4 2" xfId="4517"/>
    <cellStyle name="40% - Accent1 16 4 2 2" xfId="4518"/>
    <cellStyle name="40% - Accent1 16 4 3" xfId="4519"/>
    <cellStyle name="40% - Accent1 16 4 3 2" xfId="4520"/>
    <cellStyle name="40% - Accent1 16 4 4" xfId="4521"/>
    <cellStyle name="40% - Accent1 16 5" xfId="4522"/>
    <cellStyle name="40% - Accent1 16 5 2" xfId="4523"/>
    <cellStyle name="40% - Accent1 16 6" xfId="4524"/>
    <cellStyle name="40% - Accent1 16 6 2" xfId="4525"/>
    <cellStyle name="40% - Accent1 16 7" xfId="4526"/>
    <cellStyle name="40% - Accent1 17" xfId="4527"/>
    <cellStyle name="40% - Accent1 17 2" xfId="4528"/>
    <cellStyle name="40% - Accent1 17 2 2" xfId="4529"/>
    <cellStyle name="40% - Accent1 17 2 2 2" xfId="4530"/>
    <cellStyle name="40% - Accent1 17 2 2 2 2" xfId="4531"/>
    <cellStyle name="40% - Accent1 17 2 2 3" xfId="4532"/>
    <cellStyle name="40% - Accent1 17 2 2 3 2" xfId="4533"/>
    <cellStyle name="40% - Accent1 17 2 2 4" xfId="4534"/>
    <cellStyle name="40% - Accent1 17 2 3" xfId="4535"/>
    <cellStyle name="40% - Accent1 17 2 3 2" xfId="4536"/>
    <cellStyle name="40% - Accent1 17 2 4" xfId="4537"/>
    <cellStyle name="40% - Accent1 17 2 4 2" xfId="4538"/>
    <cellStyle name="40% - Accent1 17 2 5" xfId="4539"/>
    <cellStyle name="40% - Accent1 17 3" xfId="4540"/>
    <cellStyle name="40% - Accent1 17 3 2" xfId="4541"/>
    <cellStyle name="40% - Accent1 17 3 2 2" xfId="4542"/>
    <cellStyle name="40% - Accent1 17 3 3" xfId="4543"/>
    <cellStyle name="40% - Accent1 17 3 3 2" xfId="4544"/>
    <cellStyle name="40% - Accent1 17 3 4" xfId="4545"/>
    <cellStyle name="40% - Accent1 17 4" xfId="4546"/>
    <cellStyle name="40% - Accent1 17 4 2" xfId="4547"/>
    <cellStyle name="40% - Accent1 17 4 2 2" xfId="4548"/>
    <cellStyle name="40% - Accent1 17 4 3" xfId="4549"/>
    <cellStyle name="40% - Accent1 17 4 3 2" xfId="4550"/>
    <cellStyle name="40% - Accent1 17 4 4" xfId="4551"/>
    <cellStyle name="40% - Accent1 17 5" xfId="4552"/>
    <cellStyle name="40% - Accent1 17 5 2" xfId="4553"/>
    <cellStyle name="40% - Accent1 17 6" xfId="4554"/>
    <cellStyle name="40% - Accent1 17 6 2" xfId="4555"/>
    <cellStyle name="40% - Accent1 17 7" xfId="4556"/>
    <cellStyle name="40% - Accent1 18" xfId="4557"/>
    <cellStyle name="40% - Accent1 18 2" xfId="4558"/>
    <cellStyle name="40% - Accent1 18 2 2" xfId="4559"/>
    <cellStyle name="40% - Accent1 18 2 2 2" xfId="4560"/>
    <cellStyle name="40% - Accent1 18 2 2 2 2" xfId="4561"/>
    <cellStyle name="40% - Accent1 18 2 2 3" xfId="4562"/>
    <cellStyle name="40% - Accent1 18 2 2 3 2" xfId="4563"/>
    <cellStyle name="40% - Accent1 18 2 2 4" xfId="4564"/>
    <cellStyle name="40% - Accent1 18 2 3" xfId="4565"/>
    <cellStyle name="40% - Accent1 18 2 3 2" xfId="4566"/>
    <cellStyle name="40% - Accent1 18 2 4" xfId="4567"/>
    <cellStyle name="40% - Accent1 18 2 4 2" xfId="4568"/>
    <cellStyle name="40% - Accent1 18 2 5" xfId="4569"/>
    <cellStyle name="40% - Accent1 18 3" xfId="4570"/>
    <cellStyle name="40% - Accent1 18 3 2" xfId="4571"/>
    <cellStyle name="40% - Accent1 18 3 2 2" xfId="4572"/>
    <cellStyle name="40% - Accent1 18 3 3" xfId="4573"/>
    <cellStyle name="40% - Accent1 18 3 3 2" xfId="4574"/>
    <cellStyle name="40% - Accent1 18 3 4" xfId="4575"/>
    <cellStyle name="40% - Accent1 18 4" xfId="4576"/>
    <cellStyle name="40% - Accent1 18 4 2" xfId="4577"/>
    <cellStyle name="40% - Accent1 18 4 2 2" xfId="4578"/>
    <cellStyle name="40% - Accent1 18 4 3" xfId="4579"/>
    <cellStyle name="40% - Accent1 18 4 3 2" xfId="4580"/>
    <cellStyle name="40% - Accent1 18 4 4" xfId="4581"/>
    <cellStyle name="40% - Accent1 18 5" xfId="4582"/>
    <cellStyle name="40% - Accent1 18 5 2" xfId="4583"/>
    <cellStyle name="40% - Accent1 18 6" xfId="4584"/>
    <cellStyle name="40% - Accent1 18 6 2" xfId="4585"/>
    <cellStyle name="40% - Accent1 18 7" xfId="4586"/>
    <cellStyle name="40% - Accent1 19" xfId="4587"/>
    <cellStyle name="40% - Accent1 19 2" xfId="4588"/>
    <cellStyle name="40% - Accent1 19 2 2" xfId="4589"/>
    <cellStyle name="40% - Accent1 19 2 2 2" xfId="4590"/>
    <cellStyle name="40% - Accent1 19 2 2 2 2" xfId="4591"/>
    <cellStyle name="40% - Accent1 19 2 2 3" xfId="4592"/>
    <cellStyle name="40% - Accent1 19 2 2 3 2" xfId="4593"/>
    <cellStyle name="40% - Accent1 19 2 2 4" xfId="4594"/>
    <cellStyle name="40% - Accent1 19 2 3" xfId="4595"/>
    <cellStyle name="40% - Accent1 19 2 3 2" xfId="4596"/>
    <cellStyle name="40% - Accent1 19 2 4" xfId="4597"/>
    <cellStyle name="40% - Accent1 19 2 4 2" xfId="4598"/>
    <cellStyle name="40% - Accent1 19 2 5" xfId="4599"/>
    <cellStyle name="40% - Accent1 19 3" xfId="4600"/>
    <cellStyle name="40% - Accent1 19 3 2" xfId="4601"/>
    <cellStyle name="40% - Accent1 19 3 2 2" xfId="4602"/>
    <cellStyle name="40% - Accent1 19 3 3" xfId="4603"/>
    <cellStyle name="40% - Accent1 19 3 3 2" xfId="4604"/>
    <cellStyle name="40% - Accent1 19 3 4" xfId="4605"/>
    <cellStyle name="40% - Accent1 19 4" xfId="4606"/>
    <cellStyle name="40% - Accent1 19 4 2" xfId="4607"/>
    <cellStyle name="40% - Accent1 19 4 2 2" xfId="4608"/>
    <cellStyle name="40% - Accent1 19 4 3" xfId="4609"/>
    <cellStyle name="40% - Accent1 19 4 3 2" xfId="4610"/>
    <cellStyle name="40% - Accent1 19 4 4" xfId="4611"/>
    <cellStyle name="40% - Accent1 19 5" xfId="4612"/>
    <cellStyle name="40% - Accent1 19 5 2" xfId="4613"/>
    <cellStyle name="40% - Accent1 19 6" xfId="4614"/>
    <cellStyle name="40% - Accent1 19 6 2" xfId="4615"/>
    <cellStyle name="40% - Accent1 19 7" xfId="4616"/>
    <cellStyle name="40% - Accent1 2" xfId="4617"/>
    <cellStyle name="40% - Accent1 2 2" xfId="4618"/>
    <cellStyle name="40% - Accent1 2 3" xfId="4619"/>
    <cellStyle name="40% - Accent1 2 3 2" xfId="4620"/>
    <cellStyle name="40% - Accent1 2 3 2 2" xfId="4621"/>
    <cellStyle name="40% - Accent1 2 3 2 2 2" xfId="4622"/>
    <cellStyle name="40% - Accent1 2 3 2 2 2 2" xfId="4623"/>
    <cellStyle name="40% - Accent1 2 3 2 2 3" xfId="4624"/>
    <cellStyle name="40% - Accent1 2 3 2 2 3 2" xfId="4625"/>
    <cellStyle name="40% - Accent1 2 3 2 2 4" xfId="4626"/>
    <cellStyle name="40% - Accent1 2 3 2 3" xfId="4627"/>
    <cellStyle name="40% - Accent1 2 3 2 3 2" xfId="4628"/>
    <cellStyle name="40% - Accent1 2 3 2 4" xfId="4629"/>
    <cellStyle name="40% - Accent1 2 3 2 4 2" xfId="4630"/>
    <cellStyle name="40% - Accent1 2 3 2 5" xfId="4631"/>
    <cellStyle name="40% - Accent1 2 3 3" xfId="4632"/>
    <cellStyle name="40% - Accent1 2 3 3 2" xfId="4633"/>
    <cellStyle name="40% - Accent1 2 3 3 2 2" xfId="4634"/>
    <cellStyle name="40% - Accent1 2 3 3 3" xfId="4635"/>
    <cellStyle name="40% - Accent1 2 3 3 3 2" xfId="4636"/>
    <cellStyle name="40% - Accent1 2 3 3 4" xfId="4637"/>
    <cellStyle name="40% - Accent1 2 3 4" xfId="4638"/>
    <cellStyle name="40% - Accent1 2 3 4 2" xfId="4639"/>
    <cellStyle name="40% - Accent1 2 3 4 2 2" xfId="4640"/>
    <cellStyle name="40% - Accent1 2 3 4 3" xfId="4641"/>
    <cellStyle name="40% - Accent1 2 3 4 3 2" xfId="4642"/>
    <cellStyle name="40% - Accent1 2 3 4 4" xfId="4643"/>
    <cellStyle name="40% - Accent1 2 3 5" xfId="4644"/>
    <cellStyle name="40% - Accent1 2 3 5 2" xfId="4645"/>
    <cellStyle name="40% - Accent1 2 3 6" xfId="4646"/>
    <cellStyle name="40% - Accent1 2 3 6 2" xfId="4647"/>
    <cellStyle name="40% - Accent1 2 3 7" xfId="4648"/>
    <cellStyle name="40% - Accent1 2 4" xfId="4649"/>
    <cellStyle name="40% - Accent1 2 5" xfId="4650"/>
    <cellStyle name="40% - Accent1 2 6" xfId="4651"/>
    <cellStyle name="40% - Accent1 20" xfId="4652"/>
    <cellStyle name="40% - Accent1 20 2" xfId="4653"/>
    <cellStyle name="40% - Accent1 20 2 2" xfId="4654"/>
    <cellStyle name="40% - Accent1 20 2 2 2" xfId="4655"/>
    <cellStyle name="40% - Accent1 20 2 2 2 2" xfId="4656"/>
    <cellStyle name="40% - Accent1 20 2 2 3" xfId="4657"/>
    <cellStyle name="40% - Accent1 20 2 2 3 2" xfId="4658"/>
    <cellStyle name="40% - Accent1 20 2 2 4" xfId="4659"/>
    <cellStyle name="40% - Accent1 20 2 3" xfId="4660"/>
    <cellStyle name="40% - Accent1 20 2 3 2" xfId="4661"/>
    <cellStyle name="40% - Accent1 20 2 4" xfId="4662"/>
    <cellStyle name="40% - Accent1 20 2 4 2" xfId="4663"/>
    <cellStyle name="40% - Accent1 20 2 5" xfId="4664"/>
    <cellStyle name="40% - Accent1 20 3" xfId="4665"/>
    <cellStyle name="40% - Accent1 20 3 2" xfId="4666"/>
    <cellStyle name="40% - Accent1 20 3 2 2" xfId="4667"/>
    <cellStyle name="40% - Accent1 20 3 3" xfId="4668"/>
    <cellStyle name="40% - Accent1 20 3 3 2" xfId="4669"/>
    <cellStyle name="40% - Accent1 20 3 4" xfId="4670"/>
    <cellStyle name="40% - Accent1 20 4" xfId="4671"/>
    <cellStyle name="40% - Accent1 20 4 2" xfId="4672"/>
    <cellStyle name="40% - Accent1 20 4 2 2" xfId="4673"/>
    <cellStyle name="40% - Accent1 20 4 3" xfId="4674"/>
    <cellStyle name="40% - Accent1 20 4 3 2" xfId="4675"/>
    <cellStyle name="40% - Accent1 20 4 4" xfId="4676"/>
    <cellStyle name="40% - Accent1 20 5" xfId="4677"/>
    <cellStyle name="40% - Accent1 20 5 2" xfId="4678"/>
    <cellStyle name="40% - Accent1 20 6" xfId="4679"/>
    <cellStyle name="40% - Accent1 20 6 2" xfId="4680"/>
    <cellStyle name="40% - Accent1 20 7" xfId="4681"/>
    <cellStyle name="40% - Accent1 21" xfId="4682"/>
    <cellStyle name="40% - Accent1 22" xfId="4683"/>
    <cellStyle name="40% - Accent1 22 2" xfId="4684"/>
    <cellStyle name="40% - Accent1 22 2 2" xfId="4685"/>
    <cellStyle name="40% - Accent1 22 2 2 2" xfId="4686"/>
    <cellStyle name="40% - Accent1 22 2 2 2 2" xfId="4687"/>
    <cellStyle name="40% - Accent1 22 2 2 3" xfId="4688"/>
    <cellStyle name="40% - Accent1 22 2 2 3 2" xfId="4689"/>
    <cellStyle name="40% - Accent1 22 2 2 4" xfId="4690"/>
    <cellStyle name="40% - Accent1 22 2 3" xfId="4691"/>
    <cellStyle name="40% - Accent1 22 2 3 2" xfId="4692"/>
    <cellStyle name="40% - Accent1 22 2 4" xfId="4693"/>
    <cellStyle name="40% - Accent1 22 2 4 2" xfId="4694"/>
    <cellStyle name="40% - Accent1 22 2 5" xfId="4695"/>
    <cellStyle name="40% - Accent1 22 3" xfId="4696"/>
    <cellStyle name="40% - Accent1 22 3 2" xfId="4697"/>
    <cellStyle name="40% - Accent1 22 3 2 2" xfId="4698"/>
    <cellStyle name="40% - Accent1 22 3 3" xfId="4699"/>
    <cellStyle name="40% - Accent1 22 3 3 2" xfId="4700"/>
    <cellStyle name="40% - Accent1 22 3 4" xfId="4701"/>
    <cellStyle name="40% - Accent1 22 4" xfId="4702"/>
    <cellStyle name="40% - Accent1 22 4 2" xfId="4703"/>
    <cellStyle name="40% - Accent1 22 4 2 2" xfId="4704"/>
    <cellStyle name="40% - Accent1 22 4 3" xfId="4705"/>
    <cellStyle name="40% - Accent1 22 4 3 2" xfId="4706"/>
    <cellStyle name="40% - Accent1 22 4 4" xfId="4707"/>
    <cellStyle name="40% - Accent1 22 5" xfId="4708"/>
    <cellStyle name="40% - Accent1 22 5 2" xfId="4709"/>
    <cellStyle name="40% - Accent1 22 6" xfId="4710"/>
    <cellStyle name="40% - Accent1 22 6 2" xfId="4711"/>
    <cellStyle name="40% - Accent1 22 7" xfId="4712"/>
    <cellStyle name="40% - Accent1 23" xfId="4713"/>
    <cellStyle name="40% - Accent1 23 2" xfId="4714"/>
    <cellStyle name="40% - Accent1 23 2 2" xfId="4715"/>
    <cellStyle name="40% - Accent1 23 2 2 2" xfId="4716"/>
    <cellStyle name="40% - Accent1 23 2 3" xfId="4717"/>
    <cellStyle name="40% - Accent1 23 2 3 2" xfId="4718"/>
    <cellStyle name="40% - Accent1 23 2 4" xfId="4719"/>
    <cellStyle name="40% - Accent1 23 3" xfId="4720"/>
    <cellStyle name="40% - Accent1 23 3 2" xfId="4721"/>
    <cellStyle name="40% - Accent1 23 4" xfId="4722"/>
    <cellStyle name="40% - Accent1 23 4 2" xfId="4723"/>
    <cellStyle name="40% - Accent1 23 5" xfId="4724"/>
    <cellStyle name="40% - Accent1 24" xfId="4725"/>
    <cellStyle name="40% - Accent1 24 2" xfId="4726"/>
    <cellStyle name="40% - Accent1 24 2 2" xfId="4727"/>
    <cellStyle name="40% - Accent1 24 3" xfId="4728"/>
    <cellStyle name="40% - Accent1 24 3 2" xfId="4729"/>
    <cellStyle name="40% - Accent1 24 4" xfId="4730"/>
    <cellStyle name="40% - Accent1 25" xfId="4731"/>
    <cellStyle name="40% - Accent1 25 2" xfId="4732"/>
    <cellStyle name="40% - Accent1 25 2 2" xfId="4733"/>
    <cellStyle name="40% - Accent1 25 3" xfId="4734"/>
    <cellStyle name="40% - Accent1 25 3 2" xfId="4735"/>
    <cellStyle name="40% - Accent1 25 4" xfId="4736"/>
    <cellStyle name="40% - Accent1 26" xfId="4737"/>
    <cellStyle name="40% - Accent1 27" xfId="4738"/>
    <cellStyle name="40% - Accent1 27 2" xfId="4739"/>
    <cellStyle name="40% - Accent1 28" xfId="4740"/>
    <cellStyle name="40% - Accent1 28 2" xfId="4741"/>
    <cellStyle name="40% - Accent1 29" xfId="4742"/>
    <cellStyle name="40% - Accent1 29 2" xfId="4743"/>
    <cellStyle name="40% - Accent1 3" xfId="4744"/>
    <cellStyle name="40% - Accent1 3 2" xfId="4745"/>
    <cellStyle name="40% - Accent1 3 3" xfId="4746"/>
    <cellStyle name="40% - Accent1 3 3 2" xfId="4747"/>
    <cellStyle name="40% - Accent1 3 3 2 2" xfId="4748"/>
    <cellStyle name="40% - Accent1 3 3 2 2 2" xfId="4749"/>
    <cellStyle name="40% - Accent1 3 3 2 2 2 2" xfId="4750"/>
    <cellStyle name="40% - Accent1 3 3 2 2 3" xfId="4751"/>
    <cellStyle name="40% - Accent1 3 3 2 2 3 2" xfId="4752"/>
    <cellStyle name="40% - Accent1 3 3 2 2 4" xfId="4753"/>
    <cellStyle name="40% - Accent1 3 3 2 3" xfId="4754"/>
    <cellStyle name="40% - Accent1 3 3 2 3 2" xfId="4755"/>
    <cellStyle name="40% - Accent1 3 3 2 4" xfId="4756"/>
    <cellStyle name="40% - Accent1 3 3 2 4 2" xfId="4757"/>
    <cellStyle name="40% - Accent1 3 3 2 5" xfId="4758"/>
    <cellStyle name="40% - Accent1 3 3 3" xfId="4759"/>
    <cellStyle name="40% - Accent1 3 3 3 2" xfId="4760"/>
    <cellStyle name="40% - Accent1 3 3 3 2 2" xfId="4761"/>
    <cellStyle name="40% - Accent1 3 3 3 3" xfId="4762"/>
    <cellStyle name="40% - Accent1 3 3 3 3 2" xfId="4763"/>
    <cellStyle name="40% - Accent1 3 3 3 4" xfId="4764"/>
    <cellStyle name="40% - Accent1 3 3 4" xfId="4765"/>
    <cellStyle name="40% - Accent1 3 3 4 2" xfId="4766"/>
    <cellStyle name="40% - Accent1 3 3 4 2 2" xfId="4767"/>
    <cellStyle name="40% - Accent1 3 3 4 3" xfId="4768"/>
    <cellStyle name="40% - Accent1 3 3 4 3 2" xfId="4769"/>
    <cellStyle name="40% - Accent1 3 3 4 4" xfId="4770"/>
    <cellStyle name="40% - Accent1 3 3 5" xfId="4771"/>
    <cellStyle name="40% - Accent1 3 3 5 2" xfId="4772"/>
    <cellStyle name="40% - Accent1 3 3 6" xfId="4773"/>
    <cellStyle name="40% - Accent1 3 3 6 2" xfId="4774"/>
    <cellStyle name="40% - Accent1 3 3 7" xfId="4775"/>
    <cellStyle name="40% - Accent1 30" xfId="4776"/>
    <cellStyle name="40% - Accent1 4" xfId="4777"/>
    <cellStyle name="40% - Accent1 4 2" xfId="4778"/>
    <cellStyle name="40% - Accent1 4 2 2" xfId="4779"/>
    <cellStyle name="40% - Accent1 4 2 2 2" xfId="4780"/>
    <cellStyle name="40% - Accent1 4 2 2 2 2" xfId="4781"/>
    <cellStyle name="40% - Accent1 4 2 2 2 2 2" xfId="4782"/>
    <cellStyle name="40% - Accent1 4 2 2 2 3" xfId="4783"/>
    <cellStyle name="40% - Accent1 4 2 2 2 3 2" xfId="4784"/>
    <cellStyle name="40% - Accent1 4 2 2 2 4" xfId="4785"/>
    <cellStyle name="40% - Accent1 4 2 2 3" xfId="4786"/>
    <cellStyle name="40% - Accent1 4 2 2 3 2" xfId="4787"/>
    <cellStyle name="40% - Accent1 4 2 2 4" xfId="4788"/>
    <cellStyle name="40% - Accent1 4 2 2 4 2" xfId="4789"/>
    <cellStyle name="40% - Accent1 4 2 2 5" xfId="4790"/>
    <cellStyle name="40% - Accent1 4 2 3" xfId="4791"/>
    <cellStyle name="40% - Accent1 4 2 3 2" xfId="4792"/>
    <cellStyle name="40% - Accent1 4 2 3 2 2" xfId="4793"/>
    <cellStyle name="40% - Accent1 4 2 3 3" xfId="4794"/>
    <cellStyle name="40% - Accent1 4 2 3 3 2" xfId="4795"/>
    <cellStyle name="40% - Accent1 4 2 3 4" xfId="4796"/>
    <cellStyle name="40% - Accent1 4 2 4" xfId="4797"/>
    <cellStyle name="40% - Accent1 4 2 4 2" xfId="4798"/>
    <cellStyle name="40% - Accent1 4 2 4 2 2" xfId="4799"/>
    <cellStyle name="40% - Accent1 4 2 4 3" xfId="4800"/>
    <cellStyle name="40% - Accent1 4 2 4 3 2" xfId="4801"/>
    <cellStyle name="40% - Accent1 4 2 4 4" xfId="4802"/>
    <cellStyle name="40% - Accent1 4 2 5" xfId="4803"/>
    <cellStyle name="40% - Accent1 4 2 5 2" xfId="4804"/>
    <cellStyle name="40% - Accent1 4 2 6" xfId="4805"/>
    <cellStyle name="40% - Accent1 4 2 6 2" xfId="4806"/>
    <cellStyle name="40% - Accent1 4 2 7" xfId="4807"/>
    <cellStyle name="40% - Accent1 4 3" xfId="4808"/>
    <cellStyle name="40% - Accent1 4 3 2" xfId="4809"/>
    <cellStyle name="40% - Accent1 4 3 2 2" xfId="4810"/>
    <cellStyle name="40% - Accent1 4 3 2 2 2" xfId="4811"/>
    <cellStyle name="40% - Accent1 4 3 2 3" xfId="4812"/>
    <cellStyle name="40% - Accent1 4 3 2 3 2" xfId="4813"/>
    <cellStyle name="40% - Accent1 4 3 2 4" xfId="4814"/>
    <cellStyle name="40% - Accent1 4 3 3" xfId="4815"/>
    <cellStyle name="40% - Accent1 4 3 3 2" xfId="4816"/>
    <cellStyle name="40% - Accent1 4 3 4" xfId="4817"/>
    <cellStyle name="40% - Accent1 4 3 4 2" xfId="4818"/>
    <cellStyle name="40% - Accent1 4 3 5" xfId="4819"/>
    <cellStyle name="40% - Accent1 4 4" xfId="4820"/>
    <cellStyle name="40% - Accent1 4 4 2" xfId="4821"/>
    <cellStyle name="40% - Accent1 4 4 2 2" xfId="4822"/>
    <cellStyle name="40% - Accent1 4 4 3" xfId="4823"/>
    <cellStyle name="40% - Accent1 4 4 3 2" xfId="4824"/>
    <cellStyle name="40% - Accent1 4 4 4" xfId="4825"/>
    <cellStyle name="40% - Accent1 4 5" xfId="4826"/>
    <cellStyle name="40% - Accent1 4 5 2" xfId="4827"/>
    <cellStyle name="40% - Accent1 4 5 2 2" xfId="4828"/>
    <cellStyle name="40% - Accent1 4 5 3" xfId="4829"/>
    <cellStyle name="40% - Accent1 4 5 3 2" xfId="4830"/>
    <cellStyle name="40% - Accent1 4 5 4" xfId="4831"/>
    <cellStyle name="40% - Accent1 4 6" xfId="4832"/>
    <cellStyle name="40% - Accent1 4 6 2" xfId="4833"/>
    <cellStyle name="40% - Accent1 4 7" xfId="4834"/>
    <cellStyle name="40% - Accent1 4 7 2" xfId="4835"/>
    <cellStyle name="40% - Accent1 4 8" xfId="4836"/>
    <cellStyle name="40% - Accent1 5" xfId="4837"/>
    <cellStyle name="40% - Accent1 5 2" xfId="4838"/>
    <cellStyle name="40% - Accent1 5 2 2" xfId="4839"/>
    <cellStyle name="40% - Accent1 5 2 2 2" xfId="4840"/>
    <cellStyle name="40% - Accent1 5 2 2 2 2" xfId="4841"/>
    <cellStyle name="40% - Accent1 5 2 2 3" xfId="4842"/>
    <cellStyle name="40% - Accent1 5 2 2 3 2" xfId="4843"/>
    <cellStyle name="40% - Accent1 5 2 2 4" xfId="4844"/>
    <cellStyle name="40% - Accent1 5 2 3" xfId="4845"/>
    <cellStyle name="40% - Accent1 5 2 3 2" xfId="4846"/>
    <cellStyle name="40% - Accent1 5 2 4" xfId="4847"/>
    <cellStyle name="40% - Accent1 5 2 4 2" xfId="4848"/>
    <cellStyle name="40% - Accent1 5 2 5" xfId="4849"/>
    <cellStyle name="40% - Accent1 5 3" xfId="4850"/>
    <cellStyle name="40% - Accent1 5 3 2" xfId="4851"/>
    <cellStyle name="40% - Accent1 5 3 2 2" xfId="4852"/>
    <cellStyle name="40% - Accent1 5 3 3" xfId="4853"/>
    <cellStyle name="40% - Accent1 5 3 3 2" xfId="4854"/>
    <cellStyle name="40% - Accent1 5 3 4" xfId="4855"/>
    <cellStyle name="40% - Accent1 5 4" xfId="4856"/>
    <cellStyle name="40% - Accent1 5 4 2" xfId="4857"/>
    <cellStyle name="40% - Accent1 5 4 2 2" xfId="4858"/>
    <cellStyle name="40% - Accent1 5 4 3" xfId="4859"/>
    <cellStyle name="40% - Accent1 5 4 3 2" xfId="4860"/>
    <cellStyle name="40% - Accent1 5 4 4" xfId="4861"/>
    <cellStyle name="40% - Accent1 5 5" xfId="4862"/>
    <cellStyle name="40% - Accent1 5 5 2" xfId="4863"/>
    <cellStyle name="40% - Accent1 5 6" xfId="4864"/>
    <cellStyle name="40% - Accent1 5 6 2" xfId="4865"/>
    <cellStyle name="40% - Accent1 5 7" xfId="4866"/>
    <cellStyle name="40% - Accent1 6" xfId="4867"/>
    <cellStyle name="40% - Accent1 6 2" xfId="4868"/>
    <cellStyle name="40% - Accent1 6 2 2" xfId="4869"/>
    <cellStyle name="40% - Accent1 6 2 2 2" xfId="4870"/>
    <cellStyle name="40% - Accent1 6 2 2 2 2" xfId="4871"/>
    <cellStyle name="40% - Accent1 6 2 2 3" xfId="4872"/>
    <cellStyle name="40% - Accent1 6 2 2 3 2" xfId="4873"/>
    <cellStyle name="40% - Accent1 6 2 2 4" xfId="4874"/>
    <cellStyle name="40% - Accent1 6 2 3" xfId="4875"/>
    <cellStyle name="40% - Accent1 6 2 3 2" xfId="4876"/>
    <cellStyle name="40% - Accent1 6 2 4" xfId="4877"/>
    <cellStyle name="40% - Accent1 6 2 4 2" xfId="4878"/>
    <cellStyle name="40% - Accent1 6 2 5" xfId="4879"/>
    <cellStyle name="40% - Accent1 6 3" xfId="4880"/>
    <cellStyle name="40% - Accent1 6 3 2" xfId="4881"/>
    <cellStyle name="40% - Accent1 6 3 2 2" xfId="4882"/>
    <cellStyle name="40% - Accent1 6 3 3" xfId="4883"/>
    <cellStyle name="40% - Accent1 6 3 3 2" xfId="4884"/>
    <cellStyle name="40% - Accent1 6 3 4" xfId="4885"/>
    <cellStyle name="40% - Accent1 6 4" xfId="4886"/>
    <cellStyle name="40% - Accent1 6 4 2" xfId="4887"/>
    <cellStyle name="40% - Accent1 6 4 2 2" xfId="4888"/>
    <cellStyle name="40% - Accent1 6 4 3" xfId="4889"/>
    <cellStyle name="40% - Accent1 6 4 3 2" xfId="4890"/>
    <cellStyle name="40% - Accent1 6 4 4" xfId="4891"/>
    <cellStyle name="40% - Accent1 6 5" xfId="4892"/>
    <cellStyle name="40% - Accent1 6 5 2" xfId="4893"/>
    <cellStyle name="40% - Accent1 6 6" xfId="4894"/>
    <cellStyle name="40% - Accent1 6 6 2" xfId="4895"/>
    <cellStyle name="40% - Accent1 6 7" xfId="4896"/>
    <cellStyle name="40% - Accent1 7" xfId="4897"/>
    <cellStyle name="40% - Accent1 7 2" xfId="4898"/>
    <cellStyle name="40% - Accent1 7 2 2" xfId="4899"/>
    <cellStyle name="40% - Accent1 7 2 2 2" xfId="4900"/>
    <cellStyle name="40% - Accent1 7 2 2 2 2" xfId="4901"/>
    <cellStyle name="40% - Accent1 7 2 2 3" xfId="4902"/>
    <cellStyle name="40% - Accent1 7 2 2 3 2" xfId="4903"/>
    <cellStyle name="40% - Accent1 7 2 2 4" xfId="4904"/>
    <cellStyle name="40% - Accent1 7 2 3" xfId="4905"/>
    <cellStyle name="40% - Accent1 7 2 3 2" xfId="4906"/>
    <cellStyle name="40% - Accent1 7 2 4" xfId="4907"/>
    <cellStyle name="40% - Accent1 7 2 4 2" xfId="4908"/>
    <cellStyle name="40% - Accent1 7 2 5" xfId="4909"/>
    <cellStyle name="40% - Accent1 7 3" xfId="4910"/>
    <cellStyle name="40% - Accent1 7 3 2" xfId="4911"/>
    <cellStyle name="40% - Accent1 7 3 2 2" xfId="4912"/>
    <cellStyle name="40% - Accent1 7 3 3" xfId="4913"/>
    <cellStyle name="40% - Accent1 7 3 3 2" xfId="4914"/>
    <cellStyle name="40% - Accent1 7 3 4" xfId="4915"/>
    <cellStyle name="40% - Accent1 7 4" xfId="4916"/>
    <cellStyle name="40% - Accent1 7 4 2" xfId="4917"/>
    <cellStyle name="40% - Accent1 7 4 2 2" xfId="4918"/>
    <cellStyle name="40% - Accent1 7 4 3" xfId="4919"/>
    <cellStyle name="40% - Accent1 7 4 3 2" xfId="4920"/>
    <cellStyle name="40% - Accent1 7 4 4" xfId="4921"/>
    <cellStyle name="40% - Accent1 7 5" xfId="4922"/>
    <cellStyle name="40% - Accent1 7 5 2" xfId="4923"/>
    <cellStyle name="40% - Accent1 7 6" xfId="4924"/>
    <cellStyle name="40% - Accent1 7 6 2" xfId="4925"/>
    <cellStyle name="40% - Accent1 7 7" xfId="4926"/>
    <cellStyle name="40% - Accent1 8" xfId="4927"/>
    <cellStyle name="40% - Accent1 8 2" xfId="4928"/>
    <cellStyle name="40% - Accent1 8 2 2" xfId="4929"/>
    <cellStyle name="40% - Accent1 8 2 2 2" xfId="4930"/>
    <cellStyle name="40% - Accent1 8 2 2 2 2" xfId="4931"/>
    <cellStyle name="40% - Accent1 8 2 2 3" xfId="4932"/>
    <cellStyle name="40% - Accent1 8 2 2 3 2" xfId="4933"/>
    <cellStyle name="40% - Accent1 8 2 2 4" xfId="4934"/>
    <cellStyle name="40% - Accent1 8 2 3" xfId="4935"/>
    <cellStyle name="40% - Accent1 8 2 3 2" xfId="4936"/>
    <cellStyle name="40% - Accent1 8 2 4" xfId="4937"/>
    <cellStyle name="40% - Accent1 8 2 4 2" xfId="4938"/>
    <cellStyle name="40% - Accent1 8 2 5" xfId="4939"/>
    <cellStyle name="40% - Accent1 8 3" xfId="4940"/>
    <cellStyle name="40% - Accent1 8 3 2" xfId="4941"/>
    <cellStyle name="40% - Accent1 8 3 2 2" xfId="4942"/>
    <cellStyle name="40% - Accent1 8 3 3" xfId="4943"/>
    <cellStyle name="40% - Accent1 8 3 3 2" xfId="4944"/>
    <cellStyle name="40% - Accent1 8 3 4" xfId="4945"/>
    <cellStyle name="40% - Accent1 8 4" xfId="4946"/>
    <cellStyle name="40% - Accent1 8 4 2" xfId="4947"/>
    <cellStyle name="40% - Accent1 8 4 2 2" xfId="4948"/>
    <cellStyle name="40% - Accent1 8 4 3" xfId="4949"/>
    <cellStyle name="40% - Accent1 8 4 3 2" xfId="4950"/>
    <cellStyle name="40% - Accent1 8 4 4" xfId="4951"/>
    <cellStyle name="40% - Accent1 8 5" xfId="4952"/>
    <cellStyle name="40% - Accent1 8 5 2" xfId="4953"/>
    <cellStyle name="40% - Accent1 8 6" xfId="4954"/>
    <cellStyle name="40% - Accent1 8 6 2" xfId="4955"/>
    <cellStyle name="40% - Accent1 8 7" xfId="4956"/>
    <cellStyle name="40% - Accent1 9" xfId="4957"/>
    <cellStyle name="40% - Accent1 9 2" xfId="4958"/>
    <cellStyle name="40% - Accent1 9 2 2" xfId="4959"/>
    <cellStyle name="40% - Accent1 9 2 2 2" xfId="4960"/>
    <cellStyle name="40% - Accent1 9 2 2 2 2" xfId="4961"/>
    <cellStyle name="40% - Accent1 9 2 2 3" xfId="4962"/>
    <cellStyle name="40% - Accent1 9 2 2 3 2" xfId="4963"/>
    <cellStyle name="40% - Accent1 9 2 2 4" xfId="4964"/>
    <cellStyle name="40% - Accent1 9 2 3" xfId="4965"/>
    <cellStyle name="40% - Accent1 9 2 3 2" xfId="4966"/>
    <cellStyle name="40% - Accent1 9 2 4" xfId="4967"/>
    <cellStyle name="40% - Accent1 9 2 4 2" xfId="4968"/>
    <cellStyle name="40% - Accent1 9 2 5" xfId="4969"/>
    <cellStyle name="40% - Accent1 9 3" xfId="4970"/>
    <cellStyle name="40% - Accent1 9 3 2" xfId="4971"/>
    <cellStyle name="40% - Accent1 9 3 2 2" xfId="4972"/>
    <cellStyle name="40% - Accent1 9 3 3" xfId="4973"/>
    <cellStyle name="40% - Accent1 9 3 3 2" xfId="4974"/>
    <cellStyle name="40% - Accent1 9 3 4" xfId="4975"/>
    <cellStyle name="40% - Accent1 9 4" xfId="4976"/>
    <cellStyle name="40% - Accent1 9 4 2" xfId="4977"/>
    <cellStyle name="40% - Accent1 9 4 2 2" xfId="4978"/>
    <cellStyle name="40% - Accent1 9 4 3" xfId="4979"/>
    <cellStyle name="40% - Accent1 9 4 3 2" xfId="4980"/>
    <cellStyle name="40% - Accent1 9 4 4" xfId="4981"/>
    <cellStyle name="40% - Accent1 9 5" xfId="4982"/>
    <cellStyle name="40% - Accent1 9 5 2" xfId="4983"/>
    <cellStyle name="40% - Accent1 9 6" xfId="4984"/>
    <cellStyle name="40% - Accent1 9 6 2" xfId="4985"/>
    <cellStyle name="40% - Accent1 9 7" xfId="4986"/>
    <cellStyle name="40% - Accent2 10" xfId="4987"/>
    <cellStyle name="40% - Accent2 10 2" xfId="4988"/>
    <cellStyle name="40% - Accent2 10 2 2" xfId="4989"/>
    <cellStyle name="40% - Accent2 10 2 2 2" xfId="4990"/>
    <cellStyle name="40% - Accent2 10 2 2 2 2" xfId="4991"/>
    <cellStyle name="40% - Accent2 10 2 2 3" xfId="4992"/>
    <cellStyle name="40% - Accent2 10 2 2 3 2" xfId="4993"/>
    <cellStyle name="40% - Accent2 10 2 2 4" xfId="4994"/>
    <cellStyle name="40% - Accent2 10 2 3" xfId="4995"/>
    <cellStyle name="40% - Accent2 10 2 3 2" xfId="4996"/>
    <cellStyle name="40% - Accent2 10 2 4" xfId="4997"/>
    <cellStyle name="40% - Accent2 10 2 4 2" xfId="4998"/>
    <cellStyle name="40% - Accent2 10 2 5" xfId="4999"/>
    <cellStyle name="40% - Accent2 10 3" xfId="5000"/>
    <cellStyle name="40% - Accent2 10 3 2" xfId="5001"/>
    <cellStyle name="40% - Accent2 10 3 2 2" xfId="5002"/>
    <cellStyle name="40% - Accent2 10 3 3" xfId="5003"/>
    <cellStyle name="40% - Accent2 10 3 3 2" xfId="5004"/>
    <cellStyle name="40% - Accent2 10 3 4" xfId="5005"/>
    <cellStyle name="40% - Accent2 10 4" xfId="5006"/>
    <cellStyle name="40% - Accent2 10 4 2" xfId="5007"/>
    <cellStyle name="40% - Accent2 10 4 2 2" xfId="5008"/>
    <cellStyle name="40% - Accent2 10 4 3" xfId="5009"/>
    <cellStyle name="40% - Accent2 10 4 3 2" xfId="5010"/>
    <cellStyle name="40% - Accent2 10 4 4" xfId="5011"/>
    <cellStyle name="40% - Accent2 10 5" xfId="5012"/>
    <cellStyle name="40% - Accent2 10 5 2" xfId="5013"/>
    <cellStyle name="40% - Accent2 10 6" xfId="5014"/>
    <cellStyle name="40% - Accent2 10 6 2" xfId="5015"/>
    <cellStyle name="40% - Accent2 10 7" xfId="5016"/>
    <cellStyle name="40% - Accent2 11" xfId="5017"/>
    <cellStyle name="40% - Accent2 11 2" xfId="5018"/>
    <cellStyle name="40% - Accent2 11 2 2" xfId="5019"/>
    <cellStyle name="40% - Accent2 11 2 2 2" xfId="5020"/>
    <cellStyle name="40% - Accent2 11 2 2 2 2" xfId="5021"/>
    <cellStyle name="40% - Accent2 11 2 2 3" xfId="5022"/>
    <cellStyle name="40% - Accent2 11 2 2 3 2" xfId="5023"/>
    <cellStyle name="40% - Accent2 11 2 2 4" xfId="5024"/>
    <cellStyle name="40% - Accent2 11 2 3" xfId="5025"/>
    <cellStyle name="40% - Accent2 11 2 3 2" xfId="5026"/>
    <cellStyle name="40% - Accent2 11 2 4" xfId="5027"/>
    <cellStyle name="40% - Accent2 11 2 4 2" xfId="5028"/>
    <cellStyle name="40% - Accent2 11 2 5" xfId="5029"/>
    <cellStyle name="40% - Accent2 11 3" xfId="5030"/>
    <cellStyle name="40% - Accent2 11 3 2" xfId="5031"/>
    <cellStyle name="40% - Accent2 11 3 2 2" xfId="5032"/>
    <cellStyle name="40% - Accent2 11 3 3" xfId="5033"/>
    <cellStyle name="40% - Accent2 11 3 3 2" xfId="5034"/>
    <cellStyle name="40% - Accent2 11 3 4" xfId="5035"/>
    <cellStyle name="40% - Accent2 11 4" xfId="5036"/>
    <cellStyle name="40% - Accent2 11 4 2" xfId="5037"/>
    <cellStyle name="40% - Accent2 11 4 2 2" xfId="5038"/>
    <cellStyle name="40% - Accent2 11 4 3" xfId="5039"/>
    <cellStyle name="40% - Accent2 11 4 3 2" xfId="5040"/>
    <cellStyle name="40% - Accent2 11 4 4" xfId="5041"/>
    <cellStyle name="40% - Accent2 11 5" xfId="5042"/>
    <cellStyle name="40% - Accent2 11 5 2" xfId="5043"/>
    <cellStyle name="40% - Accent2 11 6" xfId="5044"/>
    <cellStyle name="40% - Accent2 11 6 2" xfId="5045"/>
    <cellStyle name="40% - Accent2 11 7" xfId="5046"/>
    <cellStyle name="40% - Accent2 12" xfId="5047"/>
    <cellStyle name="40% - Accent2 12 2" xfId="5048"/>
    <cellStyle name="40% - Accent2 12 2 2" xfId="5049"/>
    <cellStyle name="40% - Accent2 12 2 2 2" xfId="5050"/>
    <cellStyle name="40% - Accent2 12 2 2 2 2" xfId="5051"/>
    <cellStyle name="40% - Accent2 12 2 2 3" xfId="5052"/>
    <cellStyle name="40% - Accent2 12 2 2 3 2" xfId="5053"/>
    <cellStyle name="40% - Accent2 12 2 2 4" xfId="5054"/>
    <cellStyle name="40% - Accent2 12 2 3" xfId="5055"/>
    <cellStyle name="40% - Accent2 12 2 3 2" xfId="5056"/>
    <cellStyle name="40% - Accent2 12 2 4" xfId="5057"/>
    <cellStyle name="40% - Accent2 12 2 4 2" xfId="5058"/>
    <cellStyle name="40% - Accent2 12 2 5" xfId="5059"/>
    <cellStyle name="40% - Accent2 12 3" xfId="5060"/>
    <cellStyle name="40% - Accent2 12 3 2" xfId="5061"/>
    <cellStyle name="40% - Accent2 12 3 2 2" xfId="5062"/>
    <cellStyle name="40% - Accent2 12 3 3" xfId="5063"/>
    <cellStyle name="40% - Accent2 12 3 3 2" xfId="5064"/>
    <cellStyle name="40% - Accent2 12 3 4" xfId="5065"/>
    <cellStyle name="40% - Accent2 12 4" xfId="5066"/>
    <cellStyle name="40% - Accent2 12 4 2" xfId="5067"/>
    <cellStyle name="40% - Accent2 12 4 2 2" xfId="5068"/>
    <cellStyle name="40% - Accent2 12 4 3" xfId="5069"/>
    <cellStyle name="40% - Accent2 12 4 3 2" xfId="5070"/>
    <cellStyle name="40% - Accent2 12 4 4" xfId="5071"/>
    <cellStyle name="40% - Accent2 12 5" xfId="5072"/>
    <cellStyle name="40% - Accent2 12 5 2" xfId="5073"/>
    <cellStyle name="40% - Accent2 12 6" xfId="5074"/>
    <cellStyle name="40% - Accent2 12 6 2" xfId="5075"/>
    <cellStyle name="40% - Accent2 12 7" xfId="5076"/>
    <cellStyle name="40% - Accent2 13" xfId="5077"/>
    <cellStyle name="40% - Accent2 13 2" xfId="5078"/>
    <cellStyle name="40% - Accent2 13 2 2" xfId="5079"/>
    <cellStyle name="40% - Accent2 13 2 2 2" xfId="5080"/>
    <cellStyle name="40% - Accent2 13 2 2 2 2" xfId="5081"/>
    <cellStyle name="40% - Accent2 13 2 2 3" xfId="5082"/>
    <cellStyle name="40% - Accent2 13 2 2 3 2" xfId="5083"/>
    <cellStyle name="40% - Accent2 13 2 2 4" xfId="5084"/>
    <cellStyle name="40% - Accent2 13 2 3" xfId="5085"/>
    <cellStyle name="40% - Accent2 13 2 3 2" xfId="5086"/>
    <cellStyle name="40% - Accent2 13 2 4" xfId="5087"/>
    <cellStyle name="40% - Accent2 13 2 4 2" xfId="5088"/>
    <cellStyle name="40% - Accent2 13 2 5" xfId="5089"/>
    <cellStyle name="40% - Accent2 13 3" xfId="5090"/>
    <cellStyle name="40% - Accent2 13 3 2" xfId="5091"/>
    <cellStyle name="40% - Accent2 13 3 2 2" xfId="5092"/>
    <cellStyle name="40% - Accent2 13 3 3" xfId="5093"/>
    <cellStyle name="40% - Accent2 13 3 3 2" xfId="5094"/>
    <cellStyle name="40% - Accent2 13 3 4" xfId="5095"/>
    <cellStyle name="40% - Accent2 13 4" xfId="5096"/>
    <cellStyle name="40% - Accent2 13 4 2" xfId="5097"/>
    <cellStyle name="40% - Accent2 13 4 2 2" xfId="5098"/>
    <cellStyle name="40% - Accent2 13 4 3" xfId="5099"/>
    <cellStyle name="40% - Accent2 13 4 3 2" xfId="5100"/>
    <cellStyle name="40% - Accent2 13 4 4" xfId="5101"/>
    <cellStyle name="40% - Accent2 13 5" xfId="5102"/>
    <cellStyle name="40% - Accent2 13 5 2" xfId="5103"/>
    <cellStyle name="40% - Accent2 13 6" xfId="5104"/>
    <cellStyle name="40% - Accent2 13 6 2" xfId="5105"/>
    <cellStyle name="40% - Accent2 13 7" xfId="5106"/>
    <cellStyle name="40% - Accent2 14" xfId="5107"/>
    <cellStyle name="40% - Accent2 14 2" xfId="5108"/>
    <cellStyle name="40% - Accent2 14 2 2" xfId="5109"/>
    <cellStyle name="40% - Accent2 14 2 2 2" xfId="5110"/>
    <cellStyle name="40% - Accent2 14 2 2 2 2" xfId="5111"/>
    <cellStyle name="40% - Accent2 14 2 2 3" xfId="5112"/>
    <cellStyle name="40% - Accent2 14 2 2 3 2" xfId="5113"/>
    <cellStyle name="40% - Accent2 14 2 2 4" xfId="5114"/>
    <cellStyle name="40% - Accent2 14 2 3" xfId="5115"/>
    <cellStyle name="40% - Accent2 14 2 3 2" xfId="5116"/>
    <cellStyle name="40% - Accent2 14 2 4" xfId="5117"/>
    <cellStyle name="40% - Accent2 14 2 4 2" xfId="5118"/>
    <cellStyle name="40% - Accent2 14 2 5" xfId="5119"/>
    <cellStyle name="40% - Accent2 14 3" xfId="5120"/>
    <cellStyle name="40% - Accent2 14 3 2" xfId="5121"/>
    <cellStyle name="40% - Accent2 14 3 2 2" xfId="5122"/>
    <cellStyle name="40% - Accent2 14 3 3" xfId="5123"/>
    <cellStyle name="40% - Accent2 14 3 3 2" xfId="5124"/>
    <cellStyle name="40% - Accent2 14 3 4" xfId="5125"/>
    <cellStyle name="40% - Accent2 14 4" xfId="5126"/>
    <cellStyle name="40% - Accent2 14 4 2" xfId="5127"/>
    <cellStyle name="40% - Accent2 14 4 2 2" xfId="5128"/>
    <cellStyle name="40% - Accent2 14 4 3" xfId="5129"/>
    <cellStyle name="40% - Accent2 14 4 3 2" xfId="5130"/>
    <cellStyle name="40% - Accent2 14 4 4" xfId="5131"/>
    <cellStyle name="40% - Accent2 14 5" xfId="5132"/>
    <cellStyle name="40% - Accent2 14 5 2" xfId="5133"/>
    <cellStyle name="40% - Accent2 14 6" xfId="5134"/>
    <cellStyle name="40% - Accent2 14 6 2" xfId="5135"/>
    <cellStyle name="40% - Accent2 14 7" xfId="5136"/>
    <cellStyle name="40% - Accent2 15" xfId="5137"/>
    <cellStyle name="40% - Accent2 15 2" xfId="5138"/>
    <cellStyle name="40% - Accent2 15 2 2" xfId="5139"/>
    <cellStyle name="40% - Accent2 15 2 2 2" xfId="5140"/>
    <cellStyle name="40% - Accent2 15 2 2 2 2" xfId="5141"/>
    <cellStyle name="40% - Accent2 15 2 2 3" xfId="5142"/>
    <cellStyle name="40% - Accent2 15 2 2 3 2" xfId="5143"/>
    <cellStyle name="40% - Accent2 15 2 2 4" xfId="5144"/>
    <cellStyle name="40% - Accent2 15 2 3" xfId="5145"/>
    <cellStyle name="40% - Accent2 15 2 3 2" xfId="5146"/>
    <cellStyle name="40% - Accent2 15 2 4" xfId="5147"/>
    <cellStyle name="40% - Accent2 15 2 4 2" xfId="5148"/>
    <cellStyle name="40% - Accent2 15 2 5" xfId="5149"/>
    <cellStyle name="40% - Accent2 15 3" xfId="5150"/>
    <cellStyle name="40% - Accent2 15 3 2" xfId="5151"/>
    <cellStyle name="40% - Accent2 15 3 2 2" xfId="5152"/>
    <cellStyle name="40% - Accent2 15 3 3" xfId="5153"/>
    <cellStyle name="40% - Accent2 15 3 3 2" xfId="5154"/>
    <cellStyle name="40% - Accent2 15 3 4" xfId="5155"/>
    <cellStyle name="40% - Accent2 15 4" xfId="5156"/>
    <cellStyle name="40% - Accent2 15 4 2" xfId="5157"/>
    <cellStyle name="40% - Accent2 15 4 2 2" xfId="5158"/>
    <cellStyle name="40% - Accent2 15 4 3" xfId="5159"/>
    <cellStyle name="40% - Accent2 15 4 3 2" xfId="5160"/>
    <cellStyle name="40% - Accent2 15 4 4" xfId="5161"/>
    <cellStyle name="40% - Accent2 15 5" xfId="5162"/>
    <cellStyle name="40% - Accent2 15 5 2" xfId="5163"/>
    <cellStyle name="40% - Accent2 15 6" xfId="5164"/>
    <cellStyle name="40% - Accent2 15 6 2" xfId="5165"/>
    <cellStyle name="40% - Accent2 15 7" xfId="5166"/>
    <cellStyle name="40% - Accent2 16" xfId="5167"/>
    <cellStyle name="40% - Accent2 16 2" xfId="5168"/>
    <cellStyle name="40% - Accent2 16 2 2" xfId="5169"/>
    <cellStyle name="40% - Accent2 16 2 2 2" xfId="5170"/>
    <cellStyle name="40% - Accent2 16 2 2 2 2" xfId="5171"/>
    <cellStyle name="40% - Accent2 16 2 2 3" xfId="5172"/>
    <cellStyle name="40% - Accent2 16 2 2 3 2" xfId="5173"/>
    <cellStyle name="40% - Accent2 16 2 2 4" xfId="5174"/>
    <cellStyle name="40% - Accent2 16 2 3" xfId="5175"/>
    <cellStyle name="40% - Accent2 16 2 3 2" xfId="5176"/>
    <cellStyle name="40% - Accent2 16 2 4" xfId="5177"/>
    <cellStyle name="40% - Accent2 16 2 4 2" xfId="5178"/>
    <cellStyle name="40% - Accent2 16 2 5" xfId="5179"/>
    <cellStyle name="40% - Accent2 16 3" xfId="5180"/>
    <cellStyle name="40% - Accent2 16 3 2" xfId="5181"/>
    <cellStyle name="40% - Accent2 16 3 2 2" xfId="5182"/>
    <cellStyle name="40% - Accent2 16 3 3" xfId="5183"/>
    <cellStyle name="40% - Accent2 16 3 3 2" xfId="5184"/>
    <cellStyle name="40% - Accent2 16 3 4" xfId="5185"/>
    <cellStyle name="40% - Accent2 16 4" xfId="5186"/>
    <cellStyle name="40% - Accent2 16 4 2" xfId="5187"/>
    <cellStyle name="40% - Accent2 16 4 2 2" xfId="5188"/>
    <cellStyle name="40% - Accent2 16 4 3" xfId="5189"/>
    <cellStyle name="40% - Accent2 16 4 3 2" xfId="5190"/>
    <cellStyle name="40% - Accent2 16 4 4" xfId="5191"/>
    <cellStyle name="40% - Accent2 16 5" xfId="5192"/>
    <cellStyle name="40% - Accent2 16 5 2" xfId="5193"/>
    <cellStyle name="40% - Accent2 16 6" xfId="5194"/>
    <cellStyle name="40% - Accent2 16 6 2" xfId="5195"/>
    <cellStyle name="40% - Accent2 16 7" xfId="5196"/>
    <cellStyle name="40% - Accent2 17" xfId="5197"/>
    <cellStyle name="40% - Accent2 17 2" xfId="5198"/>
    <cellStyle name="40% - Accent2 17 2 2" xfId="5199"/>
    <cellStyle name="40% - Accent2 17 2 2 2" xfId="5200"/>
    <cellStyle name="40% - Accent2 17 2 2 2 2" xfId="5201"/>
    <cellStyle name="40% - Accent2 17 2 2 3" xfId="5202"/>
    <cellStyle name="40% - Accent2 17 2 2 3 2" xfId="5203"/>
    <cellStyle name="40% - Accent2 17 2 2 4" xfId="5204"/>
    <cellStyle name="40% - Accent2 17 2 3" xfId="5205"/>
    <cellStyle name="40% - Accent2 17 2 3 2" xfId="5206"/>
    <cellStyle name="40% - Accent2 17 2 4" xfId="5207"/>
    <cellStyle name="40% - Accent2 17 2 4 2" xfId="5208"/>
    <cellStyle name="40% - Accent2 17 2 5" xfId="5209"/>
    <cellStyle name="40% - Accent2 17 3" xfId="5210"/>
    <cellStyle name="40% - Accent2 17 3 2" xfId="5211"/>
    <cellStyle name="40% - Accent2 17 3 2 2" xfId="5212"/>
    <cellStyle name="40% - Accent2 17 3 3" xfId="5213"/>
    <cellStyle name="40% - Accent2 17 3 3 2" xfId="5214"/>
    <cellStyle name="40% - Accent2 17 3 4" xfId="5215"/>
    <cellStyle name="40% - Accent2 17 4" xfId="5216"/>
    <cellStyle name="40% - Accent2 17 4 2" xfId="5217"/>
    <cellStyle name="40% - Accent2 17 4 2 2" xfId="5218"/>
    <cellStyle name="40% - Accent2 17 4 3" xfId="5219"/>
    <cellStyle name="40% - Accent2 17 4 3 2" xfId="5220"/>
    <cellStyle name="40% - Accent2 17 4 4" xfId="5221"/>
    <cellStyle name="40% - Accent2 17 5" xfId="5222"/>
    <cellStyle name="40% - Accent2 17 5 2" xfId="5223"/>
    <cellStyle name="40% - Accent2 17 6" xfId="5224"/>
    <cellStyle name="40% - Accent2 17 6 2" xfId="5225"/>
    <cellStyle name="40% - Accent2 17 7" xfId="5226"/>
    <cellStyle name="40% - Accent2 18" xfId="5227"/>
    <cellStyle name="40% - Accent2 18 2" xfId="5228"/>
    <cellStyle name="40% - Accent2 18 2 2" xfId="5229"/>
    <cellStyle name="40% - Accent2 18 2 2 2" xfId="5230"/>
    <cellStyle name="40% - Accent2 18 2 2 2 2" xfId="5231"/>
    <cellStyle name="40% - Accent2 18 2 2 3" xfId="5232"/>
    <cellStyle name="40% - Accent2 18 2 2 3 2" xfId="5233"/>
    <cellStyle name="40% - Accent2 18 2 2 4" xfId="5234"/>
    <cellStyle name="40% - Accent2 18 2 3" xfId="5235"/>
    <cellStyle name="40% - Accent2 18 2 3 2" xfId="5236"/>
    <cellStyle name="40% - Accent2 18 2 4" xfId="5237"/>
    <cellStyle name="40% - Accent2 18 2 4 2" xfId="5238"/>
    <cellStyle name="40% - Accent2 18 2 5" xfId="5239"/>
    <cellStyle name="40% - Accent2 18 3" xfId="5240"/>
    <cellStyle name="40% - Accent2 18 3 2" xfId="5241"/>
    <cellStyle name="40% - Accent2 18 3 2 2" xfId="5242"/>
    <cellStyle name="40% - Accent2 18 3 3" xfId="5243"/>
    <cellStyle name="40% - Accent2 18 3 3 2" xfId="5244"/>
    <cellStyle name="40% - Accent2 18 3 4" xfId="5245"/>
    <cellStyle name="40% - Accent2 18 4" xfId="5246"/>
    <cellStyle name="40% - Accent2 18 4 2" xfId="5247"/>
    <cellStyle name="40% - Accent2 18 4 2 2" xfId="5248"/>
    <cellStyle name="40% - Accent2 18 4 3" xfId="5249"/>
    <cellStyle name="40% - Accent2 18 4 3 2" xfId="5250"/>
    <cellStyle name="40% - Accent2 18 4 4" xfId="5251"/>
    <cellStyle name="40% - Accent2 18 5" xfId="5252"/>
    <cellStyle name="40% - Accent2 18 5 2" xfId="5253"/>
    <cellStyle name="40% - Accent2 18 6" xfId="5254"/>
    <cellStyle name="40% - Accent2 18 6 2" xfId="5255"/>
    <cellStyle name="40% - Accent2 18 7" xfId="5256"/>
    <cellStyle name="40% - Accent2 19" xfId="5257"/>
    <cellStyle name="40% - Accent2 19 2" xfId="5258"/>
    <cellStyle name="40% - Accent2 19 2 2" xfId="5259"/>
    <cellStyle name="40% - Accent2 19 2 2 2" xfId="5260"/>
    <cellStyle name="40% - Accent2 19 2 2 2 2" xfId="5261"/>
    <cellStyle name="40% - Accent2 19 2 2 3" xfId="5262"/>
    <cellStyle name="40% - Accent2 19 2 2 3 2" xfId="5263"/>
    <cellStyle name="40% - Accent2 19 2 2 4" xfId="5264"/>
    <cellStyle name="40% - Accent2 19 2 3" xfId="5265"/>
    <cellStyle name="40% - Accent2 19 2 3 2" xfId="5266"/>
    <cellStyle name="40% - Accent2 19 2 4" xfId="5267"/>
    <cellStyle name="40% - Accent2 19 2 4 2" xfId="5268"/>
    <cellStyle name="40% - Accent2 19 2 5" xfId="5269"/>
    <cellStyle name="40% - Accent2 19 3" xfId="5270"/>
    <cellStyle name="40% - Accent2 19 3 2" xfId="5271"/>
    <cellStyle name="40% - Accent2 19 3 2 2" xfId="5272"/>
    <cellStyle name="40% - Accent2 19 3 3" xfId="5273"/>
    <cellStyle name="40% - Accent2 19 3 3 2" xfId="5274"/>
    <cellStyle name="40% - Accent2 19 3 4" xfId="5275"/>
    <cellStyle name="40% - Accent2 19 4" xfId="5276"/>
    <cellStyle name="40% - Accent2 19 4 2" xfId="5277"/>
    <cellStyle name="40% - Accent2 19 4 2 2" xfId="5278"/>
    <cellStyle name="40% - Accent2 19 4 3" xfId="5279"/>
    <cellStyle name="40% - Accent2 19 4 3 2" xfId="5280"/>
    <cellStyle name="40% - Accent2 19 4 4" xfId="5281"/>
    <cellStyle name="40% - Accent2 19 5" xfId="5282"/>
    <cellStyle name="40% - Accent2 19 5 2" xfId="5283"/>
    <cellStyle name="40% - Accent2 19 6" xfId="5284"/>
    <cellStyle name="40% - Accent2 19 6 2" xfId="5285"/>
    <cellStyle name="40% - Accent2 19 7" xfId="5286"/>
    <cellStyle name="40% - Accent2 2" xfId="5287"/>
    <cellStyle name="40% - Accent2 2 2" xfId="5288"/>
    <cellStyle name="40% - Accent2 2 3" xfId="5289"/>
    <cellStyle name="40% - Accent2 2 3 2" xfId="5290"/>
    <cellStyle name="40% - Accent2 2 3 2 2" xfId="5291"/>
    <cellStyle name="40% - Accent2 2 3 2 2 2" xfId="5292"/>
    <cellStyle name="40% - Accent2 2 3 2 2 2 2" xfId="5293"/>
    <cellStyle name="40% - Accent2 2 3 2 2 3" xfId="5294"/>
    <cellStyle name="40% - Accent2 2 3 2 2 3 2" xfId="5295"/>
    <cellStyle name="40% - Accent2 2 3 2 2 4" xfId="5296"/>
    <cellStyle name="40% - Accent2 2 3 2 3" xfId="5297"/>
    <cellStyle name="40% - Accent2 2 3 2 3 2" xfId="5298"/>
    <cellStyle name="40% - Accent2 2 3 2 4" xfId="5299"/>
    <cellStyle name="40% - Accent2 2 3 2 4 2" xfId="5300"/>
    <cellStyle name="40% - Accent2 2 3 2 5" xfId="5301"/>
    <cellStyle name="40% - Accent2 2 3 3" xfId="5302"/>
    <cellStyle name="40% - Accent2 2 3 3 2" xfId="5303"/>
    <cellStyle name="40% - Accent2 2 3 3 2 2" xfId="5304"/>
    <cellStyle name="40% - Accent2 2 3 3 3" xfId="5305"/>
    <cellStyle name="40% - Accent2 2 3 3 3 2" xfId="5306"/>
    <cellStyle name="40% - Accent2 2 3 3 4" xfId="5307"/>
    <cellStyle name="40% - Accent2 2 3 4" xfId="5308"/>
    <cellStyle name="40% - Accent2 2 3 4 2" xfId="5309"/>
    <cellStyle name="40% - Accent2 2 3 4 2 2" xfId="5310"/>
    <cellStyle name="40% - Accent2 2 3 4 3" xfId="5311"/>
    <cellStyle name="40% - Accent2 2 3 4 3 2" xfId="5312"/>
    <cellStyle name="40% - Accent2 2 3 4 4" xfId="5313"/>
    <cellStyle name="40% - Accent2 2 3 5" xfId="5314"/>
    <cellStyle name="40% - Accent2 2 3 5 2" xfId="5315"/>
    <cellStyle name="40% - Accent2 2 3 6" xfId="5316"/>
    <cellStyle name="40% - Accent2 2 3 6 2" xfId="5317"/>
    <cellStyle name="40% - Accent2 2 3 7" xfId="5318"/>
    <cellStyle name="40% - Accent2 2 4" xfId="5319"/>
    <cellStyle name="40% - Accent2 2 5" xfId="5320"/>
    <cellStyle name="40% - Accent2 2 6" xfId="5321"/>
    <cellStyle name="40% - Accent2 20" xfId="5322"/>
    <cellStyle name="40% - Accent2 20 2" xfId="5323"/>
    <cellStyle name="40% - Accent2 20 2 2" xfId="5324"/>
    <cellStyle name="40% - Accent2 20 2 2 2" xfId="5325"/>
    <cellStyle name="40% - Accent2 20 2 2 2 2" xfId="5326"/>
    <cellStyle name="40% - Accent2 20 2 2 3" xfId="5327"/>
    <cellStyle name="40% - Accent2 20 2 2 3 2" xfId="5328"/>
    <cellStyle name="40% - Accent2 20 2 2 4" xfId="5329"/>
    <cellStyle name="40% - Accent2 20 2 3" xfId="5330"/>
    <cellStyle name="40% - Accent2 20 2 3 2" xfId="5331"/>
    <cellStyle name="40% - Accent2 20 2 4" xfId="5332"/>
    <cellStyle name="40% - Accent2 20 2 4 2" xfId="5333"/>
    <cellStyle name="40% - Accent2 20 2 5" xfId="5334"/>
    <cellStyle name="40% - Accent2 20 3" xfId="5335"/>
    <cellStyle name="40% - Accent2 20 3 2" xfId="5336"/>
    <cellStyle name="40% - Accent2 20 3 2 2" xfId="5337"/>
    <cellStyle name="40% - Accent2 20 3 3" xfId="5338"/>
    <cellStyle name="40% - Accent2 20 3 3 2" xfId="5339"/>
    <cellStyle name="40% - Accent2 20 3 4" xfId="5340"/>
    <cellStyle name="40% - Accent2 20 4" xfId="5341"/>
    <cellStyle name="40% - Accent2 20 4 2" xfId="5342"/>
    <cellStyle name="40% - Accent2 20 4 2 2" xfId="5343"/>
    <cellStyle name="40% - Accent2 20 4 3" xfId="5344"/>
    <cellStyle name="40% - Accent2 20 4 3 2" xfId="5345"/>
    <cellStyle name="40% - Accent2 20 4 4" xfId="5346"/>
    <cellStyle name="40% - Accent2 20 5" xfId="5347"/>
    <cellStyle name="40% - Accent2 20 5 2" xfId="5348"/>
    <cellStyle name="40% - Accent2 20 6" xfId="5349"/>
    <cellStyle name="40% - Accent2 20 6 2" xfId="5350"/>
    <cellStyle name="40% - Accent2 20 7" xfId="5351"/>
    <cellStyle name="40% - Accent2 21" xfId="5352"/>
    <cellStyle name="40% - Accent2 22" xfId="5353"/>
    <cellStyle name="40% - Accent2 22 2" xfId="5354"/>
    <cellStyle name="40% - Accent2 22 2 2" xfId="5355"/>
    <cellStyle name="40% - Accent2 22 2 2 2" xfId="5356"/>
    <cellStyle name="40% - Accent2 22 2 2 2 2" xfId="5357"/>
    <cellStyle name="40% - Accent2 22 2 2 3" xfId="5358"/>
    <cellStyle name="40% - Accent2 22 2 2 3 2" xfId="5359"/>
    <cellStyle name="40% - Accent2 22 2 2 4" xfId="5360"/>
    <cellStyle name="40% - Accent2 22 2 3" xfId="5361"/>
    <cellStyle name="40% - Accent2 22 2 3 2" xfId="5362"/>
    <cellStyle name="40% - Accent2 22 2 4" xfId="5363"/>
    <cellStyle name="40% - Accent2 22 2 4 2" xfId="5364"/>
    <cellStyle name="40% - Accent2 22 2 5" xfId="5365"/>
    <cellStyle name="40% - Accent2 22 3" xfId="5366"/>
    <cellStyle name="40% - Accent2 22 3 2" xfId="5367"/>
    <cellStyle name="40% - Accent2 22 3 2 2" xfId="5368"/>
    <cellStyle name="40% - Accent2 22 3 3" xfId="5369"/>
    <cellStyle name="40% - Accent2 22 3 3 2" xfId="5370"/>
    <cellStyle name="40% - Accent2 22 3 4" xfId="5371"/>
    <cellStyle name="40% - Accent2 22 4" xfId="5372"/>
    <cellStyle name="40% - Accent2 22 4 2" xfId="5373"/>
    <cellStyle name="40% - Accent2 22 4 2 2" xfId="5374"/>
    <cellStyle name="40% - Accent2 22 4 3" xfId="5375"/>
    <cellStyle name="40% - Accent2 22 4 3 2" xfId="5376"/>
    <cellStyle name="40% - Accent2 22 4 4" xfId="5377"/>
    <cellStyle name="40% - Accent2 22 5" xfId="5378"/>
    <cellStyle name="40% - Accent2 22 5 2" xfId="5379"/>
    <cellStyle name="40% - Accent2 22 6" xfId="5380"/>
    <cellStyle name="40% - Accent2 22 6 2" xfId="5381"/>
    <cellStyle name="40% - Accent2 22 7" xfId="5382"/>
    <cellStyle name="40% - Accent2 23" xfId="5383"/>
    <cellStyle name="40% - Accent2 23 2" xfId="5384"/>
    <cellStyle name="40% - Accent2 23 2 2" xfId="5385"/>
    <cellStyle name="40% - Accent2 23 2 2 2" xfId="5386"/>
    <cellStyle name="40% - Accent2 23 2 3" xfId="5387"/>
    <cellStyle name="40% - Accent2 23 2 3 2" xfId="5388"/>
    <cellStyle name="40% - Accent2 23 2 4" xfId="5389"/>
    <cellStyle name="40% - Accent2 23 3" xfId="5390"/>
    <cellStyle name="40% - Accent2 23 3 2" xfId="5391"/>
    <cellStyle name="40% - Accent2 23 4" xfId="5392"/>
    <cellStyle name="40% - Accent2 23 4 2" xfId="5393"/>
    <cellStyle name="40% - Accent2 23 5" xfId="5394"/>
    <cellStyle name="40% - Accent2 24" xfId="5395"/>
    <cellStyle name="40% - Accent2 24 2" xfId="5396"/>
    <cellStyle name="40% - Accent2 24 2 2" xfId="5397"/>
    <cellStyle name="40% - Accent2 24 3" xfId="5398"/>
    <cellStyle name="40% - Accent2 24 3 2" xfId="5399"/>
    <cellStyle name="40% - Accent2 24 4" xfId="5400"/>
    <cellStyle name="40% - Accent2 25" xfId="5401"/>
    <cellStyle name="40% - Accent2 25 2" xfId="5402"/>
    <cellStyle name="40% - Accent2 25 2 2" xfId="5403"/>
    <cellStyle name="40% - Accent2 25 3" xfId="5404"/>
    <cellStyle name="40% - Accent2 25 3 2" xfId="5405"/>
    <cellStyle name="40% - Accent2 25 4" xfId="5406"/>
    <cellStyle name="40% - Accent2 26" xfId="5407"/>
    <cellStyle name="40% - Accent2 26 2" xfId="5408"/>
    <cellStyle name="40% - Accent2 27" xfId="5409"/>
    <cellStyle name="40% - Accent2 27 2" xfId="5410"/>
    <cellStyle name="40% - Accent2 28" xfId="5411"/>
    <cellStyle name="40% - Accent2 28 2" xfId="5412"/>
    <cellStyle name="40% - Accent2 29" xfId="5413"/>
    <cellStyle name="40% - Accent2 3" xfId="5414"/>
    <cellStyle name="40% - Accent2 3 2" xfId="5415"/>
    <cellStyle name="40% - Accent2 3 3" xfId="5416"/>
    <cellStyle name="40% - Accent2 3 3 2" xfId="5417"/>
    <cellStyle name="40% - Accent2 3 3 2 2" xfId="5418"/>
    <cellStyle name="40% - Accent2 3 3 2 2 2" xfId="5419"/>
    <cellStyle name="40% - Accent2 3 3 2 2 2 2" xfId="5420"/>
    <cellStyle name="40% - Accent2 3 3 2 2 3" xfId="5421"/>
    <cellStyle name="40% - Accent2 3 3 2 2 3 2" xfId="5422"/>
    <cellStyle name="40% - Accent2 3 3 2 2 4" xfId="5423"/>
    <cellStyle name="40% - Accent2 3 3 2 3" xfId="5424"/>
    <cellStyle name="40% - Accent2 3 3 2 3 2" xfId="5425"/>
    <cellStyle name="40% - Accent2 3 3 2 4" xfId="5426"/>
    <cellStyle name="40% - Accent2 3 3 2 4 2" xfId="5427"/>
    <cellStyle name="40% - Accent2 3 3 2 5" xfId="5428"/>
    <cellStyle name="40% - Accent2 3 3 3" xfId="5429"/>
    <cellStyle name="40% - Accent2 3 3 3 2" xfId="5430"/>
    <cellStyle name="40% - Accent2 3 3 3 2 2" xfId="5431"/>
    <cellStyle name="40% - Accent2 3 3 3 3" xfId="5432"/>
    <cellStyle name="40% - Accent2 3 3 3 3 2" xfId="5433"/>
    <cellStyle name="40% - Accent2 3 3 3 4" xfId="5434"/>
    <cellStyle name="40% - Accent2 3 3 4" xfId="5435"/>
    <cellStyle name="40% - Accent2 3 3 4 2" xfId="5436"/>
    <cellStyle name="40% - Accent2 3 3 4 2 2" xfId="5437"/>
    <cellStyle name="40% - Accent2 3 3 4 3" xfId="5438"/>
    <cellStyle name="40% - Accent2 3 3 4 3 2" xfId="5439"/>
    <cellStyle name="40% - Accent2 3 3 4 4" xfId="5440"/>
    <cellStyle name="40% - Accent2 3 3 5" xfId="5441"/>
    <cellStyle name="40% - Accent2 3 3 5 2" xfId="5442"/>
    <cellStyle name="40% - Accent2 3 3 6" xfId="5443"/>
    <cellStyle name="40% - Accent2 3 3 6 2" xfId="5444"/>
    <cellStyle name="40% - Accent2 3 3 7" xfId="5445"/>
    <cellStyle name="40% - Accent2 4" xfId="5446"/>
    <cellStyle name="40% - Accent2 4 2" xfId="5447"/>
    <cellStyle name="40% - Accent2 4 2 2" xfId="5448"/>
    <cellStyle name="40% - Accent2 4 2 2 2" xfId="5449"/>
    <cellStyle name="40% - Accent2 4 2 2 2 2" xfId="5450"/>
    <cellStyle name="40% - Accent2 4 2 2 2 2 2" xfId="5451"/>
    <cellStyle name="40% - Accent2 4 2 2 2 3" xfId="5452"/>
    <cellStyle name="40% - Accent2 4 2 2 2 3 2" xfId="5453"/>
    <cellStyle name="40% - Accent2 4 2 2 2 4" xfId="5454"/>
    <cellStyle name="40% - Accent2 4 2 2 3" xfId="5455"/>
    <cellStyle name="40% - Accent2 4 2 2 3 2" xfId="5456"/>
    <cellStyle name="40% - Accent2 4 2 2 4" xfId="5457"/>
    <cellStyle name="40% - Accent2 4 2 2 4 2" xfId="5458"/>
    <cellStyle name="40% - Accent2 4 2 2 5" xfId="5459"/>
    <cellStyle name="40% - Accent2 4 2 3" xfId="5460"/>
    <cellStyle name="40% - Accent2 4 2 3 2" xfId="5461"/>
    <cellStyle name="40% - Accent2 4 2 3 2 2" xfId="5462"/>
    <cellStyle name="40% - Accent2 4 2 3 3" xfId="5463"/>
    <cellStyle name="40% - Accent2 4 2 3 3 2" xfId="5464"/>
    <cellStyle name="40% - Accent2 4 2 3 4" xfId="5465"/>
    <cellStyle name="40% - Accent2 4 2 4" xfId="5466"/>
    <cellStyle name="40% - Accent2 4 2 4 2" xfId="5467"/>
    <cellStyle name="40% - Accent2 4 2 4 2 2" xfId="5468"/>
    <cellStyle name="40% - Accent2 4 2 4 3" xfId="5469"/>
    <cellStyle name="40% - Accent2 4 2 4 3 2" xfId="5470"/>
    <cellStyle name="40% - Accent2 4 2 4 4" xfId="5471"/>
    <cellStyle name="40% - Accent2 4 2 5" xfId="5472"/>
    <cellStyle name="40% - Accent2 4 2 5 2" xfId="5473"/>
    <cellStyle name="40% - Accent2 4 2 6" xfId="5474"/>
    <cellStyle name="40% - Accent2 4 2 6 2" xfId="5475"/>
    <cellStyle name="40% - Accent2 4 2 7" xfId="5476"/>
    <cellStyle name="40% - Accent2 4 3" xfId="5477"/>
    <cellStyle name="40% - Accent2 4 3 2" xfId="5478"/>
    <cellStyle name="40% - Accent2 4 3 2 2" xfId="5479"/>
    <cellStyle name="40% - Accent2 4 3 2 2 2" xfId="5480"/>
    <cellStyle name="40% - Accent2 4 3 2 3" xfId="5481"/>
    <cellStyle name="40% - Accent2 4 3 2 3 2" xfId="5482"/>
    <cellStyle name="40% - Accent2 4 3 2 4" xfId="5483"/>
    <cellStyle name="40% - Accent2 4 3 3" xfId="5484"/>
    <cellStyle name="40% - Accent2 4 3 3 2" xfId="5485"/>
    <cellStyle name="40% - Accent2 4 3 4" xfId="5486"/>
    <cellStyle name="40% - Accent2 4 3 4 2" xfId="5487"/>
    <cellStyle name="40% - Accent2 4 3 5" xfId="5488"/>
    <cellStyle name="40% - Accent2 4 4" xfId="5489"/>
    <cellStyle name="40% - Accent2 4 4 2" xfId="5490"/>
    <cellStyle name="40% - Accent2 4 4 2 2" xfId="5491"/>
    <cellStyle name="40% - Accent2 4 4 3" xfId="5492"/>
    <cellStyle name="40% - Accent2 4 4 3 2" xfId="5493"/>
    <cellStyle name="40% - Accent2 4 4 4" xfId="5494"/>
    <cellStyle name="40% - Accent2 4 5" xfId="5495"/>
    <cellStyle name="40% - Accent2 4 5 2" xfId="5496"/>
    <cellStyle name="40% - Accent2 4 5 2 2" xfId="5497"/>
    <cellStyle name="40% - Accent2 4 5 3" xfId="5498"/>
    <cellStyle name="40% - Accent2 4 5 3 2" xfId="5499"/>
    <cellStyle name="40% - Accent2 4 5 4" xfId="5500"/>
    <cellStyle name="40% - Accent2 4 6" xfId="5501"/>
    <cellStyle name="40% - Accent2 4 6 2" xfId="5502"/>
    <cellStyle name="40% - Accent2 4 7" xfId="5503"/>
    <cellStyle name="40% - Accent2 4 7 2" xfId="5504"/>
    <cellStyle name="40% - Accent2 4 8" xfId="5505"/>
    <cellStyle name="40% - Accent2 5" xfId="5506"/>
    <cellStyle name="40% - Accent2 5 2" xfId="5507"/>
    <cellStyle name="40% - Accent2 5 2 2" xfId="5508"/>
    <cellStyle name="40% - Accent2 5 2 2 2" xfId="5509"/>
    <cellStyle name="40% - Accent2 5 2 2 2 2" xfId="5510"/>
    <cellStyle name="40% - Accent2 5 2 2 3" xfId="5511"/>
    <cellStyle name="40% - Accent2 5 2 2 3 2" xfId="5512"/>
    <cellStyle name="40% - Accent2 5 2 2 4" xfId="5513"/>
    <cellStyle name="40% - Accent2 5 2 3" xfId="5514"/>
    <cellStyle name="40% - Accent2 5 2 3 2" xfId="5515"/>
    <cellStyle name="40% - Accent2 5 2 4" xfId="5516"/>
    <cellStyle name="40% - Accent2 5 2 4 2" xfId="5517"/>
    <cellStyle name="40% - Accent2 5 2 5" xfId="5518"/>
    <cellStyle name="40% - Accent2 5 3" xfId="5519"/>
    <cellStyle name="40% - Accent2 5 3 2" xfId="5520"/>
    <cellStyle name="40% - Accent2 5 3 2 2" xfId="5521"/>
    <cellStyle name="40% - Accent2 5 3 3" xfId="5522"/>
    <cellStyle name="40% - Accent2 5 3 3 2" xfId="5523"/>
    <cellStyle name="40% - Accent2 5 3 4" xfId="5524"/>
    <cellStyle name="40% - Accent2 5 4" xfId="5525"/>
    <cellStyle name="40% - Accent2 5 4 2" xfId="5526"/>
    <cellStyle name="40% - Accent2 5 4 2 2" xfId="5527"/>
    <cellStyle name="40% - Accent2 5 4 3" xfId="5528"/>
    <cellStyle name="40% - Accent2 5 4 3 2" xfId="5529"/>
    <cellStyle name="40% - Accent2 5 4 4" xfId="5530"/>
    <cellStyle name="40% - Accent2 5 5" xfId="5531"/>
    <cellStyle name="40% - Accent2 5 5 2" xfId="5532"/>
    <cellStyle name="40% - Accent2 5 6" xfId="5533"/>
    <cellStyle name="40% - Accent2 5 6 2" xfId="5534"/>
    <cellStyle name="40% - Accent2 5 7" xfId="5535"/>
    <cellStyle name="40% - Accent2 6" xfId="5536"/>
    <cellStyle name="40% - Accent2 6 2" xfId="5537"/>
    <cellStyle name="40% - Accent2 6 2 2" xfId="5538"/>
    <cellStyle name="40% - Accent2 6 2 2 2" xfId="5539"/>
    <cellStyle name="40% - Accent2 6 2 2 2 2" xfId="5540"/>
    <cellStyle name="40% - Accent2 6 2 2 3" xfId="5541"/>
    <cellStyle name="40% - Accent2 6 2 2 3 2" xfId="5542"/>
    <cellStyle name="40% - Accent2 6 2 2 4" xfId="5543"/>
    <cellStyle name="40% - Accent2 6 2 3" xfId="5544"/>
    <cellStyle name="40% - Accent2 6 2 3 2" xfId="5545"/>
    <cellStyle name="40% - Accent2 6 2 4" xfId="5546"/>
    <cellStyle name="40% - Accent2 6 2 4 2" xfId="5547"/>
    <cellStyle name="40% - Accent2 6 2 5" xfId="5548"/>
    <cellStyle name="40% - Accent2 6 3" xfId="5549"/>
    <cellStyle name="40% - Accent2 6 3 2" xfId="5550"/>
    <cellStyle name="40% - Accent2 6 3 2 2" xfId="5551"/>
    <cellStyle name="40% - Accent2 6 3 3" xfId="5552"/>
    <cellStyle name="40% - Accent2 6 3 3 2" xfId="5553"/>
    <cellStyle name="40% - Accent2 6 3 4" xfId="5554"/>
    <cellStyle name="40% - Accent2 6 4" xfId="5555"/>
    <cellStyle name="40% - Accent2 6 4 2" xfId="5556"/>
    <cellStyle name="40% - Accent2 6 4 2 2" xfId="5557"/>
    <cellStyle name="40% - Accent2 6 4 3" xfId="5558"/>
    <cellStyle name="40% - Accent2 6 4 3 2" xfId="5559"/>
    <cellStyle name="40% - Accent2 6 4 4" xfId="5560"/>
    <cellStyle name="40% - Accent2 6 5" xfId="5561"/>
    <cellStyle name="40% - Accent2 6 5 2" xfId="5562"/>
    <cellStyle name="40% - Accent2 6 6" xfId="5563"/>
    <cellStyle name="40% - Accent2 6 6 2" xfId="5564"/>
    <cellStyle name="40% - Accent2 6 7" xfId="5565"/>
    <cellStyle name="40% - Accent2 7" xfId="5566"/>
    <cellStyle name="40% - Accent2 7 2" xfId="5567"/>
    <cellStyle name="40% - Accent2 7 2 2" xfId="5568"/>
    <cellStyle name="40% - Accent2 7 2 2 2" xfId="5569"/>
    <cellStyle name="40% - Accent2 7 2 2 2 2" xfId="5570"/>
    <cellStyle name="40% - Accent2 7 2 2 3" xfId="5571"/>
    <cellStyle name="40% - Accent2 7 2 2 3 2" xfId="5572"/>
    <cellStyle name="40% - Accent2 7 2 2 4" xfId="5573"/>
    <cellStyle name="40% - Accent2 7 2 3" xfId="5574"/>
    <cellStyle name="40% - Accent2 7 2 3 2" xfId="5575"/>
    <cellStyle name="40% - Accent2 7 2 4" xfId="5576"/>
    <cellStyle name="40% - Accent2 7 2 4 2" xfId="5577"/>
    <cellStyle name="40% - Accent2 7 2 5" xfId="5578"/>
    <cellStyle name="40% - Accent2 7 3" xfId="5579"/>
    <cellStyle name="40% - Accent2 7 3 2" xfId="5580"/>
    <cellStyle name="40% - Accent2 7 3 2 2" xfId="5581"/>
    <cellStyle name="40% - Accent2 7 3 3" xfId="5582"/>
    <cellStyle name="40% - Accent2 7 3 3 2" xfId="5583"/>
    <cellStyle name="40% - Accent2 7 3 4" xfId="5584"/>
    <cellStyle name="40% - Accent2 7 4" xfId="5585"/>
    <cellStyle name="40% - Accent2 7 4 2" xfId="5586"/>
    <cellStyle name="40% - Accent2 7 4 2 2" xfId="5587"/>
    <cellStyle name="40% - Accent2 7 4 3" xfId="5588"/>
    <cellStyle name="40% - Accent2 7 4 3 2" xfId="5589"/>
    <cellStyle name="40% - Accent2 7 4 4" xfId="5590"/>
    <cellStyle name="40% - Accent2 7 5" xfId="5591"/>
    <cellStyle name="40% - Accent2 7 5 2" xfId="5592"/>
    <cellStyle name="40% - Accent2 7 6" xfId="5593"/>
    <cellStyle name="40% - Accent2 7 6 2" xfId="5594"/>
    <cellStyle name="40% - Accent2 7 7" xfId="5595"/>
    <cellStyle name="40% - Accent2 8" xfId="5596"/>
    <cellStyle name="40% - Accent2 8 2" xfId="5597"/>
    <cellStyle name="40% - Accent2 8 2 2" xfId="5598"/>
    <cellStyle name="40% - Accent2 8 2 2 2" xfId="5599"/>
    <cellStyle name="40% - Accent2 8 2 2 2 2" xfId="5600"/>
    <cellStyle name="40% - Accent2 8 2 2 3" xfId="5601"/>
    <cellStyle name="40% - Accent2 8 2 2 3 2" xfId="5602"/>
    <cellStyle name="40% - Accent2 8 2 2 4" xfId="5603"/>
    <cellStyle name="40% - Accent2 8 2 3" xfId="5604"/>
    <cellStyle name="40% - Accent2 8 2 3 2" xfId="5605"/>
    <cellStyle name="40% - Accent2 8 2 4" xfId="5606"/>
    <cellStyle name="40% - Accent2 8 2 4 2" xfId="5607"/>
    <cellStyle name="40% - Accent2 8 2 5" xfId="5608"/>
    <cellStyle name="40% - Accent2 8 3" xfId="5609"/>
    <cellStyle name="40% - Accent2 8 3 2" xfId="5610"/>
    <cellStyle name="40% - Accent2 8 3 2 2" xfId="5611"/>
    <cellStyle name="40% - Accent2 8 3 3" xfId="5612"/>
    <cellStyle name="40% - Accent2 8 3 3 2" xfId="5613"/>
    <cellStyle name="40% - Accent2 8 3 4" xfId="5614"/>
    <cellStyle name="40% - Accent2 8 4" xfId="5615"/>
    <cellStyle name="40% - Accent2 8 4 2" xfId="5616"/>
    <cellStyle name="40% - Accent2 8 4 2 2" xfId="5617"/>
    <cellStyle name="40% - Accent2 8 4 3" xfId="5618"/>
    <cellStyle name="40% - Accent2 8 4 3 2" xfId="5619"/>
    <cellStyle name="40% - Accent2 8 4 4" xfId="5620"/>
    <cellStyle name="40% - Accent2 8 5" xfId="5621"/>
    <cellStyle name="40% - Accent2 8 5 2" xfId="5622"/>
    <cellStyle name="40% - Accent2 8 6" xfId="5623"/>
    <cellStyle name="40% - Accent2 8 6 2" xfId="5624"/>
    <cellStyle name="40% - Accent2 8 7" xfId="5625"/>
    <cellStyle name="40% - Accent2 9" xfId="5626"/>
    <cellStyle name="40% - Accent2 9 2" xfId="5627"/>
    <cellStyle name="40% - Accent2 9 2 2" xfId="5628"/>
    <cellStyle name="40% - Accent2 9 2 2 2" xfId="5629"/>
    <cellStyle name="40% - Accent2 9 2 2 2 2" xfId="5630"/>
    <cellStyle name="40% - Accent2 9 2 2 3" xfId="5631"/>
    <cellStyle name="40% - Accent2 9 2 2 3 2" xfId="5632"/>
    <cellStyle name="40% - Accent2 9 2 2 4" xfId="5633"/>
    <cellStyle name="40% - Accent2 9 2 3" xfId="5634"/>
    <cellStyle name="40% - Accent2 9 2 3 2" xfId="5635"/>
    <cellStyle name="40% - Accent2 9 2 4" xfId="5636"/>
    <cellStyle name="40% - Accent2 9 2 4 2" xfId="5637"/>
    <cellStyle name="40% - Accent2 9 2 5" xfId="5638"/>
    <cellStyle name="40% - Accent2 9 3" xfId="5639"/>
    <cellStyle name="40% - Accent2 9 3 2" xfId="5640"/>
    <cellStyle name="40% - Accent2 9 3 2 2" xfId="5641"/>
    <cellStyle name="40% - Accent2 9 3 3" xfId="5642"/>
    <cellStyle name="40% - Accent2 9 3 3 2" xfId="5643"/>
    <cellStyle name="40% - Accent2 9 3 4" xfId="5644"/>
    <cellStyle name="40% - Accent2 9 4" xfId="5645"/>
    <cellStyle name="40% - Accent2 9 4 2" xfId="5646"/>
    <cellStyle name="40% - Accent2 9 4 2 2" xfId="5647"/>
    <cellStyle name="40% - Accent2 9 4 3" xfId="5648"/>
    <cellStyle name="40% - Accent2 9 4 3 2" xfId="5649"/>
    <cellStyle name="40% - Accent2 9 4 4" xfId="5650"/>
    <cellStyle name="40% - Accent2 9 5" xfId="5651"/>
    <cellStyle name="40% - Accent2 9 5 2" xfId="5652"/>
    <cellStyle name="40% - Accent2 9 6" xfId="5653"/>
    <cellStyle name="40% - Accent2 9 6 2" xfId="5654"/>
    <cellStyle name="40% - Accent2 9 7" xfId="5655"/>
    <cellStyle name="40% - Accent3 10" xfId="5656"/>
    <cellStyle name="40% - Accent3 10 2" xfId="5657"/>
    <cellStyle name="40% - Accent3 10 2 2" xfId="5658"/>
    <cellStyle name="40% - Accent3 10 2 2 2" xfId="5659"/>
    <cellStyle name="40% - Accent3 10 2 2 2 2" xfId="5660"/>
    <cellStyle name="40% - Accent3 10 2 2 3" xfId="5661"/>
    <cellStyle name="40% - Accent3 10 2 2 3 2" xfId="5662"/>
    <cellStyle name="40% - Accent3 10 2 2 4" xfId="5663"/>
    <cellStyle name="40% - Accent3 10 2 3" xfId="5664"/>
    <cellStyle name="40% - Accent3 10 2 3 2" xfId="5665"/>
    <cellStyle name="40% - Accent3 10 2 4" xfId="5666"/>
    <cellStyle name="40% - Accent3 10 2 4 2" xfId="5667"/>
    <cellStyle name="40% - Accent3 10 2 5" xfId="5668"/>
    <cellStyle name="40% - Accent3 10 3" xfId="5669"/>
    <cellStyle name="40% - Accent3 10 3 2" xfId="5670"/>
    <cellStyle name="40% - Accent3 10 3 2 2" xfId="5671"/>
    <cellStyle name="40% - Accent3 10 3 3" xfId="5672"/>
    <cellStyle name="40% - Accent3 10 3 3 2" xfId="5673"/>
    <cellStyle name="40% - Accent3 10 3 4" xfId="5674"/>
    <cellStyle name="40% - Accent3 10 4" xfId="5675"/>
    <cellStyle name="40% - Accent3 10 4 2" xfId="5676"/>
    <cellStyle name="40% - Accent3 10 4 2 2" xfId="5677"/>
    <cellStyle name="40% - Accent3 10 4 3" xfId="5678"/>
    <cellStyle name="40% - Accent3 10 4 3 2" xfId="5679"/>
    <cellStyle name="40% - Accent3 10 4 4" xfId="5680"/>
    <cellStyle name="40% - Accent3 10 5" xfId="5681"/>
    <cellStyle name="40% - Accent3 10 5 2" xfId="5682"/>
    <cellStyle name="40% - Accent3 10 6" xfId="5683"/>
    <cellStyle name="40% - Accent3 10 6 2" xfId="5684"/>
    <cellStyle name="40% - Accent3 10 7" xfId="5685"/>
    <cellStyle name="40% - Accent3 11" xfId="5686"/>
    <cellStyle name="40% - Accent3 11 2" xfId="5687"/>
    <cellStyle name="40% - Accent3 11 2 2" xfId="5688"/>
    <cellStyle name="40% - Accent3 11 2 2 2" xfId="5689"/>
    <cellStyle name="40% - Accent3 11 2 2 2 2" xfId="5690"/>
    <cellStyle name="40% - Accent3 11 2 2 3" xfId="5691"/>
    <cellStyle name="40% - Accent3 11 2 2 3 2" xfId="5692"/>
    <cellStyle name="40% - Accent3 11 2 2 4" xfId="5693"/>
    <cellStyle name="40% - Accent3 11 2 3" xfId="5694"/>
    <cellStyle name="40% - Accent3 11 2 3 2" xfId="5695"/>
    <cellStyle name="40% - Accent3 11 2 4" xfId="5696"/>
    <cellStyle name="40% - Accent3 11 2 4 2" xfId="5697"/>
    <cellStyle name="40% - Accent3 11 2 5" xfId="5698"/>
    <cellStyle name="40% - Accent3 11 3" xfId="5699"/>
    <cellStyle name="40% - Accent3 11 3 2" xfId="5700"/>
    <cellStyle name="40% - Accent3 11 3 2 2" xfId="5701"/>
    <cellStyle name="40% - Accent3 11 3 3" xfId="5702"/>
    <cellStyle name="40% - Accent3 11 3 3 2" xfId="5703"/>
    <cellStyle name="40% - Accent3 11 3 4" xfId="5704"/>
    <cellStyle name="40% - Accent3 11 4" xfId="5705"/>
    <cellStyle name="40% - Accent3 11 4 2" xfId="5706"/>
    <cellStyle name="40% - Accent3 11 4 2 2" xfId="5707"/>
    <cellStyle name="40% - Accent3 11 4 3" xfId="5708"/>
    <cellStyle name="40% - Accent3 11 4 3 2" xfId="5709"/>
    <cellStyle name="40% - Accent3 11 4 4" xfId="5710"/>
    <cellStyle name="40% - Accent3 11 5" xfId="5711"/>
    <cellStyle name="40% - Accent3 11 5 2" xfId="5712"/>
    <cellStyle name="40% - Accent3 11 6" xfId="5713"/>
    <cellStyle name="40% - Accent3 11 6 2" xfId="5714"/>
    <cellStyle name="40% - Accent3 11 7" xfId="5715"/>
    <cellStyle name="40% - Accent3 12" xfId="5716"/>
    <cellStyle name="40% - Accent3 12 2" xfId="5717"/>
    <cellStyle name="40% - Accent3 12 2 2" xfId="5718"/>
    <cellStyle name="40% - Accent3 12 2 2 2" xfId="5719"/>
    <cellStyle name="40% - Accent3 12 2 2 2 2" xfId="5720"/>
    <cellStyle name="40% - Accent3 12 2 2 3" xfId="5721"/>
    <cellStyle name="40% - Accent3 12 2 2 3 2" xfId="5722"/>
    <cellStyle name="40% - Accent3 12 2 2 4" xfId="5723"/>
    <cellStyle name="40% - Accent3 12 2 3" xfId="5724"/>
    <cellStyle name="40% - Accent3 12 2 3 2" xfId="5725"/>
    <cellStyle name="40% - Accent3 12 2 4" xfId="5726"/>
    <cellStyle name="40% - Accent3 12 2 4 2" xfId="5727"/>
    <cellStyle name="40% - Accent3 12 2 5" xfId="5728"/>
    <cellStyle name="40% - Accent3 12 3" xfId="5729"/>
    <cellStyle name="40% - Accent3 12 3 2" xfId="5730"/>
    <cellStyle name="40% - Accent3 12 3 2 2" xfId="5731"/>
    <cellStyle name="40% - Accent3 12 3 3" xfId="5732"/>
    <cellStyle name="40% - Accent3 12 3 3 2" xfId="5733"/>
    <cellStyle name="40% - Accent3 12 3 4" xfId="5734"/>
    <cellStyle name="40% - Accent3 12 4" xfId="5735"/>
    <cellStyle name="40% - Accent3 12 4 2" xfId="5736"/>
    <cellStyle name="40% - Accent3 12 4 2 2" xfId="5737"/>
    <cellStyle name="40% - Accent3 12 4 3" xfId="5738"/>
    <cellStyle name="40% - Accent3 12 4 3 2" xfId="5739"/>
    <cellStyle name="40% - Accent3 12 4 4" xfId="5740"/>
    <cellStyle name="40% - Accent3 12 5" xfId="5741"/>
    <cellStyle name="40% - Accent3 12 5 2" xfId="5742"/>
    <cellStyle name="40% - Accent3 12 6" xfId="5743"/>
    <cellStyle name="40% - Accent3 12 6 2" xfId="5744"/>
    <cellStyle name="40% - Accent3 12 7" xfId="5745"/>
    <cellStyle name="40% - Accent3 13" xfId="5746"/>
    <cellStyle name="40% - Accent3 13 2" xfId="5747"/>
    <cellStyle name="40% - Accent3 13 2 2" xfId="5748"/>
    <cellStyle name="40% - Accent3 13 2 2 2" xfId="5749"/>
    <cellStyle name="40% - Accent3 13 2 2 2 2" xfId="5750"/>
    <cellStyle name="40% - Accent3 13 2 2 3" xfId="5751"/>
    <cellStyle name="40% - Accent3 13 2 2 3 2" xfId="5752"/>
    <cellStyle name="40% - Accent3 13 2 2 4" xfId="5753"/>
    <cellStyle name="40% - Accent3 13 2 3" xfId="5754"/>
    <cellStyle name="40% - Accent3 13 2 3 2" xfId="5755"/>
    <cellStyle name="40% - Accent3 13 2 4" xfId="5756"/>
    <cellStyle name="40% - Accent3 13 2 4 2" xfId="5757"/>
    <cellStyle name="40% - Accent3 13 2 5" xfId="5758"/>
    <cellStyle name="40% - Accent3 13 3" xfId="5759"/>
    <cellStyle name="40% - Accent3 13 3 2" xfId="5760"/>
    <cellStyle name="40% - Accent3 13 3 2 2" xfId="5761"/>
    <cellStyle name="40% - Accent3 13 3 3" xfId="5762"/>
    <cellStyle name="40% - Accent3 13 3 3 2" xfId="5763"/>
    <cellStyle name="40% - Accent3 13 3 4" xfId="5764"/>
    <cellStyle name="40% - Accent3 13 4" xfId="5765"/>
    <cellStyle name="40% - Accent3 13 4 2" xfId="5766"/>
    <cellStyle name="40% - Accent3 13 4 2 2" xfId="5767"/>
    <cellStyle name="40% - Accent3 13 4 3" xfId="5768"/>
    <cellStyle name="40% - Accent3 13 4 3 2" xfId="5769"/>
    <cellStyle name="40% - Accent3 13 4 4" xfId="5770"/>
    <cellStyle name="40% - Accent3 13 5" xfId="5771"/>
    <cellStyle name="40% - Accent3 13 5 2" xfId="5772"/>
    <cellStyle name="40% - Accent3 13 6" xfId="5773"/>
    <cellStyle name="40% - Accent3 13 6 2" xfId="5774"/>
    <cellStyle name="40% - Accent3 13 7" xfId="5775"/>
    <cellStyle name="40% - Accent3 14" xfId="5776"/>
    <cellStyle name="40% - Accent3 14 2" xfId="5777"/>
    <cellStyle name="40% - Accent3 14 2 2" xfId="5778"/>
    <cellStyle name="40% - Accent3 14 2 2 2" xfId="5779"/>
    <cellStyle name="40% - Accent3 14 2 2 2 2" xfId="5780"/>
    <cellStyle name="40% - Accent3 14 2 2 3" xfId="5781"/>
    <cellStyle name="40% - Accent3 14 2 2 3 2" xfId="5782"/>
    <cellStyle name="40% - Accent3 14 2 2 4" xfId="5783"/>
    <cellStyle name="40% - Accent3 14 2 3" xfId="5784"/>
    <cellStyle name="40% - Accent3 14 2 3 2" xfId="5785"/>
    <cellStyle name="40% - Accent3 14 2 4" xfId="5786"/>
    <cellStyle name="40% - Accent3 14 2 4 2" xfId="5787"/>
    <cellStyle name="40% - Accent3 14 2 5" xfId="5788"/>
    <cellStyle name="40% - Accent3 14 3" xfId="5789"/>
    <cellStyle name="40% - Accent3 14 3 2" xfId="5790"/>
    <cellStyle name="40% - Accent3 14 3 2 2" xfId="5791"/>
    <cellStyle name="40% - Accent3 14 3 3" xfId="5792"/>
    <cellStyle name="40% - Accent3 14 3 3 2" xfId="5793"/>
    <cellStyle name="40% - Accent3 14 3 4" xfId="5794"/>
    <cellStyle name="40% - Accent3 14 4" xfId="5795"/>
    <cellStyle name="40% - Accent3 14 4 2" xfId="5796"/>
    <cellStyle name="40% - Accent3 14 4 2 2" xfId="5797"/>
    <cellStyle name="40% - Accent3 14 4 3" xfId="5798"/>
    <cellStyle name="40% - Accent3 14 4 3 2" xfId="5799"/>
    <cellStyle name="40% - Accent3 14 4 4" xfId="5800"/>
    <cellStyle name="40% - Accent3 14 5" xfId="5801"/>
    <cellStyle name="40% - Accent3 14 5 2" xfId="5802"/>
    <cellStyle name="40% - Accent3 14 6" xfId="5803"/>
    <cellStyle name="40% - Accent3 14 6 2" xfId="5804"/>
    <cellStyle name="40% - Accent3 14 7" xfId="5805"/>
    <cellStyle name="40% - Accent3 15" xfId="5806"/>
    <cellStyle name="40% - Accent3 15 2" xfId="5807"/>
    <cellStyle name="40% - Accent3 15 2 2" xfId="5808"/>
    <cellStyle name="40% - Accent3 15 2 2 2" xfId="5809"/>
    <cellStyle name="40% - Accent3 15 2 2 2 2" xfId="5810"/>
    <cellStyle name="40% - Accent3 15 2 2 3" xfId="5811"/>
    <cellStyle name="40% - Accent3 15 2 2 3 2" xfId="5812"/>
    <cellStyle name="40% - Accent3 15 2 2 4" xfId="5813"/>
    <cellStyle name="40% - Accent3 15 2 3" xfId="5814"/>
    <cellStyle name="40% - Accent3 15 2 3 2" xfId="5815"/>
    <cellStyle name="40% - Accent3 15 2 4" xfId="5816"/>
    <cellStyle name="40% - Accent3 15 2 4 2" xfId="5817"/>
    <cellStyle name="40% - Accent3 15 2 5" xfId="5818"/>
    <cellStyle name="40% - Accent3 15 3" xfId="5819"/>
    <cellStyle name="40% - Accent3 15 3 2" xfId="5820"/>
    <cellStyle name="40% - Accent3 15 3 2 2" xfId="5821"/>
    <cellStyle name="40% - Accent3 15 3 3" xfId="5822"/>
    <cellStyle name="40% - Accent3 15 3 3 2" xfId="5823"/>
    <cellStyle name="40% - Accent3 15 3 4" xfId="5824"/>
    <cellStyle name="40% - Accent3 15 4" xfId="5825"/>
    <cellStyle name="40% - Accent3 15 4 2" xfId="5826"/>
    <cellStyle name="40% - Accent3 15 4 2 2" xfId="5827"/>
    <cellStyle name="40% - Accent3 15 4 3" xfId="5828"/>
    <cellStyle name="40% - Accent3 15 4 3 2" xfId="5829"/>
    <cellStyle name="40% - Accent3 15 4 4" xfId="5830"/>
    <cellStyle name="40% - Accent3 15 5" xfId="5831"/>
    <cellStyle name="40% - Accent3 15 5 2" xfId="5832"/>
    <cellStyle name="40% - Accent3 15 6" xfId="5833"/>
    <cellStyle name="40% - Accent3 15 6 2" xfId="5834"/>
    <cellStyle name="40% - Accent3 15 7" xfId="5835"/>
    <cellStyle name="40% - Accent3 16" xfId="5836"/>
    <cellStyle name="40% - Accent3 16 2" xfId="5837"/>
    <cellStyle name="40% - Accent3 16 2 2" xfId="5838"/>
    <cellStyle name="40% - Accent3 16 2 2 2" xfId="5839"/>
    <cellStyle name="40% - Accent3 16 2 2 2 2" xfId="5840"/>
    <cellStyle name="40% - Accent3 16 2 2 3" xfId="5841"/>
    <cellStyle name="40% - Accent3 16 2 2 3 2" xfId="5842"/>
    <cellStyle name="40% - Accent3 16 2 2 4" xfId="5843"/>
    <cellStyle name="40% - Accent3 16 2 3" xfId="5844"/>
    <cellStyle name="40% - Accent3 16 2 3 2" xfId="5845"/>
    <cellStyle name="40% - Accent3 16 2 4" xfId="5846"/>
    <cellStyle name="40% - Accent3 16 2 4 2" xfId="5847"/>
    <cellStyle name="40% - Accent3 16 2 5" xfId="5848"/>
    <cellStyle name="40% - Accent3 16 3" xfId="5849"/>
    <cellStyle name="40% - Accent3 16 3 2" xfId="5850"/>
    <cellStyle name="40% - Accent3 16 3 2 2" xfId="5851"/>
    <cellStyle name="40% - Accent3 16 3 3" xfId="5852"/>
    <cellStyle name="40% - Accent3 16 3 3 2" xfId="5853"/>
    <cellStyle name="40% - Accent3 16 3 4" xfId="5854"/>
    <cellStyle name="40% - Accent3 16 4" xfId="5855"/>
    <cellStyle name="40% - Accent3 16 4 2" xfId="5856"/>
    <cellStyle name="40% - Accent3 16 4 2 2" xfId="5857"/>
    <cellStyle name="40% - Accent3 16 4 3" xfId="5858"/>
    <cellStyle name="40% - Accent3 16 4 3 2" xfId="5859"/>
    <cellStyle name="40% - Accent3 16 4 4" xfId="5860"/>
    <cellStyle name="40% - Accent3 16 5" xfId="5861"/>
    <cellStyle name="40% - Accent3 16 5 2" xfId="5862"/>
    <cellStyle name="40% - Accent3 16 6" xfId="5863"/>
    <cellStyle name="40% - Accent3 16 6 2" xfId="5864"/>
    <cellStyle name="40% - Accent3 16 7" xfId="5865"/>
    <cellStyle name="40% - Accent3 17" xfId="5866"/>
    <cellStyle name="40% - Accent3 17 2" xfId="5867"/>
    <cellStyle name="40% - Accent3 17 2 2" xfId="5868"/>
    <cellStyle name="40% - Accent3 17 2 2 2" xfId="5869"/>
    <cellStyle name="40% - Accent3 17 2 2 2 2" xfId="5870"/>
    <cellStyle name="40% - Accent3 17 2 2 3" xfId="5871"/>
    <cellStyle name="40% - Accent3 17 2 2 3 2" xfId="5872"/>
    <cellStyle name="40% - Accent3 17 2 2 4" xfId="5873"/>
    <cellStyle name="40% - Accent3 17 2 3" xfId="5874"/>
    <cellStyle name="40% - Accent3 17 2 3 2" xfId="5875"/>
    <cellStyle name="40% - Accent3 17 2 4" xfId="5876"/>
    <cellStyle name="40% - Accent3 17 2 4 2" xfId="5877"/>
    <cellStyle name="40% - Accent3 17 2 5" xfId="5878"/>
    <cellStyle name="40% - Accent3 17 3" xfId="5879"/>
    <cellStyle name="40% - Accent3 17 3 2" xfId="5880"/>
    <cellStyle name="40% - Accent3 17 3 2 2" xfId="5881"/>
    <cellStyle name="40% - Accent3 17 3 3" xfId="5882"/>
    <cellStyle name="40% - Accent3 17 3 3 2" xfId="5883"/>
    <cellStyle name="40% - Accent3 17 3 4" xfId="5884"/>
    <cellStyle name="40% - Accent3 17 4" xfId="5885"/>
    <cellStyle name="40% - Accent3 17 4 2" xfId="5886"/>
    <cellStyle name="40% - Accent3 17 4 2 2" xfId="5887"/>
    <cellStyle name="40% - Accent3 17 4 3" xfId="5888"/>
    <cellStyle name="40% - Accent3 17 4 3 2" xfId="5889"/>
    <cellStyle name="40% - Accent3 17 4 4" xfId="5890"/>
    <cellStyle name="40% - Accent3 17 5" xfId="5891"/>
    <cellStyle name="40% - Accent3 17 5 2" xfId="5892"/>
    <cellStyle name="40% - Accent3 17 6" xfId="5893"/>
    <cellStyle name="40% - Accent3 17 6 2" xfId="5894"/>
    <cellStyle name="40% - Accent3 17 7" xfId="5895"/>
    <cellStyle name="40% - Accent3 18" xfId="5896"/>
    <cellStyle name="40% - Accent3 18 2" xfId="5897"/>
    <cellStyle name="40% - Accent3 18 2 2" xfId="5898"/>
    <cellStyle name="40% - Accent3 18 2 2 2" xfId="5899"/>
    <cellStyle name="40% - Accent3 18 2 2 2 2" xfId="5900"/>
    <cellStyle name="40% - Accent3 18 2 2 3" xfId="5901"/>
    <cellStyle name="40% - Accent3 18 2 2 3 2" xfId="5902"/>
    <cellStyle name="40% - Accent3 18 2 2 4" xfId="5903"/>
    <cellStyle name="40% - Accent3 18 2 3" xfId="5904"/>
    <cellStyle name="40% - Accent3 18 2 3 2" xfId="5905"/>
    <cellStyle name="40% - Accent3 18 2 4" xfId="5906"/>
    <cellStyle name="40% - Accent3 18 2 4 2" xfId="5907"/>
    <cellStyle name="40% - Accent3 18 2 5" xfId="5908"/>
    <cellStyle name="40% - Accent3 18 3" xfId="5909"/>
    <cellStyle name="40% - Accent3 18 3 2" xfId="5910"/>
    <cellStyle name="40% - Accent3 18 3 2 2" xfId="5911"/>
    <cellStyle name="40% - Accent3 18 3 3" xfId="5912"/>
    <cellStyle name="40% - Accent3 18 3 3 2" xfId="5913"/>
    <cellStyle name="40% - Accent3 18 3 4" xfId="5914"/>
    <cellStyle name="40% - Accent3 18 4" xfId="5915"/>
    <cellStyle name="40% - Accent3 18 4 2" xfId="5916"/>
    <cellStyle name="40% - Accent3 18 4 2 2" xfId="5917"/>
    <cellStyle name="40% - Accent3 18 4 3" xfId="5918"/>
    <cellStyle name="40% - Accent3 18 4 3 2" xfId="5919"/>
    <cellStyle name="40% - Accent3 18 4 4" xfId="5920"/>
    <cellStyle name="40% - Accent3 18 5" xfId="5921"/>
    <cellStyle name="40% - Accent3 18 5 2" xfId="5922"/>
    <cellStyle name="40% - Accent3 18 6" xfId="5923"/>
    <cellStyle name="40% - Accent3 18 6 2" xfId="5924"/>
    <cellStyle name="40% - Accent3 18 7" xfId="5925"/>
    <cellStyle name="40% - Accent3 19" xfId="5926"/>
    <cellStyle name="40% - Accent3 19 2" xfId="5927"/>
    <cellStyle name="40% - Accent3 19 2 2" xfId="5928"/>
    <cellStyle name="40% - Accent3 19 2 2 2" xfId="5929"/>
    <cellStyle name="40% - Accent3 19 2 2 2 2" xfId="5930"/>
    <cellStyle name="40% - Accent3 19 2 2 3" xfId="5931"/>
    <cellStyle name="40% - Accent3 19 2 2 3 2" xfId="5932"/>
    <cellStyle name="40% - Accent3 19 2 2 4" xfId="5933"/>
    <cellStyle name="40% - Accent3 19 2 3" xfId="5934"/>
    <cellStyle name="40% - Accent3 19 2 3 2" xfId="5935"/>
    <cellStyle name="40% - Accent3 19 2 4" xfId="5936"/>
    <cellStyle name="40% - Accent3 19 2 4 2" xfId="5937"/>
    <cellStyle name="40% - Accent3 19 2 5" xfId="5938"/>
    <cellStyle name="40% - Accent3 19 3" xfId="5939"/>
    <cellStyle name="40% - Accent3 19 3 2" xfId="5940"/>
    <cellStyle name="40% - Accent3 19 3 2 2" xfId="5941"/>
    <cellStyle name="40% - Accent3 19 3 3" xfId="5942"/>
    <cellStyle name="40% - Accent3 19 3 3 2" xfId="5943"/>
    <cellStyle name="40% - Accent3 19 3 4" xfId="5944"/>
    <cellStyle name="40% - Accent3 19 4" xfId="5945"/>
    <cellStyle name="40% - Accent3 19 4 2" xfId="5946"/>
    <cellStyle name="40% - Accent3 19 4 2 2" xfId="5947"/>
    <cellStyle name="40% - Accent3 19 4 3" xfId="5948"/>
    <cellStyle name="40% - Accent3 19 4 3 2" xfId="5949"/>
    <cellStyle name="40% - Accent3 19 4 4" xfId="5950"/>
    <cellStyle name="40% - Accent3 19 5" xfId="5951"/>
    <cellStyle name="40% - Accent3 19 5 2" xfId="5952"/>
    <cellStyle name="40% - Accent3 19 6" xfId="5953"/>
    <cellStyle name="40% - Accent3 19 6 2" xfId="5954"/>
    <cellStyle name="40% - Accent3 19 7" xfId="5955"/>
    <cellStyle name="40% - Accent3 2" xfId="5956"/>
    <cellStyle name="40% - Accent3 2 2" xfId="5957"/>
    <cellStyle name="40% - Accent3 2 3" xfId="5958"/>
    <cellStyle name="40% - Accent3 2 3 2" xfId="5959"/>
    <cellStyle name="40% - Accent3 2 3 2 2" xfId="5960"/>
    <cellStyle name="40% - Accent3 2 3 2 2 2" xfId="5961"/>
    <cellStyle name="40% - Accent3 2 3 2 2 2 2" xfId="5962"/>
    <cellStyle name="40% - Accent3 2 3 2 2 3" xfId="5963"/>
    <cellStyle name="40% - Accent3 2 3 2 2 3 2" xfId="5964"/>
    <cellStyle name="40% - Accent3 2 3 2 2 4" xfId="5965"/>
    <cellStyle name="40% - Accent3 2 3 2 3" xfId="5966"/>
    <cellStyle name="40% - Accent3 2 3 2 3 2" xfId="5967"/>
    <cellStyle name="40% - Accent3 2 3 2 4" xfId="5968"/>
    <cellStyle name="40% - Accent3 2 3 2 4 2" xfId="5969"/>
    <cellStyle name="40% - Accent3 2 3 2 5" xfId="5970"/>
    <cellStyle name="40% - Accent3 2 3 3" xfId="5971"/>
    <cellStyle name="40% - Accent3 2 3 3 2" xfId="5972"/>
    <cellStyle name="40% - Accent3 2 3 3 2 2" xfId="5973"/>
    <cellStyle name="40% - Accent3 2 3 3 3" xfId="5974"/>
    <cellStyle name="40% - Accent3 2 3 3 3 2" xfId="5975"/>
    <cellStyle name="40% - Accent3 2 3 3 4" xfId="5976"/>
    <cellStyle name="40% - Accent3 2 3 4" xfId="5977"/>
    <cellStyle name="40% - Accent3 2 3 4 2" xfId="5978"/>
    <cellStyle name="40% - Accent3 2 3 4 2 2" xfId="5979"/>
    <cellStyle name="40% - Accent3 2 3 4 3" xfId="5980"/>
    <cellStyle name="40% - Accent3 2 3 4 3 2" xfId="5981"/>
    <cellStyle name="40% - Accent3 2 3 4 4" xfId="5982"/>
    <cellStyle name="40% - Accent3 2 3 5" xfId="5983"/>
    <cellStyle name="40% - Accent3 2 3 5 2" xfId="5984"/>
    <cellStyle name="40% - Accent3 2 3 6" xfId="5985"/>
    <cellStyle name="40% - Accent3 2 3 6 2" xfId="5986"/>
    <cellStyle name="40% - Accent3 2 3 7" xfId="5987"/>
    <cellStyle name="40% - Accent3 2 4" xfId="5988"/>
    <cellStyle name="40% - Accent3 2 5" xfId="5989"/>
    <cellStyle name="40% - Accent3 2 6" xfId="5990"/>
    <cellStyle name="40% - Accent3 20" xfId="5991"/>
    <cellStyle name="40% - Accent3 20 2" xfId="5992"/>
    <cellStyle name="40% - Accent3 20 2 2" xfId="5993"/>
    <cellStyle name="40% - Accent3 20 2 2 2" xfId="5994"/>
    <cellStyle name="40% - Accent3 20 2 2 2 2" xfId="5995"/>
    <cellStyle name="40% - Accent3 20 2 2 3" xfId="5996"/>
    <cellStyle name="40% - Accent3 20 2 2 3 2" xfId="5997"/>
    <cellStyle name="40% - Accent3 20 2 2 4" xfId="5998"/>
    <cellStyle name="40% - Accent3 20 2 3" xfId="5999"/>
    <cellStyle name="40% - Accent3 20 2 3 2" xfId="6000"/>
    <cellStyle name="40% - Accent3 20 2 4" xfId="6001"/>
    <cellStyle name="40% - Accent3 20 2 4 2" xfId="6002"/>
    <cellStyle name="40% - Accent3 20 2 5" xfId="6003"/>
    <cellStyle name="40% - Accent3 20 3" xfId="6004"/>
    <cellStyle name="40% - Accent3 20 3 2" xfId="6005"/>
    <cellStyle name="40% - Accent3 20 3 2 2" xfId="6006"/>
    <cellStyle name="40% - Accent3 20 3 3" xfId="6007"/>
    <cellStyle name="40% - Accent3 20 3 3 2" xfId="6008"/>
    <cellStyle name="40% - Accent3 20 3 4" xfId="6009"/>
    <cellStyle name="40% - Accent3 20 4" xfId="6010"/>
    <cellStyle name="40% - Accent3 20 4 2" xfId="6011"/>
    <cellStyle name="40% - Accent3 20 4 2 2" xfId="6012"/>
    <cellStyle name="40% - Accent3 20 4 3" xfId="6013"/>
    <cellStyle name="40% - Accent3 20 4 3 2" xfId="6014"/>
    <cellStyle name="40% - Accent3 20 4 4" xfId="6015"/>
    <cellStyle name="40% - Accent3 20 5" xfId="6016"/>
    <cellStyle name="40% - Accent3 20 5 2" xfId="6017"/>
    <cellStyle name="40% - Accent3 20 6" xfId="6018"/>
    <cellStyle name="40% - Accent3 20 6 2" xfId="6019"/>
    <cellStyle name="40% - Accent3 20 7" xfId="6020"/>
    <cellStyle name="40% - Accent3 21" xfId="6021"/>
    <cellStyle name="40% - Accent3 22" xfId="6022"/>
    <cellStyle name="40% - Accent3 22 2" xfId="6023"/>
    <cellStyle name="40% - Accent3 22 2 2" xfId="6024"/>
    <cellStyle name="40% - Accent3 22 2 2 2" xfId="6025"/>
    <cellStyle name="40% - Accent3 22 2 2 2 2" xfId="6026"/>
    <cellStyle name="40% - Accent3 22 2 2 3" xfId="6027"/>
    <cellStyle name="40% - Accent3 22 2 2 3 2" xfId="6028"/>
    <cellStyle name="40% - Accent3 22 2 2 4" xfId="6029"/>
    <cellStyle name="40% - Accent3 22 2 3" xfId="6030"/>
    <cellStyle name="40% - Accent3 22 2 3 2" xfId="6031"/>
    <cellStyle name="40% - Accent3 22 2 4" xfId="6032"/>
    <cellStyle name="40% - Accent3 22 2 4 2" xfId="6033"/>
    <cellStyle name="40% - Accent3 22 2 5" xfId="6034"/>
    <cellStyle name="40% - Accent3 22 3" xfId="6035"/>
    <cellStyle name="40% - Accent3 22 3 2" xfId="6036"/>
    <cellStyle name="40% - Accent3 22 3 2 2" xfId="6037"/>
    <cellStyle name="40% - Accent3 22 3 3" xfId="6038"/>
    <cellStyle name="40% - Accent3 22 3 3 2" xfId="6039"/>
    <cellStyle name="40% - Accent3 22 3 4" xfId="6040"/>
    <cellStyle name="40% - Accent3 22 4" xfId="6041"/>
    <cellStyle name="40% - Accent3 22 4 2" xfId="6042"/>
    <cellStyle name="40% - Accent3 22 4 2 2" xfId="6043"/>
    <cellStyle name="40% - Accent3 22 4 3" xfId="6044"/>
    <cellStyle name="40% - Accent3 22 4 3 2" xfId="6045"/>
    <cellStyle name="40% - Accent3 22 4 4" xfId="6046"/>
    <cellStyle name="40% - Accent3 22 5" xfId="6047"/>
    <cellStyle name="40% - Accent3 22 5 2" xfId="6048"/>
    <cellStyle name="40% - Accent3 22 6" xfId="6049"/>
    <cellStyle name="40% - Accent3 22 6 2" xfId="6050"/>
    <cellStyle name="40% - Accent3 22 7" xfId="6051"/>
    <cellStyle name="40% - Accent3 23" xfId="6052"/>
    <cellStyle name="40% - Accent3 23 2" xfId="6053"/>
    <cellStyle name="40% - Accent3 23 2 2" xfId="6054"/>
    <cellStyle name="40% - Accent3 23 2 2 2" xfId="6055"/>
    <cellStyle name="40% - Accent3 23 2 3" xfId="6056"/>
    <cellStyle name="40% - Accent3 23 2 3 2" xfId="6057"/>
    <cellStyle name="40% - Accent3 23 2 4" xfId="6058"/>
    <cellStyle name="40% - Accent3 23 3" xfId="6059"/>
    <cellStyle name="40% - Accent3 23 3 2" xfId="6060"/>
    <cellStyle name="40% - Accent3 23 4" xfId="6061"/>
    <cellStyle name="40% - Accent3 23 4 2" xfId="6062"/>
    <cellStyle name="40% - Accent3 23 5" xfId="6063"/>
    <cellStyle name="40% - Accent3 24" xfId="6064"/>
    <cellStyle name="40% - Accent3 24 2" xfId="6065"/>
    <cellStyle name="40% - Accent3 24 2 2" xfId="6066"/>
    <cellStyle name="40% - Accent3 24 3" xfId="6067"/>
    <cellStyle name="40% - Accent3 24 3 2" xfId="6068"/>
    <cellStyle name="40% - Accent3 24 4" xfId="6069"/>
    <cellStyle name="40% - Accent3 25" xfId="6070"/>
    <cellStyle name="40% - Accent3 25 2" xfId="6071"/>
    <cellStyle name="40% - Accent3 25 2 2" xfId="6072"/>
    <cellStyle name="40% - Accent3 25 3" xfId="6073"/>
    <cellStyle name="40% - Accent3 25 3 2" xfId="6074"/>
    <cellStyle name="40% - Accent3 25 4" xfId="6075"/>
    <cellStyle name="40% - Accent3 26" xfId="6076"/>
    <cellStyle name="40% - Accent3 27" xfId="6077"/>
    <cellStyle name="40% - Accent3 27 2" xfId="6078"/>
    <cellStyle name="40% - Accent3 28" xfId="6079"/>
    <cellStyle name="40% - Accent3 28 2" xfId="6080"/>
    <cellStyle name="40% - Accent3 29" xfId="6081"/>
    <cellStyle name="40% - Accent3 29 2" xfId="6082"/>
    <cellStyle name="40% - Accent3 3" xfId="6083"/>
    <cellStyle name="40% - Accent3 3 2" xfId="6084"/>
    <cellStyle name="40% - Accent3 3 3" xfId="6085"/>
    <cellStyle name="40% - Accent3 3 3 2" xfId="6086"/>
    <cellStyle name="40% - Accent3 3 3 2 2" xfId="6087"/>
    <cellStyle name="40% - Accent3 3 3 2 2 2" xfId="6088"/>
    <cellStyle name="40% - Accent3 3 3 2 2 2 2" xfId="6089"/>
    <cellStyle name="40% - Accent3 3 3 2 2 3" xfId="6090"/>
    <cellStyle name="40% - Accent3 3 3 2 2 3 2" xfId="6091"/>
    <cellStyle name="40% - Accent3 3 3 2 2 4" xfId="6092"/>
    <cellStyle name="40% - Accent3 3 3 2 3" xfId="6093"/>
    <cellStyle name="40% - Accent3 3 3 2 3 2" xfId="6094"/>
    <cellStyle name="40% - Accent3 3 3 2 4" xfId="6095"/>
    <cellStyle name="40% - Accent3 3 3 2 4 2" xfId="6096"/>
    <cellStyle name="40% - Accent3 3 3 2 5" xfId="6097"/>
    <cellStyle name="40% - Accent3 3 3 3" xfId="6098"/>
    <cellStyle name="40% - Accent3 3 3 3 2" xfId="6099"/>
    <cellStyle name="40% - Accent3 3 3 3 2 2" xfId="6100"/>
    <cellStyle name="40% - Accent3 3 3 3 3" xfId="6101"/>
    <cellStyle name="40% - Accent3 3 3 3 3 2" xfId="6102"/>
    <cellStyle name="40% - Accent3 3 3 3 4" xfId="6103"/>
    <cellStyle name="40% - Accent3 3 3 4" xfId="6104"/>
    <cellStyle name="40% - Accent3 3 3 4 2" xfId="6105"/>
    <cellStyle name="40% - Accent3 3 3 4 2 2" xfId="6106"/>
    <cellStyle name="40% - Accent3 3 3 4 3" xfId="6107"/>
    <cellStyle name="40% - Accent3 3 3 4 3 2" xfId="6108"/>
    <cellStyle name="40% - Accent3 3 3 4 4" xfId="6109"/>
    <cellStyle name="40% - Accent3 3 3 5" xfId="6110"/>
    <cellStyle name="40% - Accent3 3 3 5 2" xfId="6111"/>
    <cellStyle name="40% - Accent3 3 3 6" xfId="6112"/>
    <cellStyle name="40% - Accent3 3 3 6 2" xfId="6113"/>
    <cellStyle name="40% - Accent3 3 3 7" xfId="6114"/>
    <cellStyle name="40% - Accent3 30" xfId="6115"/>
    <cellStyle name="40% - Accent3 4" xfId="6116"/>
    <cellStyle name="40% - Accent3 4 2" xfId="6117"/>
    <cellStyle name="40% - Accent3 4 2 2" xfId="6118"/>
    <cellStyle name="40% - Accent3 4 2 2 2" xfId="6119"/>
    <cellStyle name="40% - Accent3 4 2 2 2 2" xfId="6120"/>
    <cellStyle name="40% - Accent3 4 2 2 2 2 2" xfId="6121"/>
    <cellStyle name="40% - Accent3 4 2 2 2 3" xfId="6122"/>
    <cellStyle name="40% - Accent3 4 2 2 2 3 2" xfId="6123"/>
    <cellStyle name="40% - Accent3 4 2 2 2 4" xfId="6124"/>
    <cellStyle name="40% - Accent3 4 2 2 3" xfId="6125"/>
    <cellStyle name="40% - Accent3 4 2 2 3 2" xfId="6126"/>
    <cellStyle name="40% - Accent3 4 2 2 4" xfId="6127"/>
    <cellStyle name="40% - Accent3 4 2 2 4 2" xfId="6128"/>
    <cellStyle name="40% - Accent3 4 2 2 5" xfId="6129"/>
    <cellStyle name="40% - Accent3 4 2 3" xfId="6130"/>
    <cellStyle name="40% - Accent3 4 2 3 2" xfId="6131"/>
    <cellStyle name="40% - Accent3 4 2 3 2 2" xfId="6132"/>
    <cellStyle name="40% - Accent3 4 2 3 3" xfId="6133"/>
    <cellStyle name="40% - Accent3 4 2 3 3 2" xfId="6134"/>
    <cellStyle name="40% - Accent3 4 2 3 4" xfId="6135"/>
    <cellStyle name="40% - Accent3 4 2 4" xfId="6136"/>
    <cellStyle name="40% - Accent3 4 2 4 2" xfId="6137"/>
    <cellStyle name="40% - Accent3 4 2 4 2 2" xfId="6138"/>
    <cellStyle name="40% - Accent3 4 2 4 3" xfId="6139"/>
    <cellStyle name="40% - Accent3 4 2 4 3 2" xfId="6140"/>
    <cellStyle name="40% - Accent3 4 2 4 4" xfId="6141"/>
    <cellStyle name="40% - Accent3 4 2 5" xfId="6142"/>
    <cellStyle name="40% - Accent3 4 2 5 2" xfId="6143"/>
    <cellStyle name="40% - Accent3 4 2 6" xfId="6144"/>
    <cellStyle name="40% - Accent3 4 2 6 2" xfId="6145"/>
    <cellStyle name="40% - Accent3 4 2 7" xfId="6146"/>
    <cellStyle name="40% - Accent3 4 3" xfId="6147"/>
    <cellStyle name="40% - Accent3 4 3 2" xfId="6148"/>
    <cellStyle name="40% - Accent3 4 3 2 2" xfId="6149"/>
    <cellStyle name="40% - Accent3 4 3 2 2 2" xfId="6150"/>
    <cellStyle name="40% - Accent3 4 3 2 3" xfId="6151"/>
    <cellStyle name="40% - Accent3 4 3 2 3 2" xfId="6152"/>
    <cellStyle name="40% - Accent3 4 3 2 4" xfId="6153"/>
    <cellStyle name="40% - Accent3 4 3 3" xfId="6154"/>
    <cellStyle name="40% - Accent3 4 3 3 2" xfId="6155"/>
    <cellStyle name="40% - Accent3 4 3 4" xfId="6156"/>
    <cellStyle name="40% - Accent3 4 3 4 2" xfId="6157"/>
    <cellStyle name="40% - Accent3 4 3 5" xfId="6158"/>
    <cellStyle name="40% - Accent3 4 4" xfId="6159"/>
    <cellStyle name="40% - Accent3 4 4 2" xfId="6160"/>
    <cellStyle name="40% - Accent3 4 4 2 2" xfId="6161"/>
    <cellStyle name="40% - Accent3 4 4 3" xfId="6162"/>
    <cellStyle name="40% - Accent3 4 4 3 2" xfId="6163"/>
    <cellStyle name="40% - Accent3 4 4 4" xfId="6164"/>
    <cellStyle name="40% - Accent3 4 5" xfId="6165"/>
    <cellStyle name="40% - Accent3 4 5 2" xfId="6166"/>
    <cellStyle name="40% - Accent3 4 5 2 2" xfId="6167"/>
    <cellStyle name="40% - Accent3 4 5 3" xfId="6168"/>
    <cellStyle name="40% - Accent3 4 5 3 2" xfId="6169"/>
    <cellStyle name="40% - Accent3 4 5 4" xfId="6170"/>
    <cellStyle name="40% - Accent3 4 6" xfId="6171"/>
    <cellStyle name="40% - Accent3 4 6 2" xfId="6172"/>
    <cellStyle name="40% - Accent3 4 7" xfId="6173"/>
    <cellStyle name="40% - Accent3 4 7 2" xfId="6174"/>
    <cellStyle name="40% - Accent3 4 8" xfId="6175"/>
    <cellStyle name="40% - Accent3 5" xfId="6176"/>
    <cellStyle name="40% - Accent3 5 2" xfId="6177"/>
    <cellStyle name="40% - Accent3 5 2 2" xfId="6178"/>
    <cellStyle name="40% - Accent3 5 2 2 2" xfId="6179"/>
    <cellStyle name="40% - Accent3 5 2 2 2 2" xfId="6180"/>
    <cellStyle name="40% - Accent3 5 2 2 3" xfId="6181"/>
    <cellStyle name="40% - Accent3 5 2 2 3 2" xfId="6182"/>
    <cellStyle name="40% - Accent3 5 2 2 4" xfId="6183"/>
    <cellStyle name="40% - Accent3 5 2 3" xfId="6184"/>
    <cellStyle name="40% - Accent3 5 2 3 2" xfId="6185"/>
    <cellStyle name="40% - Accent3 5 2 4" xfId="6186"/>
    <cellStyle name="40% - Accent3 5 2 4 2" xfId="6187"/>
    <cellStyle name="40% - Accent3 5 2 5" xfId="6188"/>
    <cellStyle name="40% - Accent3 5 3" xfId="6189"/>
    <cellStyle name="40% - Accent3 5 3 2" xfId="6190"/>
    <cellStyle name="40% - Accent3 5 3 2 2" xfId="6191"/>
    <cellStyle name="40% - Accent3 5 3 3" xfId="6192"/>
    <cellStyle name="40% - Accent3 5 3 3 2" xfId="6193"/>
    <cellStyle name="40% - Accent3 5 3 4" xfId="6194"/>
    <cellStyle name="40% - Accent3 5 4" xfId="6195"/>
    <cellStyle name="40% - Accent3 5 4 2" xfId="6196"/>
    <cellStyle name="40% - Accent3 5 4 2 2" xfId="6197"/>
    <cellStyle name="40% - Accent3 5 4 3" xfId="6198"/>
    <cellStyle name="40% - Accent3 5 4 3 2" xfId="6199"/>
    <cellStyle name="40% - Accent3 5 4 4" xfId="6200"/>
    <cellStyle name="40% - Accent3 5 5" xfId="6201"/>
    <cellStyle name="40% - Accent3 5 5 2" xfId="6202"/>
    <cellStyle name="40% - Accent3 5 6" xfId="6203"/>
    <cellStyle name="40% - Accent3 5 6 2" xfId="6204"/>
    <cellStyle name="40% - Accent3 5 7" xfId="6205"/>
    <cellStyle name="40% - Accent3 6" xfId="6206"/>
    <cellStyle name="40% - Accent3 6 2" xfId="6207"/>
    <cellStyle name="40% - Accent3 6 2 2" xfId="6208"/>
    <cellStyle name="40% - Accent3 6 2 2 2" xfId="6209"/>
    <cellStyle name="40% - Accent3 6 2 2 2 2" xfId="6210"/>
    <cellStyle name="40% - Accent3 6 2 2 3" xfId="6211"/>
    <cellStyle name="40% - Accent3 6 2 2 3 2" xfId="6212"/>
    <cellStyle name="40% - Accent3 6 2 2 4" xfId="6213"/>
    <cellStyle name="40% - Accent3 6 2 3" xfId="6214"/>
    <cellStyle name="40% - Accent3 6 2 3 2" xfId="6215"/>
    <cellStyle name="40% - Accent3 6 2 4" xfId="6216"/>
    <cellStyle name="40% - Accent3 6 2 4 2" xfId="6217"/>
    <cellStyle name="40% - Accent3 6 2 5" xfId="6218"/>
    <cellStyle name="40% - Accent3 6 3" xfId="6219"/>
    <cellStyle name="40% - Accent3 6 3 2" xfId="6220"/>
    <cellStyle name="40% - Accent3 6 3 2 2" xfId="6221"/>
    <cellStyle name="40% - Accent3 6 3 3" xfId="6222"/>
    <cellStyle name="40% - Accent3 6 3 3 2" xfId="6223"/>
    <cellStyle name="40% - Accent3 6 3 4" xfId="6224"/>
    <cellStyle name="40% - Accent3 6 4" xfId="6225"/>
    <cellStyle name="40% - Accent3 6 4 2" xfId="6226"/>
    <cellStyle name="40% - Accent3 6 4 2 2" xfId="6227"/>
    <cellStyle name="40% - Accent3 6 4 3" xfId="6228"/>
    <cellStyle name="40% - Accent3 6 4 3 2" xfId="6229"/>
    <cellStyle name="40% - Accent3 6 4 4" xfId="6230"/>
    <cellStyle name="40% - Accent3 6 5" xfId="6231"/>
    <cellStyle name="40% - Accent3 6 5 2" xfId="6232"/>
    <cellStyle name="40% - Accent3 6 6" xfId="6233"/>
    <cellStyle name="40% - Accent3 6 6 2" xfId="6234"/>
    <cellStyle name="40% - Accent3 6 7" xfId="6235"/>
    <cellStyle name="40% - Accent3 7" xfId="6236"/>
    <cellStyle name="40% - Accent3 7 2" xfId="6237"/>
    <cellStyle name="40% - Accent3 7 2 2" xfId="6238"/>
    <cellStyle name="40% - Accent3 7 2 2 2" xfId="6239"/>
    <cellStyle name="40% - Accent3 7 2 2 2 2" xfId="6240"/>
    <cellStyle name="40% - Accent3 7 2 2 3" xfId="6241"/>
    <cellStyle name="40% - Accent3 7 2 2 3 2" xfId="6242"/>
    <cellStyle name="40% - Accent3 7 2 2 4" xfId="6243"/>
    <cellStyle name="40% - Accent3 7 2 3" xfId="6244"/>
    <cellStyle name="40% - Accent3 7 2 3 2" xfId="6245"/>
    <cellStyle name="40% - Accent3 7 2 4" xfId="6246"/>
    <cellStyle name="40% - Accent3 7 2 4 2" xfId="6247"/>
    <cellStyle name="40% - Accent3 7 2 5" xfId="6248"/>
    <cellStyle name="40% - Accent3 7 3" xfId="6249"/>
    <cellStyle name="40% - Accent3 7 3 2" xfId="6250"/>
    <cellStyle name="40% - Accent3 7 3 2 2" xfId="6251"/>
    <cellStyle name="40% - Accent3 7 3 3" xfId="6252"/>
    <cellStyle name="40% - Accent3 7 3 3 2" xfId="6253"/>
    <cellStyle name="40% - Accent3 7 3 4" xfId="6254"/>
    <cellStyle name="40% - Accent3 7 4" xfId="6255"/>
    <cellStyle name="40% - Accent3 7 4 2" xfId="6256"/>
    <cellStyle name="40% - Accent3 7 4 2 2" xfId="6257"/>
    <cellStyle name="40% - Accent3 7 4 3" xfId="6258"/>
    <cellStyle name="40% - Accent3 7 4 3 2" xfId="6259"/>
    <cellStyle name="40% - Accent3 7 4 4" xfId="6260"/>
    <cellStyle name="40% - Accent3 7 5" xfId="6261"/>
    <cellStyle name="40% - Accent3 7 5 2" xfId="6262"/>
    <cellStyle name="40% - Accent3 7 6" xfId="6263"/>
    <cellStyle name="40% - Accent3 7 6 2" xfId="6264"/>
    <cellStyle name="40% - Accent3 7 7" xfId="6265"/>
    <cellStyle name="40% - Accent3 8" xfId="6266"/>
    <cellStyle name="40% - Accent3 8 2" xfId="6267"/>
    <cellStyle name="40% - Accent3 8 2 2" xfId="6268"/>
    <cellStyle name="40% - Accent3 8 2 2 2" xfId="6269"/>
    <cellStyle name="40% - Accent3 8 2 2 2 2" xfId="6270"/>
    <cellStyle name="40% - Accent3 8 2 2 3" xfId="6271"/>
    <cellStyle name="40% - Accent3 8 2 2 3 2" xfId="6272"/>
    <cellStyle name="40% - Accent3 8 2 2 4" xfId="6273"/>
    <cellStyle name="40% - Accent3 8 2 3" xfId="6274"/>
    <cellStyle name="40% - Accent3 8 2 3 2" xfId="6275"/>
    <cellStyle name="40% - Accent3 8 2 4" xfId="6276"/>
    <cellStyle name="40% - Accent3 8 2 4 2" xfId="6277"/>
    <cellStyle name="40% - Accent3 8 2 5" xfId="6278"/>
    <cellStyle name="40% - Accent3 8 3" xfId="6279"/>
    <cellStyle name="40% - Accent3 8 3 2" xfId="6280"/>
    <cellStyle name="40% - Accent3 8 3 2 2" xfId="6281"/>
    <cellStyle name="40% - Accent3 8 3 3" xfId="6282"/>
    <cellStyle name="40% - Accent3 8 3 3 2" xfId="6283"/>
    <cellStyle name="40% - Accent3 8 3 4" xfId="6284"/>
    <cellStyle name="40% - Accent3 8 4" xfId="6285"/>
    <cellStyle name="40% - Accent3 8 4 2" xfId="6286"/>
    <cellStyle name="40% - Accent3 8 4 2 2" xfId="6287"/>
    <cellStyle name="40% - Accent3 8 4 3" xfId="6288"/>
    <cellStyle name="40% - Accent3 8 4 3 2" xfId="6289"/>
    <cellStyle name="40% - Accent3 8 4 4" xfId="6290"/>
    <cellStyle name="40% - Accent3 8 5" xfId="6291"/>
    <cellStyle name="40% - Accent3 8 5 2" xfId="6292"/>
    <cellStyle name="40% - Accent3 8 6" xfId="6293"/>
    <cellStyle name="40% - Accent3 8 6 2" xfId="6294"/>
    <cellStyle name="40% - Accent3 8 7" xfId="6295"/>
    <cellStyle name="40% - Accent3 9" xfId="6296"/>
    <cellStyle name="40% - Accent3 9 2" xfId="6297"/>
    <cellStyle name="40% - Accent3 9 2 2" xfId="6298"/>
    <cellStyle name="40% - Accent3 9 2 2 2" xfId="6299"/>
    <cellStyle name="40% - Accent3 9 2 2 2 2" xfId="6300"/>
    <cellStyle name="40% - Accent3 9 2 2 3" xfId="6301"/>
    <cellStyle name="40% - Accent3 9 2 2 3 2" xfId="6302"/>
    <cellStyle name="40% - Accent3 9 2 2 4" xfId="6303"/>
    <cellStyle name="40% - Accent3 9 2 3" xfId="6304"/>
    <cellStyle name="40% - Accent3 9 2 3 2" xfId="6305"/>
    <cellStyle name="40% - Accent3 9 2 4" xfId="6306"/>
    <cellStyle name="40% - Accent3 9 2 4 2" xfId="6307"/>
    <cellStyle name="40% - Accent3 9 2 5" xfId="6308"/>
    <cellStyle name="40% - Accent3 9 3" xfId="6309"/>
    <cellStyle name="40% - Accent3 9 3 2" xfId="6310"/>
    <cellStyle name="40% - Accent3 9 3 2 2" xfId="6311"/>
    <cellStyle name="40% - Accent3 9 3 3" xfId="6312"/>
    <cellStyle name="40% - Accent3 9 3 3 2" xfId="6313"/>
    <cellStyle name="40% - Accent3 9 3 4" xfId="6314"/>
    <cellStyle name="40% - Accent3 9 4" xfId="6315"/>
    <cellStyle name="40% - Accent3 9 4 2" xfId="6316"/>
    <cellStyle name="40% - Accent3 9 4 2 2" xfId="6317"/>
    <cellStyle name="40% - Accent3 9 4 3" xfId="6318"/>
    <cellStyle name="40% - Accent3 9 4 3 2" xfId="6319"/>
    <cellStyle name="40% - Accent3 9 4 4" xfId="6320"/>
    <cellStyle name="40% - Accent3 9 5" xfId="6321"/>
    <cellStyle name="40% - Accent3 9 5 2" xfId="6322"/>
    <cellStyle name="40% - Accent3 9 6" xfId="6323"/>
    <cellStyle name="40% - Accent3 9 6 2" xfId="6324"/>
    <cellStyle name="40% - Accent3 9 7" xfId="6325"/>
    <cellStyle name="40% - Accent4 10" xfId="6326"/>
    <cellStyle name="40% - Accent4 10 2" xfId="6327"/>
    <cellStyle name="40% - Accent4 10 2 2" xfId="6328"/>
    <cellStyle name="40% - Accent4 10 2 2 2" xfId="6329"/>
    <cellStyle name="40% - Accent4 10 2 2 2 2" xfId="6330"/>
    <cellStyle name="40% - Accent4 10 2 2 3" xfId="6331"/>
    <cellStyle name="40% - Accent4 10 2 2 3 2" xfId="6332"/>
    <cellStyle name="40% - Accent4 10 2 2 4" xfId="6333"/>
    <cellStyle name="40% - Accent4 10 2 3" xfId="6334"/>
    <cellStyle name="40% - Accent4 10 2 3 2" xfId="6335"/>
    <cellStyle name="40% - Accent4 10 2 4" xfId="6336"/>
    <cellStyle name="40% - Accent4 10 2 4 2" xfId="6337"/>
    <cellStyle name="40% - Accent4 10 2 5" xfId="6338"/>
    <cellStyle name="40% - Accent4 10 3" xfId="6339"/>
    <cellStyle name="40% - Accent4 10 3 2" xfId="6340"/>
    <cellStyle name="40% - Accent4 10 3 2 2" xfId="6341"/>
    <cellStyle name="40% - Accent4 10 3 3" xfId="6342"/>
    <cellStyle name="40% - Accent4 10 3 3 2" xfId="6343"/>
    <cellStyle name="40% - Accent4 10 3 4" xfId="6344"/>
    <cellStyle name="40% - Accent4 10 4" xfId="6345"/>
    <cellStyle name="40% - Accent4 10 4 2" xfId="6346"/>
    <cellStyle name="40% - Accent4 10 4 2 2" xfId="6347"/>
    <cellStyle name="40% - Accent4 10 4 3" xfId="6348"/>
    <cellStyle name="40% - Accent4 10 4 3 2" xfId="6349"/>
    <cellStyle name="40% - Accent4 10 4 4" xfId="6350"/>
    <cellStyle name="40% - Accent4 10 5" xfId="6351"/>
    <cellStyle name="40% - Accent4 10 5 2" xfId="6352"/>
    <cellStyle name="40% - Accent4 10 6" xfId="6353"/>
    <cellStyle name="40% - Accent4 10 6 2" xfId="6354"/>
    <cellStyle name="40% - Accent4 10 7" xfId="6355"/>
    <cellStyle name="40% - Accent4 11" xfId="6356"/>
    <cellStyle name="40% - Accent4 11 2" xfId="6357"/>
    <cellStyle name="40% - Accent4 11 2 2" xfId="6358"/>
    <cellStyle name="40% - Accent4 11 2 2 2" xfId="6359"/>
    <cellStyle name="40% - Accent4 11 2 2 2 2" xfId="6360"/>
    <cellStyle name="40% - Accent4 11 2 2 3" xfId="6361"/>
    <cellStyle name="40% - Accent4 11 2 2 3 2" xfId="6362"/>
    <cellStyle name="40% - Accent4 11 2 2 4" xfId="6363"/>
    <cellStyle name="40% - Accent4 11 2 3" xfId="6364"/>
    <cellStyle name="40% - Accent4 11 2 3 2" xfId="6365"/>
    <cellStyle name="40% - Accent4 11 2 4" xfId="6366"/>
    <cellStyle name="40% - Accent4 11 2 4 2" xfId="6367"/>
    <cellStyle name="40% - Accent4 11 2 5" xfId="6368"/>
    <cellStyle name="40% - Accent4 11 3" xfId="6369"/>
    <cellStyle name="40% - Accent4 11 3 2" xfId="6370"/>
    <cellStyle name="40% - Accent4 11 3 2 2" xfId="6371"/>
    <cellStyle name="40% - Accent4 11 3 3" xfId="6372"/>
    <cellStyle name="40% - Accent4 11 3 3 2" xfId="6373"/>
    <cellStyle name="40% - Accent4 11 3 4" xfId="6374"/>
    <cellStyle name="40% - Accent4 11 4" xfId="6375"/>
    <cellStyle name="40% - Accent4 11 4 2" xfId="6376"/>
    <cellStyle name="40% - Accent4 11 4 2 2" xfId="6377"/>
    <cellStyle name="40% - Accent4 11 4 3" xfId="6378"/>
    <cellStyle name="40% - Accent4 11 4 3 2" xfId="6379"/>
    <cellStyle name="40% - Accent4 11 4 4" xfId="6380"/>
    <cellStyle name="40% - Accent4 11 5" xfId="6381"/>
    <cellStyle name="40% - Accent4 11 5 2" xfId="6382"/>
    <cellStyle name="40% - Accent4 11 6" xfId="6383"/>
    <cellStyle name="40% - Accent4 11 6 2" xfId="6384"/>
    <cellStyle name="40% - Accent4 11 7" xfId="6385"/>
    <cellStyle name="40% - Accent4 12" xfId="6386"/>
    <cellStyle name="40% - Accent4 12 2" xfId="6387"/>
    <cellStyle name="40% - Accent4 12 2 2" xfId="6388"/>
    <cellStyle name="40% - Accent4 12 2 2 2" xfId="6389"/>
    <cellStyle name="40% - Accent4 12 2 2 2 2" xfId="6390"/>
    <cellStyle name="40% - Accent4 12 2 2 3" xfId="6391"/>
    <cellStyle name="40% - Accent4 12 2 2 3 2" xfId="6392"/>
    <cellStyle name="40% - Accent4 12 2 2 4" xfId="6393"/>
    <cellStyle name="40% - Accent4 12 2 3" xfId="6394"/>
    <cellStyle name="40% - Accent4 12 2 3 2" xfId="6395"/>
    <cellStyle name="40% - Accent4 12 2 4" xfId="6396"/>
    <cellStyle name="40% - Accent4 12 2 4 2" xfId="6397"/>
    <cellStyle name="40% - Accent4 12 2 5" xfId="6398"/>
    <cellStyle name="40% - Accent4 12 3" xfId="6399"/>
    <cellStyle name="40% - Accent4 12 3 2" xfId="6400"/>
    <cellStyle name="40% - Accent4 12 3 2 2" xfId="6401"/>
    <cellStyle name="40% - Accent4 12 3 3" xfId="6402"/>
    <cellStyle name="40% - Accent4 12 3 3 2" xfId="6403"/>
    <cellStyle name="40% - Accent4 12 3 4" xfId="6404"/>
    <cellStyle name="40% - Accent4 12 4" xfId="6405"/>
    <cellStyle name="40% - Accent4 12 4 2" xfId="6406"/>
    <cellStyle name="40% - Accent4 12 4 2 2" xfId="6407"/>
    <cellStyle name="40% - Accent4 12 4 3" xfId="6408"/>
    <cellStyle name="40% - Accent4 12 4 3 2" xfId="6409"/>
    <cellStyle name="40% - Accent4 12 4 4" xfId="6410"/>
    <cellStyle name="40% - Accent4 12 5" xfId="6411"/>
    <cellStyle name="40% - Accent4 12 5 2" xfId="6412"/>
    <cellStyle name="40% - Accent4 12 6" xfId="6413"/>
    <cellStyle name="40% - Accent4 12 6 2" xfId="6414"/>
    <cellStyle name="40% - Accent4 12 7" xfId="6415"/>
    <cellStyle name="40% - Accent4 13" xfId="6416"/>
    <cellStyle name="40% - Accent4 13 2" xfId="6417"/>
    <cellStyle name="40% - Accent4 13 2 2" xfId="6418"/>
    <cellStyle name="40% - Accent4 13 2 2 2" xfId="6419"/>
    <cellStyle name="40% - Accent4 13 2 2 2 2" xfId="6420"/>
    <cellStyle name="40% - Accent4 13 2 2 3" xfId="6421"/>
    <cellStyle name="40% - Accent4 13 2 2 3 2" xfId="6422"/>
    <cellStyle name="40% - Accent4 13 2 2 4" xfId="6423"/>
    <cellStyle name="40% - Accent4 13 2 3" xfId="6424"/>
    <cellStyle name="40% - Accent4 13 2 3 2" xfId="6425"/>
    <cellStyle name="40% - Accent4 13 2 4" xfId="6426"/>
    <cellStyle name="40% - Accent4 13 2 4 2" xfId="6427"/>
    <cellStyle name="40% - Accent4 13 2 5" xfId="6428"/>
    <cellStyle name="40% - Accent4 13 3" xfId="6429"/>
    <cellStyle name="40% - Accent4 13 3 2" xfId="6430"/>
    <cellStyle name="40% - Accent4 13 3 2 2" xfId="6431"/>
    <cellStyle name="40% - Accent4 13 3 3" xfId="6432"/>
    <cellStyle name="40% - Accent4 13 3 3 2" xfId="6433"/>
    <cellStyle name="40% - Accent4 13 3 4" xfId="6434"/>
    <cellStyle name="40% - Accent4 13 4" xfId="6435"/>
    <cellStyle name="40% - Accent4 13 4 2" xfId="6436"/>
    <cellStyle name="40% - Accent4 13 4 2 2" xfId="6437"/>
    <cellStyle name="40% - Accent4 13 4 3" xfId="6438"/>
    <cellStyle name="40% - Accent4 13 4 3 2" xfId="6439"/>
    <cellStyle name="40% - Accent4 13 4 4" xfId="6440"/>
    <cellStyle name="40% - Accent4 13 5" xfId="6441"/>
    <cellStyle name="40% - Accent4 13 5 2" xfId="6442"/>
    <cellStyle name="40% - Accent4 13 6" xfId="6443"/>
    <cellStyle name="40% - Accent4 13 6 2" xfId="6444"/>
    <cellStyle name="40% - Accent4 13 7" xfId="6445"/>
    <cellStyle name="40% - Accent4 14" xfId="6446"/>
    <cellStyle name="40% - Accent4 14 2" xfId="6447"/>
    <cellStyle name="40% - Accent4 14 2 2" xfId="6448"/>
    <cellStyle name="40% - Accent4 14 2 2 2" xfId="6449"/>
    <cellStyle name="40% - Accent4 14 2 2 2 2" xfId="6450"/>
    <cellStyle name="40% - Accent4 14 2 2 3" xfId="6451"/>
    <cellStyle name="40% - Accent4 14 2 2 3 2" xfId="6452"/>
    <cellStyle name="40% - Accent4 14 2 2 4" xfId="6453"/>
    <cellStyle name="40% - Accent4 14 2 3" xfId="6454"/>
    <cellStyle name="40% - Accent4 14 2 3 2" xfId="6455"/>
    <cellStyle name="40% - Accent4 14 2 4" xfId="6456"/>
    <cellStyle name="40% - Accent4 14 2 4 2" xfId="6457"/>
    <cellStyle name="40% - Accent4 14 2 5" xfId="6458"/>
    <cellStyle name="40% - Accent4 14 3" xfId="6459"/>
    <cellStyle name="40% - Accent4 14 3 2" xfId="6460"/>
    <cellStyle name="40% - Accent4 14 3 2 2" xfId="6461"/>
    <cellStyle name="40% - Accent4 14 3 3" xfId="6462"/>
    <cellStyle name="40% - Accent4 14 3 3 2" xfId="6463"/>
    <cellStyle name="40% - Accent4 14 3 4" xfId="6464"/>
    <cellStyle name="40% - Accent4 14 4" xfId="6465"/>
    <cellStyle name="40% - Accent4 14 4 2" xfId="6466"/>
    <cellStyle name="40% - Accent4 14 4 2 2" xfId="6467"/>
    <cellStyle name="40% - Accent4 14 4 3" xfId="6468"/>
    <cellStyle name="40% - Accent4 14 4 3 2" xfId="6469"/>
    <cellStyle name="40% - Accent4 14 4 4" xfId="6470"/>
    <cellStyle name="40% - Accent4 14 5" xfId="6471"/>
    <cellStyle name="40% - Accent4 14 5 2" xfId="6472"/>
    <cellStyle name="40% - Accent4 14 6" xfId="6473"/>
    <cellStyle name="40% - Accent4 14 6 2" xfId="6474"/>
    <cellStyle name="40% - Accent4 14 7" xfId="6475"/>
    <cellStyle name="40% - Accent4 15" xfId="6476"/>
    <cellStyle name="40% - Accent4 15 2" xfId="6477"/>
    <cellStyle name="40% - Accent4 15 2 2" xfId="6478"/>
    <cellStyle name="40% - Accent4 15 2 2 2" xfId="6479"/>
    <cellStyle name="40% - Accent4 15 2 2 2 2" xfId="6480"/>
    <cellStyle name="40% - Accent4 15 2 2 3" xfId="6481"/>
    <cellStyle name="40% - Accent4 15 2 2 3 2" xfId="6482"/>
    <cellStyle name="40% - Accent4 15 2 2 4" xfId="6483"/>
    <cellStyle name="40% - Accent4 15 2 3" xfId="6484"/>
    <cellStyle name="40% - Accent4 15 2 3 2" xfId="6485"/>
    <cellStyle name="40% - Accent4 15 2 4" xfId="6486"/>
    <cellStyle name="40% - Accent4 15 2 4 2" xfId="6487"/>
    <cellStyle name="40% - Accent4 15 2 5" xfId="6488"/>
    <cellStyle name="40% - Accent4 15 3" xfId="6489"/>
    <cellStyle name="40% - Accent4 15 3 2" xfId="6490"/>
    <cellStyle name="40% - Accent4 15 3 2 2" xfId="6491"/>
    <cellStyle name="40% - Accent4 15 3 3" xfId="6492"/>
    <cellStyle name="40% - Accent4 15 3 3 2" xfId="6493"/>
    <cellStyle name="40% - Accent4 15 3 4" xfId="6494"/>
    <cellStyle name="40% - Accent4 15 4" xfId="6495"/>
    <cellStyle name="40% - Accent4 15 4 2" xfId="6496"/>
    <cellStyle name="40% - Accent4 15 4 2 2" xfId="6497"/>
    <cellStyle name="40% - Accent4 15 4 3" xfId="6498"/>
    <cellStyle name="40% - Accent4 15 4 3 2" xfId="6499"/>
    <cellStyle name="40% - Accent4 15 4 4" xfId="6500"/>
    <cellStyle name="40% - Accent4 15 5" xfId="6501"/>
    <cellStyle name="40% - Accent4 15 5 2" xfId="6502"/>
    <cellStyle name="40% - Accent4 15 6" xfId="6503"/>
    <cellStyle name="40% - Accent4 15 6 2" xfId="6504"/>
    <cellStyle name="40% - Accent4 15 7" xfId="6505"/>
    <cellStyle name="40% - Accent4 16" xfId="6506"/>
    <cellStyle name="40% - Accent4 16 2" xfId="6507"/>
    <cellStyle name="40% - Accent4 16 2 2" xfId="6508"/>
    <cellStyle name="40% - Accent4 16 2 2 2" xfId="6509"/>
    <cellStyle name="40% - Accent4 16 2 2 2 2" xfId="6510"/>
    <cellStyle name="40% - Accent4 16 2 2 3" xfId="6511"/>
    <cellStyle name="40% - Accent4 16 2 2 3 2" xfId="6512"/>
    <cellStyle name="40% - Accent4 16 2 2 4" xfId="6513"/>
    <cellStyle name="40% - Accent4 16 2 3" xfId="6514"/>
    <cellStyle name="40% - Accent4 16 2 3 2" xfId="6515"/>
    <cellStyle name="40% - Accent4 16 2 4" xfId="6516"/>
    <cellStyle name="40% - Accent4 16 2 4 2" xfId="6517"/>
    <cellStyle name="40% - Accent4 16 2 5" xfId="6518"/>
    <cellStyle name="40% - Accent4 16 3" xfId="6519"/>
    <cellStyle name="40% - Accent4 16 3 2" xfId="6520"/>
    <cellStyle name="40% - Accent4 16 3 2 2" xfId="6521"/>
    <cellStyle name="40% - Accent4 16 3 3" xfId="6522"/>
    <cellStyle name="40% - Accent4 16 3 3 2" xfId="6523"/>
    <cellStyle name="40% - Accent4 16 3 4" xfId="6524"/>
    <cellStyle name="40% - Accent4 16 4" xfId="6525"/>
    <cellStyle name="40% - Accent4 16 4 2" xfId="6526"/>
    <cellStyle name="40% - Accent4 16 4 2 2" xfId="6527"/>
    <cellStyle name="40% - Accent4 16 4 3" xfId="6528"/>
    <cellStyle name="40% - Accent4 16 4 3 2" xfId="6529"/>
    <cellStyle name="40% - Accent4 16 4 4" xfId="6530"/>
    <cellStyle name="40% - Accent4 16 5" xfId="6531"/>
    <cellStyle name="40% - Accent4 16 5 2" xfId="6532"/>
    <cellStyle name="40% - Accent4 16 6" xfId="6533"/>
    <cellStyle name="40% - Accent4 16 6 2" xfId="6534"/>
    <cellStyle name="40% - Accent4 16 7" xfId="6535"/>
    <cellStyle name="40% - Accent4 17" xfId="6536"/>
    <cellStyle name="40% - Accent4 17 2" xfId="6537"/>
    <cellStyle name="40% - Accent4 17 2 2" xfId="6538"/>
    <cellStyle name="40% - Accent4 17 2 2 2" xfId="6539"/>
    <cellStyle name="40% - Accent4 17 2 2 2 2" xfId="6540"/>
    <cellStyle name="40% - Accent4 17 2 2 3" xfId="6541"/>
    <cellStyle name="40% - Accent4 17 2 2 3 2" xfId="6542"/>
    <cellStyle name="40% - Accent4 17 2 2 4" xfId="6543"/>
    <cellStyle name="40% - Accent4 17 2 3" xfId="6544"/>
    <cellStyle name="40% - Accent4 17 2 3 2" xfId="6545"/>
    <cellStyle name="40% - Accent4 17 2 4" xfId="6546"/>
    <cellStyle name="40% - Accent4 17 2 4 2" xfId="6547"/>
    <cellStyle name="40% - Accent4 17 2 5" xfId="6548"/>
    <cellStyle name="40% - Accent4 17 3" xfId="6549"/>
    <cellStyle name="40% - Accent4 17 3 2" xfId="6550"/>
    <cellStyle name="40% - Accent4 17 3 2 2" xfId="6551"/>
    <cellStyle name="40% - Accent4 17 3 3" xfId="6552"/>
    <cellStyle name="40% - Accent4 17 3 3 2" xfId="6553"/>
    <cellStyle name="40% - Accent4 17 3 4" xfId="6554"/>
    <cellStyle name="40% - Accent4 17 4" xfId="6555"/>
    <cellStyle name="40% - Accent4 17 4 2" xfId="6556"/>
    <cellStyle name="40% - Accent4 17 4 2 2" xfId="6557"/>
    <cellStyle name="40% - Accent4 17 4 3" xfId="6558"/>
    <cellStyle name="40% - Accent4 17 4 3 2" xfId="6559"/>
    <cellStyle name="40% - Accent4 17 4 4" xfId="6560"/>
    <cellStyle name="40% - Accent4 17 5" xfId="6561"/>
    <cellStyle name="40% - Accent4 17 5 2" xfId="6562"/>
    <cellStyle name="40% - Accent4 17 6" xfId="6563"/>
    <cellStyle name="40% - Accent4 17 6 2" xfId="6564"/>
    <cellStyle name="40% - Accent4 17 7" xfId="6565"/>
    <cellStyle name="40% - Accent4 18" xfId="6566"/>
    <cellStyle name="40% - Accent4 18 2" xfId="6567"/>
    <cellStyle name="40% - Accent4 18 2 2" xfId="6568"/>
    <cellStyle name="40% - Accent4 18 2 2 2" xfId="6569"/>
    <cellStyle name="40% - Accent4 18 2 2 2 2" xfId="6570"/>
    <cellStyle name="40% - Accent4 18 2 2 3" xfId="6571"/>
    <cellStyle name="40% - Accent4 18 2 2 3 2" xfId="6572"/>
    <cellStyle name="40% - Accent4 18 2 2 4" xfId="6573"/>
    <cellStyle name="40% - Accent4 18 2 3" xfId="6574"/>
    <cellStyle name="40% - Accent4 18 2 3 2" xfId="6575"/>
    <cellStyle name="40% - Accent4 18 2 4" xfId="6576"/>
    <cellStyle name="40% - Accent4 18 2 4 2" xfId="6577"/>
    <cellStyle name="40% - Accent4 18 2 5" xfId="6578"/>
    <cellStyle name="40% - Accent4 18 3" xfId="6579"/>
    <cellStyle name="40% - Accent4 18 3 2" xfId="6580"/>
    <cellStyle name="40% - Accent4 18 3 2 2" xfId="6581"/>
    <cellStyle name="40% - Accent4 18 3 3" xfId="6582"/>
    <cellStyle name="40% - Accent4 18 3 3 2" xfId="6583"/>
    <cellStyle name="40% - Accent4 18 3 4" xfId="6584"/>
    <cellStyle name="40% - Accent4 18 4" xfId="6585"/>
    <cellStyle name="40% - Accent4 18 4 2" xfId="6586"/>
    <cellStyle name="40% - Accent4 18 4 2 2" xfId="6587"/>
    <cellStyle name="40% - Accent4 18 4 3" xfId="6588"/>
    <cellStyle name="40% - Accent4 18 4 3 2" xfId="6589"/>
    <cellStyle name="40% - Accent4 18 4 4" xfId="6590"/>
    <cellStyle name="40% - Accent4 18 5" xfId="6591"/>
    <cellStyle name="40% - Accent4 18 5 2" xfId="6592"/>
    <cellStyle name="40% - Accent4 18 6" xfId="6593"/>
    <cellStyle name="40% - Accent4 18 6 2" xfId="6594"/>
    <cellStyle name="40% - Accent4 18 7" xfId="6595"/>
    <cellStyle name="40% - Accent4 19" xfId="6596"/>
    <cellStyle name="40% - Accent4 19 2" xfId="6597"/>
    <cellStyle name="40% - Accent4 19 2 2" xfId="6598"/>
    <cellStyle name="40% - Accent4 19 2 2 2" xfId="6599"/>
    <cellStyle name="40% - Accent4 19 2 2 2 2" xfId="6600"/>
    <cellStyle name="40% - Accent4 19 2 2 3" xfId="6601"/>
    <cellStyle name="40% - Accent4 19 2 2 3 2" xfId="6602"/>
    <cellStyle name="40% - Accent4 19 2 2 4" xfId="6603"/>
    <cellStyle name="40% - Accent4 19 2 3" xfId="6604"/>
    <cellStyle name="40% - Accent4 19 2 3 2" xfId="6605"/>
    <cellStyle name="40% - Accent4 19 2 4" xfId="6606"/>
    <cellStyle name="40% - Accent4 19 2 4 2" xfId="6607"/>
    <cellStyle name="40% - Accent4 19 2 5" xfId="6608"/>
    <cellStyle name="40% - Accent4 19 3" xfId="6609"/>
    <cellStyle name="40% - Accent4 19 3 2" xfId="6610"/>
    <cellStyle name="40% - Accent4 19 3 2 2" xfId="6611"/>
    <cellStyle name="40% - Accent4 19 3 3" xfId="6612"/>
    <cellStyle name="40% - Accent4 19 3 3 2" xfId="6613"/>
    <cellStyle name="40% - Accent4 19 3 4" xfId="6614"/>
    <cellStyle name="40% - Accent4 19 4" xfId="6615"/>
    <cellStyle name="40% - Accent4 19 4 2" xfId="6616"/>
    <cellStyle name="40% - Accent4 19 4 2 2" xfId="6617"/>
    <cellStyle name="40% - Accent4 19 4 3" xfId="6618"/>
    <cellStyle name="40% - Accent4 19 4 3 2" xfId="6619"/>
    <cellStyle name="40% - Accent4 19 4 4" xfId="6620"/>
    <cellStyle name="40% - Accent4 19 5" xfId="6621"/>
    <cellStyle name="40% - Accent4 19 5 2" xfId="6622"/>
    <cellStyle name="40% - Accent4 19 6" xfId="6623"/>
    <cellStyle name="40% - Accent4 19 6 2" xfId="6624"/>
    <cellStyle name="40% - Accent4 19 7" xfId="6625"/>
    <cellStyle name="40% - Accent4 2" xfId="6626"/>
    <cellStyle name="40% - Accent4 2 2" xfId="6627"/>
    <cellStyle name="40% - Accent4 2 3" xfId="6628"/>
    <cellStyle name="40% - Accent4 2 3 2" xfId="6629"/>
    <cellStyle name="40% - Accent4 2 3 2 2" xfId="6630"/>
    <cellStyle name="40% - Accent4 2 3 2 2 2" xfId="6631"/>
    <cellStyle name="40% - Accent4 2 3 2 2 2 2" xfId="6632"/>
    <cellStyle name="40% - Accent4 2 3 2 2 3" xfId="6633"/>
    <cellStyle name="40% - Accent4 2 3 2 2 3 2" xfId="6634"/>
    <cellStyle name="40% - Accent4 2 3 2 2 4" xfId="6635"/>
    <cellStyle name="40% - Accent4 2 3 2 3" xfId="6636"/>
    <cellStyle name="40% - Accent4 2 3 2 3 2" xfId="6637"/>
    <cellStyle name="40% - Accent4 2 3 2 4" xfId="6638"/>
    <cellStyle name="40% - Accent4 2 3 2 4 2" xfId="6639"/>
    <cellStyle name="40% - Accent4 2 3 2 5" xfId="6640"/>
    <cellStyle name="40% - Accent4 2 3 3" xfId="6641"/>
    <cellStyle name="40% - Accent4 2 3 3 2" xfId="6642"/>
    <cellStyle name="40% - Accent4 2 3 3 2 2" xfId="6643"/>
    <cellStyle name="40% - Accent4 2 3 3 3" xfId="6644"/>
    <cellStyle name="40% - Accent4 2 3 3 3 2" xfId="6645"/>
    <cellStyle name="40% - Accent4 2 3 3 4" xfId="6646"/>
    <cellStyle name="40% - Accent4 2 3 4" xfId="6647"/>
    <cellStyle name="40% - Accent4 2 3 4 2" xfId="6648"/>
    <cellStyle name="40% - Accent4 2 3 4 2 2" xfId="6649"/>
    <cellStyle name="40% - Accent4 2 3 4 3" xfId="6650"/>
    <cellStyle name="40% - Accent4 2 3 4 3 2" xfId="6651"/>
    <cellStyle name="40% - Accent4 2 3 4 4" xfId="6652"/>
    <cellStyle name="40% - Accent4 2 3 5" xfId="6653"/>
    <cellStyle name="40% - Accent4 2 3 5 2" xfId="6654"/>
    <cellStyle name="40% - Accent4 2 3 6" xfId="6655"/>
    <cellStyle name="40% - Accent4 2 3 6 2" xfId="6656"/>
    <cellStyle name="40% - Accent4 2 3 7" xfId="6657"/>
    <cellStyle name="40% - Accent4 2 4" xfId="6658"/>
    <cellStyle name="40% - Accent4 2 5" xfId="6659"/>
    <cellStyle name="40% - Accent4 2 6" xfId="6660"/>
    <cellStyle name="40% - Accent4 20" xfId="6661"/>
    <cellStyle name="40% - Accent4 20 2" xfId="6662"/>
    <cellStyle name="40% - Accent4 20 2 2" xfId="6663"/>
    <cellStyle name="40% - Accent4 20 2 2 2" xfId="6664"/>
    <cellStyle name="40% - Accent4 20 2 2 2 2" xfId="6665"/>
    <cellStyle name="40% - Accent4 20 2 2 3" xfId="6666"/>
    <cellStyle name="40% - Accent4 20 2 2 3 2" xfId="6667"/>
    <cellStyle name="40% - Accent4 20 2 2 4" xfId="6668"/>
    <cellStyle name="40% - Accent4 20 2 3" xfId="6669"/>
    <cellStyle name="40% - Accent4 20 2 3 2" xfId="6670"/>
    <cellStyle name="40% - Accent4 20 2 4" xfId="6671"/>
    <cellStyle name="40% - Accent4 20 2 4 2" xfId="6672"/>
    <cellStyle name="40% - Accent4 20 2 5" xfId="6673"/>
    <cellStyle name="40% - Accent4 20 3" xfId="6674"/>
    <cellStyle name="40% - Accent4 20 3 2" xfId="6675"/>
    <cellStyle name="40% - Accent4 20 3 2 2" xfId="6676"/>
    <cellStyle name="40% - Accent4 20 3 3" xfId="6677"/>
    <cellStyle name="40% - Accent4 20 3 3 2" xfId="6678"/>
    <cellStyle name="40% - Accent4 20 3 4" xfId="6679"/>
    <cellStyle name="40% - Accent4 20 4" xfId="6680"/>
    <cellStyle name="40% - Accent4 20 4 2" xfId="6681"/>
    <cellStyle name="40% - Accent4 20 4 2 2" xfId="6682"/>
    <cellStyle name="40% - Accent4 20 4 3" xfId="6683"/>
    <cellStyle name="40% - Accent4 20 4 3 2" xfId="6684"/>
    <cellStyle name="40% - Accent4 20 4 4" xfId="6685"/>
    <cellStyle name="40% - Accent4 20 5" xfId="6686"/>
    <cellStyle name="40% - Accent4 20 5 2" xfId="6687"/>
    <cellStyle name="40% - Accent4 20 6" xfId="6688"/>
    <cellStyle name="40% - Accent4 20 6 2" xfId="6689"/>
    <cellStyle name="40% - Accent4 20 7" xfId="6690"/>
    <cellStyle name="40% - Accent4 21" xfId="6691"/>
    <cellStyle name="40% - Accent4 22" xfId="6692"/>
    <cellStyle name="40% - Accent4 22 2" xfId="6693"/>
    <cellStyle name="40% - Accent4 22 2 2" xfId="6694"/>
    <cellStyle name="40% - Accent4 22 2 2 2" xfId="6695"/>
    <cellStyle name="40% - Accent4 22 2 2 2 2" xfId="6696"/>
    <cellStyle name="40% - Accent4 22 2 2 3" xfId="6697"/>
    <cellStyle name="40% - Accent4 22 2 2 3 2" xfId="6698"/>
    <cellStyle name="40% - Accent4 22 2 2 4" xfId="6699"/>
    <cellStyle name="40% - Accent4 22 2 3" xfId="6700"/>
    <cellStyle name="40% - Accent4 22 2 3 2" xfId="6701"/>
    <cellStyle name="40% - Accent4 22 2 4" xfId="6702"/>
    <cellStyle name="40% - Accent4 22 2 4 2" xfId="6703"/>
    <cellStyle name="40% - Accent4 22 2 5" xfId="6704"/>
    <cellStyle name="40% - Accent4 22 3" xfId="6705"/>
    <cellStyle name="40% - Accent4 22 3 2" xfId="6706"/>
    <cellStyle name="40% - Accent4 22 3 2 2" xfId="6707"/>
    <cellStyle name="40% - Accent4 22 3 3" xfId="6708"/>
    <cellStyle name="40% - Accent4 22 3 3 2" xfId="6709"/>
    <cellStyle name="40% - Accent4 22 3 4" xfId="6710"/>
    <cellStyle name="40% - Accent4 22 4" xfId="6711"/>
    <cellStyle name="40% - Accent4 22 4 2" xfId="6712"/>
    <cellStyle name="40% - Accent4 22 4 2 2" xfId="6713"/>
    <cellStyle name="40% - Accent4 22 4 3" xfId="6714"/>
    <cellStyle name="40% - Accent4 22 4 3 2" xfId="6715"/>
    <cellStyle name="40% - Accent4 22 4 4" xfId="6716"/>
    <cellStyle name="40% - Accent4 22 5" xfId="6717"/>
    <cellStyle name="40% - Accent4 22 5 2" xfId="6718"/>
    <cellStyle name="40% - Accent4 22 6" xfId="6719"/>
    <cellStyle name="40% - Accent4 22 6 2" xfId="6720"/>
    <cellStyle name="40% - Accent4 22 7" xfId="6721"/>
    <cellStyle name="40% - Accent4 23" xfId="6722"/>
    <cellStyle name="40% - Accent4 23 2" xfId="6723"/>
    <cellStyle name="40% - Accent4 23 2 2" xfId="6724"/>
    <cellStyle name="40% - Accent4 23 2 2 2" xfId="6725"/>
    <cellStyle name="40% - Accent4 23 2 3" xfId="6726"/>
    <cellStyle name="40% - Accent4 23 2 3 2" xfId="6727"/>
    <cellStyle name="40% - Accent4 23 2 4" xfId="6728"/>
    <cellStyle name="40% - Accent4 23 3" xfId="6729"/>
    <cellStyle name="40% - Accent4 23 3 2" xfId="6730"/>
    <cellStyle name="40% - Accent4 23 4" xfId="6731"/>
    <cellStyle name="40% - Accent4 23 4 2" xfId="6732"/>
    <cellStyle name="40% - Accent4 23 5" xfId="6733"/>
    <cellStyle name="40% - Accent4 24" xfId="6734"/>
    <cellStyle name="40% - Accent4 24 2" xfId="6735"/>
    <cellStyle name="40% - Accent4 24 2 2" xfId="6736"/>
    <cellStyle name="40% - Accent4 24 3" xfId="6737"/>
    <cellStyle name="40% - Accent4 24 3 2" xfId="6738"/>
    <cellStyle name="40% - Accent4 24 4" xfId="6739"/>
    <cellStyle name="40% - Accent4 25" xfId="6740"/>
    <cellStyle name="40% - Accent4 25 2" xfId="6741"/>
    <cellStyle name="40% - Accent4 25 2 2" xfId="6742"/>
    <cellStyle name="40% - Accent4 25 3" xfId="6743"/>
    <cellStyle name="40% - Accent4 25 3 2" xfId="6744"/>
    <cellStyle name="40% - Accent4 25 4" xfId="6745"/>
    <cellStyle name="40% - Accent4 26" xfId="6746"/>
    <cellStyle name="40% - Accent4 27" xfId="6747"/>
    <cellStyle name="40% - Accent4 27 2" xfId="6748"/>
    <cellStyle name="40% - Accent4 28" xfId="6749"/>
    <cellStyle name="40% - Accent4 28 2" xfId="6750"/>
    <cellStyle name="40% - Accent4 29" xfId="6751"/>
    <cellStyle name="40% - Accent4 29 2" xfId="6752"/>
    <cellStyle name="40% - Accent4 3" xfId="6753"/>
    <cellStyle name="40% - Accent4 3 2" xfId="6754"/>
    <cellStyle name="40% - Accent4 3 3" xfId="6755"/>
    <cellStyle name="40% - Accent4 3 3 2" xfId="6756"/>
    <cellStyle name="40% - Accent4 3 3 2 2" xfId="6757"/>
    <cellStyle name="40% - Accent4 3 3 2 2 2" xfId="6758"/>
    <cellStyle name="40% - Accent4 3 3 2 2 2 2" xfId="6759"/>
    <cellStyle name="40% - Accent4 3 3 2 2 3" xfId="6760"/>
    <cellStyle name="40% - Accent4 3 3 2 2 3 2" xfId="6761"/>
    <cellStyle name="40% - Accent4 3 3 2 2 4" xfId="6762"/>
    <cellStyle name="40% - Accent4 3 3 2 3" xfId="6763"/>
    <cellStyle name="40% - Accent4 3 3 2 3 2" xfId="6764"/>
    <cellStyle name="40% - Accent4 3 3 2 4" xfId="6765"/>
    <cellStyle name="40% - Accent4 3 3 2 4 2" xfId="6766"/>
    <cellStyle name="40% - Accent4 3 3 2 5" xfId="6767"/>
    <cellStyle name="40% - Accent4 3 3 3" xfId="6768"/>
    <cellStyle name="40% - Accent4 3 3 3 2" xfId="6769"/>
    <cellStyle name="40% - Accent4 3 3 3 2 2" xfId="6770"/>
    <cellStyle name="40% - Accent4 3 3 3 3" xfId="6771"/>
    <cellStyle name="40% - Accent4 3 3 3 3 2" xfId="6772"/>
    <cellStyle name="40% - Accent4 3 3 3 4" xfId="6773"/>
    <cellStyle name="40% - Accent4 3 3 4" xfId="6774"/>
    <cellStyle name="40% - Accent4 3 3 4 2" xfId="6775"/>
    <cellStyle name="40% - Accent4 3 3 4 2 2" xfId="6776"/>
    <cellStyle name="40% - Accent4 3 3 4 3" xfId="6777"/>
    <cellStyle name="40% - Accent4 3 3 4 3 2" xfId="6778"/>
    <cellStyle name="40% - Accent4 3 3 4 4" xfId="6779"/>
    <cellStyle name="40% - Accent4 3 3 5" xfId="6780"/>
    <cellStyle name="40% - Accent4 3 3 5 2" xfId="6781"/>
    <cellStyle name="40% - Accent4 3 3 6" xfId="6782"/>
    <cellStyle name="40% - Accent4 3 3 6 2" xfId="6783"/>
    <cellStyle name="40% - Accent4 3 3 7" xfId="6784"/>
    <cellStyle name="40% - Accent4 30" xfId="6785"/>
    <cellStyle name="40% - Accent4 4" xfId="6786"/>
    <cellStyle name="40% - Accent4 4 2" xfId="6787"/>
    <cellStyle name="40% - Accent4 4 2 2" xfId="6788"/>
    <cellStyle name="40% - Accent4 4 2 2 2" xfId="6789"/>
    <cellStyle name="40% - Accent4 4 2 2 2 2" xfId="6790"/>
    <cellStyle name="40% - Accent4 4 2 2 2 2 2" xfId="6791"/>
    <cellStyle name="40% - Accent4 4 2 2 2 3" xfId="6792"/>
    <cellStyle name="40% - Accent4 4 2 2 2 3 2" xfId="6793"/>
    <cellStyle name="40% - Accent4 4 2 2 2 4" xfId="6794"/>
    <cellStyle name="40% - Accent4 4 2 2 3" xfId="6795"/>
    <cellStyle name="40% - Accent4 4 2 2 3 2" xfId="6796"/>
    <cellStyle name="40% - Accent4 4 2 2 4" xfId="6797"/>
    <cellStyle name="40% - Accent4 4 2 2 4 2" xfId="6798"/>
    <cellStyle name="40% - Accent4 4 2 2 5" xfId="6799"/>
    <cellStyle name="40% - Accent4 4 2 3" xfId="6800"/>
    <cellStyle name="40% - Accent4 4 2 3 2" xfId="6801"/>
    <cellStyle name="40% - Accent4 4 2 3 2 2" xfId="6802"/>
    <cellStyle name="40% - Accent4 4 2 3 3" xfId="6803"/>
    <cellStyle name="40% - Accent4 4 2 3 3 2" xfId="6804"/>
    <cellStyle name="40% - Accent4 4 2 3 4" xfId="6805"/>
    <cellStyle name="40% - Accent4 4 2 4" xfId="6806"/>
    <cellStyle name="40% - Accent4 4 2 4 2" xfId="6807"/>
    <cellStyle name="40% - Accent4 4 2 4 2 2" xfId="6808"/>
    <cellStyle name="40% - Accent4 4 2 4 3" xfId="6809"/>
    <cellStyle name="40% - Accent4 4 2 4 3 2" xfId="6810"/>
    <cellStyle name="40% - Accent4 4 2 4 4" xfId="6811"/>
    <cellStyle name="40% - Accent4 4 2 5" xfId="6812"/>
    <cellStyle name="40% - Accent4 4 2 5 2" xfId="6813"/>
    <cellStyle name="40% - Accent4 4 2 6" xfId="6814"/>
    <cellStyle name="40% - Accent4 4 2 6 2" xfId="6815"/>
    <cellStyle name="40% - Accent4 4 2 7" xfId="6816"/>
    <cellStyle name="40% - Accent4 4 3" xfId="6817"/>
    <cellStyle name="40% - Accent4 4 3 2" xfId="6818"/>
    <cellStyle name="40% - Accent4 4 3 2 2" xfId="6819"/>
    <cellStyle name="40% - Accent4 4 3 2 2 2" xfId="6820"/>
    <cellStyle name="40% - Accent4 4 3 2 3" xfId="6821"/>
    <cellStyle name="40% - Accent4 4 3 2 3 2" xfId="6822"/>
    <cellStyle name="40% - Accent4 4 3 2 4" xfId="6823"/>
    <cellStyle name="40% - Accent4 4 3 3" xfId="6824"/>
    <cellStyle name="40% - Accent4 4 3 3 2" xfId="6825"/>
    <cellStyle name="40% - Accent4 4 3 4" xfId="6826"/>
    <cellStyle name="40% - Accent4 4 3 4 2" xfId="6827"/>
    <cellStyle name="40% - Accent4 4 3 5" xfId="6828"/>
    <cellStyle name="40% - Accent4 4 4" xfId="6829"/>
    <cellStyle name="40% - Accent4 4 4 2" xfId="6830"/>
    <cellStyle name="40% - Accent4 4 4 2 2" xfId="6831"/>
    <cellStyle name="40% - Accent4 4 4 3" xfId="6832"/>
    <cellStyle name="40% - Accent4 4 4 3 2" xfId="6833"/>
    <cellStyle name="40% - Accent4 4 4 4" xfId="6834"/>
    <cellStyle name="40% - Accent4 4 5" xfId="6835"/>
    <cellStyle name="40% - Accent4 4 5 2" xfId="6836"/>
    <cellStyle name="40% - Accent4 4 5 2 2" xfId="6837"/>
    <cellStyle name="40% - Accent4 4 5 3" xfId="6838"/>
    <cellStyle name="40% - Accent4 4 5 3 2" xfId="6839"/>
    <cellStyle name="40% - Accent4 4 5 4" xfId="6840"/>
    <cellStyle name="40% - Accent4 4 6" xfId="6841"/>
    <cellStyle name="40% - Accent4 4 6 2" xfId="6842"/>
    <cellStyle name="40% - Accent4 4 7" xfId="6843"/>
    <cellStyle name="40% - Accent4 4 7 2" xfId="6844"/>
    <cellStyle name="40% - Accent4 4 8" xfId="6845"/>
    <cellStyle name="40% - Accent4 5" xfId="6846"/>
    <cellStyle name="40% - Accent4 5 2" xfId="6847"/>
    <cellStyle name="40% - Accent4 5 2 2" xfId="6848"/>
    <cellStyle name="40% - Accent4 5 2 2 2" xfId="6849"/>
    <cellStyle name="40% - Accent4 5 2 2 2 2" xfId="6850"/>
    <cellStyle name="40% - Accent4 5 2 2 3" xfId="6851"/>
    <cellStyle name="40% - Accent4 5 2 2 3 2" xfId="6852"/>
    <cellStyle name="40% - Accent4 5 2 2 4" xfId="6853"/>
    <cellStyle name="40% - Accent4 5 2 3" xfId="6854"/>
    <cellStyle name="40% - Accent4 5 2 3 2" xfId="6855"/>
    <cellStyle name="40% - Accent4 5 2 4" xfId="6856"/>
    <cellStyle name="40% - Accent4 5 2 4 2" xfId="6857"/>
    <cellStyle name="40% - Accent4 5 2 5" xfId="6858"/>
    <cellStyle name="40% - Accent4 5 3" xfId="6859"/>
    <cellStyle name="40% - Accent4 5 3 2" xfId="6860"/>
    <cellStyle name="40% - Accent4 5 3 2 2" xfId="6861"/>
    <cellStyle name="40% - Accent4 5 3 3" xfId="6862"/>
    <cellStyle name="40% - Accent4 5 3 3 2" xfId="6863"/>
    <cellStyle name="40% - Accent4 5 3 4" xfId="6864"/>
    <cellStyle name="40% - Accent4 5 4" xfId="6865"/>
    <cellStyle name="40% - Accent4 5 4 2" xfId="6866"/>
    <cellStyle name="40% - Accent4 5 4 2 2" xfId="6867"/>
    <cellStyle name="40% - Accent4 5 4 3" xfId="6868"/>
    <cellStyle name="40% - Accent4 5 4 3 2" xfId="6869"/>
    <cellStyle name="40% - Accent4 5 4 4" xfId="6870"/>
    <cellStyle name="40% - Accent4 5 5" xfId="6871"/>
    <cellStyle name="40% - Accent4 5 5 2" xfId="6872"/>
    <cellStyle name="40% - Accent4 5 6" xfId="6873"/>
    <cellStyle name="40% - Accent4 5 6 2" xfId="6874"/>
    <cellStyle name="40% - Accent4 5 7" xfId="6875"/>
    <cellStyle name="40% - Accent4 6" xfId="6876"/>
    <cellStyle name="40% - Accent4 6 2" xfId="6877"/>
    <cellStyle name="40% - Accent4 6 2 2" xfId="6878"/>
    <cellStyle name="40% - Accent4 6 2 2 2" xfId="6879"/>
    <cellStyle name="40% - Accent4 6 2 2 2 2" xfId="6880"/>
    <cellStyle name="40% - Accent4 6 2 2 3" xfId="6881"/>
    <cellStyle name="40% - Accent4 6 2 2 3 2" xfId="6882"/>
    <cellStyle name="40% - Accent4 6 2 2 4" xfId="6883"/>
    <cellStyle name="40% - Accent4 6 2 3" xfId="6884"/>
    <cellStyle name="40% - Accent4 6 2 3 2" xfId="6885"/>
    <cellStyle name="40% - Accent4 6 2 4" xfId="6886"/>
    <cellStyle name="40% - Accent4 6 2 4 2" xfId="6887"/>
    <cellStyle name="40% - Accent4 6 2 5" xfId="6888"/>
    <cellStyle name="40% - Accent4 6 3" xfId="6889"/>
    <cellStyle name="40% - Accent4 6 3 2" xfId="6890"/>
    <cellStyle name="40% - Accent4 6 3 2 2" xfId="6891"/>
    <cellStyle name="40% - Accent4 6 3 3" xfId="6892"/>
    <cellStyle name="40% - Accent4 6 3 3 2" xfId="6893"/>
    <cellStyle name="40% - Accent4 6 3 4" xfId="6894"/>
    <cellStyle name="40% - Accent4 6 4" xfId="6895"/>
    <cellStyle name="40% - Accent4 6 4 2" xfId="6896"/>
    <cellStyle name="40% - Accent4 6 4 2 2" xfId="6897"/>
    <cellStyle name="40% - Accent4 6 4 3" xfId="6898"/>
    <cellStyle name="40% - Accent4 6 4 3 2" xfId="6899"/>
    <cellStyle name="40% - Accent4 6 4 4" xfId="6900"/>
    <cellStyle name="40% - Accent4 6 5" xfId="6901"/>
    <cellStyle name="40% - Accent4 6 5 2" xfId="6902"/>
    <cellStyle name="40% - Accent4 6 6" xfId="6903"/>
    <cellStyle name="40% - Accent4 6 6 2" xfId="6904"/>
    <cellStyle name="40% - Accent4 6 7" xfId="6905"/>
    <cellStyle name="40% - Accent4 7" xfId="6906"/>
    <cellStyle name="40% - Accent4 7 2" xfId="6907"/>
    <cellStyle name="40% - Accent4 7 2 2" xfId="6908"/>
    <cellStyle name="40% - Accent4 7 2 2 2" xfId="6909"/>
    <cellStyle name="40% - Accent4 7 2 2 2 2" xfId="6910"/>
    <cellStyle name="40% - Accent4 7 2 2 3" xfId="6911"/>
    <cellStyle name="40% - Accent4 7 2 2 3 2" xfId="6912"/>
    <cellStyle name="40% - Accent4 7 2 2 4" xfId="6913"/>
    <cellStyle name="40% - Accent4 7 2 3" xfId="6914"/>
    <cellStyle name="40% - Accent4 7 2 3 2" xfId="6915"/>
    <cellStyle name="40% - Accent4 7 2 4" xfId="6916"/>
    <cellStyle name="40% - Accent4 7 2 4 2" xfId="6917"/>
    <cellStyle name="40% - Accent4 7 2 5" xfId="6918"/>
    <cellStyle name="40% - Accent4 7 3" xfId="6919"/>
    <cellStyle name="40% - Accent4 7 3 2" xfId="6920"/>
    <cellStyle name="40% - Accent4 7 3 2 2" xfId="6921"/>
    <cellStyle name="40% - Accent4 7 3 3" xfId="6922"/>
    <cellStyle name="40% - Accent4 7 3 3 2" xfId="6923"/>
    <cellStyle name="40% - Accent4 7 3 4" xfId="6924"/>
    <cellStyle name="40% - Accent4 7 4" xfId="6925"/>
    <cellStyle name="40% - Accent4 7 4 2" xfId="6926"/>
    <cellStyle name="40% - Accent4 7 4 2 2" xfId="6927"/>
    <cellStyle name="40% - Accent4 7 4 3" xfId="6928"/>
    <cellStyle name="40% - Accent4 7 4 3 2" xfId="6929"/>
    <cellStyle name="40% - Accent4 7 4 4" xfId="6930"/>
    <cellStyle name="40% - Accent4 7 5" xfId="6931"/>
    <cellStyle name="40% - Accent4 7 5 2" xfId="6932"/>
    <cellStyle name="40% - Accent4 7 6" xfId="6933"/>
    <cellStyle name="40% - Accent4 7 6 2" xfId="6934"/>
    <cellStyle name="40% - Accent4 7 7" xfId="6935"/>
    <cellStyle name="40% - Accent4 8" xfId="6936"/>
    <cellStyle name="40% - Accent4 8 2" xfId="6937"/>
    <cellStyle name="40% - Accent4 8 2 2" xfId="6938"/>
    <cellStyle name="40% - Accent4 8 2 2 2" xfId="6939"/>
    <cellStyle name="40% - Accent4 8 2 2 2 2" xfId="6940"/>
    <cellStyle name="40% - Accent4 8 2 2 3" xfId="6941"/>
    <cellStyle name="40% - Accent4 8 2 2 3 2" xfId="6942"/>
    <cellStyle name="40% - Accent4 8 2 2 4" xfId="6943"/>
    <cellStyle name="40% - Accent4 8 2 3" xfId="6944"/>
    <cellStyle name="40% - Accent4 8 2 3 2" xfId="6945"/>
    <cellStyle name="40% - Accent4 8 2 4" xfId="6946"/>
    <cellStyle name="40% - Accent4 8 2 4 2" xfId="6947"/>
    <cellStyle name="40% - Accent4 8 2 5" xfId="6948"/>
    <cellStyle name="40% - Accent4 8 3" xfId="6949"/>
    <cellStyle name="40% - Accent4 8 3 2" xfId="6950"/>
    <cellStyle name="40% - Accent4 8 3 2 2" xfId="6951"/>
    <cellStyle name="40% - Accent4 8 3 3" xfId="6952"/>
    <cellStyle name="40% - Accent4 8 3 3 2" xfId="6953"/>
    <cellStyle name="40% - Accent4 8 3 4" xfId="6954"/>
    <cellStyle name="40% - Accent4 8 4" xfId="6955"/>
    <cellStyle name="40% - Accent4 8 4 2" xfId="6956"/>
    <cellStyle name="40% - Accent4 8 4 2 2" xfId="6957"/>
    <cellStyle name="40% - Accent4 8 4 3" xfId="6958"/>
    <cellStyle name="40% - Accent4 8 4 3 2" xfId="6959"/>
    <cellStyle name="40% - Accent4 8 4 4" xfId="6960"/>
    <cellStyle name="40% - Accent4 8 5" xfId="6961"/>
    <cellStyle name="40% - Accent4 8 5 2" xfId="6962"/>
    <cellStyle name="40% - Accent4 8 6" xfId="6963"/>
    <cellStyle name="40% - Accent4 8 6 2" xfId="6964"/>
    <cellStyle name="40% - Accent4 8 7" xfId="6965"/>
    <cellStyle name="40% - Accent4 9" xfId="6966"/>
    <cellStyle name="40% - Accent4 9 2" xfId="6967"/>
    <cellStyle name="40% - Accent4 9 2 2" xfId="6968"/>
    <cellStyle name="40% - Accent4 9 2 2 2" xfId="6969"/>
    <cellStyle name="40% - Accent4 9 2 2 2 2" xfId="6970"/>
    <cellStyle name="40% - Accent4 9 2 2 3" xfId="6971"/>
    <cellStyle name="40% - Accent4 9 2 2 3 2" xfId="6972"/>
    <cellStyle name="40% - Accent4 9 2 2 4" xfId="6973"/>
    <cellStyle name="40% - Accent4 9 2 3" xfId="6974"/>
    <cellStyle name="40% - Accent4 9 2 3 2" xfId="6975"/>
    <cellStyle name="40% - Accent4 9 2 4" xfId="6976"/>
    <cellStyle name="40% - Accent4 9 2 4 2" xfId="6977"/>
    <cellStyle name="40% - Accent4 9 2 5" xfId="6978"/>
    <cellStyle name="40% - Accent4 9 3" xfId="6979"/>
    <cellStyle name="40% - Accent4 9 3 2" xfId="6980"/>
    <cellStyle name="40% - Accent4 9 3 2 2" xfId="6981"/>
    <cellStyle name="40% - Accent4 9 3 3" xfId="6982"/>
    <cellStyle name="40% - Accent4 9 3 3 2" xfId="6983"/>
    <cellStyle name="40% - Accent4 9 3 4" xfId="6984"/>
    <cellStyle name="40% - Accent4 9 4" xfId="6985"/>
    <cellStyle name="40% - Accent4 9 4 2" xfId="6986"/>
    <cellStyle name="40% - Accent4 9 4 2 2" xfId="6987"/>
    <cellStyle name="40% - Accent4 9 4 3" xfId="6988"/>
    <cellStyle name="40% - Accent4 9 4 3 2" xfId="6989"/>
    <cellStyle name="40% - Accent4 9 4 4" xfId="6990"/>
    <cellStyle name="40% - Accent4 9 5" xfId="6991"/>
    <cellStyle name="40% - Accent4 9 5 2" xfId="6992"/>
    <cellStyle name="40% - Accent4 9 6" xfId="6993"/>
    <cellStyle name="40% - Accent4 9 6 2" xfId="6994"/>
    <cellStyle name="40% - Accent4 9 7" xfId="6995"/>
    <cellStyle name="40% - Accent5 10" xfId="6996"/>
    <cellStyle name="40% - Accent5 10 2" xfId="6997"/>
    <cellStyle name="40% - Accent5 10 2 2" xfId="6998"/>
    <cellStyle name="40% - Accent5 10 2 2 2" xfId="6999"/>
    <cellStyle name="40% - Accent5 10 2 2 2 2" xfId="7000"/>
    <cellStyle name="40% - Accent5 10 2 2 3" xfId="7001"/>
    <cellStyle name="40% - Accent5 10 2 2 3 2" xfId="7002"/>
    <cellStyle name="40% - Accent5 10 2 2 4" xfId="7003"/>
    <cellStyle name="40% - Accent5 10 2 3" xfId="7004"/>
    <cellStyle name="40% - Accent5 10 2 3 2" xfId="7005"/>
    <cellStyle name="40% - Accent5 10 2 4" xfId="7006"/>
    <cellStyle name="40% - Accent5 10 2 4 2" xfId="7007"/>
    <cellStyle name="40% - Accent5 10 2 5" xfId="7008"/>
    <cellStyle name="40% - Accent5 10 3" xfId="7009"/>
    <cellStyle name="40% - Accent5 10 3 2" xfId="7010"/>
    <cellStyle name="40% - Accent5 10 3 2 2" xfId="7011"/>
    <cellStyle name="40% - Accent5 10 3 3" xfId="7012"/>
    <cellStyle name="40% - Accent5 10 3 3 2" xfId="7013"/>
    <cellStyle name="40% - Accent5 10 3 4" xfId="7014"/>
    <cellStyle name="40% - Accent5 10 4" xfId="7015"/>
    <cellStyle name="40% - Accent5 10 4 2" xfId="7016"/>
    <cellStyle name="40% - Accent5 10 4 2 2" xfId="7017"/>
    <cellStyle name="40% - Accent5 10 4 3" xfId="7018"/>
    <cellStyle name="40% - Accent5 10 4 3 2" xfId="7019"/>
    <cellStyle name="40% - Accent5 10 4 4" xfId="7020"/>
    <cellStyle name="40% - Accent5 10 5" xfId="7021"/>
    <cellStyle name="40% - Accent5 10 5 2" xfId="7022"/>
    <cellStyle name="40% - Accent5 10 6" xfId="7023"/>
    <cellStyle name="40% - Accent5 10 6 2" xfId="7024"/>
    <cellStyle name="40% - Accent5 10 7" xfId="7025"/>
    <cellStyle name="40% - Accent5 11" xfId="7026"/>
    <cellStyle name="40% - Accent5 11 2" xfId="7027"/>
    <cellStyle name="40% - Accent5 11 2 2" xfId="7028"/>
    <cellStyle name="40% - Accent5 11 2 2 2" xfId="7029"/>
    <cellStyle name="40% - Accent5 11 2 2 2 2" xfId="7030"/>
    <cellStyle name="40% - Accent5 11 2 2 3" xfId="7031"/>
    <cellStyle name="40% - Accent5 11 2 2 3 2" xfId="7032"/>
    <cellStyle name="40% - Accent5 11 2 2 4" xfId="7033"/>
    <cellStyle name="40% - Accent5 11 2 3" xfId="7034"/>
    <cellStyle name="40% - Accent5 11 2 3 2" xfId="7035"/>
    <cellStyle name="40% - Accent5 11 2 4" xfId="7036"/>
    <cellStyle name="40% - Accent5 11 2 4 2" xfId="7037"/>
    <cellStyle name="40% - Accent5 11 2 5" xfId="7038"/>
    <cellStyle name="40% - Accent5 11 3" xfId="7039"/>
    <cellStyle name="40% - Accent5 11 3 2" xfId="7040"/>
    <cellStyle name="40% - Accent5 11 3 2 2" xfId="7041"/>
    <cellStyle name="40% - Accent5 11 3 3" xfId="7042"/>
    <cellStyle name="40% - Accent5 11 3 3 2" xfId="7043"/>
    <cellStyle name="40% - Accent5 11 3 4" xfId="7044"/>
    <cellStyle name="40% - Accent5 11 4" xfId="7045"/>
    <cellStyle name="40% - Accent5 11 4 2" xfId="7046"/>
    <cellStyle name="40% - Accent5 11 4 2 2" xfId="7047"/>
    <cellStyle name="40% - Accent5 11 4 3" xfId="7048"/>
    <cellStyle name="40% - Accent5 11 4 3 2" xfId="7049"/>
    <cellStyle name="40% - Accent5 11 4 4" xfId="7050"/>
    <cellStyle name="40% - Accent5 11 5" xfId="7051"/>
    <cellStyle name="40% - Accent5 11 5 2" xfId="7052"/>
    <cellStyle name="40% - Accent5 11 6" xfId="7053"/>
    <cellStyle name="40% - Accent5 11 6 2" xfId="7054"/>
    <cellStyle name="40% - Accent5 11 7" xfId="7055"/>
    <cellStyle name="40% - Accent5 12" xfId="7056"/>
    <cellStyle name="40% - Accent5 12 2" xfId="7057"/>
    <cellStyle name="40% - Accent5 12 2 2" xfId="7058"/>
    <cellStyle name="40% - Accent5 12 2 2 2" xfId="7059"/>
    <cellStyle name="40% - Accent5 12 2 2 2 2" xfId="7060"/>
    <cellStyle name="40% - Accent5 12 2 2 3" xfId="7061"/>
    <cellStyle name="40% - Accent5 12 2 2 3 2" xfId="7062"/>
    <cellStyle name="40% - Accent5 12 2 2 4" xfId="7063"/>
    <cellStyle name="40% - Accent5 12 2 3" xfId="7064"/>
    <cellStyle name="40% - Accent5 12 2 3 2" xfId="7065"/>
    <cellStyle name="40% - Accent5 12 2 4" xfId="7066"/>
    <cellStyle name="40% - Accent5 12 2 4 2" xfId="7067"/>
    <cellStyle name="40% - Accent5 12 2 5" xfId="7068"/>
    <cellStyle name="40% - Accent5 12 3" xfId="7069"/>
    <cellStyle name="40% - Accent5 12 3 2" xfId="7070"/>
    <cellStyle name="40% - Accent5 12 3 2 2" xfId="7071"/>
    <cellStyle name="40% - Accent5 12 3 3" xfId="7072"/>
    <cellStyle name="40% - Accent5 12 3 3 2" xfId="7073"/>
    <cellStyle name="40% - Accent5 12 3 4" xfId="7074"/>
    <cellStyle name="40% - Accent5 12 4" xfId="7075"/>
    <cellStyle name="40% - Accent5 12 4 2" xfId="7076"/>
    <cellStyle name="40% - Accent5 12 4 2 2" xfId="7077"/>
    <cellStyle name="40% - Accent5 12 4 3" xfId="7078"/>
    <cellStyle name="40% - Accent5 12 4 3 2" xfId="7079"/>
    <cellStyle name="40% - Accent5 12 4 4" xfId="7080"/>
    <cellStyle name="40% - Accent5 12 5" xfId="7081"/>
    <cellStyle name="40% - Accent5 12 5 2" xfId="7082"/>
    <cellStyle name="40% - Accent5 12 6" xfId="7083"/>
    <cellStyle name="40% - Accent5 12 6 2" xfId="7084"/>
    <cellStyle name="40% - Accent5 12 7" xfId="7085"/>
    <cellStyle name="40% - Accent5 13" xfId="7086"/>
    <cellStyle name="40% - Accent5 13 2" xfId="7087"/>
    <cellStyle name="40% - Accent5 13 2 2" xfId="7088"/>
    <cellStyle name="40% - Accent5 13 2 2 2" xfId="7089"/>
    <cellStyle name="40% - Accent5 13 2 2 2 2" xfId="7090"/>
    <cellStyle name="40% - Accent5 13 2 2 3" xfId="7091"/>
    <cellStyle name="40% - Accent5 13 2 2 3 2" xfId="7092"/>
    <cellStyle name="40% - Accent5 13 2 2 4" xfId="7093"/>
    <cellStyle name="40% - Accent5 13 2 3" xfId="7094"/>
    <cellStyle name="40% - Accent5 13 2 3 2" xfId="7095"/>
    <cellStyle name="40% - Accent5 13 2 4" xfId="7096"/>
    <cellStyle name="40% - Accent5 13 2 4 2" xfId="7097"/>
    <cellStyle name="40% - Accent5 13 2 5" xfId="7098"/>
    <cellStyle name="40% - Accent5 13 3" xfId="7099"/>
    <cellStyle name="40% - Accent5 13 3 2" xfId="7100"/>
    <cellStyle name="40% - Accent5 13 3 2 2" xfId="7101"/>
    <cellStyle name="40% - Accent5 13 3 3" xfId="7102"/>
    <cellStyle name="40% - Accent5 13 3 3 2" xfId="7103"/>
    <cellStyle name="40% - Accent5 13 3 4" xfId="7104"/>
    <cellStyle name="40% - Accent5 13 4" xfId="7105"/>
    <cellStyle name="40% - Accent5 13 4 2" xfId="7106"/>
    <cellStyle name="40% - Accent5 13 4 2 2" xfId="7107"/>
    <cellStyle name="40% - Accent5 13 4 3" xfId="7108"/>
    <cellStyle name="40% - Accent5 13 4 3 2" xfId="7109"/>
    <cellStyle name="40% - Accent5 13 4 4" xfId="7110"/>
    <cellStyle name="40% - Accent5 13 5" xfId="7111"/>
    <cellStyle name="40% - Accent5 13 5 2" xfId="7112"/>
    <cellStyle name="40% - Accent5 13 6" xfId="7113"/>
    <cellStyle name="40% - Accent5 13 6 2" xfId="7114"/>
    <cellStyle name="40% - Accent5 13 7" xfId="7115"/>
    <cellStyle name="40% - Accent5 14" xfId="7116"/>
    <cellStyle name="40% - Accent5 14 2" xfId="7117"/>
    <cellStyle name="40% - Accent5 14 2 2" xfId="7118"/>
    <cellStyle name="40% - Accent5 14 2 2 2" xfId="7119"/>
    <cellStyle name="40% - Accent5 14 2 2 2 2" xfId="7120"/>
    <cellStyle name="40% - Accent5 14 2 2 3" xfId="7121"/>
    <cellStyle name="40% - Accent5 14 2 2 3 2" xfId="7122"/>
    <cellStyle name="40% - Accent5 14 2 2 4" xfId="7123"/>
    <cellStyle name="40% - Accent5 14 2 3" xfId="7124"/>
    <cellStyle name="40% - Accent5 14 2 3 2" xfId="7125"/>
    <cellStyle name="40% - Accent5 14 2 4" xfId="7126"/>
    <cellStyle name="40% - Accent5 14 2 4 2" xfId="7127"/>
    <cellStyle name="40% - Accent5 14 2 5" xfId="7128"/>
    <cellStyle name="40% - Accent5 14 3" xfId="7129"/>
    <cellStyle name="40% - Accent5 14 3 2" xfId="7130"/>
    <cellStyle name="40% - Accent5 14 3 2 2" xfId="7131"/>
    <cellStyle name="40% - Accent5 14 3 3" xfId="7132"/>
    <cellStyle name="40% - Accent5 14 3 3 2" xfId="7133"/>
    <cellStyle name="40% - Accent5 14 3 4" xfId="7134"/>
    <cellStyle name="40% - Accent5 14 4" xfId="7135"/>
    <cellStyle name="40% - Accent5 14 4 2" xfId="7136"/>
    <cellStyle name="40% - Accent5 14 4 2 2" xfId="7137"/>
    <cellStyle name="40% - Accent5 14 4 3" xfId="7138"/>
    <cellStyle name="40% - Accent5 14 4 3 2" xfId="7139"/>
    <cellStyle name="40% - Accent5 14 4 4" xfId="7140"/>
    <cellStyle name="40% - Accent5 14 5" xfId="7141"/>
    <cellStyle name="40% - Accent5 14 5 2" xfId="7142"/>
    <cellStyle name="40% - Accent5 14 6" xfId="7143"/>
    <cellStyle name="40% - Accent5 14 6 2" xfId="7144"/>
    <cellStyle name="40% - Accent5 14 7" xfId="7145"/>
    <cellStyle name="40% - Accent5 15" xfId="7146"/>
    <cellStyle name="40% - Accent5 15 2" xfId="7147"/>
    <cellStyle name="40% - Accent5 15 2 2" xfId="7148"/>
    <cellStyle name="40% - Accent5 15 2 2 2" xfId="7149"/>
    <cellStyle name="40% - Accent5 15 2 2 2 2" xfId="7150"/>
    <cellStyle name="40% - Accent5 15 2 2 3" xfId="7151"/>
    <cellStyle name="40% - Accent5 15 2 2 3 2" xfId="7152"/>
    <cellStyle name="40% - Accent5 15 2 2 4" xfId="7153"/>
    <cellStyle name="40% - Accent5 15 2 3" xfId="7154"/>
    <cellStyle name="40% - Accent5 15 2 3 2" xfId="7155"/>
    <cellStyle name="40% - Accent5 15 2 4" xfId="7156"/>
    <cellStyle name="40% - Accent5 15 2 4 2" xfId="7157"/>
    <cellStyle name="40% - Accent5 15 2 5" xfId="7158"/>
    <cellStyle name="40% - Accent5 15 3" xfId="7159"/>
    <cellStyle name="40% - Accent5 15 3 2" xfId="7160"/>
    <cellStyle name="40% - Accent5 15 3 2 2" xfId="7161"/>
    <cellStyle name="40% - Accent5 15 3 3" xfId="7162"/>
    <cellStyle name="40% - Accent5 15 3 3 2" xfId="7163"/>
    <cellStyle name="40% - Accent5 15 3 4" xfId="7164"/>
    <cellStyle name="40% - Accent5 15 4" xfId="7165"/>
    <cellStyle name="40% - Accent5 15 4 2" xfId="7166"/>
    <cellStyle name="40% - Accent5 15 4 2 2" xfId="7167"/>
    <cellStyle name="40% - Accent5 15 4 3" xfId="7168"/>
    <cellStyle name="40% - Accent5 15 4 3 2" xfId="7169"/>
    <cellStyle name="40% - Accent5 15 4 4" xfId="7170"/>
    <cellStyle name="40% - Accent5 15 5" xfId="7171"/>
    <cellStyle name="40% - Accent5 15 5 2" xfId="7172"/>
    <cellStyle name="40% - Accent5 15 6" xfId="7173"/>
    <cellStyle name="40% - Accent5 15 6 2" xfId="7174"/>
    <cellStyle name="40% - Accent5 15 7" xfId="7175"/>
    <cellStyle name="40% - Accent5 16" xfId="7176"/>
    <cellStyle name="40% - Accent5 16 2" xfId="7177"/>
    <cellStyle name="40% - Accent5 16 2 2" xfId="7178"/>
    <cellStyle name="40% - Accent5 16 2 2 2" xfId="7179"/>
    <cellStyle name="40% - Accent5 16 2 2 2 2" xfId="7180"/>
    <cellStyle name="40% - Accent5 16 2 2 3" xfId="7181"/>
    <cellStyle name="40% - Accent5 16 2 2 3 2" xfId="7182"/>
    <cellStyle name="40% - Accent5 16 2 2 4" xfId="7183"/>
    <cellStyle name="40% - Accent5 16 2 3" xfId="7184"/>
    <cellStyle name="40% - Accent5 16 2 3 2" xfId="7185"/>
    <cellStyle name="40% - Accent5 16 2 4" xfId="7186"/>
    <cellStyle name="40% - Accent5 16 2 4 2" xfId="7187"/>
    <cellStyle name="40% - Accent5 16 2 5" xfId="7188"/>
    <cellStyle name="40% - Accent5 16 3" xfId="7189"/>
    <cellStyle name="40% - Accent5 16 3 2" xfId="7190"/>
    <cellStyle name="40% - Accent5 16 3 2 2" xfId="7191"/>
    <cellStyle name="40% - Accent5 16 3 3" xfId="7192"/>
    <cellStyle name="40% - Accent5 16 3 3 2" xfId="7193"/>
    <cellStyle name="40% - Accent5 16 3 4" xfId="7194"/>
    <cellStyle name="40% - Accent5 16 4" xfId="7195"/>
    <cellStyle name="40% - Accent5 16 4 2" xfId="7196"/>
    <cellStyle name="40% - Accent5 16 4 2 2" xfId="7197"/>
    <cellStyle name="40% - Accent5 16 4 3" xfId="7198"/>
    <cellStyle name="40% - Accent5 16 4 3 2" xfId="7199"/>
    <cellStyle name="40% - Accent5 16 4 4" xfId="7200"/>
    <cellStyle name="40% - Accent5 16 5" xfId="7201"/>
    <cellStyle name="40% - Accent5 16 5 2" xfId="7202"/>
    <cellStyle name="40% - Accent5 16 6" xfId="7203"/>
    <cellStyle name="40% - Accent5 16 6 2" xfId="7204"/>
    <cellStyle name="40% - Accent5 16 7" xfId="7205"/>
    <cellStyle name="40% - Accent5 17" xfId="7206"/>
    <cellStyle name="40% - Accent5 17 2" xfId="7207"/>
    <cellStyle name="40% - Accent5 17 2 2" xfId="7208"/>
    <cellStyle name="40% - Accent5 17 2 2 2" xfId="7209"/>
    <cellStyle name="40% - Accent5 17 2 2 2 2" xfId="7210"/>
    <cellStyle name="40% - Accent5 17 2 2 3" xfId="7211"/>
    <cellStyle name="40% - Accent5 17 2 2 3 2" xfId="7212"/>
    <cellStyle name="40% - Accent5 17 2 2 4" xfId="7213"/>
    <cellStyle name="40% - Accent5 17 2 3" xfId="7214"/>
    <cellStyle name="40% - Accent5 17 2 3 2" xfId="7215"/>
    <cellStyle name="40% - Accent5 17 2 4" xfId="7216"/>
    <cellStyle name="40% - Accent5 17 2 4 2" xfId="7217"/>
    <cellStyle name="40% - Accent5 17 2 5" xfId="7218"/>
    <cellStyle name="40% - Accent5 17 3" xfId="7219"/>
    <cellStyle name="40% - Accent5 17 3 2" xfId="7220"/>
    <cellStyle name="40% - Accent5 17 3 2 2" xfId="7221"/>
    <cellStyle name="40% - Accent5 17 3 3" xfId="7222"/>
    <cellStyle name="40% - Accent5 17 3 3 2" xfId="7223"/>
    <cellStyle name="40% - Accent5 17 3 4" xfId="7224"/>
    <cellStyle name="40% - Accent5 17 4" xfId="7225"/>
    <cellStyle name="40% - Accent5 17 4 2" xfId="7226"/>
    <cellStyle name="40% - Accent5 17 4 2 2" xfId="7227"/>
    <cellStyle name="40% - Accent5 17 4 3" xfId="7228"/>
    <cellStyle name="40% - Accent5 17 4 3 2" xfId="7229"/>
    <cellStyle name="40% - Accent5 17 4 4" xfId="7230"/>
    <cellStyle name="40% - Accent5 17 5" xfId="7231"/>
    <cellStyle name="40% - Accent5 17 5 2" xfId="7232"/>
    <cellStyle name="40% - Accent5 17 6" xfId="7233"/>
    <cellStyle name="40% - Accent5 17 6 2" xfId="7234"/>
    <cellStyle name="40% - Accent5 17 7" xfId="7235"/>
    <cellStyle name="40% - Accent5 18" xfId="7236"/>
    <cellStyle name="40% - Accent5 18 2" xfId="7237"/>
    <cellStyle name="40% - Accent5 18 2 2" xfId="7238"/>
    <cellStyle name="40% - Accent5 18 2 2 2" xfId="7239"/>
    <cellStyle name="40% - Accent5 18 2 2 2 2" xfId="7240"/>
    <cellStyle name="40% - Accent5 18 2 2 3" xfId="7241"/>
    <cellStyle name="40% - Accent5 18 2 2 3 2" xfId="7242"/>
    <cellStyle name="40% - Accent5 18 2 2 4" xfId="7243"/>
    <cellStyle name="40% - Accent5 18 2 3" xfId="7244"/>
    <cellStyle name="40% - Accent5 18 2 3 2" xfId="7245"/>
    <cellStyle name="40% - Accent5 18 2 4" xfId="7246"/>
    <cellStyle name="40% - Accent5 18 2 4 2" xfId="7247"/>
    <cellStyle name="40% - Accent5 18 2 5" xfId="7248"/>
    <cellStyle name="40% - Accent5 18 3" xfId="7249"/>
    <cellStyle name="40% - Accent5 18 3 2" xfId="7250"/>
    <cellStyle name="40% - Accent5 18 3 2 2" xfId="7251"/>
    <cellStyle name="40% - Accent5 18 3 3" xfId="7252"/>
    <cellStyle name="40% - Accent5 18 3 3 2" xfId="7253"/>
    <cellStyle name="40% - Accent5 18 3 4" xfId="7254"/>
    <cellStyle name="40% - Accent5 18 4" xfId="7255"/>
    <cellStyle name="40% - Accent5 18 4 2" xfId="7256"/>
    <cellStyle name="40% - Accent5 18 4 2 2" xfId="7257"/>
    <cellStyle name="40% - Accent5 18 4 3" xfId="7258"/>
    <cellStyle name="40% - Accent5 18 4 3 2" xfId="7259"/>
    <cellStyle name="40% - Accent5 18 4 4" xfId="7260"/>
    <cellStyle name="40% - Accent5 18 5" xfId="7261"/>
    <cellStyle name="40% - Accent5 18 5 2" xfId="7262"/>
    <cellStyle name="40% - Accent5 18 6" xfId="7263"/>
    <cellStyle name="40% - Accent5 18 6 2" xfId="7264"/>
    <cellStyle name="40% - Accent5 18 7" xfId="7265"/>
    <cellStyle name="40% - Accent5 19" xfId="7266"/>
    <cellStyle name="40% - Accent5 19 2" xfId="7267"/>
    <cellStyle name="40% - Accent5 19 2 2" xfId="7268"/>
    <cellStyle name="40% - Accent5 19 2 2 2" xfId="7269"/>
    <cellStyle name="40% - Accent5 19 2 2 2 2" xfId="7270"/>
    <cellStyle name="40% - Accent5 19 2 2 3" xfId="7271"/>
    <cellStyle name="40% - Accent5 19 2 2 3 2" xfId="7272"/>
    <cellStyle name="40% - Accent5 19 2 2 4" xfId="7273"/>
    <cellStyle name="40% - Accent5 19 2 3" xfId="7274"/>
    <cellStyle name="40% - Accent5 19 2 3 2" xfId="7275"/>
    <cellStyle name="40% - Accent5 19 2 4" xfId="7276"/>
    <cellStyle name="40% - Accent5 19 2 4 2" xfId="7277"/>
    <cellStyle name="40% - Accent5 19 2 5" xfId="7278"/>
    <cellStyle name="40% - Accent5 19 3" xfId="7279"/>
    <cellStyle name="40% - Accent5 19 3 2" xfId="7280"/>
    <cellStyle name="40% - Accent5 19 3 2 2" xfId="7281"/>
    <cellStyle name="40% - Accent5 19 3 3" xfId="7282"/>
    <cellStyle name="40% - Accent5 19 3 3 2" xfId="7283"/>
    <cellStyle name="40% - Accent5 19 3 4" xfId="7284"/>
    <cellStyle name="40% - Accent5 19 4" xfId="7285"/>
    <cellStyle name="40% - Accent5 19 4 2" xfId="7286"/>
    <cellStyle name="40% - Accent5 19 4 2 2" xfId="7287"/>
    <cellStyle name="40% - Accent5 19 4 3" xfId="7288"/>
    <cellStyle name="40% - Accent5 19 4 3 2" xfId="7289"/>
    <cellStyle name="40% - Accent5 19 4 4" xfId="7290"/>
    <cellStyle name="40% - Accent5 19 5" xfId="7291"/>
    <cellStyle name="40% - Accent5 19 5 2" xfId="7292"/>
    <cellStyle name="40% - Accent5 19 6" xfId="7293"/>
    <cellStyle name="40% - Accent5 19 6 2" xfId="7294"/>
    <cellStyle name="40% - Accent5 19 7" xfId="7295"/>
    <cellStyle name="40% - Accent5 2" xfId="7296"/>
    <cellStyle name="40% - Accent5 2 2" xfId="7297"/>
    <cellStyle name="40% - Accent5 2 3" xfId="7298"/>
    <cellStyle name="40% - Accent5 2 3 2" xfId="7299"/>
    <cellStyle name="40% - Accent5 2 3 2 2" xfId="7300"/>
    <cellStyle name="40% - Accent5 2 3 2 2 2" xfId="7301"/>
    <cellStyle name="40% - Accent5 2 3 2 2 2 2" xfId="7302"/>
    <cellStyle name="40% - Accent5 2 3 2 2 3" xfId="7303"/>
    <cellStyle name="40% - Accent5 2 3 2 2 3 2" xfId="7304"/>
    <cellStyle name="40% - Accent5 2 3 2 2 4" xfId="7305"/>
    <cellStyle name="40% - Accent5 2 3 2 3" xfId="7306"/>
    <cellStyle name="40% - Accent5 2 3 2 3 2" xfId="7307"/>
    <cellStyle name="40% - Accent5 2 3 2 4" xfId="7308"/>
    <cellStyle name="40% - Accent5 2 3 2 4 2" xfId="7309"/>
    <cellStyle name="40% - Accent5 2 3 2 5" xfId="7310"/>
    <cellStyle name="40% - Accent5 2 3 3" xfId="7311"/>
    <cellStyle name="40% - Accent5 2 3 3 2" xfId="7312"/>
    <cellStyle name="40% - Accent5 2 3 3 2 2" xfId="7313"/>
    <cellStyle name="40% - Accent5 2 3 3 3" xfId="7314"/>
    <cellStyle name="40% - Accent5 2 3 3 3 2" xfId="7315"/>
    <cellStyle name="40% - Accent5 2 3 3 4" xfId="7316"/>
    <cellStyle name="40% - Accent5 2 3 4" xfId="7317"/>
    <cellStyle name="40% - Accent5 2 3 4 2" xfId="7318"/>
    <cellStyle name="40% - Accent5 2 3 4 2 2" xfId="7319"/>
    <cellStyle name="40% - Accent5 2 3 4 3" xfId="7320"/>
    <cellStyle name="40% - Accent5 2 3 4 3 2" xfId="7321"/>
    <cellStyle name="40% - Accent5 2 3 4 4" xfId="7322"/>
    <cellStyle name="40% - Accent5 2 3 5" xfId="7323"/>
    <cellStyle name="40% - Accent5 2 3 5 2" xfId="7324"/>
    <cellStyle name="40% - Accent5 2 3 6" xfId="7325"/>
    <cellStyle name="40% - Accent5 2 3 6 2" xfId="7326"/>
    <cellStyle name="40% - Accent5 2 3 7" xfId="7327"/>
    <cellStyle name="40% - Accent5 2 4" xfId="7328"/>
    <cellStyle name="40% - Accent5 2 5" xfId="7329"/>
    <cellStyle name="40% - Accent5 2 6" xfId="7330"/>
    <cellStyle name="40% - Accent5 20" xfId="7331"/>
    <cellStyle name="40% - Accent5 20 2" xfId="7332"/>
    <cellStyle name="40% - Accent5 20 2 2" xfId="7333"/>
    <cellStyle name="40% - Accent5 20 2 2 2" xfId="7334"/>
    <cellStyle name="40% - Accent5 20 2 2 2 2" xfId="7335"/>
    <cellStyle name="40% - Accent5 20 2 2 3" xfId="7336"/>
    <cellStyle name="40% - Accent5 20 2 2 3 2" xfId="7337"/>
    <cellStyle name="40% - Accent5 20 2 2 4" xfId="7338"/>
    <cellStyle name="40% - Accent5 20 2 3" xfId="7339"/>
    <cellStyle name="40% - Accent5 20 2 3 2" xfId="7340"/>
    <cellStyle name="40% - Accent5 20 2 4" xfId="7341"/>
    <cellStyle name="40% - Accent5 20 2 4 2" xfId="7342"/>
    <cellStyle name="40% - Accent5 20 2 5" xfId="7343"/>
    <cellStyle name="40% - Accent5 20 3" xfId="7344"/>
    <cellStyle name="40% - Accent5 20 3 2" xfId="7345"/>
    <cellStyle name="40% - Accent5 20 3 2 2" xfId="7346"/>
    <cellStyle name="40% - Accent5 20 3 3" xfId="7347"/>
    <cellStyle name="40% - Accent5 20 3 3 2" xfId="7348"/>
    <cellStyle name="40% - Accent5 20 3 4" xfId="7349"/>
    <cellStyle name="40% - Accent5 20 4" xfId="7350"/>
    <cellStyle name="40% - Accent5 20 4 2" xfId="7351"/>
    <cellStyle name="40% - Accent5 20 4 2 2" xfId="7352"/>
    <cellStyle name="40% - Accent5 20 4 3" xfId="7353"/>
    <cellStyle name="40% - Accent5 20 4 3 2" xfId="7354"/>
    <cellStyle name="40% - Accent5 20 4 4" xfId="7355"/>
    <cellStyle name="40% - Accent5 20 5" xfId="7356"/>
    <cellStyle name="40% - Accent5 20 5 2" xfId="7357"/>
    <cellStyle name="40% - Accent5 20 6" xfId="7358"/>
    <cellStyle name="40% - Accent5 20 6 2" xfId="7359"/>
    <cellStyle name="40% - Accent5 20 7" xfId="7360"/>
    <cellStyle name="40% - Accent5 21" xfId="7361"/>
    <cellStyle name="40% - Accent5 22" xfId="7362"/>
    <cellStyle name="40% - Accent5 22 2" xfId="7363"/>
    <cellStyle name="40% - Accent5 22 2 2" xfId="7364"/>
    <cellStyle name="40% - Accent5 22 2 2 2" xfId="7365"/>
    <cellStyle name="40% - Accent5 22 2 2 2 2" xfId="7366"/>
    <cellStyle name="40% - Accent5 22 2 2 3" xfId="7367"/>
    <cellStyle name="40% - Accent5 22 2 2 3 2" xfId="7368"/>
    <cellStyle name="40% - Accent5 22 2 2 4" xfId="7369"/>
    <cellStyle name="40% - Accent5 22 2 3" xfId="7370"/>
    <cellStyle name="40% - Accent5 22 2 3 2" xfId="7371"/>
    <cellStyle name="40% - Accent5 22 2 4" xfId="7372"/>
    <cellStyle name="40% - Accent5 22 2 4 2" xfId="7373"/>
    <cellStyle name="40% - Accent5 22 2 5" xfId="7374"/>
    <cellStyle name="40% - Accent5 22 3" xfId="7375"/>
    <cellStyle name="40% - Accent5 22 3 2" xfId="7376"/>
    <cellStyle name="40% - Accent5 22 3 2 2" xfId="7377"/>
    <cellStyle name="40% - Accent5 22 3 3" xfId="7378"/>
    <cellStyle name="40% - Accent5 22 3 3 2" xfId="7379"/>
    <cellStyle name="40% - Accent5 22 3 4" xfId="7380"/>
    <cellStyle name="40% - Accent5 22 4" xfId="7381"/>
    <cellStyle name="40% - Accent5 22 4 2" xfId="7382"/>
    <cellStyle name="40% - Accent5 22 4 2 2" xfId="7383"/>
    <cellStyle name="40% - Accent5 22 4 3" xfId="7384"/>
    <cellStyle name="40% - Accent5 22 4 3 2" xfId="7385"/>
    <cellStyle name="40% - Accent5 22 4 4" xfId="7386"/>
    <cellStyle name="40% - Accent5 22 5" xfId="7387"/>
    <cellStyle name="40% - Accent5 22 5 2" xfId="7388"/>
    <cellStyle name="40% - Accent5 22 6" xfId="7389"/>
    <cellStyle name="40% - Accent5 22 6 2" xfId="7390"/>
    <cellStyle name="40% - Accent5 22 7" xfId="7391"/>
    <cellStyle name="40% - Accent5 23" xfId="7392"/>
    <cellStyle name="40% - Accent5 23 2" xfId="7393"/>
    <cellStyle name="40% - Accent5 23 2 2" xfId="7394"/>
    <cellStyle name="40% - Accent5 23 2 2 2" xfId="7395"/>
    <cellStyle name="40% - Accent5 23 2 3" xfId="7396"/>
    <cellStyle name="40% - Accent5 23 2 3 2" xfId="7397"/>
    <cellStyle name="40% - Accent5 23 2 4" xfId="7398"/>
    <cellStyle name="40% - Accent5 23 3" xfId="7399"/>
    <cellStyle name="40% - Accent5 23 3 2" xfId="7400"/>
    <cellStyle name="40% - Accent5 23 4" xfId="7401"/>
    <cellStyle name="40% - Accent5 23 4 2" xfId="7402"/>
    <cellStyle name="40% - Accent5 23 5" xfId="7403"/>
    <cellStyle name="40% - Accent5 24" xfId="7404"/>
    <cellStyle name="40% - Accent5 24 2" xfId="7405"/>
    <cellStyle name="40% - Accent5 24 2 2" xfId="7406"/>
    <cellStyle name="40% - Accent5 24 3" xfId="7407"/>
    <cellStyle name="40% - Accent5 24 3 2" xfId="7408"/>
    <cellStyle name="40% - Accent5 24 4" xfId="7409"/>
    <cellStyle name="40% - Accent5 25" xfId="7410"/>
    <cellStyle name="40% - Accent5 25 2" xfId="7411"/>
    <cellStyle name="40% - Accent5 25 2 2" xfId="7412"/>
    <cellStyle name="40% - Accent5 25 3" xfId="7413"/>
    <cellStyle name="40% - Accent5 25 3 2" xfId="7414"/>
    <cellStyle name="40% - Accent5 25 4" xfId="7415"/>
    <cellStyle name="40% - Accent5 26" xfId="7416"/>
    <cellStyle name="40% - Accent5 27" xfId="7417"/>
    <cellStyle name="40% - Accent5 27 2" xfId="7418"/>
    <cellStyle name="40% - Accent5 28" xfId="7419"/>
    <cellStyle name="40% - Accent5 28 2" xfId="7420"/>
    <cellStyle name="40% - Accent5 29" xfId="7421"/>
    <cellStyle name="40% - Accent5 29 2" xfId="7422"/>
    <cellStyle name="40% - Accent5 3" xfId="7423"/>
    <cellStyle name="40% - Accent5 3 2" xfId="7424"/>
    <cellStyle name="40% - Accent5 3 3" xfId="7425"/>
    <cellStyle name="40% - Accent5 3 3 2" xfId="7426"/>
    <cellStyle name="40% - Accent5 3 3 2 2" xfId="7427"/>
    <cellStyle name="40% - Accent5 3 3 2 2 2" xfId="7428"/>
    <cellStyle name="40% - Accent5 3 3 2 2 2 2" xfId="7429"/>
    <cellStyle name="40% - Accent5 3 3 2 2 3" xfId="7430"/>
    <cellStyle name="40% - Accent5 3 3 2 2 3 2" xfId="7431"/>
    <cellStyle name="40% - Accent5 3 3 2 2 4" xfId="7432"/>
    <cellStyle name="40% - Accent5 3 3 2 3" xfId="7433"/>
    <cellStyle name="40% - Accent5 3 3 2 3 2" xfId="7434"/>
    <cellStyle name="40% - Accent5 3 3 2 4" xfId="7435"/>
    <cellStyle name="40% - Accent5 3 3 2 4 2" xfId="7436"/>
    <cellStyle name="40% - Accent5 3 3 2 5" xfId="7437"/>
    <cellStyle name="40% - Accent5 3 3 3" xfId="7438"/>
    <cellStyle name="40% - Accent5 3 3 3 2" xfId="7439"/>
    <cellStyle name="40% - Accent5 3 3 3 2 2" xfId="7440"/>
    <cellStyle name="40% - Accent5 3 3 3 3" xfId="7441"/>
    <cellStyle name="40% - Accent5 3 3 3 3 2" xfId="7442"/>
    <cellStyle name="40% - Accent5 3 3 3 4" xfId="7443"/>
    <cellStyle name="40% - Accent5 3 3 4" xfId="7444"/>
    <cellStyle name="40% - Accent5 3 3 4 2" xfId="7445"/>
    <cellStyle name="40% - Accent5 3 3 4 2 2" xfId="7446"/>
    <cellStyle name="40% - Accent5 3 3 4 3" xfId="7447"/>
    <cellStyle name="40% - Accent5 3 3 4 3 2" xfId="7448"/>
    <cellStyle name="40% - Accent5 3 3 4 4" xfId="7449"/>
    <cellStyle name="40% - Accent5 3 3 5" xfId="7450"/>
    <cellStyle name="40% - Accent5 3 3 5 2" xfId="7451"/>
    <cellStyle name="40% - Accent5 3 3 6" xfId="7452"/>
    <cellStyle name="40% - Accent5 3 3 6 2" xfId="7453"/>
    <cellStyle name="40% - Accent5 3 3 7" xfId="7454"/>
    <cellStyle name="40% - Accent5 30" xfId="7455"/>
    <cellStyle name="40% - Accent5 4" xfId="7456"/>
    <cellStyle name="40% - Accent5 4 2" xfId="7457"/>
    <cellStyle name="40% - Accent5 4 2 2" xfId="7458"/>
    <cellStyle name="40% - Accent5 4 2 2 2" xfId="7459"/>
    <cellStyle name="40% - Accent5 4 2 2 2 2" xfId="7460"/>
    <cellStyle name="40% - Accent5 4 2 2 2 2 2" xfId="7461"/>
    <cellStyle name="40% - Accent5 4 2 2 2 3" xfId="7462"/>
    <cellStyle name="40% - Accent5 4 2 2 2 3 2" xfId="7463"/>
    <cellStyle name="40% - Accent5 4 2 2 2 4" xfId="7464"/>
    <cellStyle name="40% - Accent5 4 2 2 3" xfId="7465"/>
    <cellStyle name="40% - Accent5 4 2 2 3 2" xfId="7466"/>
    <cellStyle name="40% - Accent5 4 2 2 4" xfId="7467"/>
    <cellStyle name="40% - Accent5 4 2 2 4 2" xfId="7468"/>
    <cellStyle name="40% - Accent5 4 2 2 5" xfId="7469"/>
    <cellStyle name="40% - Accent5 4 2 3" xfId="7470"/>
    <cellStyle name="40% - Accent5 4 2 3 2" xfId="7471"/>
    <cellStyle name="40% - Accent5 4 2 3 2 2" xfId="7472"/>
    <cellStyle name="40% - Accent5 4 2 3 3" xfId="7473"/>
    <cellStyle name="40% - Accent5 4 2 3 3 2" xfId="7474"/>
    <cellStyle name="40% - Accent5 4 2 3 4" xfId="7475"/>
    <cellStyle name="40% - Accent5 4 2 4" xfId="7476"/>
    <cellStyle name="40% - Accent5 4 2 4 2" xfId="7477"/>
    <cellStyle name="40% - Accent5 4 2 4 2 2" xfId="7478"/>
    <cellStyle name="40% - Accent5 4 2 4 3" xfId="7479"/>
    <cellStyle name="40% - Accent5 4 2 4 3 2" xfId="7480"/>
    <cellStyle name="40% - Accent5 4 2 4 4" xfId="7481"/>
    <cellStyle name="40% - Accent5 4 2 5" xfId="7482"/>
    <cellStyle name="40% - Accent5 4 2 5 2" xfId="7483"/>
    <cellStyle name="40% - Accent5 4 2 6" xfId="7484"/>
    <cellStyle name="40% - Accent5 4 2 6 2" xfId="7485"/>
    <cellStyle name="40% - Accent5 4 2 7" xfId="7486"/>
    <cellStyle name="40% - Accent5 4 3" xfId="7487"/>
    <cellStyle name="40% - Accent5 4 3 2" xfId="7488"/>
    <cellStyle name="40% - Accent5 4 3 2 2" xfId="7489"/>
    <cellStyle name="40% - Accent5 4 3 2 2 2" xfId="7490"/>
    <cellStyle name="40% - Accent5 4 3 2 3" xfId="7491"/>
    <cellStyle name="40% - Accent5 4 3 2 3 2" xfId="7492"/>
    <cellStyle name="40% - Accent5 4 3 2 4" xfId="7493"/>
    <cellStyle name="40% - Accent5 4 3 3" xfId="7494"/>
    <cellStyle name="40% - Accent5 4 3 3 2" xfId="7495"/>
    <cellStyle name="40% - Accent5 4 3 4" xfId="7496"/>
    <cellStyle name="40% - Accent5 4 3 4 2" xfId="7497"/>
    <cellStyle name="40% - Accent5 4 3 5" xfId="7498"/>
    <cellStyle name="40% - Accent5 4 4" xfId="7499"/>
    <cellStyle name="40% - Accent5 4 4 2" xfId="7500"/>
    <cellStyle name="40% - Accent5 4 4 2 2" xfId="7501"/>
    <cellStyle name="40% - Accent5 4 4 3" xfId="7502"/>
    <cellStyle name="40% - Accent5 4 4 3 2" xfId="7503"/>
    <cellStyle name="40% - Accent5 4 4 4" xfId="7504"/>
    <cellStyle name="40% - Accent5 4 5" xfId="7505"/>
    <cellStyle name="40% - Accent5 4 5 2" xfId="7506"/>
    <cellStyle name="40% - Accent5 4 5 2 2" xfId="7507"/>
    <cellStyle name="40% - Accent5 4 5 3" xfId="7508"/>
    <cellStyle name="40% - Accent5 4 5 3 2" xfId="7509"/>
    <cellStyle name="40% - Accent5 4 5 4" xfId="7510"/>
    <cellStyle name="40% - Accent5 4 6" xfId="7511"/>
    <cellStyle name="40% - Accent5 4 6 2" xfId="7512"/>
    <cellStyle name="40% - Accent5 4 7" xfId="7513"/>
    <cellStyle name="40% - Accent5 4 7 2" xfId="7514"/>
    <cellStyle name="40% - Accent5 4 8" xfId="7515"/>
    <cellStyle name="40% - Accent5 5" xfId="7516"/>
    <cellStyle name="40% - Accent5 5 2" xfId="7517"/>
    <cellStyle name="40% - Accent5 5 2 2" xfId="7518"/>
    <cellStyle name="40% - Accent5 5 2 2 2" xfId="7519"/>
    <cellStyle name="40% - Accent5 5 2 2 2 2" xfId="7520"/>
    <cellStyle name="40% - Accent5 5 2 2 3" xfId="7521"/>
    <cellStyle name="40% - Accent5 5 2 2 3 2" xfId="7522"/>
    <cellStyle name="40% - Accent5 5 2 2 4" xfId="7523"/>
    <cellStyle name="40% - Accent5 5 2 3" xfId="7524"/>
    <cellStyle name="40% - Accent5 5 2 3 2" xfId="7525"/>
    <cellStyle name="40% - Accent5 5 2 4" xfId="7526"/>
    <cellStyle name="40% - Accent5 5 2 4 2" xfId="7527"/>
    <cellStyle name="40% - Accent5 5 2 5" xfId="7528"/>
    <cellStyle name="40% - Accent5 5 3" xfId="7529"/>
    <cellStyle name="40% - Accent5 5 3 2" xfId="7530"/>
    <cellStyle name="40% - Accent5 5 3 2 2" xfId="7531"/>
    <cellStyle name="40% - Accent5 5 3 3" xfId="7532"/>
    <cellStyle name="40% - Accent5 5 3 3 2" xfId="7533"/>
    <cellStyle name="40% - Accent5 5 3 4" xfId="7534"/>
    <cellStyle name="40% - Accent5 5 4" xfId="7535"/>
    <cellStyle name="40% - Accent5 5 4 2" xfId="7536"/>
    <cellStyle name="40% - Accent5 5 4 2 2" xfId="7537"/>
    <cellStyle name="40% - Accent5 5 4 3" xfId="7538"/>
    <cellStyle name="40% - Accent5 5 4 3 2" xfId="7539"/>
    <cellStyle name="40% - Accent5 5 4 4" xfId="7540"/>
    <cellStyle name="40% - Accent5 5 5" xfId="7541"/>
    <cellStyle name="40% - Accent5 5 5 2" xfId="7542"/>
    <cellStyle name="40% - Accent5 5 6" xfId="7543"/>
    <cellStyle name="40% - Accent5 5 6 2" xfId="7544"/>
    <cellStyle name="40% - Accent5 5 7" xfId="7545"/>
    <cellStyle name="40% - Accent5 6" xfId="7546"/>
    <cellStyle name="40% - Accent5 6 2" xfId="7547"/>
    <cellStyle name="40% - Accent5 6 2 2" xfId="7548"/>
    <cellStyle name="40% - Accent5 6 2 2 2" xfId="7549"/>
    <cellStyle name="40% - Accent5 6 2 2 2 2" xfId="7550"/>
    <cellStyle name="40% - Accent5 6 2 2 3" xfId="7551"/>
    <cellStyle name="40% - Accent5 6 2 2 3 2" xfId="7552"/>
    <cellStyle name="40% - Accent5 6 2 2 4" xfId="7553"/>
    <cellStyle name="40% - Accent5 6 2 3" xfId="7554"/>
    <cellStyle name="40% - Accent5 6 2 3 2" xfId="7555"/>
    <cellStyle name="40% - Accent5 6 2 4" xfId="7556"/>
    <cellStyle name="40% - Accent5 6 2 4 2" xfId="7557"/>
    <cellStyle name="40% - Accent5 6 2 5" xfId="7558"/>
    <cellStyle name="40% - Accent5 6 3" xfId="7559"/>
    <cellStyle name="40% - Accent5 6 3 2" xfId="7560"/>
    <cellStyle name="40% - Accent5 6 3 2 2" xfId="7561"/>
    <cellStyle name="40% - Accent5 6 3 3" xfId="7562"/>
    <cellStyle name="40% - Accent5 6 3 3 2" xfId="7563"/>
    <cellStyle name="40% - Accent5 6 3 4" xfId="7564"/>
    <cellStyle name="40% - Accent5 6 4" xfId="7565"/>
    <cellStyle name="40% - Accent5 6 4 2" xfId="7566"/>
    <cellStyle name="40% - Accent5 6 4 2 2" xfId="7567"/>
    <cellStyle name="40% - Accent5 6 4 3" xfId="7568"/>
    <cellStyle name="40% - Accent5 6 4 3 2" xfId="7569"/>
    <cellStyle name="40% - Accent5 6 4 4" xfId="7570"/>
    <cellStyle name="40% - Accent5 6 5" xfId="7571"/>
    <cellStyle name="40% - Accent5 6 5 2" xfId="7572"/>
    <cellStyle name="40% - Accent5 6 6" xfId="7573"/>
    <cellStyle name="40% - Accent5 6 6 2" xfId="7574"/>
    <cellStyle name="40% - Accent5 6 7" xfId="7575"/>
    <cellStyle name="40% - Accent5 7" xfId="7576"/>
    <cellStyle name="40% - Accent5 7 2" xfId="7577"/>
    <cellStyle name="40% - Accent5 7 2 2" xfId="7578"/>
    <cellStyle name="40% - Accent5 7 2 2 2" xfId="7579"/>
    <cellStyle name="40% - Accent5 7 2 2 2 2" xfId="7580"/>
    <cellStyle name="40% - Accent5 7 2 2 3" xfId="7581"/>
    <cellStyle name="40% - Accent5 7 2 2 3 2" xfId="7582"/>
    <cellStyle name="40% - Accent5 7 2 2 4" xfId="7583"/>
    <cellStyle name="40% - Accent5 7 2 3" xfId="7584"/>
    <cellStyle name="40% - Accent5 7 2 3 2" xfId="7585"/>
    <cellStyle name="40% - Accent5 7 2 4" xfId="7586"/>
    <cellStyle name="40% - Accent5 7 2 4 2" xfId="7587"/>
    <cellStyle name="40% - Accent5 7 2 5" xfId="7588"/>
    <cellStyle name="40% - Accent5 7 3" xfId="7589"/>
    <cellStyle name="40% - Accent5 7 3 2" xfId="7590"/>
    <cellStyle name="40% - Accent5 7 3 2 2" xfId="7591"/>
    <cellStyle name="40% - Accent5 7 3 3" xfId="7592"/>
    <cellStyle name="40% - Accent5 7 3 3 2" xfId="7593"/>
    <cellStyle name="40% - Accent5 7 3 4" xfId="7594"/>
    <cellStyle name="40% - Accent5 7 4" xfId="7595"/>
    <cellStyle name="40% - Accent5 7 4 2" xfId="7596"/>
    <cellStyle name="40% - Accent5 7 4 2 2" xfId="7597"/>
    <cellStyle name="40% - Accent5 7 4 3" xfId="7598"/>
    <cellStyle name="40% - Accent5 7 4 3 2" xfId="7599"/>
    <cellStyle name="40% - Accent5 7 4 4" xfId="7600"/>
    <cellStyle name="40% - Accent5 7 5" xfId="7601"/>
    <cellStyle name="40% - Accent5 7 5 2" xfId="7602"/>
    <cellStyle name="40% - Accent5 7 6" xfId="7603"/>
    <cellStyle name="40% - Accent5 7 6 2" xfId="7604"/>
    <cellStyle name="40% - Accent5 7 7" xfId="7605"/>
    <cellStyle name="40% - Accent5 8" xfId="7606"/>
    <cellStyle name="40% - Accent5 8 2" xfId="7607"/>
    <cellStyle name="40% - Accent5 8 2 2" xfId="7608"/>
    <cellStyle name="40% - Accent5 8 2 2 2" xfId="7609"/>
    <cellStyle name="40% - Accent5 8 2 2 2 2" xfId="7610"/>
    <cellStyle name="40% - Accent5 8 2 2 3" xfId="7611"/>
    <cellStyle name="40% - Accent5 8 2 2 3 2" xfId="7612"/>
    <cellStyle name="40% - Accent5 8 2 2 4" xfId="7613"/>
    <cellStyle name="40% - Accent5 8 2 3" xfId="7614"/>
    <cellStyle name="40% - Accent5 8 2 3 2" xfId="7615"/>
    <cellStyle name="40% - Accent5 8 2 4" xfId="7616"/>
    <cellStyle name="40% - Accent5 8 2 4 2" xfId="7617"/>
    <cellStyle name="40% - Accent5 8 2 5" xfId="7618"/>
    <cellStyle name="40% - Accent5 8 3" xfId="7619"/>
    <cellStyle name="40% - Accent5 8 3 2" xfId="7620"/>
    <cellStyle name="40% - Accent5 8 3 2 2" xfId="7621"/>
    <cellStyle name="40% - Accent5 8 3 3" xfId="7622"/>
    <cellStyle name="40% - Accent5 8 3 3 2" xfId="7623"/>
    <cellStyle name="40% - Accent5 8 3 4" xfId="7624"/>
    <cellStyle name="40% - Accent5 8 4" xfId="7625"/>
    <cellStyle name="40% - Accent5 8 4 2" xfId="7626"/>
    <cellStyle name="40% - Accent5 8 4 2 2" xfId="7627"/>
    <cellStyle name="40% - Accent5 8 4 3" xfId="7628"/>
    <cellStyle name="40% - Accent5 8 4 3 2" xfId="7629"/>
    <cellStyle name="40% - Accent5 8 4 4" xfId="7630"/>
    <cellStyle name="40% - Accent5 8 5" xfId="7631"/>
    <cellStyle name="40% - Accent5 8 5 2" xfId="7632"/>
    <cellStyle name="40% - Accent5 8 6" xfId="7633"/>
    <cellStyle name="40% - Accent5 8 6 2" xfId="7634"/>
    <cellStyle name="40% - Accent5 8 7" xfId="7635"/>
    <cellStyle name="40% - Accent5 9" xfId="7636"/>
    <cellStyle name="40% - Accent5 9 2" xfId="7637"/>
    <cellStyle name="40% - Accent5 9 2 2" xfId="7638"/>
    <cellStyle name="40% - Accent5 9 2 2 2" xfId="7639"/>
    <cellStyle name="40% - Accent5 9 2 2 2 2" xfId="7640"/>
    <cellStyle name="40% - Accent5 9 2 2 3" xfId="7641"/>
    <cellStyle name="40% - Accent5 9 2 2 3 2" xfId="7642"/>
    <cellStyle name="40% - Accent5 9 2 2 4" xfId="7643"/>
    <cellStyle name="40% - Accent5 9 2 3" xfId="7644"/>
    <cellStyle name="40% - Accent5 9 2 3 2" xfId="7645"/>
    <cellStyle name="40% - Accent5 9 2 4" xfId="7646"/>
    <cellStyle name="40% - Accent5 9 2 4 2" xfId="7647"/>
    <cellStyle name="40% - Accent5 9 2 5" xfId="7648"/>
    <cellStyle name="40% - Accent5 9 3" xfId="7649"/>
    <cellStyle name="40% - Accent5 9 3 2" xfId="7650"/>
    <cellStyle name="40% - Accent5 9 3 2 2" xfId="7651"/>
    <cellStyle name="40% - Accent5 9 3 3" xfId="7652"/>
    <cellStyle name="40% - Accent5 9 3 3 2" xfId="7653"/>
    <cellStyle name="40% - Accent5 9 3 4" xfId="7654"/>
    <cellStyle name="40% - Accent5 9 4" xfId="7655"/>
    <cellStyle name="40% - Accent5 9 4 2" xfId="7656"/>
    <cellStyle name="40% - Accent5 9 4 2 2" xfId="7657"/>
    <cellStyle name="40% - Accent5 9 4 3" xfId="7658"/>
    <cellStyle name="40% - Accent5 9 4 3 2" xfId="7659"/>
    <cellStyle name="40% - Accent5 9 4 4" xfId="7660"/>
    <cellStyle name="40% - Accent5 9 5" xfId="7661"/>
    <cellStyle name="40% - Accent5 9 5 2" xfId="7662"/>
    <cellStyle name="40% - Accent5 9 6" xfId="7663"/>
    <cellStyle name="40% - Accent5 9 6 2" xfId="7664"/>
    <cellStyle name="40% - Accent5 9 7" xfId="7665"/>
    <cellStyle name="40% - Accent6 10" xfId="7666"/>
    <cellStyle name="40% - Accent6 10 2" xfId="7667"/>
    <cellStyle name="40% - Accent6 10 2 2" xfId="7668"/>
    <cellStyle name="40% - Accent6 10 2 2 2" xfId="7669"/>
    <cellStyle name="40% - Accent6 10 2 2 2 2" xfId="7670"/>
    <cellStyle name="40% - Accent6 10 2 2 3" xfId="7671"/>
    <cellStyle name="40% - Accent6 10 2 2 3 2" xfId="7672"/>
    <cellStyle name="40% - Accent6 10 2 2 4" xfId="7673"/>
    <cellStyle name="40% - Accent6 10 2 3" xfId="7674"/>
    <cellStyle name="40% - Accent6 10 2 3 2" xfId="7675"/>
    <cellStyle name="40% - Accent6 10 2 4" xfId="7676"/>
    <cellStyle name="40% - Accent6 10 2 4 2" xfId="7677"/>
    <cellStyle name="40% - Accent6 10 2 5" xfId="7678"/>
    <cellStyle name="40% - Accent6 10 3" xfId="7679"/>
    <cellStyle name="40% - Accent6 10 3 2" xfId="7680"/>
    <cellStyle name="40% - Accent6 10 3 2 2" xfId="7681"/>
    <cellStyle name="40% - Accent6 10 3 3" xfId="7682"/>
    <cellStyle name="40% - Accent6 10 3 3 2" xfId="7683"/>
    <cellStyle name="40% - Accent6 10 3 4" xfId="7684"/>
    <cellStyle name="40% - Accent6 10 4" xfId="7685"/>
    <cellStyle name="40% - Accent6 10 4 2" xfId="7686"/>
    <cellStyle name="40% - Accent6 10 4 2 2" xfId="7687"/>
    <cellStyle name="40% - Accent6 10 4 3" xfId="7688"/>
    <cellStyle name="40% - Accent6 10 4 3 2" xfId="7689"/>
    <cellStyle name="40% - Accent6 10 4 4" xfId="7690"/>
    <cellStyle name="40% - Accent6 10 5" xfId="7691"/>
    <cellStyle name="40% - Accent6 10 5 2" xfId="7692"/>
    <cellStyle name="40% - Accent6 10 6" xfId="7693"/>
    <cellStyle name="40% - Accent6 10 6 2" xfId="7694"/>
    <cellStyle name="40% - Accent6 10 7" xfId="7695"/>
    <cellStyle name="40% - Accent6 11" xfId="7696"/>
    <cellStyle name="40% - Accent6 11 2" xfId="7697"/>
    <cellStyle name="40% - Accent6 11 2 2" xfId="7698"/>
    <cellStyle name="40% - Accent6 11 2 2 2" xfId="7699"/>
    <cellStyle name="40% - Accent6 11 2 2 2 2" xfId="7700"/>
    <cellStyle name="40% - Accent6 11 2 2 3" xfId="7701"/>
    <cellStyle name="40% - Accent6 11 2 2 3 2" xfId="7702"/>
    <cellStyle name="40% - Accent6 11 2 2 4" xfId="7703"/>
    <cellStyle name="40% - Accent6 11 2 3" xfId="7704"/>
    <cellStyle name="40% - Accent6 11 2 3 2" xfId="7705"/>
    <cellStyle name="40% - Accent6 11 2 4" xfId="7706"/>
    <cellStyle name="40% - Accent6 11 2 4 2" xfId="7707"/>
    <cellStyle name="40% - Accent6 11 2 5" xfId="7708"/>
    <cellStyle name="40% - Accent6 11 3" xfId="7709"/>
    <cellStyle name="40% - Accent6 11 3 2" xfId="7710"/>
    <cellStyle name="40% - Accent6 11 3 2 2" xfId="7711"/>
    <cellStyle name="40% - Accent6 11 3 3" xfId="7712"/>
    <cellStyle name="40% - Accent6 11 3 3 2" xfId="7713"/>
    <cellStyle name="40% - Accent6 11 3 4" xfId="7714"/>
    <cellStyle name="40% - Accent6 11 4" xfId="7715"/>
    <cellStyle name="40% - Accent6 11 4 2" xfId="7716"/>
    <cellStyle name="40% - Accent6 11 4 2 2" xfId="7717"/>
    <cellStyle name="40% - Accent6 11 4 3" xfId="7718"/>
    <cellStyle name="40% - Accent6 11 4 3 2" xfId="7719"/>
    <cellStyle name="40% - Accent6 11 4 4" xfId="7720"/>
    <cellStyle name="40% - Accent6 11 5" xfId="7721"/>
    <cellStyle name="40% - Accent6 11 5 2" xfId="7722"/>
    <cellStyle name="40% - Accent6 11 6" xfId="7723"/>
    <cellStyle name="40% - Accent6 11 6 2" xfId="7724"/>
    <cellStyle name="40% - Accent6 11 7" xfId="7725"/>
    <cellStyle name="40% - Accent6 12" xfId="7726"/>
    <cellStyle name="40% - Accent6 12 2" xfId="7727"/>
    <cellStyle name="40% - Accent6 12 2 2" xfId="7728"/>
    <cellStyle name="40% - Accent6 12 2 2 2" xfId="7729"/>
    <cellStyle name="40% - Accent6 12 2 2 2 2" xfId="7730"/>
    <cellStyle name="40% - Accent6 12 2 2 3" xfId="7731"/>
    <cellStyle name="40% - Accent6 12 2 2 3 2" xfId="7732"/>
    <cellStyle name="40% - Accent6 12 2 2 4" xfId="7733"/>
    <cellStyle name="40% - Accent6 12 2 3" xfId="7734"/>
    <cellStyle name="40% - Accent6 12 2 3 2" xfId="7735"/>
    <cellStyle name="40% - Accent6 12 2 4" xfId="7736"/>
    <cellStyle name="40% - Accent6 12 2 4 2" xfId="7737"/>
    <cellStyle name="40% - Accent6 12 2 5" xfId="7738"/>
    <cellStyle name="40% - Accent6 12 3" xfId="7739"/>
    <cellStyle name="40% - Accent6 12 3 2" xfId="7740"/>
    <cellStyle name="40% - Accent6 12 3 2 2" xfId="7741"/>
    <cellStyle name="40% - Accent6 12 3 3" xfId="7742"/>
    <cellStyle name="40% - Accent6 12 3 3 2" xfId="7743"/>
    <cellStyle name="40% - Accent6 12 3 4" xfId="7744"/>
    <cellStyle name="40% - Accent6 12 4" xfId="7745"/>
    <cellStyle name="40% - Accent6 12 4 2" xfId="7746"/>
    <cellStyle name="40% - Accent6 12 4 2 2" xfId="7747"/>
    <cellStyle name="40% - Accent6 12 4 3" xfId="7748"/>
    <cellStyle name="40% - Accent6 12 4 3 2" xfId="7749"/>
    <cellStyle name="40% - Accent6 12 4 4" xfId="7750"/>
    <cellStyle name="40% - Accent6 12 5" xfId="7751"/>
    <cellStyle name="40% - Accent6 12 5 2" xfId="7752"/>
    <cellStyle name="40% - Accent6 12 6" xfId="7753"/>
    <cellStyle name="40% - Accent6 12 6 2" xfId="7754"/>
    <cellStyle name="40% - Accent6 12 7" xfId="7755"/>
    <cellStyle name="40% - Accent6 13" xfId="7756"/>
    <cellStyle name="40% - Accent6 13 2" xfId="7757"/>
    <cellStyle name="40% - Accent6 13 2 2" xfId="7758"/>
    <cellStyle name="40% - Accent6 13 2 2 2" xfId="7759"/>
    <cellStyle name="40% - Accent6 13 2 2 2 2" xfId="7760"/>
    <cellStyle name="40% - Accent6 13 2 2 3" xfId="7761"/>
    <cellStyle name="40% - Accent6 13 2 2 3 2" xfId="7762"/>
    <cellStyle name="40% - Accent6 13 2 2 4" xfId="7763"/>
    <cellStyle name="40% - Accent6 13 2 3" xfId="7764"/>
    <cellStyle name="40% - Accent6 13 2 3 2" xfId="7765"/>
    <cellStyle name="40% - Accent6 13 2 4" xfId="7766"/>
    <cellStyle name="40% - Accent6 13 2 4 2" xfId="7767"/>
    <cellStyle name="40% - Accent6 13 2 5" xfId="7768"/>
    <cellStyle name="40% - Accent6 13 3" xfId="7769"/>
    <cellStyle name="40% - Accent6 13 3 2" xfId="7770"/>
    <cellStyle name="40% - Accent6 13 3 2 2" xfId="7771"/>
    <cellStyle name="40% - Accent6 13 3 3" xfId="7772"/>
    <cellStyle name="40% - Accent6 13 3 3 2" xfId="7773"/>
    <cellStyle name="40% - Accent6 13 3 4" xfId="7774"/>
    <cellStyle name="40% - Accent6 13 4" xfId="7775"/>
    <cellStyle name="40% - Accent6 13 4 2" xfId="7776"/>
    <cellStyle name="40% - Accent6 13 4 2 2" xfId="7777"/>
    <cellStyle name="40% - Accent6 13 4 3" xfId="7778"/>
    <cellStyle name="40% - Accent6 13 4 3 2" xfId="7779"/>
    <cellStyle name="40% - Accent6 13 4 4" xfId="7780"/>
    <cellStyle name="40% - Accent6 13 5" xfId="7781"/>
    <cellStyle name="40% - Accent6 13 5 2" xfId="7782"/>
    <cellStyle name="40% - Accent6 13 6" xfId="7783"/>
    <cellStyle name="40% - Accent6 13 6 2" xfId="7784"/>
    <cellStyle name="40% - Accent6 13 7" xfId="7785"/>
    <cellStyle name="40% - Accent6 14" xfId="7786"/>
    <cellStyle name="40% - Accent6 14 2" xfId="7787"/>
    <cellStyle name="40% - Accent6 14 2 2" xfId="7788"/>
    <cellStyle name="40% - Accent6 14 2 2 2" xfId="7789"/>
    <cellStyle name="40% - Accent6 14 2 2 2 2" xfId="7790"/>
    <cellStyle name="40% - Accent6 14 2 2 3" xfId="7791"/>
    <cellStyle name="40% - Accent6 14 2 2 3 2" xfId="7792"/>
    <cellStyle name="40% - Accent6 14 2 2 4" xfId="7793"/>
    <cellStyle name="40% - Accent6 14 2 3" xfId="7794"/>
    <cellStyle name="40% - Accent6 14 2 3 2" xfId="7795"/>
    <cellStyle name="40% - Accent6 14 2 4" xfId="7796"/>
    <cellStyle name="40% - Accent6 14 2 4 2" xfId="7797"/>
    <cellStyle name="40% - Accent6 14 2 5" xfId="7798"/>
    <cellStyle name="40% - Accent6 14 3" xfId="7799"/>
    <cellStyle name="40% - Accent6 14 3 2" xfId="7800"/>
    <cellStyle name="40% - Accent6 14 3 2 2" xfId="7801"/>
    <cellStyle name="40% - Accent6 14 3 3" xfId="7802"/>
    <cellStyle name="40% - Accent6 14 3 3 2" xfId="7803"/>
    <cellStyle name="40% - Accent6 14 3 4" xfId="7804"/>
    <cellStyle name="40% - Accent6 14 4" xfId="7805"/>
    <cellStyle name="40% - Accent6 14 4 2" xfId="7806"/>
    <cellStyle name="40% - Accent6 14 4 2 2" xfId="7807"/>
    <cellStyle name="40% - Accent6 14 4 3" xfId="7808"/>
    <cellStyle name="40% - Accent6 14 4 3 2" xfId="7809"/>
    <cellStyle name="40% - Accent6 14 4 4" xfId="7810"/>
    <cellStyle name="40% - Accent6 14 5" xfId="7811"/>
    <cellStyle name="40% - Accent6 14 5 2" xfId="7812"/>
    <cellStyle name="40% - Accent6 14 6" xfId="7813"/>
    <cellStyle name="40% - Accent6 14 6 2" xfId="7814"/>
    <cellStyle name="40% - Accent6 14 7" xfId="7815"/>
    <cellStyle name="40% - Accent6 15" xfId="7816"/>
    <cellStyle name="40% - Accent6 15 2" xfId="7817"/>
    <cellStyle name="40% - Accent6 15 2 2" xfId="7818"/>
    <cellStyle name="40% - Accent6 15 2 2 2" xfId="7819"/>
    <cellStyle name="40% - Accent6 15 2 2 2 2" xfId="7820"/>
    <cellStyle name="40% - Accent6 15 2 2 3" xfId="7821"/>
    <cellStyle name="40% - Accent6 15 2 2 3 2" xfId="7822"/>
    <cellStyle name="40% - Accent6 15 2 2 4" xfId="7823"/>
    <cellStyle name="40% - Accent6 15 2 3" xfId="7824"/>
    <cellStyle name="40% - Accent6 15 2 3 2" xfId="7825"/>
    <cellStyle name="40% - Accent6 15 2 4" xfId="7826"/>
    <cellStyle name="40% - Accent6 15 2 4 2" xfId="7827"/>
    <cellStyle name="40% - Accent6 15 2 5" xfId="7828"/>
    <cellStyle name="40% - Accent6 15 3" xfId="7829"/>
    <cellStyle name="40% - Accent6 15 3 2" xfId="7830"/>
    <cellStyle name="40% - Accent6 15 3 2 2" xfId="7831"/>
    <cellStyle name="40% - Accent6 15 3 3" xfId="7832"/>
    <cellStyle name="40% - Accent6 15 3 3 2" xfId="7833"/>
    <cellStyle name="40% - Accent6 15 3 4" xfId="7834"/>
    <cellStyle name="40% - Accent6 15 4" xfId="7835"/>
    <cellStyle name="40% - Accent6 15 4 2" xfId="7836"/>
    <cellStyle name="40% - Accent6 15 4 2 2" xfId="7837"/>
    <cellStyle name="40% - Accent6 15 4 3" xfId="7838"/>
    <cellStyle name="40% - Accent6 15 4 3 2" xfId="7839"/>
    <cellStyle name="40% - Accent6 15 4 4" xfId="7840"/>
    <cellStyle name="40% - Accent6 15 5" xfId="7841"/>
    <cellStyle name="40% - Accent6 15 5 2" xfId="7842"/>
    <cellStyle name="40% - Accent6 15 6" xfId="7843"/>
    <cellStyle name="40% - Accent6 15 6 2" xfId="7844"/>
    <cellStyle name="40% - Accent6 15 7" xfId="7845"/>
    <cellStyle name="40% - Accent6 16" xfId="7846"/>
    <cellStyle name="40% - Accent6 16 2" xfId="7847"/>
    <cellStyle name="40% - Accent6 16 2 2" xfId="7848"/>
    <cellStyle name="40% - Accent6 16 2 2 2" xfId="7849"/>
    <cellStyle name="40% - Accent6 16 2 2 2 2" xfId="7850"/>
    <cellStyle name="40% - Accent6 16 2 2 3" xfId="7851"/>
    <cellStyle name="40% - Accent6 16 2 2 3 2" xfId="7852"/>
    <cellStyle name="40% - Accent6 16 2 2 4" xfId="7853"/>
    <cellStyle name="40% - Accent6 16 2 3" xfId="7854"/>
    <cellStyle name="40% - Accent6 16 2 3 2" xfId="7855"/>
    <cellStyle name="40% - Accent6 16 2 4" xfId="7856"/>
    <cellStyle name="40% - Accent6 16 2 4 2" xfId="7857"/>
    <cellStyle name="40% - Accent6 16 2 5" xfId="7858"/>
    <cellStyle name="40% - Accent6 16 3" xfId="7859"/>
    <cellStyle name="40% - Accent6 16 3 2" xfId="7860"/>
    <cellStyle name="40% - Accent6 16 3 2 2" xfId="7861"/>
    <cellStyle name="40% - Accent6 16 3 3" xfId="7862"/>
    <cellStyle name="40% - Accent6 16 3 3 2" xfId="7863"/>
    <cellStyle name="40% - Accent6 16 3 4" xfId="7864"/>
    <cellStyle name="40% - Accent6 16 4" xfId="7865"/>
    <cellStyle name="40% - Accent6 16 4 2" xfId="7866"/>
    <cellStyle name="40% - Accent6 16 4 2 2" xfId="7867"/>
    <cellStyle name="40% - Accent6 16 4 3" xfId="7868"/>
    <cellStyle name="40% - Accent6 16 4 3 2" xfId="7869"/>
    <cellStyle name="40% - Accent6 16 4 4" xfId="7870"/>
    <cellStyle name="40% - Accent6 16 5" xfId="7871"/>
    <cellStyle name="40% - Accent6 16 5 2" xfId="7872"/>
    <cellStyle name="40% - Accent6 16 6" xfId="7873"/>
    <cellStyle name="40% - Accent6 16 6 2" xfId="7874"/>
    <cellStyle name="40% - Accent6 16 7" xfId="7875"/>
    <cellStyle name="40% - Accent6 17" xfId="7876"/>
    <cellStyle name="40% - Accent6 17 2" xfId="7877"/>
    <cellStyle name="40% - Accent6 17 2 2" xfId="7878"/>
    <cellStyle name="40% - Accent6 17 2 2 2" xfId="7879"/>
    <cellStyle name="40% - Accent6 17 2 2 2 2" xfId="7880"/>
    <cellStyle name="40% - Accent6 17 2 2 3" xfId="7881"/>
    <cellStyle name="40% - Accent6 17 2 2 3 2" xfId="7882"/>
    <cellStyle name="40% - Accent6 17 2 2 4" xfId="7883"/>
    <cellStyle name="40% - Accent6 17 2 3" xfId="7884"/>
    <cellStyle name="40% - Accent6 17 2 3 2" xfId="7885"/>
    <cellStyle name="40% - Accent6 17 2 4" xfId="7886"/>
    <cellStyle name="40% - Accent6 17 2 4 2" xfId="7887"/>
    <cellStyle name="40% - Accent6 17 2 5" xfId="7888"/>
    <cellStyle name="40% - Accent6 17 3" xfId="7889"/>
    <cellStyle name="40% - Accent6 17 3 2" xfId="7890"/>
    <cellStyle name="40% - Accent6 17 3 2 2" xfId="7891"/>
    <cellStyle name="40% - Accent6 17 3 3" xfId="7892"/>
    <cellStyle name="40% - Accent6 17 3 3 2" xfId="7893"/>
    <cellStyle name="40% - Accent6 17 3 4" xfId="7894"/>
    <cellStyle name="40% - Accent6 17 4" xfId="7895"/>
    <cellStyle name="40% - Accent6 17 4 2" xfId="7896"/>
    <cellStyle name="40% - Accent6 17 4 2 2" xfId="7897"/>
    <cellStyle name="40% - Accent6 17 4 3" xfId="7898"/>
    <cellStyle name="40% - Accent6 17 4 3 2" xfId="7899"/>
    <cellStyle name="40% - Accent6 17 4 4" xfId="7900"/>
    <cellStyle name="40% - Accent6 17 5" xfId="7901"/>
    <cellStyle name="40% - Accent6 17 5 2" xfId="7902"/>
    <cellStyle name="40% - Accent6 17 6" xfId="7903"/>
    <cellStyle name="40% - Accent6 17 6 2" xfId="7904"/>
    <cellStyle name="40% - Accent6 17 7" xfId="7905"/>
    <cellStyle name="40% - Accent6 18" xfId="7906"/>
    <cellStyle name="40% - Accent6 18 2" xfId="7907"/>
    <cellStyle name="40% - Accent6 18 2 2" xfId="7908"/>
    <cellStyle name="40% - Accent6 18 2 2 2" xfId="7909"/>
    <cellStyle name="40% - Accent6 18 2 2 2 2" xfId="7910"/>
    <cellStyle name="40% - Accent6 18 2 2 3" xfId="7911"/>
    <cellStyle name="40% - Accent6 18 2 2 3 2" xfId="7912"/>
    <cellStyle name="40% - Accent6 18 2 2 4" xfId="7913"/>
    <cellStyle name="40% - Accent6 18 2 3" xfId="7914"/>
    <cellStyle name="40% - Accent6 18 2 3 2" xfId="7915"/>
    <cellStyle name="40% - Accent6 18 2 4" xfId="7916"/>
    <cellStyle name="40% - Accent6 18 2 4 2" xfId="7917"/>
    <cellStyle name="40% - Accent6 18 2 5" xfId="7918"/>
    <cellStyle name="40% - Accent6 18 3" xfId="7919"/>
    <cellStyle name="40% - Accent6 18 3 2" xfId="7920"/>
    <cellStyle name="40% - Accent6 18 3 2 2" xfId="7921"/>
    <cellStyle name="40% - Accent6 18 3 3" xfId="7922"/>
    <cellStyle name="40% - Accent6 18 3 3 2" xfId="7923"/>
    <cellStyle name="40% - Accent6 18 3 4" xfId="7924"/>
    <cellStyle name="40% - Accent6 18 4" xfId="7925"/>
    <cellStyle name="40% - Accent6 18 4 2" xfId="7926"/>
    <cellStyle name="40% - Accent6 18 4 2 2" xfId="7927"/>
    <cellStyle name="40% - Accent6 18 4 3" xfId="7928"/>
    <cellStyle name="40% - Accent6 18 4 3 2" xfId="7929"/>
    <cellStyle name="40% - Accent6 18 4 4" xfId="7930"/>
    <cellStyle name="40% - Accent6 18 5" xfId="7931"/>
    <cellStyle name="40% - Accent6 18 5 2" xfId="7932"/>
    <cellStyle name="40% - Accent6 18 6" xfId="7933"/>
    <cellStyle name="40% - Accent6 18 6 2" xfId="7934"/>
    <cellStyle name="40% - Accent6 18 7" xfId="7935"/>
    <cellStyle name="40% - Accent6 19" xfId="7936"/>
    <cellStyle name="40% - Accent6 19 2" xfId="7937"/>
    <cellStyle name="40% - Accent6 19 2 2" xfId="7938"/>
    <cellStyle name="40% - Accent6 19 2 2 2" xfId="7939"/>
    <cellStyle name="40% - Accent6 19 2 2 2 2" xfId="7940"/>
    <cellStyle name="40% - Accent6 19 2 2 3" xfId="7941"/>
    <cellStyle name="40% - Accent6 19 2 2 3 2" xfId="7942"/>
    <cellStyle name="40% - Accent6 19 2 2 4" xfId="7943"/>
    <cellStyle name="40% - Accent6 19 2 3" xfId="7944"/>
    <cellStyle name="40% - Accent6 19 2 3 2" xfId="7945"/>
    <cellStyle name="40% - Accent6 19 2 4" xfId="7946"/>
    <cellStyle name="40% - Accent6 19 2 4 2" xfId="7947"/>
    <cellStyle name="40% - Accent6 19 2 5" xfId="7948"/>
    <cellStyle name="40% - Accent6 19 3" xfId="7949"/>
    <cellStyle name="40% - Accent6 19 3 2" xfId="7950"/>
    <cellStyle name="40% - Accent6 19 3 2 2" xfId="7951"/>
    <cellStyle name="40% - Accent6 19 3 3" xfId="7952"/>
    <cellStyle name="40% - Accent6 19 3 3 2" xfId="7953"/>
    <cellStyle name="40% - Accent6 19 3 4" xfId="7954"/>
    <cellStyle name="40% - Accent6 19 4" xfId="7955"/>
    <cellStyle name="40% - Accent6 19 4 2" xfId="7956"/>
    <cellStyle name="40% - Accent6 19 4 2 2" xfId="7957"/>
    <cellStyle name="40% - Accent6 19 4 3" xfId="7958"/>
    <cellStyle name="40% - Accent6 19 4 3 2" xfId="7959"/>
    <cellStyle name="40% - Accent6 19 4 4" xfId="7960"/>
    <cellStyle name="40% - Accent6 19 5" xfId="7961"/>
    <cellStyle name="40% - Accent6 19 5 2" xfId="7962"/>
    <cellStyle name="40% - Accent6 19 6" xfId="7963"/>
    <cellStyle name="40% - Accent6 19 6 2" xfId="7964"/>
    <cellStyle name="40% - Accent6 19 7" xfId="7965"/>
    <cellStyle name="40% - Accent6 2" xfId="7966"/>
    <cellStyle name="40% - Accent6 2 2" xfId="7967"/>
    <cellStyle name="40% - Accent6 2 3" xfId="7968"/>
    <cellStyle name="40% - Accent6 2 3 2" xfId="7969"/>
    <cellStyle name="40% - Accent6 2 3 2 2" xfId="7970"/>
    <cellStyle name="40% - Accent6 2 3 2 2 2" xfId="7971"/>
    <cellStyle name="40% - Accent6 2 3 2 2 2 2" xfId="7972"/>
    <cellStyle name="40% - Accent6 2 3 2 2 3" xfId="7973"/>
    <cellStyle name="40% - Accent6 2 3 2 2 3 2" xfId="7974"/>
    <cellStyle name="40% - Accent6 2 3 2 2 4" xfId="7975"/>
    <cellStyle name="40% - Accent6 2 3 2 3" xfId="7976"/>
    <cellStyle name="40% - Accent6 2 3 2 3 2" xfId="7977"/>
    <cellStyle name="40% - Accent6 2 3 2 4" xfId="7978"/>
    <cellStyle name="40% - Accent6 2 3 2 4 2" xfId="7979"/>
    <cellStyle name="40% - Accent6 2 3 2 5" xfId="7980"/>
    <cellStyle name="40% - Accent6 2 3 3" xfId="7981"/>
    <cellStyle name="40% - Accent6 2 3 3 2" xfId="7982"/>
    <cellStyle name="40% - Accent6 2 3 3 2 2" xfId="7983"/>
    <cellStyle name="40% - Accent6 2 3 3 3" xfId="7984"/>
    <cellStyle name="40% - Accent6 2 3 3 3 2" xfId="7985"/>
    <cellStyle name="40% - Accent6 2 3 3 4" xfId="7986"/>
    <cellStyle name="40% - Accent6 2 3 4" xfId="7987"/>
    <cellStyle name="40% - Accent6 2 3 4 2" xfId="7988"/>
    <cellStyle name="40% - Accent6 2 3 4 2 2" xfId="7989"/>
    <cellStyle name="40% - Accent6 2 3 4 3" xfId="7990"/>
    <cellStyle name="40% - Accent6 2 3 4 3 2" xfId="7991"/>
    <cellStyle name="40% - Accent6 2 3 4 4" xfId="7992"/>
    <cellStyle name="40% - Accent6 2 3 5" xfId="7993"/>
    <cellStyle name="40% - Accent6 2 3 5 2" xfId="7994"/>
    <cellStyle name="40% - Accent6 2 3 6" xfId="7995"/>
    <cellStyle name="40% - Accent6 2 3 6 2" xfId="7996"/>
    <cellStyle name="40% - Accent6 2 3 7" xfId="7997"/>
    <cellStyle name="40% - Accent6 2 4" xfId="7998"/>
    <cellStyle name="40% - Accent6 2 5" xfId="7999"/>
    <cellStyle name="40% - Accent6 2 6" xfId="8000"/>
    <cellStyle name="40% - Accent6 20" xfId="8001"/>
    <cellStyle name="40% - Accent6 20 2" xfId="8002"/>
    <cellStyle name="40% - Accent6 20 2 2" xfId="8003"/>
    <cellStyle name="40% - Accent6 20 2 2 2" xfId="8004"/>
    <cellStyle name="40% - Accent6 20 2 2 2 2" xfId="8005"/>
    <cellStyle name="40% - Accent6 20 2 2 3" xfId="8006"/>
    <cellStyle name="40% - Accent6 20 2 2 3 2" xfId="8007"/>
    <cellStyle name="40% - Accent6 20 2 2 4" xfId="8008"/>
    <cellStyle name="40% - Accent6 20 2 3" xfId="8009"/>
    <cellStyle name="40% - Accent6 20 2 3 2" xfId="8010"/>
    <cellStyle name="40% - Accent6 20 2 4" xfId="8011"/>
    <cellStyle name="40% - Accent6 20 2 4 2" xfId="8012"/>
    <cellStyle name="40% - Accent6 20 2 5" xfId="8013"/>
    <cellStyle name="40% - Accent6 20 3" xfId="8014"/>
    <cellStyle name="40% - Accent6 20 3 2" xfId="8015"/>
    <cellStyle name="40% - Accent6 20 3 2 2" xfId="8016"/>
    <cellStyle name="40% - Accent6 20 3 3" xfId="8017"/>
    <cellStyle name="40% - Accent6 20 3 3 2" xfId="8018"/>
    <cellStyle name="40% - Accent6 20 3 4" xfId="8019"/>
    <cellStyle name="40% - Accent6 20 4" xfId="8020"/>
    <cellStyle name="40% - Accent6 20 4 2" xfId="8021"/>
    <cellStyle name="40% - Accent6 20 4 2 2" xfId="8022"/>
    <cellStyle name="40% - Accent6 20 4 3" xfId="8023"/>
    <cellStyle name="40% - Accent6 20 4 3 2" xfId="8024"/>
    <cellStyle name="40% - Accent6 20 4 4" xfId="8025"/>
    <cellStyle name="40% - Accent6 20 5" xfId="8026"/>
    <cellStyle name="40% - Accent6 20 5 2" xfId="8027"/>
    <cellStyle name="40% - Accent6 20 6" xfId="8028"/>
    <cellStyle name="40% - Accent6 20 6 2" xfId="8029"/>
    <cellStyle name="40% - Accent6 20 7" xfId="8030"/>
    <cellStyle name="40% - Accent6 21" xfId="8031"/>
    <cellStyle name="40% - Accent6 22" xfId="8032"/>
    <cellStyle name="40% - Accent6 22 2" xfId="8033"/>
    <cellStyle name="40% - Accent6 22 2 2" xfId="8034"/>
    <cellStyle name="40% - Accent6 22 2 2 2" xfId="8035"/>
    <cellStyle name="40% - Accent6 22 2 2 2 2" xfId="8036"/>
    <cellStyle name="40% - Accent6 22 2 2 3" xfId="8037"/>
    <cellStyle name="40% - Accent6 22 2 2 3 2" xfId="8038"/>
    <cellStyle name="40% - Accent6 22 2 2 4" xfId="8039"/>
    <cellStyle name="40% - Accent6 22 2 3" xfId="8040"/>
    <cellStyle name="40% - Accent6 22 2 3 2" xfId="8041"/>
    <cellStyle name="40% - Accent6 22 2 4" xfId="8042"/>
    <cellStyle name="40% - Accent6 22 2 4 2" xfId="8043"/>
    <cellStyle name="40% - Accent6 22 2 5" xfId="8044"/>
    <cellStyle name="40% - Accent6 22 3" xfId="8045"/>
    <cellStyle name="40% - Accent6 22 3 2" xfId="8046"/>
    <cellStyle name="40% - Accent6 22 3 2 2" xfId="8047"/>
    <cellStyle name="40% - Accent6 22 3 3" xfId="8048"/>
    <cellStyle name="40% - Accent6 22 3 3 2" xfId="8049"/>
    <cellStyle name="40% - Accent6 22 3 4" xfId="8050"/>
    <cellStyle name="40% - Accent6 22 4" xfId="8051"/>
    <cellStyle name="40% - Accent6 22 4 2" xfId="8052"/>
    <cellStyle name="40% - Accent6 22 4 2 2" xfId="8053"/>
    <cellStyle name="40% - Accent6 22 4 3" xfId="8054"/>
    <cellStyle name="40% - Accent6 22 4 3 2" xfId="8055"/>
    <cellStyle name="40% - Accent6 22 4 4" xfId="8056"/>
    <cellStyle name="40% - Accent6 22 5" xfId="8057"/>
    <cellStyle name="40% - Accent6 22 5 2" xfId="8058"/>
    <cellStyle name="40% - Accent6 22 6" xfId="8059"/>
    <cellStyle name="40% - Accent6 22 6 2" xfId="8060"/>
    <cellStyle name="40% - Accent6 22 7" xfId="8061"/>
    <cellStyle name="40% - Accent6 23" xfId="8062"/>
    <cellStyle name="40% - Accent6 23 2" xfId="8063"/>
    <cellStyle name="40% - Accent6 23 2 2" xfId="8064"/>
    <cellStyle name="40% - Accent6 23 2 2 2" xfId="8065"/>
    <cellStyle name="40% - Accent6 23 2 3" xfId="8066"/>
    <cellStyle name="40% - Accent6 23 2 3 2" xfId="8067"/>
    <cellStyle name="40% - Accent6 23 2 4" xfId="8068"/>
    <cellStyle name="40% - Accent6 23 3" xfId="8069"/>
    <cellStyle name="40% - Accent6 23 3 2" xfId="8070"/>
    <cellStyle name="40% - Accent6 23 4" xfId="8071"/>
    <cellStyle name="40% - Accent6 23 4 2" xfId="8072"/>
    <cellStyle name="40% - Accent6 23 5" xfId="8073"/>
    <cellStyle name="40% - Accent6 24" xfId="8074"/>
    <cellStyle name="40% - Accent6 24 2" xfId="8075"/>
    <cellStyle name="40% - Accent6 24 2 2" xfId="8076"/>
    <cellStyle name="40% - Accent6 24 3" xfId="8077"/>
    <cellStyle name="40% - Accent6 24 3 2" xfId="8078"/>
    <cellStyle name="40% - Accent6 24 4" xfId="8079"/>
    <cellStyle name="40% - Accent6 25" xfId="8080"/>
    <cellStyle name="40% - Accent6 25 2" xfId="8081"/>
    <cellStyle name="40% - Accent6 25 2 2" xfId="8082"/>
    <cellStyle name="40% - Accent6 25 3" xfId="8083"/>
    <cellStyle name="40% - Accent6 25 3 2" xfId="8084"/>
    <cellStyle name="40% - Accent6 25 4" xfId="8085"/>
    <cellStyle name="40% - Accent6 26" xfId="8086"/>
    <cellStyle name="40% - Accent6 27" xfId="8087"/>
    <cellStyle name="40% - Accent6 27 2" xfId="8088"/>
    <cellStyle name="40% - Accent6 28" xfId="8089"/>
    <cellStyle name="40% - Accent6 28 2" xfId="8090"/>
    <cellStyle name="40% - Accent6 29" xfId="8091"/>
    <cellStyle name="40% - Accent6 29 2" xfId="8092"/>
    <cellStyle name="40% - Accent6 3" xfId="8093"/>
    <cellStyle name="40% - Accent6 3 2" xfId="8094"/>
    <cellStyle name="40% - Accent6 3 3" xfId="8095"/>
    <cellStyle name="40% - Accent6 3 3 2" xfId="8096"/>
    <cellStyle name="40% - Accent6 3 3 2 2" xfId="8097"/>
    <cellStyle name="40% - Accent6 3 3 2 2 2" xfId="8098"/>
    <cellStyle name="40% - Accent6 3 3 2 2 2 2" xfId="8099"/>
    <cellStyle name="40% - Accent6 3 3 2 2 3" xfId="8100"/>
    <cellStyle name="40% - Accent6 3 3 2 2 3 2" xfId="8101"/>
    <cellStyle name="40% - Accent6 3 3 2 2 4" xfId="8102"/>
    <cellStyle name="40% - Accent6 3 3 2 3" xfId="8103"/>
    <cellStyle name="40% - Accent6 3 3 2 3 2" xfId="8104"/>
    <cellStyle name="40% - Accent6 3 3 2 4" xfId="8105"/>
    <cellStyle name="40% - Accent6 3 3 2 4 2" xfId="8106"/>
    <cellStyle name="40% - Accent6 3 3 2 5" xfId="8107"/>
    <cellStyle name="40% - Accent6 3 3 3" xfId="8108"/>
    <cellStyle name="40% - Accent6 3 3 3 2" xfId="8109"/>
    <cellStyle name="40% - Accent6 3 3 3 2 2" xfId="8110"/>
    <cellStyle name="40% - Accent6 3 3 3 3" xfId="8111"/>
    <cellStyle name="40% - Accent6 3 3 3 3 2" xfId="8112"/>
    <cellStyle name="40% - Accent6 3 3 3 4" xfId="8113"/>
    <cellStyle name="40% - Accent6 3 3 4" xfId="8114"/>
    <cellStyle name="40% - Accent6 3 3 4 2" xfId="8115"/>
    <cellStyle name="40% - Accent6 3 3 4 2 2" xfId="8116"/>
    <cellStyle name="40% - Accent6 3 3 4 3" xfId="8117"/>
    <cellStyle name="40% - Accent6 3 3 4 3 2" xfId="8118"/>
    <cellStyle name="40% - Accent6 3 3 4 4" xfId="8119"/>
    <cellStyle name="40% - Accent6 3 3 5" xfId="8120"/>
    <cellStyle name="40% - Accent6 3 3 5 2" xfId="8121"/>
    <cellStyle name="40% - Accent6 3 3 6" xfId="8122"/>
    <cellStyle name="40% - Accent6 3 3 6 2" xfId="8123"/>
    <cellStyle name="40% - Accent6 3 3 7" xfId="8124"/>
    <cellStyle name="40% - Accent6 30" xfId="8125"/>
    <cellStyle name="40% - Accent6 4" xfId="8126"/>
    <cellStyle name="40% - Accent6 4 2" xfId="8127"/>
    <cellStyle name="40% - Accent6 4 2 2" xfId="8128"/>
    <cellStyle name="40% - Accent6 4 2 2 2" xfId="8129"/>
    <cellStyle name="40% - Accent6 4 2 2 2 2" xfId="8130"/>
    <cellStyle name="40% - Accent6 4 2 2 2 2 2" xfId="8131"/>
    <cellStyle name="40% - Accent6 4 2 2 2 3" xfId="8132"/>
    <cellStyle name="40% - Accent6 4 2 2 2 3 2" xfId="8133"/>
    <cellStyle name="40% - Accent6 4 2 2 2 4" xfId="8134"/>
    <cellStyle name="40% - Accent6 4 2 2 3" xfId="8135"/>
    <cellStyle name="40% - Accent6 4 2 2 3 2" xfId="8136"/>
    <cellStyle name="40% - Accent6 4 2 2 4" xfId="8137"/>
    <cellStyle name="40% - Accent6 4 2 2 4 2" xfId="8138"/>
    <cellStyle name="40% - Accent6 4 2 2 5" xfId="8139"/>
    <cellStyle name="40% - Accent6 4 2 3" xfId="8140"/>
    <cellStyle name="40% - Accent6 4 2 3 2" xfId="8141"/>
    <cellStyle name="40% - Accent6 4 2 3 2 2" xfId="8142"/>
    <cellStyle name="40% - Accent6 4 2 3 3" xfId="8143"/>
    <cellStyle name="40% - Accent6 4 2 3 3 2" xfId="8144"/>
    <cellStyle name="40% - Accent6 4 2 3 4" xfId="8145"/>
    <cellStyle name="40% - Accent6 4 2 4" xfId="8146"/>
    <cellStyle name="40% - Accent6 4 2 4 2" xfId="8147"/>
    <cellStyle name="40% - Accent6 4 2 4 2 2" xfId="8148"/>
    <cellStyle name="40% - Accent6 4 2 4 3" xfId="8149"/>
    <cellStyle name="40% - Accent6 4 2 4 3 2" xfId="8150"/>
    <cellStyle name="40% - Accent6 4 2 4 4" xfId="8151"/>
    <cellStyle name="40% - Accent6 4 2 5" xfId="8152"/>
    <cellStyle name="40% - Accent6 4 2 5 2" xfId="8153"/>
    <cellStyle name="40% - Accent6 4 2 6" xfId="8154"/>
    <cellStyle name="40% - Accent6 4 2 6 2" xfId="8155"/>
    <cellStyle name="40% - Accent6 4 2 7" xfId="8156"/>
    <cellStyle name="40% - Accent6 4 3" xfId="8157"/>
    <cellStyle name="40% - Accent6 4 3 2" xfId="8158"/>
    <cellStyle name="40% - Accent6 4 3 2 2" xfId="8159"/>
    <cellStyle name="40% - Accent6 4 3 2 2 2" xfId="8160"/>
    <cellStyle name="40% - Accent6 4 3 2 3" xfId="8161"/>
    <cellStyle name="40% - Accent6 4 3 2 3 2" xfId="8162"/>
    <cellStyle name="40% - Accent6 4 3 2 4" xfId="8163"/>
    <cellStyle name="40% - Accent6 4 3 3" xfId="8164"/>
    <cellStyle name="40% - Accent6 4 3 3 2" xfId="8165"/>
    <cellStyle name="40% - Accent6 4 3 4" xfId="8166"/>
    <cellStyle name="40% - Accent6 4 3 4 2" xfId="8167"/>
    <cellStyle name="40% - Accent6 4 3 5" xfId="8168"/>
    <cellStyle name="40% - Accent6 4 4" xfId="8169"/>
    <cellStyle name="40% - Accent6 4 4 2" xfId="8170"/>
    <cellStyle name="40% - Accent6 4 4 2 2" xfId="8171"/>
    <cellStyle name="40% - Accent6 4 4 3" xfId="8172"/>
    <cellStyle name="40% - Accent6 4 4 3 2" xfId="8173"/>
    <cellStyle name="40% - Accent6 4 4 4" xfId="8174"/>
    <cellStyle name="40% - Accent6 4 5" xfId="8175"/>
    <cellStyle name="40% - Accent6 4 5 2" xfId="8176"/>
    <cellStyle name="40% - Accent6 4 5 2 2" xfId="8177"/>
    <cellStyle name="40% - Accent6 4 5 3" xfId="8178"/>
    <cellStyle name="40% - Accent6 4 5 3 2" xfId="8179"/>
    <cellStyle name="40% - Accent6 4 5 4" xfId="8180"/>
    <cellStyle name="40% - Accent6 4 6" xfId="8181"/>
    <cellStyle name="40% - Accent6 4 6 2" xfId="8182"/>
    <cellStyle name="40% - Accent6 4 7" xfId="8183"/>
    <cellStyle name="40% - Accent6 4 7 2" xfId="8184"/>
    <cellStyle name="40% - Accent6 4 8" xfId="8185"/>
    <cellStyle name="40% - Accent6 5" xfId="8186"/>
    <cellStyle name="40% - Accent6 5 2" xfId="8187"/>
    <cellStyle name="40% - Accent6 5 2 2" xfId="8188"/>
    <cellStyle name="40% - Accent6 5 2 2 2" xfId="8189"/>
    <cellStyle name="40% - Accent6 5 2 2 2 2" xfId="8190"/>
    <cellStyle name="40% - Accent6 5 2 2 3" xfId="8191"/>
    <cellStyle name="40% - Accent6 5 2 2 3 2" xfId="8192"/>
    <cellStyle name="40% - Accent6 5 2 2 4" xfId="8193"/>
    <cellStyle name="40% - Accent6 5 2 3" xfId="8194"/>
    <cellStyle name="40% - Accent6 5 2 3 2" xfId="8195"/>
    <cellStyle name="40% - Accent6 5 2 4" xfId="8196"/>
    <cellStyle name="40% - Accent6 5 2 4 2" xfId="8197"/>
    <cellStyle name="40% - Accent6 5 2 5" xfId="8198"/>
    <cellStyle name="40% - Accent6 5 3" xfId="8199"/>
    <cellStyle name="40% - Accent6 5 3 2" xfId="8200"/>
    <cellStyle name="40% - Accent6 5 3 2 2" xfId="8201"/>
    <cellStyle name="40% - Accent6 5 3 3" xfId="8202"/>
    <cellStyle name="40% - Accent6 5 3 3 2" xfId="8203"/>
    <cellStyle name="40% - Accent6 5 3 4" xfId="8204"/>
    <cellStyle name="40% - Accent6 5 4" xfId="8205"/>
    <cellStyle name="40% - Accent6 5 4 2" xfId="8206"/>
    <cellStyle name="40% - Accent6 5 4 2 2" xfId="8207"/>
    <cellStyle name="40% - Accent6 5 4 3" xfId="8208"/>
    <cellStyle name="40% - Accent6 5 4 3 2" xfId="8209"/>
    <cellStyle name="40% - Accent6 5 4 4" xfId="8210"/>
    <cellStyle name="40% - Accent6 5 5" xfId="8211"/>
    <cellStyle name="40% - Accent6 5 5 2" xfId="8212"/>
    <cellStyle name="40% - Accent6 5 6" xfId="8213"/>
    <cellStyle name="40% - Accent6 5 6 2" xfId="8214"/>
    <cellStyle name="40% - Accent6 5 7" xfId="8215"/>
    <cellStyle name="40% - Accent6 6" xfId="8216"/>
    <cellStyle name="40% - Accent6 6 2" xfId="8217"/>
    <cellStyle name="40% - Accent6 6 2 2" xfId="8218"/>
    <cellStyle name="40% - Accent6 6 2 2 2" xfId="8219"/>
    <cellStyle name="40% - Accent6 6 2 2 2 2" xfId="8220"/>
    <cellStyle name="40% - Accent6 6 2 2 3" xfId="8221"/>
    <cellStyle name="40% - Accent6 6 2 2 3 2" xfId="8222"/>
    <cellStyle name="40% - Accent6 6 2 2 4" xfId="8223"/>
    <cellStyle name="40% - Accent6 6 2 3" xfId="8224"/>
    <cellStyle name="40% - Accent6 6 2 3 2" xfId="8225"/>
    <cellStyle name="40% - Accent6 6 2 4" xfId="8226"/>
    <cellStyle name="40% - Accent6 6 2 4 2" xfId="8227"/>
    <cellStyle name="40% - Accent6 6 2 5" xfId="8228"/>
    <cellStyle name="40% - Accent6 6 3" xfId="8229"/>
    <cellStyle name="40% - Accent6 6 3 2" xfId="8230"/>
    <cellStyle name="40% - Accent6 6 3 2 2" xfId="8231"/>
    <cellStyle name="40% - Accent6 6 3 3" xfId="8232"/>
    <cellStyle name="40% - Accent6 6 3 3 2" xfId="8233"/>
    <cellStyle name="40% - Accent6 6 3 4" xfId="8234"/>
    <cellStyle name="40% - Accent6 6 4" xfId="8235"/>
    <cellStyle name="40% - Accent6 6 4 2" xfId="8236"/>
    <cellStyle name="40% - Accent6 6 4 2 2" xfId="8237"/>
    <cellStyle name="40% - Accent6 6 4 3" xfId="8238"/>
    <cellStyle name="40% - Accent6 6 4 3 2" xfId="8239"/>
    <cellStyle name="40% - Accent6 6 4 4" xfId="8240"/>
    <cellStyle name="40% - Accent6 6 5" xfId="8241"/>
    <cellStyle name="40% - Accent6 6 5 2" xfId="8242"/>
    <cellStyle name="40% - Accent6 6 6" xfId="8243"/>
    <cellStyle name="40% - Accent6 6 6 2" xfId="8244"/>
    <cellStyle name="40% - Accent6 6 7" xfId="8245"/>
    <cellStyle name="40% - Accent6 7" xfId="8246"/>
    <cellStyle name="40% - Accent6 7 2" xfId="8247"/>
    <cellStyle name="40% - Accent6 7 2 2" xfId="8248"/>
    <cellStyle name="40% - Accent6 7 2 2 2" xfId="8249"/>
    <cellStyle name="40% - Accent6 7 2 2 2 2" xfId="8250"/>
    <cellStyle name="40% - Accent6 7 2 2 3" xfId="8251"/>
    <cellStyle name="40% - Accent6 7 2 2 3 2" xfId="8252"/>
    <cellStyle name="40% - Accent6 7 2 2 4" xfId="8253"/>
    <cellStyle name="40% - Accent6 7 2 3" xfId="8254"/>
    <cellStyle name="40% - Accent6 7 2 3 2" xfId="8255"/>
    <cellStyle name="40% - Accent6 7 2 4" xfId="8256"/>
    <cellStyle name="40% - Accent6 7 2 4 2" xfId="8257"/>
    <cellStyle name="40% - Accent6 7 2 5" xfId="8258"/>
    <cellStyle name="40% - Accent6 7 3" xfId="8259"/>
    <cellStyle name="40% - Accent6 7 3 2" xfId="8260"/>
    <cellStyle name="40% - Accent6 7 3 2 2" xfId="8261"/>
    <cellStyle name="40% - Accent6 7 3 3" xfId="8262"/>
    <cellStyle name="40% - Accent6 7 3 3 2" xfId="8263"/>
    <cellStyle name="40% - Accent6 7 3 4" xfId="8264"/>
    <cellStyle name="40% - Accent6 7 4" xfId="8265"/>
    <cellStyle name="40% - Accent6 7 4 2" xfId="8266"/>
    <cellStyle name="40% - Accent6 7 4 2 2" xfId="8267"/>
    <cellStyle name="40% - Accent6 7 4 3" xfId="8268"/>
    <cellStyle name="40% - Accent6 7 4 3 2" xfId="8269"/>
    <cellStyle name="40% - Accent6 7 4 4" xfId="8270"/>
    <cellStyle name="40% - Accent6 7 5" xfId="8271"/>
    <cellStyle name="40% - Accent6 7 5 2" xfId="8272"/>
    <cellStyle name="40% - Accent6 7 6" xfId="8273"/>
    <cellStyle name="40% - Accent6 7 6 2" xfId="8274"/>
    <cellStyle name="40% - Accent6 7 7" xfId="8275"/>
    <cellStyle name="40% - Accent6 8" xfId="8276"/>
    <cellStyle name="40% - Accent6 8 2" xfId="8277"/>
    <cellStyle name="40% - Accent6 8 2 2" xfId="8278"/>
    <cellStyle name="40% - Accent6 8 2 2 2" xfId="8279"/>
    <cellStyle name="40% - Accent6 8 2 2 2 2" xfId="8280"/>
    <cellStyle name="40% - Accent6 8 2 2 3" xfId="8281"/>
    <cellStyle name="40% - Accent6 8 2 2 3 2" xfId="8282"/>
    <cellStyle name="40% - Accent6 8 2 2 4" xfId="8283"/>
    <cellStyle name="40% - Accent6 8 2 3" xfId="8284"/>
    <cellStyle name="40% - Accent6 8 2 3 2" xfId="8285"/>
    <cellStyle name="40% - Accent6 8 2 4" xfId="8286"/>
    <cellStyle name="40% - Accent6 8 2 4 2" xfId="8287"/>
    <cellStyle name="40% - Accent6 8 2 5" xfId="8288"/>
    <cellStyle name="40% - Accent6 8 3" xfId="8289"/>
    <cellStyle name="40% - Accent6 8 3 2" xfId="8290"/>
    <cellStyle name="40% - Accent6 8 3 2 2" xfId="8291"/>
    <cellStyle name="40% - Accent6 8 3 3" xfId="8292"/>
    <cellStyle name="40% - Accent6 8 3 3 2" xfId="8293"/>
    <cellStyle name="40% - Accent6 8 3 4" xfId="8294"/>
    <cellStyle name="40% - Accent6 8 4" xfId="8295"/>
    <cellStyle name="40% - Accent6 8 4 2" xfId="8296"/>
    <cellStyle name="40% - Accent6 8 4 2 2" xfId="8297"/>
    <cellStyle name="40% - Accent6 8 4 3" xfId="8298"/>
    <cellStyle name="40% - Accent6 8 4 3 2" xfId="8299"/>
    <cellStyle name="40% - Accent6 8 4 4" xfId="8300"/>
    <cellStyle name="40% - Accent6 8 5" xfId="8301"/>
    <cellStyle name="40% - Accent6 8 5 2" xfId="8302"/>
    <cellStyle name="40% - Accent6 8 6" xfId="8303"/>
    <cellStyle name="40% - Accent6 8 6 2" xfId="8304"/>
    <cellStyle name="40% - Accent6 8 7" xfId="8305"/>
    <cellStyle name="40% - Accent6 9" xfId="8306"/>
    <cellStyle name="40% - Accent6 9 2" xfId="8307"/>
    <cellStyle name="40% - Accent6 9 2 2" xfId="8308"/>
    <cellStyle name="40% - Accent6 9 2 2 2" xfId="8309"/>
    <cellStyle name="40% - Accent6 9 2 2 2 2" xfId="8310"/>
    <cellStyle name="40% - Accent6 9 2 2 3" xfId="8311"/>
    <cellStyle name="40% - Accent6 9 2 2 3 2" xfId="8312"/>
    <cellStyle name="40% - Accent6 9 2 2 4" xfId="8313"/>
    <cellStyle name="40% - Accent6 9 2 3" xfId="8314"/>
    <cellStyle name="40% - Accent6 9 2 3 2" xfId="8315"/>
    <cellStyle name="40% - Accent6 9 2 4" xfId="8316"/>
    <cellStyle name="40% - Accent6 9 2 4 2" xfId="8317"/>
    <cellStyle name="40% - Accent6 9 2 5" xfId="8318"/>
    <cellStyle name="40% - Accent6 9 3" xfId="8319"/>
    <cellStyle name="40% - Accent6 9 3 2" xfId="8320"/>
    <cellStyle name="40% - Accent6 9 3 2 2" xfId="8321"/>
    <cellStyle name="40% - Accent6 9 3 3" xfId="8322"/>
    <cellStyle name="40% - Accent6 9 3 3 2" xfId="8323"/>
    <cellStyle name="40% - Accent6 9 3 4" xfId="8324"/>
    <cellStyle name="40% - Accent6 9 4" xfId="8325"/>
    <cellStyle name="40% - Accent6 9 4 2" xfId="8326"/>
    <cellStyle name="40% - Accent6 9 4 2 2" xfId="8327"/>
    <cellStyle name="40% - Accent6 9 4 3" xfId="8328"/>
    <cellStyle name="40% - Accent6 9 4 3 2" xfId="8329"/>
    <cellStyle name="40% - Accent6 9 4 4" xfId="8330"/>
    <cellStyle name="40% - Accent6 9 5" xfId="8331"/>
    <cellStyle name="40% - Accent6 9 5 2" xfId="8332"/>
    <cellStyle name="40% - Accent6 9 6" xfId="8333"/>
    <cellStyle name="40% - Accent6 9 6 2" xfId="8334"/>
    <cellStyle name="40% - Accent6 9 7" xfId="8335"/>
    <cellStyle name="60% - Accent1 10" xfId="8336"/>
    <cellStyle name="60% - Accent1 11" xfId="8337"/>
    <cellStyle name="60% - Accent1 12" xfId="8338"/>
    <cellStyle name="60% - Accent1 13" xfId="8339"/>
    <cellStyle name="60% - Accent1 2" xfId="8340"/>
    <cellStyle name="60% - Accent1 2 2" xfId="8341"/>
    <cellStyle name="60% - Accent1 2 3" xfId="8342"/>
    <cellStyle name="60% - Accent1 3" xfId="8343"/>
    <cellStyle name="60% - Accent1 4" xfId="8344"/>
    <cellStyle name="60% - Accent1 4 2" xfId="8345"/>
    <cellStyle name="60% - Accent1 5" xfId="8346"/>
    <cellStyle name="60% - Accent1 6" xfId="8347"/>
    <cellStyle name="60% - Accent1 7" xfId="8348"/>
    <cellStyle name="60% - Accent1 8" xfId="8349"/>
    <cellStyle name="60% - Accent1 9" xfId="8350"/>
    <cellStyle name="60% - Accent2 10" xfId="8351"/>
    <cellStyle name="60% - Accent2 11" xfId="8352"/>
    <cellStyle name="60% - Accent2 12" xfId="8353"/>
    <cellStyle name="60% - Accent2 13" xfId="8354"/>
    <cellStyle name="60% - Accent2 2" xfId="8355"/>
    <cellStyle name="60% - Accent2 2 2" xfId="8356"/>
    <cellStyle name="60% - Accent2 2 3" xfId="8357"/>
    <cellStyle name="60% - Accent2 3" xfId="8358"/>
    <cellStyle name="60% - Accent2 4" xfId="8359"/>
    <cellStyle name="60% - Accent2 4 2" xfId="8360"/>
    <cellStyle name="60% - Accent2 5" xfId="8361"/>
    <cellStyle name="60% - Accent2 6" xfId="8362"/>
    <cellStyle name="60% - Accent2 7" xfId="8363"/>
    <cellStyle name="60% - Accent2 8" xfId="8364"/>
    <cellStyle name="60% - Accent2 9" xfId="8365"/>
    <cellStyle name="60% - Accent3 10" xfId="8366"/>
    <cellStyle name="60% - Accent3 11" xfId="8367"/>
    <cellStyle name="60% - Accent3 12" xfId="8368"/>
    <cellStyle name="60% - Accent3 13" xfId="8369"/>
    <cellStyle name="60% - Accent3 2" xfId="8370"/>
    <cellStyle name="60% - Accent3 2 2" xfId="8371"/>
    <cellStyle name="60% - Accent3 2 3" xfId="8372"/>
    <cellStyle name="60% - Accent3 3" xfId="8373"/>
    <cellStyle name="60% - Accent3 4" xfId="8374"/>
    <cellStyle name="60% - Accent3 4 2" xfId="8375"/>
    <cellStyle name="60% - Accent3 5" xfId="8376"/>
    <cellStyle name="60% - Accent3 6" xfId="8377"/>
    <cellStyle name="60% - Accent3 7" xfId="8378"/>
    <cellStyle name="60% - Accent3 8" xfId="8379"/>
    <cellStyle name="60% - Accent3 9" xfId="8380"/>
    <cellStyle name="60% - Accent4 10" xfId="8381"/>
    <cellStyle name="60% - Accent4 11" xfId="8382"/>
    <cellStyle name="60% - Accent4 12" xfId="8383"/>
    <cellStyle name="60% - Accent4 13" xfId="8384"/>
    <cellStyle name="60% - Accent4 2" xfId="8385"/>
    <cellStyle name="60% - Accent4 2 2" xfId="8386"/>
    <cellStyle name="60% - Accent4 2 3" xfId="8387"/>
    <cellStyle name="60% - Accent4 3" xfId="8388"/>
    <cellStyle name="60% - Accent4 4" xfId="8389"/>
    <cellStyle name="60% - Accent4 4 2" xfId="8390"/>
    <cellStyle name="60% - Accent4 5" xfId="8391"/>
    <cellStyle name="60% - Accent4 6" xfId="8392"/>
    <cellStyle name="60% - Accent4 7" xfId="8393"/>
    <cellStyle name="60% - Accent4 8" xfId="8394"/>
    <cellStyle name="60% - Accent4 9" xfId="8395"/>
    <cellStyle name="60% - Accent5 10" xfId="8396"/>
    <cellStyle name="60% - Accent5 11" xfId="8397"/>
    <cellStyle name="60% - Accent5 12" xfId="8398"/>
    <cellStyle name="60% - Accent5 13" xfId="8399"/>
    <cellStyle name="60% - Accent5 2" xfId="8400"/>
    <cellStyle name="60% - Accent5 2 2" xfId="8401"/>
    <cellStyle name="60% - Accent5 2 3" xfId="8402"/>
    <cellStyle name="60% - Accent5 3" xfId="8403"/>
    <cellStyle name="60% - Accent5 4" xfId="8404"/>
    <cellStyle name="60% - Accent5 4 2" xfId="8405"/>
    <cellStyle name="60% - Accent5 5" xfId="8406"/>
    <cellStyle name="60% - Accent5 6" xfId="8407"/>
    <cellStyle name="60% - Accent5 7" xfId="8408"/>
    <cellStyle name="60% - Accent5 8" xfId="8409"/>
    <cellStyle name="60% - Accent5 9" xfId="8410"/>
    <cellStyle name="60% - Accent6 10" xfId="8411"/>
    <cellStyle name="60% - Accent6 11" xfId="8412"/>
    <cellStyle name="60% - Accent6 12" xfId="8413"/>
    <cellStyle name="60% - Accent6 13" xfId="8414"/>
    <cellStyle name="60% - Accent6 2" xfId="8415"/>
    <cellStyle name="60% - Accent6 2 2" xfId="8416"/>
    <cellStyle name="60% - Accent6 2 3" xfId="8417"/>
    <cellStyle name="60% - Accent6 3" xfId="8418"/>
    <cellStyle name="60% - Accent6 4" xfId="8419"/>
    <cellStyle name="60% - Accent6 4 2" xfId="8420"/>
    <cellStyle name="60% - Accent6 5" xfId="8421"/>
    <cellStyle name="60% - Accent6 6" xfId="8422"/>
    <cellStyle name="60% - Accent6 7" xfId="8423"/>
    <cellStyle name="60% - Accent6 8" xfId="8424"/>
    <cellStyle name="60% - Accent6 9" xfId="8425"/>
    <cellStyle name="Accent1 - 20%" xfId="8426"/>
    <cellStyle name="Accent1 - 40%" xfId="8427"/>
    <cellStyle name="Accent1 - 60%" xfId="8428"/>
    <cellStyle name="Accent1 10" xfId="8429"/>
    <cellStyle name="Accent1 11" xfId="8430"/>
    <cellStyle name="Accent1 12" xfId="8431"/>
    <cellStyle name="Accent1 13" xfId="8432"/>
    <cellStyle name="Accent1 14" xfId="8433"/>
    <cellStyle name="Accent1 15" xfId="8434"/>
    <cellStyle name="Accent1 16" xfId="8435"/>
    <cellStyle name="Accent1 17" xfId="8436"/>
    <cellStyle name="Accent1 18" xfId="8437"/>
    <cellStyle name="Accent1 19" xfId="8438"/>
    <cellStyle name="Accent1 2" xfId="8439"/>
    <cellStyle name="Accent1 2 2" xfId="8440"/>
    <cellStyle name="Accent1 2 3" xfId="8441"/>
    <cellStyle name="Accent1 20" xfId="8442"/>
    <cellStyle name="Accent1 21" xfId="8443"/>
    <cellStyle name="Accent1 22" xfId="8444"/>
    <cellStyle name="Accent1 23" xfId="8445"/>
    <cellStyle name="Accent1 24" xfId="8446"/>
    <cellStyle name="Accent1 25" xfId="8447"/>
    <cellStyle name="Accent1 26" xfId="8448"/>
    <cellStyle name="Accent1 27" xfId="8449"/>
    <cellStyle name="Accent1 28" xfId="8450"/>
    <cellStyle name="Accent1 29" xfId="8451"/>
    <cellStyle name="Accent1 3" xfId="8452"/>
    <cellStyle name="Accent1 30" xfId="8453"/>
    <cellStyle name="Accent1 31" xfId="8454"/>
    <cellStyle name="Accent1 32" xfId="8455"/>
    <cellStyle name="Accent1 33" xfId="8456"/>
    <cellStyle name="Accent1 34" xfId="8457"/>
    <cellStyle name="Accent1 35" xfId="8458"/>
    <cellStyle name="Accent1 36" xfId="8459"/>
    <cellStyle name="Accent1 37" xfId="8460"/>
    <cellStyle name="Accent1 38" xfId="8461"/>
    <cellStyle name="Accent1 39" xfId="8462"/>
    <cellStyle name="Accent1 4" xfId="8463"/>
    <cellStyle name="Accent1 4 2" xfId="8464"/>
    <cellStyle name="Accent1 40" xfId="8465"/>
    <cellStyle name="Accent1 41" xfId="8466"/>
    <cellStyle name="Accent1 42" xfId="8467"/>
    <cellStyle name="Accent1 43" xfId="8468"/>
    <cellStyle name="Accent1 44" xfId="8469"/>
    <cellStyle name="Accent1 45" xfId="8470"/>
    <cellStyle name="Accent1 46" xfId="8471"/>
    <cellStyle name="Accent1 47" xfId="8472"/>
    <cellStyle name="Accent1 48" xfId="8473"/>
    <cellStyle name="Accent1 49" xfId="8474"/>
    <cellStyle name="Accent1 5" xfId="8475"/>
    <cellStyle name="Accent1 50" xfId="8476"/>
    <cellStyle name="Accent1 51" xfId="8477"/>
    <cellStyle name="Accent1 52" xfId="8478"/>
    <cellStyle name="Accent1 53" xfId="8479"/>
    <cellStyle name="Accent1 54" xfId="8480"/>
    <cellStyle name="Accent1 55" xfId="8481"/>
    <cellStyle name="Accent1 56" xfId="8482"/>
    <cellStyle name="Accent1 57" xfId="8483"/>
    <cellStyle name="Accent1 58" xfId="8484"/>
    <cellStyle name="Accent1 59" xfId="8485"/>
    <cellStyle name="Accent1 6" xfId="8486"/>
    <cellStyle name="Accent1 60" xfId="8487"/>
    <cellStyle name="Accent1 61" xfId="8488"/>
    <cellStyle name="Accent1 62" xfId="8489"/>
    <cellStyle name="Accent1 63" xfId="8490"/>
    <cellStyle name="Accent1 64" xfId="8491"/>
    <cellStyle name="Accent1 65" xfId="8492"/>
    <cellStyle name="Accent1 66" xfId="8493"/>
    <cellStyle name="Accent1 67" xfId="8494"/>
    <cellStyle name="Accent1 68" xfId="8495"/>
    <cellStyle name="Accent1 69" xfId="8496"/>
    <cellStyle name="Accent1 7" xfId="8497"/>
    <cellStyle name="Accent1 70" xfId="8498"/>
    <cellStyle name="Accent1 71" xfId="8499"/>
    <cellStyle name="Accent1 72" xfId="8500"/>
    <cellStyle name="Accent1 73" xfId="8501"/>
    <cellStyle name="Accent1 74" xfId="8502"/>
    <cellStyle name="Accent1 75" xfId="8503"/>
    <cellStyle name="Accent1 76" xfId="8504"/>
    <cellStyle name="Accent1 77" xfId="8505"/>
    <cellStyle name="Accent1 78" xfId="8506"/>
    <cellStyle name="Accent1 79" xfId="8507"/>
    <cellStyle name="Accent1 8" xfId="8508"/>
    <cellStyle name="Accent1 80" xfId="8509"/>
    <cellStyle name="Accent1 81" xfId="8510"/>
    <cellStyle name="Accent1 82" xfId="8511"/>
    <cellStyle name="Accent1 83" xfId="8512"/>
    <cellStyle name="Accent1 84" xfId="8513"/>
    <cellStyle name="Accent1 85" xfId="8514"/>
    <cellStyle name="Accent1 86" xfId="8515"/>
    <cellStyle name="Accent1 87" xfId="8516"/>
    <cellStyle name="Accent1 88" xfId="8517"/>
    <cellStyle name="Accent1 9" xfId="8518"/>
    <cellStyle name="Accent2 - 20%" xfId="8519"/>
    <cellStyle name="Accent2 - 40%" xfId="8520"/>
    <cellStyle name="Accent2 - 60%" xfId="8521"/>
    <cellStyle name="Accent2 10" xfId="8522"/>
    <cellStyle name="Accent2 11" xfId="8523"/>
    <cellStyle name="Accent2 12" xfId="8524"/>
    <cellStyle name="Accent2 13" xfId="8525"/>
    <cellStyle name="Accent2 14" xfId="8526"/>
    <cellStyle name="Accent2 15" xfId="8527"/>
    <cellStyle name="Accent2 16" xfId="8528"/>
    <cellStyle name="Accent2 17" xfId="8529"/>
    <cellStyle name="Accent2 18" xfId="8530"/>
    <cellStyle name="Accent2 19" xfId="8531"/>
    <cellStyle name="Accent2 2" xfId="8532"/>
    <cellStyle name="Accent2 2 2" xfId="8533"/>
    <cellStyle name="Accent2 2 3" xfId="8534"/>
    <cellStyle name="Accent2 20" xfId="8535"/>
    <cellStyle name="Accent2 21" xfId="8536"/>
    <cellStyle name="Accent2 22" xfId="8537"/>
    <cellStyle name="Accent2 23" xfId="8538"/>
    <cellStyle name="Accent2 24" xfId="8539"/>
    <cellStyle name="Accent2 25" xfId="8540"/>
    <cellStyle name="Accent2 26" xfId="8541"/>
    <cellStyle name="Accent2 27" xfId="8542"/>
    <cellStyle name="Accent2 28" xfId="8543"/>
    <cellStyle name="Accent2 29" xfId="8544"/>
    <cellStyle name="Accent2 3" xfId="8545"/>
    <cellStyle name="Accent2 30" xfId="8546"/>
    <cellStyle name="Accent2 31" xfId="8547"/>
    <cellStyle name="Accent2 32" xfId="8548"/>
    <cellStyle name="Accent2 33" xfId="8549"/>
    <cellStyle name="Accent2 34" xfId="8550"/>
    <cellStyle name="Accent2 35" xfId="8551"/>
    <cellStyle name="Accent2 36" xfId="8552"/>
    <cellStyle name="Accent2 37" xfId="8553"/>
    <cellStyle name="Accent2 38" xfId="8554"/>
    <cellStyle name="Accent2 39" xfId="8555"/>
    <cellStyle name="Accent2 4" xfId="8556"/>
    <cellStyle name="Accent2 4 2" xfId="8557"/>
    <cellStyle name="Accent2 40" xfId="8558"/>
    <cellStyle name="Accent2 41" xfId="8559"/>
    <cellStyle name="Accent2 42" xfId="8560"/>
    <cellStyle name="Accent2 43" xfId="8561"/>
    <cellStyle name="Accent2 44" xfId="8562"/>
    <cellStyle name="Accent2 45" xfId="8563"/>
    <cellStyle name="Accent2 46" xfId="8564"/>
    <cellStyle name="Accent2 47" xfId="8565"/>
    <cellStyle name="Accent2 48" xfId="8566"/>
    <cellStyle name="Accent2 49" xfId="8567"/>
    <cellStyle name="Accent2 5" xfId="8568"/>
    <cellStyle name="Accent2 50" xfId="8569"/>
    <cellStyle name="Accent2 51" xfId="8570"/>
    <cellStyle name="Accent2 52" xfId="8571"/>
    <cellStyle name="Accent2 53" xfId="8572"/>
    <cellStyle name="Accent2 54" xfId="8573"/>
    <cellStyle name="Accent2 55" xfId="8574"/>
    <cellStyle name="Accent2 56" xfId="8575"/>
    <cellStyle name="Accent2 57" xfId="8576"/>
    <cellStyle name="Accent2 58" xfId="8577"/>
    <cellStyle name="Accent2 59" xfId="8578"/>
    <cellStyle name="Accent2 6" xfId="8579"/>
    <cellStyle name="Accent2 60" xfId="8580"/>
    <cellStyle name="Accent2 61" xfId="8581"/>
    <cellStyle name="Accent2 62" xfId="8582"/>
    <cellStyle name="Accent2 63" xfId="8583"/>
    <cellStyle name="Accent2 64" xfId="8584"/>
    <cellStyle name="Accent2 65" xfId="8585"/>
    <cellStyle name="Accent2 66" xfId="8586"/>
    <cellStyle name="Accent2 67" xfId="8587"/>
    <cellStyle name="Accent2 68" xfId="8588"/>
    <cellStyle name="Accent2 69" xfId="8589"/>
    <cellStyle name="Accent2 7" xfId="8590"/>
    <cellStyle name="Accent2 70" xfId="8591"/>
    <cellStyle name="Accent2 71" xfId="8592"/>
    <cellStyle name="Accent2 72" xfId="8593"/>
    <cellStyle name="Accent2 73" xfId="8594"/>
    <cellStyle name="Accent2 74" xfId="8595"/>
    <cellStyle name="Accent2 75" xfId="8596"/>
    <cellStyle name="Accent2 76" xfId="8597"/>
    <cellStyle name="Accent2 77" xfId="8598"/>
    <cellStyle name="Accent2 78" xfId="8599"/>
    <cellStyle name="Accent2 79" xfId="8600"/>
    <cellStyle name="Accent2 8" xfId="8601"/>
    <cellStyle name="Accent2 80" xfId="8602"/>
    <cellStyle name="Accent2 81" xfId="8603"/>
    <cellStyle name="Accent2 82" xfId="8604"/>
    <cellStyle name="Accent2 83" xfId="8605"/>
    <cellStyle name="Accent2 84" xfId="8606"/>
    <cellStyle name="Accent2 85" xfId="8607"/>
    <cellStyle name="Accent2 86" xfId="8608"/>
    <cellStyle name="Accent2 87" xfId="8609"/>
    <cellStyle name="Accent2 88" xfId="8610"/>
    <cellStyle name="Accent2 9" xfId="8611"/>
    <cellStyle name="Accent3 - 20%" xfId="8612"/>
    <cellStyle name="Accent3 - 40%" xfId="8613"/>
    <cellStyle name="Accent3 - 60%" xfId="8614"/>
    <cellStyle name="Accent3 10" xfId="8615"/>
    <cellStyle name="Accent3 11" xfId="8616"/>
    <cellStyle name="Accent3 12" xfId="8617"/>
    <cellStyle name="Accent3 13" xfId="8618"/>
    <cellStyle name="Accent3 14" xfId="8619"/>
    <cellStyle name="Accent3 15" xfId="8620"/>
    <cellStyle name="Accent3 16" xfId="8621"/>
    <cellStyle name="Accent3 17" xfId="8622"/>
    <cellStyle name="Accent3 18" xfId="8623"/>
    <cellStyle name="Accent3 19" xfId="8624"/>
    <cellStyle name="Accent3 2" xfId="8625"/>
    <cellStyle name="Accent3 2 2" xfId="8626"/>
    <cellStyle name="Accent3 2 3" xfId="8627"/>
    <cellStyle name="Accent3 20" xfId="8628"/>
    <cellStyle name="Accent3 21" xfId="8629"/>
    <cellStyle name="Accent3 22" xfId="8630"/>
    <cellStyle name="Accent3 23" xfId="8631"/>
    <cellStyle name="Accent3 24" xfId="8632"/>
    <cellStyle name="Accent3 25" xfId="8633"/>
    <cellStyle name="Accent3 26" xfId="8634"/>
    <cellStyle name="Accent3 27" xfId="8635"/>
    <cellStyle name="Accent3 28" xfId="8636"/>
    <cellStyle name="Accent3 29" xfId="8637"/>
    <cellStyle name="Accent3 3" xfId="8638"/>
    <cellStyle name="Accent3 30" xfId="8639"/>
    <cellStyle name="Accent3 31" xfId="8640"/>
    <cellStyle name="Accent3 32" xfId="8641"/>
    <cellStyle name="Accent3 33" xfId="8642"/>
    <cellStyle name="Accent3 34" xfId="8643"/>
    <cellStyle name="Accent3 35" xfId="8644"/>
    <cellStyle name="Accent3 36" xfId="8645"/>
    <cellStyle name="Accent3 37" xfId="8646"/>
    <cellStyle name="Accent3 38" xfId="8647"/>
    <cellStyle name="Accent3 39" xfId="8648"/>
    <cellStyle name="Accent3 4" xfId="8649"/>
    <cellStyle name="Accent3 4 2" xfId="8650"/>
    <cellStyle name="Accent3 40" xfId="8651"/>
    <cellStyle name="Accent3 41" xfId="8652"/>
    <cellStyle name="Accent3 42" xfId="8653"/>
    <cellStyle name="Accent3 43" xfId="8654"/>
    <cellStyle name="Accent3 44" xfId="8655"/>
    <cellStyle name="Accent3 45" xfId="8656"/>
    <cellStyle name="Accent3 46" xfId="8657"/>
    <cellStyle name="Accent3 47" xfId="8658"/>
    <cellStyle name="Accent3 48" xfId="8659"/>
    <cellStyle name="Accent3 49" xfId="8660"/>
    <cellStyle name="Accent3 5" xfId="8661"/>
    <cellStyle name="Accent3 50" xfId="8662"/>
    <cellStyle name="Accent3 51" xfId="8663"/>
    <cellStyle name="Accent3 52" xfId="8664"/>
    <cellStyle name="Accent3 53" xfId="8665"/>
    <cellStyle name="Accent3 54" xfId="8666"/>
    <cellStyle name="Accent3 55" xfId="8667"/>
    <cellStyle name="Accent3 56" xfId="8668"/>
    <cellStyle name="Accent3 57" xfId="8669"/>
    <cellStyle name="Accent3 58" xfId="8670"/>
    <cellStyle name="Accent3 59" xfId="8671"/>
    <cellStyle name="Accent3 6" xfId="8672"/>
    <cellStyle name="Accent3 60" xfId="8673"/>
    <cellStyle name="Accent3 61" xfId="8674"/>
    <cellStyle name="Accent3 62" xfId="8675"/>
    <cellStyle name="Accent3 63" xfId="8676"/>
    <cellStyle name="Accent3 64" xfId="8677"/>
    <cellStyle name="Accent3 65" xfId="8678"/>
    <cellStyle name="Accent3 66" xfId="8679"/>
    <cellStyle name="Accent3 67" xfId="8680"/>
    <cellStyle name="Accent3 68" xfId="8681"/>
    <cellStyle name="Accent3 69" xfId="8682"/>
    <cellStyle name="Accent3 7" xfId="8683"/>
    <cellStyle name="Accent3 70" xfId="8684"/>
    <cellStyle name="Accent3 71" xfId="8685"/>
    <cellStyle name="Accent3 72" xfId="8686"/>
    <cellStyle name="Accent3 73" xfId="8687"/>
    <cellStyle name="Accent3 74" xfId="8688"/>
    <cellStyle name="Accent3 75" xfId="8689"/>
    <cellStyle name="Accent3 76" xfId="8690"/>
    <cellStyle name="Accent3 77" xfId="8691"/>
    <cellStyle name="Accent3 78" xfId="8692"/>
    <cellStyle name="Accent3 79" xfId="8693"/>
    <cellStyle name="Accent3 8" xfId="8694"/>
    <cellStyle name="Accent3 80" xfId="8695"/>
    <cellStyle name="Accent3 81" xfId="8696"/>
    <cellStyle name="Accent3 82" xfId="8697"/>
    <cellStyle name="Accent3 83" xfId="8698"/>
    <cellStyle name="Accent3 84" xfId="8699"/>
    <cellStyle name="Accent3 85" xfId="8700"/>
    <cellStyle name="Accent3 86" xfId="8701"/>
    <cellStyle name="Accent3 87" xfId="8702"/>
    <cellStyle name="Accent3 88" xfId="8703"/>
    <cellStyle name="Accent3 9" xfId="8704"/>
    <cellStyle name="Accent4 - 20%" xfId="8705"/>
    <cellStyle name="Accent4 - 40%" xfId="8706"/>
    <cellStyle name="Accent4 - 60%" xfId="8707"/>
    <cellStyle name="Accent4 10" xfId="8708"/>
    <cellStyle name="Accent4 11" xfId="8709"/>
    <cellStyle name="Accent4 12" xfId="8710"/>
    <cellStyle name="Accent4 13" xfId="8711"/>
    <cellStyle name="Accent4 14" xfId="8712"/>
    <cellStyle name="Accent4 15" xfId="8713"/>
    <cellStyle name="Accent4 16" xfId="8714"/>
    <cellStyle name="Accent4 17" xfId="8715"/>
    <cellStyle name="Accent4 18" xfId="8716"/>
    <cellStyle name="Accent4 19" xfId="8717"/>
    <cellStyle name="Accent4 2" xfId="8718"/>
    <cellStyle name="Accent4 2 2" xfId="8719"/>
    <cellStyle name="Accent4 2 3" xfId="8720"/>
    <cellStyle name="Accent4 20" xfId="8721"/>
    <cellStyle name="Accent4 21" xfId="8722"/>
    <cellStyle name="Accent4 22" xfId="8723"/>
    <cellStyle name="Accent4 23" xfId="8724"/>
    <cellStyle name="Accent4 24" xfId="8725"/>
    <cellStyle name="Accent4 25" xfId="8726"/>
    <cellStyle name="Accent4 26" xfId="8727"/>
    <cellStyle name="Accent4 27" xfId="8728"/>
    <cellStyle name="Accent4 28" xfId="8729"/>
    <cellStyle name="Accent4 29" xfId="8730"/>
    <cellStyle name="Accent4 3" xfId="8731"/>
    <cellStyle name="Accent4 30" xfId="8732"/>
    <cellStyle name="Accent4 31" xfId="8733"/>
    <cellStyle name="Accent4 32" xfId="8734"/>
    <cellStyle name="Accent4 33" xfId="8735"/>
    <cellStyle name="Accent4 34" xfId="8736"/>
    <cellStyle name="Accent4 35" xfId="8737"/>
    <cellStyle name="Accent4 36" xfId="8738"/>
    <cellStyle name="Accent4 37" xfId="8739"/>
    <cellStyle name="Accent4 38" xfId="8740"/>
    <cellStyle name="Accent4 39" xfId="8741"/>
    <cellStyle name="Accent4 4" xfId="8742"/>
    <cellStyle name="Accent4 4 2" xfId="8743"/>
    <cellStyle name="Accent4 40" xfId="8744"/>
    <cellStyle name="Accent4 41" xfId="8745"/>
    <cellStyle name="Accent4 42" xfId="8746"/>
    <cellStyle name="Accent4 43" xfId="8747"/>
    <cellStyle name="Accent4 44" xfId="8748"/>
    <cellStyle name="Accent4 45" xfId="8749"/>
    <cellStyle name="Accent4 46" xfId="8750"/>
    <cellStyle name="Accent4 47" xfId="8751"/>
    <cellStyle name="Accent4 48" xfId="8752"/>
    <cellStyle name="Accent4 49" xfId="8753"/>
    <cellStyle name="Accent4 5" xfId="8754"/>
    <cellStyle name="Accent4 50" xfId="8755"/>
    <cellStyle name="Accent4 51" xfId="8756"/>
    <cellStyle name="Accent4 52" xfId="8757"/>
    <cellStyle name="Accent4 53" xfId="8758"/>
    <cellStyle name="Accent4 54" xfId="8759"/>
    <cellStyle name="Accent4 55" xfId="8760"/>
    <cellStyle name="Accent4 56" xfId="8761"/>
    <cellStyle name="Accent4 57" xfId="8762"/>
    <cellStyle name="Accent4 58" xfId="8763"/>
    <cellStyle name="Accent4 59" xfId="8764"/>
    <cellStyle name="Accent4 6" xfId="8765"/>
    <cellStyle name="Accent4 60" xfId="8766"/>
    <cellStyle name="Accent4 61" xfId="8767"/>
    <cellStyle name="Accent4 62" xfId="8768"/>
    <cellStyle name="Accent4 63" xfId="8769"/>
    <cellStyle name="Accent4 64" xfId="8770"/>
    <cellStyle name="Accent4 65" xfId="8771"/>
    <cellStyle name="Accent4 66" xfId="8772"/>
    <cellStyle name="Accent4 67" xfId="8773"/>
    <cellStyle name="Accent4 68" xfId="8774"/>
    <cellStyle name="Accent4 69" xfId="8775"/>
    <cellStyle name="Accent4 7" xfId="8776"/>
    <cellStyle name="Accent4 70" xfId="8777"/>
    <cellStyle name="Accent4 71" xfId="8778"/>
    <cellStyle name="Accent4 72" xfId="8779"/>
    <cellStyle name="Accent4 73" xfId="8780"/>
    <cellStyle name="Accent4 74" xfId="8781"/>
    <cellStyle name="Accent4 75" xfId="8782"/>
    <cellStyle name="Accent4 76" xfId="8783"/>
    <cellStyle name="Accent4 77" xfId="8784"/>
    <cellStyle name="Accent4 78" xfId="8785"/>
    <cellStyle name="Accent4 79" xfId="8786"/>
    <cellStyle name="Accent4 8" xfId="8787"/>
    <cellStyle name="Accent4 80" xfId="8788"/>
    <cellStyle name="Accent4 81" xfId="8789"/>
    <cellStyle name="Accent4 82" xfId="8790"/>
    <cellStyle name="Accent4 83" xfId="8791"/>
    <cellStyle name="Accent4 84" xfId="8792"/>
    <cellStyle name="Accent4 85" xfId="8793"/>
    <cellStyle name="Accent4 86" xfId="8794"/>
    <cellStyle name="Accent4 87" xfId="8795"/>
    <cellStyle name="Accent4 88" xfId="8796"/>
    <cellStyle name="Accent4 9" xfId="8797"/>
    <cellStyle name="Accent5 - 20%" xfId="8798"/>
    <cellStyle name="Accent5 - 40%" xfId="8799"/>
    <cellStyle name="Accent5 - 60%" xfId="8800"/>
    <cellStyle name="Accent5 10" xfId="8801"/>
    <cellStyle name="Accent5 11" xfId="8802"/>
    <cellStyle name="Accent5 12" xfId="8803"/>
    <cellStyle name="Accent5 13" xfId="8804"/>
    <cellStyle name="Accent5 14" xfId="8805"/>
    <cellStyle name="Accent5 15" xfId="8806"/>
    <cellStyle name="Accent5 16" xfId="8807"/>
    <cellStyle name="Accent5 17" xfId="8808"/>
    <cellStyle name="Accent5 18" xfId="8809"/>
    <cellStyle name="Accent5 19" xfId="8810"/>
    <cellStyle name="Accent5 2" xfId="8811"/>
    <cellStyle name="Accent5 2 2" xfId="8812"/>
    <cellStyle name="Accent5 2 3" xfId="8813"/>
    <cellStyle name="Accent5 20" xfId="8814"/>
    <cellStyle name="Accent5 21" xfId="8815"/>
    <cellStyle name="Accent5 22" xfId="8816"/>
    <cellStyle name="Accent5 23" xfId="8817"/>
    <cellStyle name="Accent5 24" xfId="8818"/>
    <cellStyle name="Accent5 25" xfId="8819"/>
    <cellStyle name="Accent5 26" xfId="8820"/>
    <cellStyle name="Accent5 27" xfId="8821"/>
    <cellStyle name="Accent5 28" xfId="8822"/>
    <cellStyle name="Accent5 29" xfId="8823"/>
    <cellStyle name="Accent5 3" xfId="8824"/>
    <cellStyle name="Accent5 30" xfId="8825"/>
    <cellStyle name="Accent5 31" xfId="8826"/>
    <cellStyle name="Accent5 32" xfId="8827"/>
    <cellStyle name="Accent5 33" xfId="8828"/>
    <cellStyle name="Accent5 34" xfId="8829"/>
    <cellStyle name="Accent5 35" xfId="8830"/>
    <cellStyle name="Accent5 36" xfId="8831"/>
    <cellStyle name="Accent5 37" xfId="8832"/>
    <cellStyle name="Accent5 38" xfId="8833"/>
    <cellStyle name="Accent5 39" xfId="8834"/>
    <cellStyle name="Accent5 4" xfId="8835"/>
    <cellStyle name="Accent5 4 2" xfId="8836"/>
    <cellStyle name="Accent5 40" xfId="8837"/>
    <cellStyle name="Accent5 41" xfId="8838"/>
    <cellStyle name="Accent5 42" xfId="8839"/>
    <cellStyle name="Accent5 43" xfId="8840"/>
    <cellStyle name="Accent5 44" xfId="8841"/>
    <cellStyle name="Accent5 45" xfId="8842"/>
    <cellStyle name="Accent5 46" xfId="8843"/>
    <cellStyle name="Accent5 47" xfId="8844"/>
    <cellStyle name="Accent5 48" xfId="8845"/>
    <cellStyle name="Accent5 49" xfId="8846"/>
    <cellStyle name="Accent5 5" xfId="8847"/>
    <cellStyle name="Accent5 50" xfId="8848"/>
    <cellStyle name="Accent5 51" xfId="8849"/>
    <cellStyle name="Accent5 52" xfId="8850"/>
    <cellStyle name="Accent5 53" xfId="8851"/>
    <cellStyle name="Accent5 54" xfId="8852"/>
    <cellStyle name="Accent5 55" xfId="8853"/>
    <cellStyle name="Accent5 56" xfId="8854"/>
    <cellStyle name="Accent5 57" xfId="8855"/>
    <cellStyle name="Accent5 58" xfId="8856"/>
    <cellStyle name="Accent5 59" xfId="8857"/>
    <cellStyle name="Accent5 6" xfId="8858"/>
    <cellStyle name="Accent5 60" xfId="8859"/>
    <cellStyle name="Accent5 61" xfId="8860"/>
    <cellStyle name="Accent5 62" xfId="8861"/>
    <cellStyle name="Accent5 63" xfId="8862"/>
    <cellStyle name="Accent5 64" xfId="8863"/>
    <cellStyle name="Accent5 65" xfId="8864"/>
    <cellStyle name="Accent5 66" xfId="8865"/>
    <cellStyle name="Accent5 67" xfId="8866"/>
    <cellStyle name="Accent5 68" xfId="8867"/>
    <cellStyle name="Accent5 69" xfId="8868"/>
    <cellStyle name="Accent5 7" xfId="8869"/>
    <cellStyle name="Accent5 70" xfId="8870"/>
    <cellStyle name="Accent5 71" xfId="8871"/>
    <cellStyle name="Accent5 72" xfId="8872"/>
    <cellStyle name="Accent5 73" xfId="8873"/>
    <cellStyle name="Accent5 74" xfId="8874"/>
    <cellStyle name="Accent5 75" xfId="8875"/>
    <cellStyle name="Accent5 76" xfId="8876"/>
    <cellStyle name="Accent5 77" xfId="8877"/>
    <cellStyle name="Accent5 78" xfId="8878"/>
    <cellStyle name="Accent5 79" xfId="8879"/>
    <cellStyle name="Accent5 8" xfId="8880"/>
    <cellStyle name="Accent5 80" xfId="8881"/>
    <cellStyle name="Accent5 81" xfId="8882"/>
    <cellStyle name="Accent5 82" xfId="8883"/>
    <cellStyle name="Accent5 83" xfId="8884"/>
    <cellStyle name="Accent5 84" xfId="8885"/>
    <cellStyle name="Accent5 85" xfId="8886"/>
    <cellStyle name="Accent5 86" xfId="8887"/>
    <cellStyle name="Accent5 87" xfId="8888"/>
    <cellStyle name="Accent5 88" xfId="8889"/>
    <cellStyle name="Accent5 9" xfId="8890"/>
    <cellStyle name="Accent6 - 20%" xfId="8891"/>
    <cellStyle name="Accent6 - 40%" xfId="8892"/>
    <cellStyle name="Accent6 - 60%" xfId="8893"/>
    <cellStyle name="Accent6 10" xfId="8894"/>
    <cellStyle name="Accent6 11" xfId="8895"/>
    <cellStyle name="Accent6 12" xfId="8896"/>
    <cellStyle name="Accent6 13" xfId="8897"/>
    <cellStyle name="Accent6 14" xfId="8898"/>
    <cellStyle name="Accent6 15" xfId="8899"/>
    <cellStyle name="Accent6 16" xfId="8900"/>
    <cellStyle name="Accent6 17" xfId="8901"/>
    <cellStyle name="Accent6 18" xfId="8902"/>
    <cellStyle name="Accent6 19" xfId="8903"/>
    <cellStyle name="Accent6 2" xfId="8904"/>
    <cellStyle name="Accent6 2 2" xfId="8905"/>
    <cellStyle name="Accent6 2 3" xfId="8906"/>
    <cellStyle name="Accent6 20" xfId="8907"/>
    <cellStyle name="Accent6 21" xfId="8908"/>
    <cellStyle name="Accent6 22" xfId="8909"/>
    <cellStyle name="Accent6 23" xfId="8910"/>
    <cellStyle name="Accent6 24" xfId="8911"/>
    <cellStyle name="Accent6 25" xfId="8912"/>
    <cellStyle name="Accent6 26" xfId="8913"/>
    <cellStyle name="Accent6 27" xfId="8914"/>
    <cellStyle name="Accent6 28" xfId="8915"/>
    <cellStyle name="Accent6 29" xfId="8916"/>
    <cellStyle name="Accent6 3" xfId="8917"/>
    <cellStyle name="Accent6 30" xfId="8918"/>
    <cellStyle name="Accent6 31" xfId="8919"/>
    <cellStyle name="Accent6 32" xfId="8920"/>
    <cellStyle name="Accent6 33" xfId="8921"/>
    <cellStyle name="Accent6 34" xfId="8922"/>
    <cellStyle name="Accent6 35" xfId="8923"/>
    <cellStyle name="Accent6 36" xfId="8924"/>
    <cellStyle name="Accent6 37" xfId="8925"/>
    <cellStyle name="Accent6 38" xfId="8926"/>
    <cellStyle name="Accent6 39" xfId="8927"/>
    <cellStyle name="Accent6 4" xfId="8928"/>
    <cellStyle name="Accent6 4 2" xfId="8929"/>
    <cellStyle name="Accent6 40" xfId="8930"/>
    <cellStyle name="Accent6 41" xfId="8931"/>
    <cellStyle name="Accent6 42" xfId="8932"/>
    <cellStyle name="Accent6 43" xfId="8933"/>
    <cellStyle name="Accent6 44" xfId="8934"/>
    <cellStyle name="Accent6 45" xfId="8935"/>
    <cellStyle name="Accent6 46" xfId="8936"/>
    <cellStyle name="Accent6 47" xfId="8937"/>
    <cellStyle name="Accent6 48" xfId="8938"/>
    <cellStyle name="Accent6 49" xfId="8939"/>
    <cellStyle name="Accent6 5" xfId="8940"/>
    <cellStyle name="Accent6 50" xfId="8941"/>
    <cellStyle name="Accent6 51" xfId="8942"/>
    <cellStyle name="Accent6 52" xfId="8943"/>
    <cellStyle name="Accent6 53" xfId="8944"/>
    <cellStyle name="Accent6 54" xfId="8945"/>
    <cellStyle name="Accent6 55" xfId="8946"/>
    <cellStyle name="Accent6 56" xfId="8947"/>
    <cellStyle name="Accent6 57" xfId="8948"/>
    <cellStyle name="Accent6 58" xfId="8949"/>
    <cellStyle name="Accent6 59" xfId="8950"/>
    <cellStyle name="Accent6 6" xfId="8951"/>
    <cellStyle name="Accent6 60" xfId="8952"/>
    <cellStyle name="Accent6 61" xfId="8953"/>
    <cellStyle name="Accent6 62" xfId="8954"/>
    <cellStyle name="Accent6 63" xfId="8955"/>
    <cellStyle name="Accent6 64" xfId="8956"/>
    <cellStyle name="Accent6 65" xfId="8957"/>
    <cellStyle name="Accent6 66" xfId="8958"/>
    <cellStyle name="Accent6 67" xfId="8959"/>
    <cellStyle name="Accent6 68" xfId="8960"/>
    <cellStyle name="Accent6 69" xfId="8961"/>
    <cellStyle name="Accent6 7" xfId="8962"/>
    <cellStyle name="Accent6 70" xfId="8963"/>
    <cellStyle name="Accent6 71" xfId="8964"/>
    <cellStyle name="Accent6 72" xfId="8965"/>
    <cellStyle name="Accent6 73" xfId="8966"/>
    <cellStyle name="Accent6 74" xfId="8967"/>
    <cellStyle name="Accent6 75" xfId="8968"/>
    <cellStyle name="Accent6 76" xfId="8969"/>
    <cellStyle name="Accent6 77" xfId="8970"/>
    <cellStyle name="Accent6 78" xfId="8971"/>
    <cellStyle name="Accent6 79" xfId="8972"/>
    <cellStyle name="Accent6 8" xfId="8973"/>
    <cellStyle name="Accent6 80" xfId="8974"/>
    <cellStyle name="Accent6 81" xfId="8975"/>
    <cellStyle name="Accent6 82" xfId="8976"/>
    <cellStyle name="Accent6 83" xfId="8977"/>
    <cellStyle name="Accent6 84" xfId="8978"/>
    <cellStyle name="Accent6 85" xfId="8979"/>
    <cellStyle name="Accent6 86" xfId="8980"/>
    <cellStyle name="Accent6 87" xfId="8981"/>
    <cellStyle name="Accent6 88" xfId="8982"/>
    <cellStyle name="Accent6 9" xfId="8983"/>
    <cellStyle name="Bad 10" xfId="8984"/>
    <cellStyle name="Bad 11" xfId="8985"/>
    <cellStyle name="Bad 12" xfId="8986"/>
    <cellStyle name="Bad 13" xfId="8987"/>
    <cellStyle name="Bad 2" xfId="8988"/>
    <cellStyle name="Bad 2 2" xfId="8989"/>
    <cellStyle name="Bad 2 3" xfId="8990"/>
    <cellStyle name="Bad 3" xfId="8991"/>
    <cellStyle name="Bad 4" xfId="8992"/>
    <cellStyle name="Bad 4 2" xfId="8993"/>
    <cellStyle name="Bad 5" xfId="8994"/>
    <cellStyle name="Bad 6" xfId="8995"/>
    <cellStyle name="Bad 7" xfId="8996"/>
    <cellStyle name="Bad 8" xfId="8997"/>
    <cellStyle name="Bad 9" xfId="8998"/>
    <cellStyle name="blank" xfId="8999"/>
    <cellStyle name="Calc Currency (0)" xfId="9000"/>
    <cellStyle name="Calculation 10" xfId="9001"/>
    <cellStyle name="Calculation 11" xfId="9002"/>
    <cellStyle name="Calculation 12" xfId="9003"/>
    <cellStyle name="Calculation 13" xfId="9004"/>
    <cellStyle name="Calculation 13 2" xfId="9005"/>
    <cellStyle name="Calculation 13 2 2" xfId="9006"/>
    <cellStyle name="Calculation 13 2 3" xfId="9007"/>
    <cellStyle name="Calculation 13 2 4" xfId="9008"/>
    <cellStyle name="Calculation 13 3" xfId="9009"/>
    <cellStyle name="Calculation 13 3 2" xfId="9010"/>
    <cellStyle name="Calculation 13 3 3" xfId="9011"/>
    <cellStyle name="Calculation 13 3 4" xfId="9012"/>
    <cellStyle name="Calculation 13 4" xfId="9013"/>
    <cellStyle name="Calculation 13 4 2" xfId="9014"/>
    <cellStyle name="Calculation 13 4 3" xfId="9015"/>
    <cellStyle name="Calculation 13 4 4" xfId="9016"/>
    <cellStyle name="Calculation 13 5" xfId="9017"/>
    <cellStyle name="Calculation 13 5 2" xfId="9018"/>
    <cellStyle name="Calculation 13 5 3" xfId="9019"/>
    <cellStyle name="Calculation 13 5 4" xfId="9020"/>
    <cellStyle name="Calculation 2" xfId="9021"/>
    <cellStyle name="Calculation 2 2" xfId="9022"/>
    <cellStyle name="Calculation 2 2 2" xfId="9023"/>
    <cellStyle name="Calculation 2 2 2 2" xfId="9024"/>
    <cellStyle name="Calculation 2 2 2 3" xfId="9025"/>
    <cellStyle name="Calculation 2 2 2 4" xfId="9026"/>
    <cellStyle name="Calculation 2 2 3" xfId="9027"/>
    <cellStyle name="Calculation 2 2 3 2" xfId="9028"/>
    <cellStyle name="Calculation 2 2 3 3" xfId="9029"/>
    <cellStyle name="Calculation 2 2 3 4" xfId="9030"/>
    <cellStyle name="Calculation 2 2 4" xfId="9031"/>
    <cellStyle name="Calculation 2 2 4 2" xfId="9032"/>
    <cellStyle name="Calculation 2 2 4 3" xfId="9033"/>
    <cellStyle name="Calculation 2 2 4 4" xfId="9034"/>
    <cellStyle name="Calculation 2 2 5" xfId="9035"/>
    <cellStyle name="Calculation 2 2 5 2" xfId="9036"/>
    <cellStyle name="Calculation 2 2 5 3" xfId="9037"/>
    <cellStyle name="Calculation 2 2 5 4" xfId="9038"/>
    <cellStyle name="Calculation 2 3" xfId="9039"/>
    <cellStyle name="Calculation 2 4" xfId="9040"/>
    <cellStyle name="Calculation 3" xfId="9041"/>
    <cellStyle name="Calculation 4" xfId="9042"/>
    <cellStyle name="Calculation 4 2" xfId="9043"/>
    <cellStyle name="Calculation 4 3" xfId="9044"/>
    <cellStyle name="Calculation 5" xfId="9045"/>
    <cellStyle name="Calculation 6" xfId="9046"/>
    <cellStyle name="Calculation 7" xfId="9047"/>
    <cellStyle name="Calculation 8" xfId="9048"/>
    <cellStyle name="Calculation 9" xfId="9049"/>
    <cellStyle name="Check Cell 10" xfId="9050"/>
    <cellStyle name="Check Cell 11" xfId="9051"/>
    <cellStyle name="Check Cell 12" xfId="9052"/>
    <cellStyle name="Check Cell 13" xfId="9053"/>
    <cellStyle name="Check Cell 2" xfId="9054"/>
    <cellStyle name="Check Cell 2 2" xfId="9055"/>
    <cellStyle name="Check Cell 2 3" xfId="9056"/>
    <cellStyle name="Check Cell 3" xfId="9057"/>
    <cellStyle name="Check Cell 4" xfId="9058"/>
    <cellStyle name="Check Cell 4 2" xfId="9059"/>
    <cellStyle name="Check Cell 5" xfId="9060"/>
    <cellStyle name="Check Cell 6" xfId="9061"/>
    <cellStyle name="Check Cell 7" xfId="9062"/>
    <cellStyle name="Check Cell 8" xfId="9063"/>
    <cellStyle name="Check Cell 9" xfId="9064"/>
    <cellStyle name="CheckCell" xfId="9065"/>
    <cellStyle name="CheckCell 2" xfId="9066"/>
    <cellStyle name="CheckCell 2 2" xfId="9067"/>
    <cellStyle name="CheckCell 3" xfId="9068"/>
    <cellStyle name="Comma [0] 2" xfId="9069"/>
    <cellStyle name="Comma [0] 2 2" xfId="9070"/>
    <cellStyle name="Comma [0] 2 2 2" xfId="9071"/>
    <cellStyle name="Comma [0] 2 3" xfId="9072"/>
    <cellStyle name="Comma [0] 3" xfId="9073"/>
    <cellStyle name="Comma 10" xfId="8"/>
    <cellStyle name="Comma 11" xfId="9074"/>
    <cellStyle name="Comma 12" xfId="13"/>
    <cellStyle name="Comma 13" xfId="9075"/>
    <cellStyle name="Comma 13 2" xfId="9076"/>
    <cellStyle name="Comma 13 2 2" xfId="9077"/>
    <cellStyle name="Comma 13 2 2 2" xfId="9078"/>
    <cellStyle name="Comma 13 2 2 2 2" xfId="9079"/>
    <cellStyle name="Comma 13 2 2 3" xfId="9080"/>
    <cellStyle name="Comma 13 2 2 3 2" xfId="9081"/>
    <cellStyle name="Comma 13 2 2 4" xfId="9082"/>
    <cellStyle name="Comma 13 2 3" xfId="9083"/>
    <cellStyle name="Comma 13 2 3 2" xfId="9084"/>
    <cellStyle name="Comma 13 2 4" xfId="9085"/>
    <cellStyle name="Comma 13 2 4 2" xfId="9086"/>
    <cellStyle name="Comma 13 2 5" xfId="9087"/>
    <cellStyle name="Comma 13 3" xfId="9088"/>
    <cellStyle name="Comma 13 3 2" xfId="9089"/>
    <cellStyle name="Comma 13 3 2 2" xfId="9090"/>
    <cellStyle name="Comma 13 3 3" xfId="9091"/>
    <cellStyle name="Comma 13 3 3 2" xfId="9092"/>
    <cellStyle name="Comma 13 3 4" xfId="9093"/>
    <cellStyle name="Comma 13 4" xfId="9094"/>
    <cellStyle name="Comma 13 4 2" xfId="9095"/>
    <cellStyle name="Comma 13 4 2 2" xfId="9096"/>
    <cellStyle name="Comma 13 4 3" xfId="9097"/>
    <cellStyle name="Comma 13 4 3 2" xfId="9098"/>
    <cellStyle name="Comma 13 4 4" xfId="9099"/>
    <cellStyle name="Comma 13 5" xfId="9100"/>
    <cellStyle name="Comma 13 5 2" xfId="9101"/>
    <cellStyle name="Comma 13 6" xfId="9102"/>
    <cellStyle name="Comma 13 6 2" xfId="9103"/>
    <cellStyle name="Comma 13 7" xfId="9104"/>
    <cellStyle name="Comma 14" xfId="9105"/>
    <cellStyle name="Comma 14 2" xfId="9106"/>
    <cellStyle name="Comma 14 2 2" xfId="9107"/>
    <cellStyle name="Comma 14 2 2 2" xfId="9108"/>
    <cellStyle name="Comma 14 2 2 2 2" xfId="9109"/>
    <cellStyle name="Comma 14 2 2 3" xfId="9110"/>
    <cellStyle name="Comma 14 2 2 3 2" xfId="9111"/>
    <cellStyle name="Comma 14 2 2 4" xfId="9112"/>
    <cellStyle name="Comma 14 2 3" xfId="9113"/>
    <cellStyle name="Comma 14 2 3 2" xfId="9114"/>
    <cellStyle name="Comma 14 2 4" xfId="9115"/>
    <cellStyle name="Comma 14 2 4 2" xfId="9116"/>
    <cellStyle name="Comma 14 2 5" xfId="9117"/>
    <cellStyle name="Comma 14 3" xfId="9118"/>
    <cellStyle name="Comma 14 3 2" xfId="9119"/>
    <cellStyle name="Comma 14 3 2 2" xfId="9120"/>
    <cellStyle name="Comma 14 3 3" xfId="9121"/>
    <cellStyle name="Comma 14 3 3 2" xfId="9122"/>
    <cellStyle name="Comma 14 3 4" xfId="9123"/>
    <cellStyle name="Comma 14 4" xfId="9124"/>
    <cellStyle name="Comma 14 4 2" xfId="9125"/>
    <cellStyle name="Comma 14 4 2 2" xfId="9126"/>
    <cellStyle name="Comma 14 4 3" xfId="9127"/>
    <cellStyle name="Comma 14 4 3 2" xfId="9128"/>
    <cellStyle name="Comma 14 4 4" xfId="9129"/>
    <cellStyle name="Comma 14 5" xfId="9130"/>
    <cellStyle name="Comma 14 5 2" xfId="9131"/>
    <cellStyle name="Comma 14 6" xfId="9132"/>
    <cellStyle name="Comma 14 6 2" xfId="9133"/>
    <cellStyle name="Comma 14 7" xfId="9134"/>
    <cellStyle name="Comma 15" xfId="9135"/>
    <cellStyle name="Comma 16" xfId="9136"/>
    <cellStyle name="Comma 17" xfId="9137"/>
    <cellStyle name="Comma 18" xfId="9138"/>
    <cellStyle name="Comma 19" xfId="9139"/>
    <cellStyle name="Comma 19 2" xfId="9140"/>
    <cellStyle name="Comma 2" xfId="3"/>
    <cellStyle name="Comma 2 2" xfId="9141"/>
    <cellStyle name="Comma 2 2 2" xfId="9142"/>
    <cellStyle name="Comma 2 2 3" xfId="9143"/>
    <cellStyle name="Comma 2 3" xfId="9144"/>
    <cellStyle name="Comma 2 4" xfId="9145"/>
    <cellStyle name="Comma 2 5" xfId="9146"/>
    <cellStyle name="Comma 2 5 2" xfId="9147"/>
    <cellStyle name="Comma 2 5 2 2" xfId="9148"/>
    <cellStyle name="Comma 2 5 2 2 2" xfId="9149"/>
    <cellStyle name="Comma 2 5 2 2 2 2" xfId="9150"/>
    <cellStyle name="Comma 2 5 2 2 3" xfId="9151"/>
    <cellStyle name="Comma 2 5 2 2 3 2" xfId="9152"/>
    <cellStyle name="Comma 2 5 2 2 4" xfId="9153"/>
    <cellStyle name="Comma 2 5 2 3" xfId="9154"/>
    <cellStyle name="Comma 2 5 2 3 2" xfId="9155"/>
    <cellStyle name="Comma 2 5 2 4" xfId="9156"/>
    <cellStyle name="Comma 2 5 2 4 2" xfId="9157"/>
    <cellStyle name="Comma 2 5 2 5" xfId="9158"/>
    <cellStyle name="Comma 2 5 3" xfId="9159"/>
    <cellStyle name="Comma 2 5 3 2" xfId="9160"/>
    <cellStyle name="Comma 2 5 3 2 2" xfId="9161"/>
    <cellStyle name="Comma 2 5 3 3" xfId="9162"/>
    <cellStyle name="Comma 2 5 3 3 2" xfId="9163"/>
    <cellStyle name="Comma 2 5 3 4" xfId="9164"/>
    <cellStyle name="Comma 2 5 4" xfId="9165"/>
    <cellStyle name="Comma 2 5 4 2" xfId="9166"/>
    <cellStyle name="Comma 2 5 4 2 2" xfId="9167"/>
    <cellStyle name="Comma 2 5 4 3" xfId="9168"/>
    <cellStyle name="Comma 2 5 4 3 2" xfId="9169"/>
    <cellStyle name="Comma 2 5 4 4" xfId="9170"/>
    <cellStyle name="Comma 2 5 5" xfId="9171"/>
    <cellStyle name="Comma 2 5 5 2" xfId="9172"/>
    <cellStyle name="Comma 2 5 6" xfId="9173"/>
    <cellStyle name="Comma 2 5 6 2" xfId="9174"/>
    <cellStyle name="Comma 2 5 7" xfId="9175"/>
    <cellStyle name="Comma 2 6" xfId="9176"/>
    <cellStyle name="Comma 20" xfId="9177"/>
    <cellStyle name="Comma 20 2" xfId="9178"/>
    <cellStyle name="Comma 21" xfId="9179"/>
    <cellStyle name="Comma 21 2" xfId="9180"/>
    <cellStyle name="Comma 22" xfId="9181"/>
    <cellStyle name="Comma 22 2" xfId="9182"/>
    <cellStyle name="Comma 23" xfId="9183"/>
    <cellStyle name="Comma 24" xfId="9184"/>
    <cellStyle name="Comma 25" xfId="9185"/>
    <cellStyle name="Comma 26" xfId="9186"/>
    <cellStyle name="Comma 27" xfId="9187"/>
    <cellStyle name="Comma 3" xfId="9188"/>
    <cellStyle name="Comma 3 2" xfId="9189"/>
    <cellStyle name="Comma 3 3" xfId="9190"/>
    <cellStyle name="Comma 3 3 2" xfId="9191"/>
    <cellStyle name="Comma 3 4" xfId="9192"/>
    <cellStyle name="Comma 3 4 2" xfId="9193"/>
    <cellStyle name="Comma 3 4 2 2" xfId="9194"/>
    <cellStyle name="Comma 3 4 2 2 2" xfId="9195"/>
    <cellStyle name="Comma 3 4 2 2 2 2" xfId="9196"/>
    <cellStyle name="Comma 3 4 2 2 3" xfId="9197"/>
    <cellStyle name="Comma 3 4 2 2 3 2" xfId="9198"/>
    <cellStyle name="Comma 3 4 2 2 4" xfId="9199"/>
    <cellStyle name="Comma 3 4 2 3" xfId="9200"/>
    <cellStyle name="Comma 3 4 2 3 2" xfId="9201"/>
    <cellStyle name="Comma 3 4 2 4" xfId="9202"/>
    <cellStyle name="Comma 3 4 2 4 2" xfId="9203"/>
    <cellStyle name="Comma 3 4 2 5" xfId="9204"/>
    <cellStyle name="Comma 3 4 3" xfId="9205"/>
    <cellStyle name="Comma 3 4 3 2" xfId="9206"/>
    <cellStyle name="Comma 3 4 3 2 2" xfId="9207"/>
    <cellStyle name="Comma 3 4 3 3" xfId="9208"/>
    <cellStyle name="Comma 3 4 3 3 2" xfId="9209"/>
    <cellStyle name="Comma 3 4 3 4" xfId="9210"/>
    <cellStyle name="Comma 3 4 4" xfId="9211"/>
    <cellStyle name="Comma 3 4 4 2" xfId="9212"/>
    <cellStyle name="Comma 3 4 4 2 2" xfId="9213"/>
    <cellStyle name="Comma 3 4 4 3" xfId="9214"/>
    <cellStyle name="Comma 3 4 4 3 2" xfId="9215"/>
    <cellStyle name="Comma 3 4 4 4" xfId="9216"/>
    <cellStyle name="Comma 3 4 5" xfId="9217"/>
    <cellStyle name="Comma 3 4 5 2" xfId="9218"/>
    <cellStyle name="Comma 3 4 6" xfId="9219"/>
    <cellStyle name="Comma 3 4 6 2" xfId="9220"/>
    <cellStyle name="Comma 3 4 7" xfId="9221"/>
    <cellStyle name="Comma 3 5" xfId="9222"/>
    <cellStyle name="Comma 4" xfId="9223"/>
    <cellStyle name="Comma 4 2" xfId="9224"/>
    <cellStyle name="Comma 4 3" xfId="9225"/>
    <cellStyle name="Comma 4 3 2" xfId="9226"/>
    <cellStyle name="Comma 4 3 2 2" xfId="9227"/>
    <cellStyle name="Comma 4 3 2 2 2" xfId="9228"/>
    <cellStyle name="Comma 4 3 2 2 2 2" xfId="9229"/>
    <cellStyle name="Comma 4 3 2 2 3" xfId="9230"/>
    <cellStyle name="Comma 4 3 2 2 3 2" xfId="9231"/>
    <cellStyle name="Comma 4 3 2 2 4" xfId="9232"/>
    <cellStyle name="Comma 4 3 2 3" xfId="9233"/>
    <cellStyle name="Comma 4 3 2 3 2" xfId="9234"/>
    <cellStyle name="Comma 4 3 2 4" xfId="9235"/>
    <cellStyle name="Comma 4 3 2 4 2" xfId="9236"/>
    <cellStyle name="Comma 4 3 2 5" xfId="9237"/>
    <cellStyle name="Comma 4 3 3" xfId="9238"/>
    <cellStyle name="Comma 4 3 3 2" xfId="9239"/>
    <cellStyle name="Comma 4 3 3 2 2" xfId="9240"/>
    <cellStyle name="Comma 4 3 3 3" xfId="9241"/>
    <cellStyle name="Comma 4 3 3 3 2" xfId="9242"/>
    <cellStyle name="Comma 4 3 3 4" xfId="9243"/>
    <cellStyle name="Comma 4 3 4" xfId="9244"/>
    <cellStyle name="Comma 4 3 4 2" xfId="9245"/>
    <cellStyle name="Comma 4 3 4 2 2" xfId="9246"/>
    <cellStyle name="Comma 4 3 4 3" xfId="9247"/>
    <cellStyle name="Comma 4 3 4 3 2" xfId="9248"/>
    <cellStyle name="Comma 4 3 4 4" xfId="9249"/>
    <cellStyle name="Comma 4 3 5" xfId="9250"/>
    <cellStyle name="Comma 4 3 5 2" xfId="9251"/>
    <cellStyle name="Comma 4 3 6" xfId="9252"/>
    <cellStyle name="Comma 4 3 6 2" xfId="9253"/>
    <cellStyle name="Comma 4 3 7" xfId="9254"/>
    <cellStyle name="Comma 4 4" xfId="9255"/>
    <cellStyle name="Comma 5" xfId="9256"/>
    <cellStyle name="Comma 5 2" xfId="9257"/>
    <cellStyle name="Comma 5 3" xfId="9258"/>
    <cellStyle name="Comma 5 3 2" xfId="9259"/>
    <cellStyle name="Comma 5 3 2 2" xfId="9260"/>
    <cellStyle name="Comma 5 3 2 2 2" xfId="9261"/>
    <cellStyle name="Comma 5 3 2 2 2 2" xfId="9262"/>
    <cellStyle name="Comma 5 3 2 2 3" xfId="9263"/>
    <cellStyle name="Comma 5 3 2 2 3 2" xfId="9264"/>
    <cellStyle name="Comma 5 3 2 2 4" xfId="9265"/>
    <cellStyle name="Comma 5 3 2 3" xfId="9266"/>
    <cellStyle name="Comma 5 3 2 3 2" xfId="9267"/>
    <cellStyle name="Comma 5 3 2 4" xfId="9268"/>
    <cellStyle name="Comma 5 3 2 4 2" xfId="9269"/>
    <cellStyle name="Comma 5 3 2 5" xfId="9270"/>
    <cellStyle name="Comma 5 3 3" xfId="9271"/>
    <cellStyle name="Comma 5 3 3 2" xfId="9272"/>
    <cellStyle name="Comma 5 3 3 2 2" xfId="9273"/>
    <cellStyle name="Comma 5 3 3 3" xfId="9274"/>
    <cellStyle name="Comma 5 3 3 3 2" xfId="9275"/>
    <cellStyle name="Comma 5 3 3 4" xfId="9276"/>
    <cellStyle name="Comma 5 3 4" xfId="9277"/>
    <cellStyle name="Comma 5 3 4 2" xfId="9278"/>
    <cellStyle name="Comma 5 3 4 2 2" xfId="9279"/>
    <cellStyle name="Comma 5 3 4 3" xfId="9280"/>
    <cellStyle name="Comma 5 3 4 3 2" xfId="9281"/>
    <cellStyle name="Comma 5 3 4 4" xfId="9282"/>
    <cellStyle name="Comma 5 3 5" xfId="9283"/>
    <cellStyle name="Comma 5 3 5 2" xfId="9284"/>
    <cellStyle name="Comma 5 3 6" xfId="9285"/>
    <cellStyle name="Comma 5 3 6 2" xfId="9286"/>
    <cellStyle name="Comma 5 3 7" xfId="9287"/>
    <cellStyle name="Comma 5 4" xfId="9288"/>
    <cellStyle name="Comma 6" xfId="9289"/>
    <cellStyle name="Comma 6 2" xfId="9290"/>
    <cellStyle name="Comma 6 3" xfId="9291"/>
    <cellStyle name="Comma 6 3 2" xfId="9292"/>
    <cellStyle name="Comma 6 3 2 2" xfId="9293"/>
    <cellStyle name="Comma 6 3 2 2 2" xfId="9294"/>
    <cellStyle name="Comma 6 3 2 2 2 2" xfId="9295"/>
    <cellStyle name="Comma 6 3 2 2 3" xfId="9296"/>
    <cellStyle name="Comma 6 3 2 2 3 2" xfId="9297"/>
    <cellStyle name="Comma 6 3 2 2 4" xfId="9298"/>
    <cellStyle name="Comma 6 3 2 3" xfId="9299"/>
    <cellStyle name="Comma 6 3 2 3 2" xfId="9300"/>
    <cellStyle name="Comma 6 3 2 4" xfId="9301"/>
    <cellStyle name="Comma 6 3 2 4 2" xfId="9302"/>
    <cellStyle name="Comma 6 3 2 5" xfId="9303"/>
    <cellStyle name="Comma 6 3 3" xfId="9304"/>
    <cellStyle name="Comma 6 3 3 2" xfId="9305"/>
    <cellStyle name="Comma 6 3 3 2 2" xfId="9306"/>
    <cellStyle name="Comma 6 3 3 3" xfId="9307"/>
    <cellStyle name="Comma 6 3 3 3 2" xfId="9308"/>
    <cellStyle name="Comma 6 3 3 4" xfId="9309"/>
    <cellStyle name="Comma 6 3 4" xfId="9310"/>
    <cellStyle name="Comma 6 3 4 2" xfId="9311"/>
    <cellStyle name="Comma 6 3 4 2 2" xfId="9312"/>
    <cellStyle name="Comma 6 3 4 3" xfId="9313"/>
    <cellStyle name="Comma 6 3 4 3 2" xfId="9314"/>
    <cellStyle name="Comma 6 3 4 4" xfId="9315"/>
    <cellStyle name="Comma 6 3 5" xfId="9316"/>
    <cellStyle name="Comma 6 3 5 2" xfId="9317"/>
    <cellStyle name="Comma 6 3 6" xfId="9318"/>
    <cellStyle name="Comma 6 3 6 2" xfId="9319"/>
    <cellStyle name="Comma 6 3 7" xfId="9320"/>
    <cellStyle name="Comma 6 4" xfId="9321"/>
    <cellStyle name="Comma 7" xfId="9322"/>
    <cellStyle name="Comma 7 2" xfId="9323"/>
    <cellStyle name="Comma 7 2 2" xfId="9324"/>
    <cellStyle name="Comma 8" xfId="9325"/>
    <cellStyle name="Comma 8 2" xfId="9326"/>
    <cellStyle name="Comma 9" xfId="9327"/>
    <cellStyle name="Comma 9 2" xfId="9328"/>
    <cellStyle name="Comma0" xfId="9329"/>
    <cellStyle name="Comma0 - Style2" xfId="9330"/>
    <cellStyle name="Comma0 - Style4" xfId="9331"/>
    <cellStyle name="Comma0 - Style5" xfId="9332"/>
    <cellStyle name="Comma0 2" xfId="9333"/>
    <cellStyle name="Comma0 3" xfId="9334"/>
    <cellStyle name="Comma0 4" xfId="9335"/>
    <cellStyle name="Comma0_00COS Ind Allocators" xfId="9336"/>
    <cellStyle name="Comma1 - Style1" xfId="9337"/>
    <cellStyle name="Copied" xfId="9338"/>
    <cellStyle name="COST1" xfId="9339"/>
    <cellStyle name="Curren - Style1" xfId="9340"/>
    <cellStyle name="Curren - Style2" xfId="9341"/>
    <cellStyle name="Curren - Style5" xfId="9342"/>
    <cellStyle name="Curren - Style6" xfId="9343"/>
    <cellStyle name="Currency" xfId="1" builtinId="4"/>
    <cellStyle name="Currency 10" xfId="9"/>
    <cellStyle name="Currency 11" xfId="9344"/>
    <cellStyle name="Currency 11 2" xfId="9345"/>
    <cellStyle name="Currency 11 2 2" xfId="9346"/>
    <cellStyle name="Currency 11 2 2 2" xfId="9347"/>
    <cellStyle name="Currency 11 2 2 2 2" xfId="9348"/>
    <cellStyle name="Currency 11 2 2 3" xfId="9349"/>
    <cellStyle name="Currency 11 2 2 3 2" xfId="9350"/>
    <cellStyle name="Currency 11 2 2 4" xfId="9351"/>
    <cellStyle name="Currency 11 2 3" xfId="9352"/>
    <cellStyle name="Currency 11 2 3 2" xfId="9353"/>
    <cellStyle name="Currency 11 2 4" xfId="9354"/>
    <cellStyle name="Currency 11 2 4 2" xfId="9355"/>
    <cellStyle name="Currency 11 2 5" xfId="9356"/>
    <cellStyle name="Currency 11 3" xfId="9357"/>
    <cellStyle name="Currency 11 3 2" xfId="9358"/>
    <cellStyle name="Currency 11 3 2 2" xfId="9359"/>
    <cellStyle name="Currency 11 3 3" xfId="9360"/>
    <cellStyle name="Currency 11 3 3 2" xfId="9361"/>
    <cellStyle name="Currency 11 3 4" xfId="9362"/>
    <cellStyle name="Currency 11 4" xfId="9363"/>
    <cellStyle name="Currency 11 4 2" xfId="9364"/>
    <cellStyle name="Currency 11 4 2 2" xfId="9365"/>
    <cellStyle name="Currency 11 4 3" xfId="9366"/>
    <cellStyle name="Currency 11 4 3 2" xfId="9367"/>
    <cellStyle name="Currency 11 4 4" xfId="9368"/>
    <cellStyle name="Currency 11 5" xfId="9369"/>
    <cellStyle name="Currency 11 5 2" xfId="9370"/>
    <cellStyle name="Currency 11 6" xfId="9371"/>
    <cellStyle name="Currency 11 6 2" xfId="9372"/>
    <cellStyle name="Currency 11 7" xfId="9373"/>
    <cellStyle name="Currency 12" xfId="9374"/>
    <cellStyle name="Currency 13" xfId="9375"/>
    <cellStyle name="Currency 14" xfId="9376"/>
    <cellStyle name="Currency 15" xfId="9377"/>
    <cellStyle name="Currency 16" xfId="9378"/>
    <cellStyle name="Currency 17" xfId="9379"/>
    <cellStyle name="Currency 17 2" xfId="9380"/>
    <cellStyle name="Currency 18" xfId="9381"/>
    <cellStyle name="Currency 18 2" xfId="9382"/>
    <cellStyle name="Currency 19" xfId="9383"/>
    <cellStyle name="Currency 2" xfId="4"/>
    <cellStyle name="Currency 2 2" xfId="9384"/>
    <cellStyle name="Currency 2 2 2" xfId="9385"/>
    <cellStyle name="Currency 2 3" xfId="9386"/>
    <cellStyle name="Currency 2 4" xfId="9387"/>
    <cellStyle name="Currency 20" xfId="9388"/>
    <cellStyle name="Currency 21" xfId="9389"/>
    <cellStyle name="Currency 22" xfId="9390"/>
    <cellStyle name="Currency 23" xfId="9391"/>
    <cellStyle name="Currency 3" xfId="9392"/>
    <cellStyle name="Currency 3 2" xfId="9393"/>
    <cellStyle name="Currency 3 3" xfId="9394"/>
    <cellStyle name="Currency 4" xfId="9395"/>
    <cellStyle name="Currency 4 2" xfId="9396"/>
    <cellStyle name="Currency 4 3" xfId="9397"/>
    <cellStyle name="Currency 5" xfId="9398"/>
    <cellStyle name="Currency 5 2" xfId="9399"/>
    <cellStyle name="Currency 6" xfId="9400"/>
    <cellStyle name="Currency 6 2" xfId="9401"/>
    <cellStyle name="Currency 7" xfId="9402"/>
    <cellStyle name="Currency 7 2" xfId="9403"/>
    <cellStyle name="Currency 8" xfId="9404"/>
    <cellStyle name="Currency 8 2" xfId="9405"/>
    <cellStyle name="Currency 9" xfId="9406"/>
    <cellStyle name="Currency 9 2" xfId="9407"/>
    <cellStyle name="Currency_Common Allocators GRC TY 0903" xfId="12"/>
    <cellStyle name="Currency0" xfId="9408"/>
    <cellStyle name="Currency0 2" xfId="9409"/>
    <cellStyle name="Date" xfId="9410"/>
    <cellStyle name="Date 2" xfId="9411"/>
    <cellStyle name="Date 3" xfId="9412"/>
    <cellStyle name="Date 4" xfId="9413"/>
    <cellStyle name="Emphasis 1" xfId="9414"/>
    <cellStyle name="Emphasis 2" xfId="9415"/>
    <cellStyle name="Emphasis 3" xfId="9416"/>
    <cellStyle name="Entered" xfId="9417"/>
    <cellStyle name="Entered 2" xfId="9418"/>
    <cellStyle name="Entered 3" xfId="9419"/>
    <cellStyle name="Euro" xfId="9420"/>
    <cellStyle name="Explanatory Text 10" xfId="9421"/>
    <cellStyle name="Explanatory Text 11" xfId="9422"/>
    <cellStyle name="Explanatory Text 12" xfId="9423"/>
    <cellStyle name="Explanatory Text 13" xfId="9424"/>
    <cellStyle name="Explanatory Text 2" xfId="9425"/>
    <cellStyle name="Explanatory Text 2 2" xfId="9426"/>
    <cellStyle name="Explanatory Text 2 3" xfId="9427"/>
    <cellStyle name="Explanatory Text 3" xfId="9428"/>
    <cellStyle name="Explanatory Text 4" xfId="9429"/>
    <cellStyle name="Explanatory Text 4 2" xfId="9430"/>
    <cellStyle name="Explanatory Text 5" xfId="9431"/>
    <cellStyle name="Explanatory Text 6" xfId="9432"/>
    <cellStyle name="Explanatory Text 7" xfId="9433"/>
    <cellStyle name="Explanatory Text 8" xfId="9434"/>
    <cellStyle name="Explanatory Text 9" xfId="9435"/>
    <cellStyle name="Fixed" xfId="9436"/>
    <cellStyle name="Fixed3 - Style3" xfId="9437"/>
    <cellStyle name="Good 10" xfId="9438"/>
    <cellStyle name="Good 11" xfId="9439"/>
    <cellStyle name="Good 12" xfId="9440"/>
    <cellStyle name="Good 13" xfId="9441"/>
    <cellStyle name="Good 2" xfId="9442"/>
    <cellStyle name="Good 2 2" xfId="9443"/>
    <cellStyle name="Good 2 3" xfId="9444"/>
    <cellStyle name="Good 3" xfId="9445"/>
    <cellStyle name="Good 4" xfId="9446"/>
    <cellStyle name="Good 4 2" xfId="9447"/>
    <cellStyle name="Good 5" xfId="9448"/>
    <cellStyle name="Good 6" xfId="9449"/>
    <cellStyle name="Good 7" xfId="9450"/>
    <cellStyle name="Good 8" xfId="9451"/>
    <cellStyle name="Good 9" xfId="9452"/>
    <cellStyle name="Grey" xfId="9453"/>
    <cellStyle name="Grey 2" xfId="9454"/>
    <cellStyle name="Grey 3" xfId="9455"/>
    <cellStyle name="Grey 4" xfId="9456"/>
    <cellStyle name="Header" xfId="9457"/>
    <cellStyle name="Header1" xfId="9458"/>
    <cellStyle name="Header1 2" xfId="9459"/>
    <cellStyle name="Header2" xfId="9460"/>
    <cellStyle name="Header2 2" xfId="9461"/>
    <cellStyle name="Header2 2 2" xfId="9462"/>
    <cellStyle name="Header2 2 2 2" xfId="9463"/>
    <cellStyle name="Header2 2 2 3" xfId="9464"/>
    <cellStyle name="Header2 2 2 4" xfId="9465"/>
    <cellStyle name="Header2 2 3" xfId="9466"/>
    <cellStyle name="Header2 2 3 2" xfId="9467"/>
    <cellStyle name="Header2 2 3 3" xfId="9468"/>
    <cellStyle name="Header2 2 3 4" xfId="9469"/>
    <cellStyle name="Header2 2 4" xfId="9470"/>
    <cellStyle name="Header2 2 4 2" xfId="9471"/>
    <cellStyle name="Header2 2 4 3" xfId="9472"/>
    <cellStyle name="Header2 2 4 4" xfId="9473"/>
    <cellStyle name="Header2 2 5" xfId="9474"/>
    <cellStyle name="Header2 2 5 2" xfId="9475"/>
    <cellStyle name="Header2 2 5 3" xfId="9476"/>
    <cellStyle name="Header2 2 5 4" xfId="9477"/>
    <cellStyle name="Header2 3" xfId="9478"/>
    <cellStyle name="Header2 3 2" xfId="9479"/>
    <cellStyle name="Header2 3 3" xfId="9480"/>
    <cellStyle name="Header2 3 4" xfId="9481"/>
    <cellStyle name="Header2 4" xfId="9482"/>
    <cellStyle name="Header2 4 2" xfId="9483"/>
    <cellStyle name="Header2 4 3" xfId="9484"/>
    <cellStyle name="Header2 4 4" xfId="9485"/>
    <cellStyle name="Header2 5" xfId="9486"/>
    <cellStyle name="Header2 5 2" xfId="9487"/>
    <cellStyle name="Header2 5 3" xfId="9488"/>
    <cellStyle name="Header2 5 4" xfId="9489"/>
    <cellStyle name="Header2 6" xfId="9490"/>
    <cellStyle name="Header2 6 2" xfId="9491"/>
    <cellStyle name="Header2 6 3" xfId="9492"/>
    <cellStyle name="Header2 6 4" xfId="9493"/>
    <cellStyle name="Header2 7" xfId="9494"/>
    <cellStyle name="Header2 7 2" xfId="9495"/>
    <cellStyle name="Header2 7 3" xfId="9496"/>
    <cellStyle name="Header2 7 4" xfId="9497"/>
    <cellStyle name="Heading" xfId="9498"/>
    <cellStyle name="Heading 1 10" xfId="9499"/>
    <cellStyle name="Heading 1 11" xfId="9500"/>
    <cellStyle name="Heading 1 12" xfId="9501"/>
    <cellStyle name="Heading 1 13" xfId="9502"/>
    <cellStyle name="Heading 1 2" xfId="9503"/>
    <cellStyle name="Heading 1 2 2" xfId="9504"/>
    <cellStyle name="Heading 1 2 3" xfId="9505"/>
    <cellStyle name="Heading 1 3" xfId="9506"/>
    <cellStyle name="Heading 1 4" xfId="9507"/>
    <cellStyle name="Heading 1 4 2" xfId="9508"/>
    <cellStyle name="Heading 1 5" xfId="9509"/>
    <cellStyle name="Heading 1 6" xfId="9510"/>
    <cellStyle name="Heading 1 7" xfId="9511"/>
    <cellStyle name="Heading 1 8" xfId="9512"/>
    <cellStyle name="Heading 1 9" xfId="9513"/>
    <cellStyle name="Heading 2 10" xfId="9514"/>
    <cellStyle name="Heading 2 11" xfId="9515"/>
    <cellStyle name="Heading 2 12" xfId="9516"/>
    <cellStyle name="Heading 2 13" xfId="9517"/>
    <cellStyle name="Heading 2 2" xfId="9518"/>
    <cellStyle name="Heading 2 2 2" xfId="9519"/>
    <cellStyle name="Heading 2 2 3" xfId="9520"/>
    <cellStyle name="Heading 2 3" xfId="9521"/>
    <cellStyle name="Heading 2 4" xfId="9522"/>
    <cellStyle name="Heading 2 4 2" xfId="9523"/>
    <cellStyle name="Heading 2 5" xfId="9524"/>
    <cellStyle name="Heading 2 6" xfId="9525"/>
    <cellStyle name="Heading 2 7" xfId="9526"/>
    <cellStyle name="Heading 2 8" xfId="9527"/>
    <cellStyle name="Heading 2 9" xfId="9528"/>
    <cellStyle name="Heading 3 10" xfId="9529"/>
    <cellStyle name="Heading 3 11" xfId="9530"/>
    <cellStyle name="Heading 3 12" xfId="9531"/>
    <cellStyle name="Heading 3 13" xfId="9532"/>
    <cellStyle name="Heading 3 2" xfId="9533"/>
    <cellStyle name="Heading 3 2 2" xfId="9534"/>
    <cellStyle name="Heading 3 2 3" xfId="9535"/>
    <cellStyle name="Heading 3 3" xfId="9536"/>
    <cellStyle name="Heading 3 4" xfId="9537"/>
    <cellStyle name="Heading 3 4 2" xfId="9538"/>
    <cellStyle name="Heading 3 5" xfId="9539"/>
    <cellStyle name="Heading 3 6" xfId="9540"/>
    <cellStyle name="Heading 3 7" xfId="9541"/>
    <cellStyle name="Heading 3 8" xfId="9542"/>
    <cellStyle name="Heading 3 9" xfId="9543"/>
    <cellStyle name="Heading 4 10" xfId="9544"/>
    <cellStyle name="Heading 4 11" xfId="9545"/>
    <cellStyle name="Heading 4 12" xfId="9546"/>
    <cellStyle name="Heading 4 13" xfId="9547"/>
    <cellStyle name="Heading 4 2" xfId="9548"/>
    <cellStyle name="Heading 4 2 2" xfId="9549"/>
    <cellStyle name="Heading 4 2 3" xfId="9550"/>
    <cellStyle name="Heading 4 3" xfId="9551"/>
    <cellStyle name="Heading 4 4" xfId="9552"/>
    <cellStyle name="Heading 4 4 2" xfId="9553"/>
    <cellStyle name="Heading 4 5" xfId="9554"/>
    <cellStyle name="Heading 4 6" xfId="9555"/>
    <cellStyle name="Heading 4 7" xfId="9556"/>
    <cellStyle name="Heading 4 8" xfId="9557"/>
    <cellStyle name="Heading 4 9" xfId="9558"/>
    <cellStyle name="Heading 5" xfId="9559"/>
    <cellStyle name="Heading1" xfId="9560"/>
    <cellStyle name="Heading2" xfId="9561"/>
    <cellStyle name="Input [yellow]" xfId="9562"/>
    <cellStyle name="Input [yellow] 2" xfId="9563"/>
    <cellStyle name="Input [yellow] 2 2" xfId="9564"/>
    <cellStyle name="Input [yellow] 2 2 2" xfId="9565"/>
    <cellStyle name="Input [yellow] 2 2 3" xfId="9566"/>
    <cellStyle name="Input [yellow] 2 2 4" xfId="9567"/>
    <cellStyle name="Input [yellow] 2 3" xfId="9568"/>
    <cellStyle name="Input [yellow] 2 3 2" xfId="9569"/>
    <cellStyle name="Input [yellow] 2 3 3" xfId="9570"/>
    <cellStyle name="Input [yellow] 2 3 4" xfId="9571"/>
    <cellStyle name="Input [yellow] 2 4" xfId="9572"/>
    <cellStyle name="Input [yellow] 2 4 2" xfId="9573"/>
    <cellStyle name="Input [yellow] 2 4 3" xfId="9574"/>
    <cellStyle name="Input [yellow] 2 4 4" xfId="9575"/>
    <cellStyle name="Input [yellow] 2 5" xfId="9576"/>
    <cellStyle name="Input [yellow] 2 5 2" xfId="9577"/>
    <cellStyle name="Input [yellow] 2 5 3" xfId="9578"/>
    <cellStyle name="Input [yellow] 2 5 4" xfId="9579"/>
    <cellStyle name="Input [yellow] 3" xfId="9580"/>
    <cellStyle name="Input [yellow] 3 2" xfId="9581"/>
    <cellStyle name="Input [yellow] 3 2 2" xfId="9582"/>
    <cellStyle name="Input [yellow] 3 2 3" xfId="9583"/>
    <cellStyle name="Input [yellow] 3 2 4" xfId="9584"/>
    <cellStyle name="Input [yellow] 3 3" xfId="9585"/>
    <cellStyle name="Input [yellow] 3 3 2" xfId="9586"/>
    <cellStyle name="Input [yellow] 3 3 3" xfId="9587"/>
    <cellStyle name="Input [yellow] 3 3 4" xfId="9588"/>
    <cellStyle name="Input [yellow] 3 4" xfId="9589"/>
    <cellStyle name="Input [yellow] 3 4 2" xfId="9590"/>
    <cellStyle name="Input [yellow] 3 4 3" xfId="9591"/>
    <cellStyle name="Input [yellow] 3 4 4" xfId="9592"/>
    <cellStyle name="Input [yellow] 3 5" xfId="9593"/>
    <cellStyle name="Input [yellow] 3 5 2" xfId="9594"/>
    <cellStyle name="Input [yellow] 3 5 3" xfId="9595"/>
    <cellStyle name="Input [yellow] 3 5 4" xfId="9596"/>
    <cellStyle name="Input [yellow] 4" xfId="9597"/>
    <cellStyle name="Input [yellow] 4 2" xfId="9598"/>
    <cellStyle name="Input [yellow] 4 2 2" xfId="9599"/>
    <cellStyle name="Input [yellow] 4 2 3" xfId="9600"/>
    <cellStyle name="Input [yellow] 4 2 4" xfId="9601"/>
    <cellStyle name="Input [yellow] 4 3" xfId="9602"/>
    <cellStyle name="Input [yellow] 4 3 2" xfId="9603"/>
    <cellStyle name="Input [yellow] 4 3 3" xfId="9604"/>
    <cellStyle name="Input [yellow] 4 3 4" xfId="9605"/>
    <cellStyle name="Input [yellow] 4 4" xfId="9606"/>
    <cellStyle name="Input [yellow] 4 4 2" xfId="9607"/>
    <cellStyle name="Input [yellow] 4 4 3" xfId="9608"/>
    <cellStyle name="Input [yellow] 4 4 4" xfId="9609"/>
    <cellStyle name="Input [yellow] 4 5" xfId="9610"/>
    <cellStyle name="Input [yellow] 4 5 2" xfId="9611"/>
    <cellStyle name="Input [yellow] 4 5 3" xfId="9612"/>
    <cellStyle name="Input [yellow] 4 5 4" xfId="9613"/>
    <cellStyle name="Input [yellow] 5" xfId="9614"/>
    <cellStyle name="Input [yellow] 5 2" xfId="9615"/>
    <cellStyle name="Input [yellow] 5 3" xfId="9616"/>
    <cellStyle name="Input [yellow] 5 4" xfId="9617"/>
    <cellStyle name="Input [yellow] 6" xfId="9618"/>
    <cellStyle name="Input [yellow] 6 2" xfId="9619"/>
    <cellStyle name="Input [yellow] 6 3" xfId="9620"/>
    <cellStyle name="Input [yellow] 6 4" xfId="9621"/>
    <cellStyle name="Input [yellow] 7" xfId="9622"/>
    <cellStyle name="Input [yellow] 7 2" xfId="9623"/>
    <cellStyle name="Input [yellow] 7 3" xfId="9624"/>
    <cellStyle name="Input [yellow] 7 4" xfId="9625"/>
    <cellStyle name="Input [yellow] 8" xfId="9626"/>
    <cellStyle name="Input [yellow] 8 2" xfId="9627"/>
    <cellStyle name="Input [yellow] 8 3" xfId="9628"/>
    <cellStyle name="Input [yellow] 8 4" xfId="9629"/>
    <cellStyle name="Input 10" xfId="9630"/>
    <cellStyle name="Input 11" xfId="9631"/>
    <cellStyle name="Input 12" xfId="9632"/>
    <cellStyle name="Input 13" xfId="9633"/>
    <cellStyle name="Input 14" xfId="9634"/>
    <cellStyle name="Input 15" xfId="9635"/>
    <cellStyle name="Input 16" xfId="9636"/>
    <cellStyle name="Input 17" xfId="9637"/>
    <cellStyle name="Input 18" xfId="9638"/>
    <cellStyle name="Input 19" xfId="9639"/>
    <cellStyle name="Input 2" xfId="9640"/>
    <cellStyle name="Input 2 2" xfId="9641"/>
    <cellStyle name="Input 2 2 2" xfId="9642"/>
    <cellStyle name="Input 2 2 2 2" xfId="9643"/>
    <cellStyle name="Input 2 2 2 3" xfId="9644"/>
    <cellStyle name="Input 2 2 2 4" xfId="9645"/>
    <cellStyle name="Input 2 2 3" xfId="9646"/>
    <cellStyle name="Input 2 2 3 2" xfId="9647"/>
    <cellStyle name="Input 2 2 3 3" xfId="9648"/>
    <cellStyle name="Input 2 2 3 4" xfId="9649"/>
    <cellStyle name="Input 2 2 4" xfId="9650"/>
    <cellStyle name="Input 2 2 4 2" xfId="9651"/>
    <cellStyle name="Input 2 2 4 3" xfId="9652"/>
    <cellStyle name="Input 2 2 4 4" xfId="9653"/>
    <cellStyle name="Input 2 2 5" xfId="9654"/>
    <cellStyle name="Input 2 2 5 2" xfId="9655"/>
    <cellStyle name="Input 2 2 5 3" xfId="9656"/>
    <cellStyle name="Input 2 2 5 4" xfId="9657"/>
    <cellStyle name="Input 2 3" xfId="9658"/>
    <cellStyle name="Input 2 4" xfId="9659"/>
    <cellStyle name="Input 2 5" xfId="9660"/>
    <cellStyle name="Input 2 6" xfId="9661"/>
    <cellStyle name="Input 2 7" xfId="9662"/>
    <cellStyle name="Input 20" xfId="9663"/>
    <cellStyle name="Input 21" xfId="9664"/>
    <cellStyle name="Input 21 2" xfId="9665"/>
    <cellStyle name="Input 21 3" xfId="9666"/>
    <cellStyle name="Input 21 4" xfId="9667"/>
    <cellStyle name="Input 21 5" xfId="9668"/>
    <cellStyle name="Input 21 6" xfId="9669"/>
    <cellStyle name="Input 22" xfId="9670"/>
    <cellStyle name="Input 22 2" xfId="9671"/>
    <cellStyle name="Input 22 3" xfId="9672"/>
    <cellStyle name="Input 22 4" xfId="9673"/>
    <cellStyle name="Input 22 5" xfId="9674"/>
    <cellStyle name="Input 22 6" xfId="9675"/>
    <cellStyle name="Input 23" xfId="9676"/>
    <cellStyle name="Input 23 2" xfId="9677"/>
    <cellStyle name="Input 23 3" xfId="9678"/>
    <cellStyle name="Input 23 4" xfId="9679"/>
    <cellStyle name="Input 23 5" xfId="9680"/>
    <cellStyle name="Input 23 6" xfId="9681"/>
    <cellStyle name="Input 24" xfId="9682"/>
    <cellStyle name="Input 24 2" xfId="9683"/>
    <cellStyle name="Input 24 3" xfId="9684"/>
    <cellStyle name="Input 24 4" xfId="9685"/>
    <cellStyle name="Input 24 5" xfId="9686"/>
    <cellStyle name="Input 24 6" xfId="9687"/>
    <cellStyle name="Input 25" xfId="9688"/>
    <cellStyle name="Input 25 2" xfId="9689"/>
    <cellStyle name="Input 25 3" xfId="9690"/>
    <cellStyle name="Input 25 4" xfId="9691"/>
    <cellStyle name="Input 25 5" xfId="9692"/>
    <cellStyle name="Input 25 6" xfId="9693"/>
    <cellStyle name="Input 26" xfId="9694"/>
    <cellStyle name="Input 27" xfId="9695"/>
    <cellStyle name="Input 28" xfId="9696"/>
    <cellStyle name="Input 29" xfId="9697"/>
    <cellStyle name="Input 3" xfId="9698"/>
    <cellStyle name="Input 3 2" xfId="9699"/>
    <cellStyle name="Input 3 3" xfId="9700"/>
    <cellStyle name="Input 3 4" xfId="9701"/>
    <cellStyle name="Input 3 5" xfId="9702"/>
    <cellStyle name="Input 3 6" xfId="9703"/>
    <cellStyle name="Input 30" xfId="9704"/>
    <cellStyle name="Input 31" xfId="9705"/>
    <cellStyle name="Input 32" xfId="9706"/>
    <cellStyle name="Input 33" xfId="9707"/>
    <cellStyle name="Input 34" xfId="9708"/>
    <cellStyle name="Input 35" xfId="9709"/>
    <cellStyle name="Input 36" xfId="9710"/>
    <cellStyle name="Input 37" xfId="9711"/>
    <cellStyle name="Input 38" xfId="9712"/>
    <cellStyle name="Input 39" xfId="9713"/>
    <cellStyle name="Input 4" xfId="9714"/>
    <cellStyle name="Input 40" xfId="9715"/>
    <cellStyle name="Input 41" xfId="9716"/>
    <cellStyle name="Input 42" xfId="9717"/>
    <cellStyle name="Input 43" xfId="9718"/>
    <cellStyle name="Input 44" xfId="9719"/>
    <cellStyle name="Input 45" xfId="9720"/>
    <cellStyle name="Input 46" xfId="9721"/>
    <cellStyle name="Input 47" xfId="9722"/>
    <cellStyle name="Input 48" xfId="9723"/>
    <cellStyle name="Input 49" xfId="9724"/>
    <cellStyle name="Input 5" xfId="9725"/>
    <cellStyle name="Input 50" xfId="9726"/>
    <cellStyle name="Input 51" xfId="9727"/>
    <cellStyle name="Input 52" xfId="9728"/>
    <cellStyle name="Input 53" xfId="9729"/>
    <cellStyle name="Input 54" xfId="9730"/>
    <cellStyle name="Input 55" xfId="9731"/>
    <cellStyle name="Input 56" xfId="9732"/>
    <cellStyle name="Input 57" xfId="9733"/>
    <cellStyle name="Input 58" xfId="9734"/>
    <cellStyle name="Input 58 2" xfId="9735"/>
    <cellStyle name="Input 58 2 2" xfId="9736"/>
    <cellStyle name="Input 58 2 3" xfId="9737"/>
    <cellStyle name="Input 58 2 4" xfId="9738"/>
    <cellStyle name="Input 58 3" xfId="9739"/>
    <cellStyle name="Input 58 3 2" xfId="9740"/>
    <cellStyle name="Input 58 3 3" xfId="9741"/>
    <cellStyle name="Input 58 3 4" xfId="9742"/>
    <cellStyle name="Input 58 4" xfId="9743"/>
    <cellStyle name="Input 58 4 2" xfId="9744"/>
    <cellStyle name="Input 58 4 3" xfId="9745"/>
    <cellStyle name="Input 58 4 4" xfId="9746"/>
    <cellStyle name="Input 58 5" xfId="9747"/>
    <cellStyle name="Input 58 5 2" xfId="9748"/>
    <cellStyle name="Input 58 5 3" xfId="9749"/>
    <cellStyle name="Input 58 5 4" xfId="9750"/>
    <cellStyle name="Input 59" xfId="9751"/>
    <cellStyle name="Input 6" xfId="9752"/>
    <cellStyle name="Input 60" xfId="9753"/>
    <cellStyle name="Input 61" xfId="9754"/>
    <cellStyle name="Input 62" xfId="9755"/>
    <cellStyle name="Input 63" xfId="9756"/>
    <cellStyle name="Input 64" xfId="9757"/>
    <cellStyle name="Input 65" xfId="9758"/>
    <cellStyle name="Input 66" xfId="9759"/>
    <cellStyle name="Input 67" xfId="9760"/>
    <cellStyle name="Input 68" xfId="9761"/>
    <cellStyle name="Input 69" xfId="9762"/>
    <cellStyle name="Input 7" xfId="9763"/>
    <cellStyle name="Input 70" xfId="9764"/>
    <cellStyle name="Input 71" xfId="9765"/>
    <cellStyle name="Input 72" xfId="9766"/>
    <cellStyle name="Input 73" xfId="9767"/>
    <cellStyle name="Input 74" xfId="9768"/>
    <cellStyle name="Input 75" xfId="9769"/>
    <cellStyle name="Input 76" xfId="9770"/>
    <cellStyle name="Input 77" xfId="9771"/>
    <cellStyle name="Input 78" xfId="9772"/>
    <cellStyle name="Input 79" xfId="9773"/>
    <cellStyle name="Input 8" xfId="9774"/>
    <cellStyle name="Input 80" xfId="9775"/>
    <cellStyle name="Input 81" xfId="9776"/>
    <cellStyle name="Input 82" xfId="9777"/>
    <cellStyle name="Input 83" xfId="9778"/>
    <cellStyle name="Input 84" xfId="9779"/>
    <cellStyle name="Input 85" xfId="9780"/>
    <cellStyle name="Input 86" xfId="9781"/>
    <cellStyle name="Input 87" xfId="9782"/>
    <cellStyle name="Input 88" xfId="9783"/>
    <cellStyle name="Input 9" xfId="9784"/>
    <cellStyle name="Input Cells" xfId="9785"/>
    <cellStyle name="Input Cells Percent" xfId="9786"/>
    <cellStyle name="Input Cells_Book9" xfId="9787"/>
    <cellStyle name="Lines" xfId="9788"/>
    <cellStyle name="Lines 2" xfId="9789"/>
    <cellStyle name="LINKED" xfId="9790"/>
    <cellStyle name="Linked Cell 10" xfId="9791"/>
    <cellStyle name="Linked Cell 11" xfId="9792"/>
    <cellStyle name="Linked Cell 12" xfId="9793"/>
    <cellStyle name="Linked Cell 13" xfId="9794"/>
    <cellStyle name="Linked Cell 2" xfId="9795"/>
    <cellStyle name="Linked Cell 2 2" xfId="9796"/>
    <cellStyle name="Linked Cell 2 3" xfId="9797"/>
    <cellStyle name="Linked Cell 3" xfId="9798"/>
    <cellStyle name="Linked Cell 4" xfId="9799"/>
    <cellStyle name="Linked Cell 4 2" xfId="9800"/>
    <cellStyle name="Linked Cell 5" xfId="9801"/>
    <cellStyle name="Linked Cell 6" xfId="9802"/>
    <cellStyle name="Linked Cell 7" xfId="9803"/>
    <cellStyle name="Linked Cell 8" xfId="9804"/>
    <cellStyle name="Linked Cell 9" xfId="9805"/>
    <cellStyle name="modified border" xfId="9806"/>
    <cellStyle name="modified border 2" xfId="9807"/>
    <cellStyle name="modified border 3" xfId="9808"/>
    <cellStyle name="modified border 4" xfId="9809"/>
    <cellStyle name="modified border1" xfId="9810"/>
    <cellStyle name="modified border1 2" xfId="9811"/>
    <cellStyle name="modified border1 3" xfId="9812"/>
    <cellStyle name="modified border1 4" xfId="9813"/>
    <cellStyle name="Neutral 10" xfId="9814"/>
    <cellStyle name="Neutral 11" xfId="9815"/>
    <cellStyle name="Neutral 12" xfId="9816"/>
    <cellStyle name="Neutral 13" xfId="9817"/>
    <cellStyle name="Neutral 2" xfId="9818"/>
    <cellStyle name="Neutral 2 2" xfId="9819"/>
    <cellStyle name="Neutral 2 3" xfId="9820"/>
    <cellStyle name="Neutral 3" xfId="9821"/>
    <cellStyle name="Neutral 4" xfId="9822"/>
    <cellStyle name="Neutral 4 2" xfId="9823"/>
    <cellStyle name="Neutral 5" xfId="9824"/>
    <cellStyle name="Neutral 6" xfId="9825"/>
    <cellStyle name="Neutral 7" xfId="9826"/>
    <cellStyle name="Neutral 8" xfId="9827"/>
    <cellStyle name="Neutral 9" xfId="9828"/>
    <cellStyle name="no dec" xfId="9829"/>
    <cellStyle name="Normal" xfId="0" builtinId="0"/>
    <cellStyle name="Normal - Style1" xfId="9830"/>
    <cellStyle name="Normal - Style1 2" xfId="9831"/>
    <cellStyle name="Normal - Style1 3" xfId="9832"/>
    <cellStyle name="Normal - Style1 4" xfId="9833"/>
    <cellStyle name="Normal - Style1 5" xfId="9834"/>
    <cellStyle name="Normal - Style1 6" xfId="7"/>
    <cellStyle name="Normal 10" xfId="9835"/>
    <cellStyle name="Normal 10 2" xfId="9836"/>
    <cellStyle name="Normal 10 3" xfId="9837"/>
    <cellStyle name="Normal 10 3 2" xfId="9838"/>
    <cellStyle name="Normal 10 3 2 2" xfId="9839"/>
    <cellStyle name="Normal 10 3 2 2 2" xfId="9840"/>
    <cellStyle name="Normal 10 3 2 2 2 2" xfId="9841"/>
    <cellStyle name="Normal 10 3 2 2 3" xfId="9842"/>
    <cellStyle name="Normal 10 3 2 2 3 2" xfId="9843"/>
    <cellStyle name="Normal 10 3 2 2 4" xfId="9844"/>
    <cellStyle name="Normal 10 3 2 3" xfId="9845"/>
    <cellStyle name="Normal 10 3 2 3 2" xfId="9846"/>
    <cellStyle name="Normal 10 3 2 4" xfId="9847"/>
    <cellStyle name="Normal 10 3 2 4 2" xfId="9848"/>
    <cellStyle name="Normal 10 3 2 5" xfId="9849"/>
    <cellStyle name="Normal 10 3 3" xfId="9850"/>
    <cellStyle name="Normal 10 3 3 2" xfId="9851"/>
    <cellStyle name="Normal 10 3 3 2 2" xfId="9852"/>
    <cellStyle name="Normal 10 3 3 3" xfId="9853"/>
    <cellStyle name="Normal 10 3 3 3 2" xfId="9854"/>
    <cellStyle name="Normal 10 3 3 4" xfId="9855"/>
    <cellStyle name="Normal 10 3 4" xfId="9856"/>
    <cellStyle name="Normal 10 3 4 2" xfId="9857"/>
    <cellStyle name="Normal 10 3 4 2 2" xfId="9858"/>
    <cellStyle name="Normal 10 3 4 3" xfId="9859"/>
    <cellStyle name="Normal 10 3 4 3 2" xfId="9860"/>
    <cellStyle name="Normal 10 3 4 4" xfId="9861"/>
    <cellStyle name="Normal 10 3 5" xfId="9862"/>
    <cellStyle name="Normal 10 3 5 2" xfId="9863"/>
    <cellStyle name="Normal 10 3 6" xfId="9864"/>
    <cellStyle name="Normal 10 3 6 2" xfId="9865"/>
    <cellStyle name="Normal 10 3 7" xfId="9866"/>
    <cellStyle name="Normal 10 4" xfId="9867"/>
    <cellStyle name="Normal 10 4 2" xfId="9868"/>
    <cellStyle name="Normal 10 5" xfId="9869"/>
    <cellStyle name="Normal 11" xfId="9870"/>
    <cellStyle name="Normal 11 2" xfId="9871"/>
    <cellStyle name="Normal 11 3" xfId="9872"/>
    <cellStyle name="Normal 11 3 2" xfId="9873"/>
    <cellStyle name="Normal 11 3 2 2" xfId="9874"/>
    <cellStyle name="Normal 11 3 2 2 2" xfId="9875"/>
    <cellStyle name="Normal 11 3 2 2 2 2" xfId="9876"/>
    <cellStyle name="Normal 11 3 2 2 3" xfId="9877"/>
    <cellStyle name="Normal 11 3 2 2 3 2" xfId="9878"/>
    <cellStyle name="Normal 11 3 2 2 4" xfId="9879"/>
    <cellStyle name="Normal 11 3 2 3" xfId="9880"/>
    <cellStyle name="Normal 11 3 2 3 2" xfId="9881"/>
    <cellStyle name="Normal 11 3 2 4" xfId="9882"/>
    <cellStyle name="Normal 11 3 2 4 2" xfId="9883"/>
    <cellStyle name="Normal 11 3 2 5" xfId="9884"/>
    <cellStyle name="Normal 11 3 3" xfId="9885"/>
    <cellStyle name="Normal 11 3 3 2" xfId="9886"/>
    <cellStyle name="Normal 11 3 3 2 2" xfId="9887"/>
    <cellStyle name="Normal 11 3 3 3" xfId="9888"/>
    <cellStyle name="Normal 11 3 3 3 2" xfId="9889"/>
    <cellStyle name="Normal 11 3 3 4" xfId="9890"/>
    <cellStyle name="Normal 11 3 4" xfId="9891"/>
    <cellStyle name="Normal 11 3 4 2" xfId="9892"/>
    <cellStyle name="Normal 11 3 4 2 2" xfId="9893"/>
    <cellStyle name="Normal 11 3 4 3" xfId="9894"/>
    <cellStyle name="Normal 11 3 4 3 2" xfId="9895"/>
    <cellStyle name="Normal 11 3 4 4" xfId="9896"/>
    <cellStyle name="Normal 11 3 5" xfId="9897"/>
    <cellStyle name="Normal 11 3 5 2" xfId="9898"/>
    <cellStyle name="Normal 11 3 6" xfId="9899"/>
    <cellStyle name="Normal 11 3 6 2" xfId="9900"/>
    <cellStyle name="Normal 11 3 7" xfId="9901"/>
    <cellStyle name="Normal 11 4" xfId="9902"/>
    <cellStyle name="Normal 12" xfId="9903"/>
    <cellStyle name="Normal 12 2" xfId="9904"/>
    <cellStyle name="Normal 12 3" xfId="9905"/>
    <cellStyle name="Normal 12 3 2" xfId="9906"/>
    <cellStyle name="Normal 12 3 2 2" xfId="9907"/>
    <cellStyle name="Normal 12 3 2 2 2" xfId="9908"/>
    <cellStyle name="Normal 12 3 2 2 2 2" xfId="9909"/>
    <cellStyle name="Normal 12 3 2 2 3" xfId="9910"/>
    <cellStyle name="Normal 12 3 2 2 3 2" xfId="9911"/>
    <cellStyle name="Normal 12 3 2 2 4" xfId="9912"/>
    <cellStyle name="Normal 12 3 2 3" xfId="9913"/>
    <cellStyle name="Normal 12 3 2 3 2" xfId="9914"/>
    <cellStyle name="Normal 12 3 2 4" xfId="9915"/>
    <cellStyle name="Normal 12 3 2 4 2" xfId="9916"/>
    <cellStyle name="Normal 12 3 2 5" xfId="9917"/>
    <cellStyle name="Normal 12 3 3" xfId="9918"/>
    <cellStyle name="Normal 12 3 3 2" xfId="9919"/>
    <cellStyle name="Normal 12 3 3 2 2" xfId="9920"/>
    <cellStyle name="Normal 12 3 3 3" xfId="9921"/>
    <cellStyle name="Normal 12 3 3 3 2" xfId="9922"/>
    <cellStyle name="Normal 12 3 3 4" xfId="9923"/>
    <cellStyle name="Normal 12 3 4" xfId="9924"/>
    <cellStyle name="Normal 12 3 4 2" xfId="9925"/>
    <cellStyle name="Normal 12 3 4 2 2" xfId="9926"/>
    <cellStyle name="Normal 12 3 4 3" xfId="9927"/>
    <cellStyle name="Normal 12 3 4 3 2" xfId="9928"/>
    <cellStyle name="Normal 12 3 4 4" xfId="9929"/>
    <cellStyle name="Normal 12 3 5" xfId="9930"/>
    <cellStyle name="Normal 12 3 5 2" xfId="9931"/>
    <cellStyle name="Normal 12 3 6" xfId="9932"/>
    <cellStyle name="Normal 12 3 6 2" xfId="9933"/>
    <cellStyle name="Normal 12 3 7" xfId="9934"/>
    <cellStyle name="Normal 12 4" xfId="9935"/>
    <cellStyle name="Normal 13" xfId="9936"/>
    <cellStyle name="Normal 13 2" xfId="9937"/>
    <cellStyle name="Normal 13 3" xfId="9938"/>
    <cellStyle name="Normal 13 3 2" xfId="9939"/>
    <cellStyle name="Normal 13 3 2 2" xfId="9940"/>
    <cellStyle name="Normal 13 3 2 2 2" xfId="9941"/>
    <cellStyle name="Normal 13 3 2 2 2 2" xfId="9942"/>
    <cellStyle name="Normal 13 3 2 2 3" xfId="9943"/>
    <cellStyle name="Normal 13 3 2 2 3 2" xfId="9944"/>
    <cellStyle name="Normal 13 3 2 2 4" xfId="9945"/>
    <cellStyle name="Normal 13 3 2 3" xfId="9946"/>
    <cellStyle name="Normal 13 3 2 3 2" xfId="9947"/>
    <cellStyle name="Normal 13 3 2 4" xfId="9948"/>
    <cellStyle name="Normal 13 3 2 4 2" xfId="9949"/>
    <cellStyle name="Normal 13 3 2 5" xfId="9950"/>
    <cellStyle name="Normal 13 3 3" xfId="9951"/>
    <cellStyle name="Normal 13 3 3 2" xfId="9952"/>
    <cellStyle name="Normal 13 3 3 2 2" xfId="9953"/>
    <cellStyle name="Normal 13 3 3 3" xfId="9954"/>
    <cellStyle name="Normal 13 3 3 3 2" xfId="9955"/>
    <cellStyle name="Normal 13 3 3 4" xfId="9956"/>
    <cellStyle name="Normal 13 3 4" xfId="9957"/>
    <cellStyle name="Normal 13 3 4 2" xfId="9958"/>
    <cellStyle name="Normal 13 3 4 2 2" xfId="9959"/>
    <cellStyle name="Normal 13 3 4 3" xfId="9960"/>
    <cellStyle name="Normal 13 3 4 3 2" xfId="9961"/>
    <cellStyle name="Normal 13 3 4 4" xfId="9962"/>
    <cellStyle name="Normal 13 3 5" xfId="9963"/>
    <cellStyle name="Normal 13 3 5 2" xfId="9964"/>
    <cellStyle name="Normal 13 3 6" xfId="9965"/>
    <cellStyle name="Normal 13 3 6 2" xfId="9966"/>
    <cellStyle name="Normal 13 3 7" xfId="9967"/>
    <cellStyle name="Normal 13 4" xfId="10"/>
    <cellStyle name="Normal 14" xfId="9968"/>
    <cellStyle name="Normal 14 2" xfId="9969"/>
    <cellStyle name="Normal 14 2 2" xfId="9970"/>
    <cellStyle name="Normal 14 2 2 2" xfId="9971"/>
    <cellStyle name="Normal 14 2 2 2 2" xfId="9972"/>
    <cellStyle name="Normal 14 2 2 2 2 2" xfId="9973"/>
    <cellStyle name="Normal 14 2 2 2 3" xfId="9974"/>
    <cellStyle name="Normal 14 2 2 2 3 2" xfId="9975"/>
    <cellStyle name="Normal 14 2 2 2 4" xfId="9976"/>
    <cellStyle name="Normal 14 2 2 3" xfId="9977"/>
    <cellStyle name="Normal 14 2 2 3 2" xfId="9978"/>
    <cellStyle name="Normal 14 2 2 4" xfId="9979"/>
    <cellStyle name="Normal 14 2 2 4 2" xfId="9980"/>
    <cellStyle name="Normal 14 2 2 5" xfId="9981"/>
    <cellStyle name="Normal 14 2 3" xfId="9982"/>
    <cellStyle name="Normal 14 2 3 2" xfId="9983"/>
    <cellStyle name="Normal 14 2 3 2 2" xfId="9984"/>
    <cellStyle name="Normal 14 2 3 3" xfId="9985"/>
    <cellStyle name="Normal 14 2 3 3 2" xfId="9986"/>
    <cellStyle name="Normal 14 2 3 4" xfId="9987"/>
    <cellStyle name="Normal 14 2 4" xfId="9988"/>
    <cellStyle name="Normal 14 2 4 2" xfId="9989"/>
    <cellStyle name="Normal 14 2 4 2 2" xfId="9990"/>
    <cellStyle name="Normal 14 2 4 3" xfId="9991"/>
    <cellStyle name="Normal 14 2 4 3 2" xfId="9992"/>
    <cellStyle name="Normal 14 2 4 4" xfId="9993"/>
    <cellStyle name="Normal 14 2 5" xfId="9994"/>
    <cellStyle name="Normal 14 2 5 2" xfId="9995"/>
    <cellStyle name="Normal 14 2 6" xfId="9996"/>
    <cellStyle name="Normal 14 2 6 2" xfId="9997"/>
    <cellStyle name="Normal 14 2 7" xfId="9998"/>
    <cellStyle name="Normal 14 3" xfId="9999"/>
    <cellStyle name="Normal 14 4" xfId="10000"/>
    <cellStyle name="Normal 15" xfId="10001"/>
    <cellStyle name="Normal 15 2" xfId="10002"/>
    <cellStyle name="Normal 15 2 2" xfId="10003"/>
    <cellStyle name="Normal 15 2 2 2" xfId="10004"/>
    <cellStyle name="Normal 15 2 2 2 2" xfId="10005"/>
    <cellStyle name="Normal 15 2 2 2 2 2" xfId="10006"/>
    <cellStyle name="Normal 15 2 2 2 3" xfId="10007"/>
    <cellStyle name="Normal 15 2 2 2 3 2" xfId="10008"/>
    <cellStyle name="Normal 15 2 2 2 4" xfId="10009"/>
    <cellStyle name="Normal 15 2 2 3" xfId="10010"/>
    <cellStyle name="Normal 15 2 2 3 2" xfId="10011"/>
    <cellStyle name="Normal 15 2 2 4" xfId="10012"/>
    <cellStyle name="Normal 15 2 2 4 2" xfId="10013"/>
    <cellStyle name="Normal 15 2 2 5" xfId="10014"/>
    <cellStyle name="Normal 15 2 3" xfId="10015"/>
    <cellStyle name="Normal 15 2 3 2" xfId="10016"/>
    <cellStyle name="Normal 15 2 3 2 2" xfId="10017"/>
    <cellStyle name="Normal 15 2 3 3" xfId="10018"/>
    <cellStyle name="Normal 15 2 3 3 2" xfId="10019"/>
    <cellStyle name="Normal 15 2 3 4" xfId="10020"/>
    <cellStyle name="Normal 15 2 4" xfId="10021"/>
    <cellStyle name="Normal 15 2 4 2" xfId="10022"/>
    <cellStyle name="Normal 15 2 4 2 2" xfId="10023"/>
    <cellStyle name="Normal 15 2 4 3" xfId="10024"/>
    <cellStyle name="Normal 15 2 4 3 2" xfId="10025"/>
    <cellStyle name="Normal 15 2 4 4" xfId="10026"/>
    <cellStyle name="Normal 15 2 5" xfId="10027"/>
    <cellStyle name="Normal 15 2 5 2" xfId="10028"/>
    <cellStyle name="Normal 15 2 6" xfId="10029"/>
    <cellStyle name="Normal 15 2 6 2" xfId="10030"/>
    <cellStyle name="Normal 15 2 7" xfId="10031"/>
    <cellStyle name="Normal 15 3" xfId="10032"/>
    <cellStyle name="Normal 16" xfId="10033"/>
    <cellStyle name="Normal 16 2" xfId="10034"/>
    <cellStyle name="Normal 16 3" xfId="10035"/>
    <cellStyle name="Normal 17" xfId="10036"/>
    <cellStyle name="Normal 17 2" xfId="10037"/>
    <cellStyle name="Normal 17 2 2" xfId="10038"/>
    <cellStyle name="Normal 17 2 2 2" xfId="10039"/>
    <cellStyle name="Normal 17 2 2 2 2" xfId="10040"/>
    <cellStyle name="Normal 17 2 2 2 2 2" xfId="10041"/>
    <cellStyle name="Normal 17 2 2 2 3" xfId="10042"/>
    <cellStyle name="Normal 17 2 2 2 3 2" xfId="10043"/>
    <cellStyle name="Normal 17 2 2 2 4" xfId="10044"/>
    <cellStyle name="Normal 17 2 2 3" xfId="10045"/>
    <cellStyle name="Normal 17 2 2 3 2" xfId="10046"/>
    <cellStyle name="Normal 17 2 2 4" xfId="10047"/>
    <cellStyle name="Normal 17 2 2 4 2" xfId="10048"/>
    <cellStyle name="Normal 17 2 2 5" xfId="10049"/>
    <cellStyle name="Normal 17 2 3" xfId="10050"/>
    <cellStyle name="Normal 17 2 3 2" xfId="10051"/>
    <cellStyle name="Normal 17 2 3 2 2" xfId="10052"/>
    <cellStyle name="Normal 17 2 3 3" xfId="10053"/>
    <cellStyle name="Normal 17 2 3 3 2" xfId="10054"/>
    <cellStyle name="Normal 17 2 3 4" xfId="10055"/>
    <cellStyle name="Normal 17 2 4" xfId="10056"/>
    <cellStyle name="Normal 17 2 4 2" xfId="10057"/>
    <cellStyle name="Normal 17 2 4 2 2" xfId="10058"/>
    <cellStyle name="Normal 17 2 4 3" xfId="10059"/>
    <cellStyle name="Normal 17 2 4 3 2" xfId="10060"/>
    <cellStyle name="Normal 17 2 4 4" xfId="10061"/>
    <cellStyle name="Normal 17 2 5" xfId="10062"/>
    <cellStyle name="Normal 17 2 5 2" xfId="10063"/>
    <cellStyle name="Normal 17 2 6" xfId="10064"/>
    <cellStyle name="Normal 17 2 6 2" xfId="10065"/>
    <cellStyle name="Normal 17 2 7" xfId="10066"/>
    <cellStyle name="Normal 17 3" xfId="10067"/>
    <cellStyle name="Normal 17 3 2" xfId="10068"/>
    <cellStyle name="Normal 17 3 2 2" xfId="10069"/>
    <cellStyle name="Normal 17 3 2 2 2" xfId="10070"/>
    <cellStyle name="Normal 17 3 2 3" xfId="10071"/>
    <cellStyle name="Normal 17 3 2 3 2" xfId="10072"/>
    <cellStyle name="Normal 17 3 2 4" xfId="10073"/>
    <cellStyle name="Normal 17 3 3" xfId="10074"/>
    <cellStyle name="Normal 17 3 3 2" xfId="10075"/>
    <cellStyle name="Normal 17 3 4" xfId="10076"/>
    <cellStyle name="Normal 17 3 4 2" xfId="10077"/>
    <cellStyle name="Normal 17 3 5" xfId="10078"/>
    <cellStyle name="Normal 17 4" xfId="10079"/>
    <cellStyle name="Normal 17 4 2" xfId="10080"/>
    <cellStyle name="Normal 17 4 2 2" xfId="10081"/>
    <cellStyle name="Normal 17 4 3" xfId="10082"/>
    <cellStyle name="Normal 17 4 3 2" xfId="10083"/>
    <cellStyle name="Normal 17 4 4" xfId="10084"/>
    <cellStyle name="Normal 17 5" xfId="10085"/>
    <cellStyle name="Normal 17 5 2" xfId="10086"/>
    <cellStyle name="Normal 17 5 2 2" xfId="10087"/>
    <cellStyle name="Normal 17 5 3" xfId="10088"/>
    <cellStyle name="Normal 17 5 3 2" xfId="10089"/>
    <cellStyle name="Normal 17 5 4" xfId="10090"/>
    <cellStyle name="Normal 17 6" xfId="10091"/>
    <cellStyle name="Normal 17 6 2" xfId="10092"/>
    <cellStyle name="Normal 17 7" xfId="10093"/>
    <cellStyle name="Normal 17 7 2" xfId="10094"/>
    <cellStyle name="Normal 17 8" xfId="10095"/>
    <cellStyle name="Normal 18" xfId="10096"/>
    <cellStyle name="Normal 18 2" xfId="10097"/>
    <cellStyle name="Normal 18 2 2" xfId="10098"/>
    <cellStyle name="Normal 18 2 2 2" xfId="10099"/>
    <cellStyle name="Normal 18 2 2 2 2" xfId="10100"/>
    <cellStyle name="Normal 18 2 2 2 2 2" xfId="10101"/>
    <cellStyle name="Normal 18 2 2 2 3" xfId="10102"/>
    <cellStyle name="Normal 18 2 2 2 3 2" xfId="10103"/>
    <cellStyle name="Normal 18 2 2 2 4" xfId="10104"/>
    <cellStyle name="Normal 18 2 2 3" xfId="10105"/>
    <cellStyle name="Normal 18 2 2 3 2" xfId="10106"/>
    <cellStyle name="Normal 18 2 2 4" xfId="10107"/>
    <cellStyle name="Normal 18 2 2 4 2" xfId="10108"/>
    <cellStyle name="Normal 18 2 2 5" xfId="10109"/>
    <cellStyle name="Normal 18 2 3" xfId="10110"/>
    <cellStyle name="Normal 18 2 3 2" xfId="10111"/>
    <cellStyle name="Normal 18 2 3 2 2" xfId="10112"/>
    <cellStyle name="Normal 18 2 3 3" xfId="10113"/>
    <cellStyle name="Normal 18 2 3 3 2" xfId="10114"/>
    <cellStyle name="Normal 18 2 3 4" xfId="10115"/>
    <cellStyle name="Normal 18 2 4" xfId="10116"/>
    <cellStyle name="Normal 18 2 4 2" xfId="10117"/>
    <cellStyle name="Normal 18 2 4 2 2" xfId="10118"/>
    <cellStyle name="Normal 18 2 4 3" xfId="10119"/>
    <cellStyle name="Normal 18 2 4 3 2" xfId="10120"/>
    <cellStyle name="Normal 18 2 4 4" xfId="10121"/>
    <cellStyle name="Normal 18 2 5" xfId="10122"/>
    <cellStyle name="Normal 18 2 5 2" xfId="10123"/>
    <cellStyle name="Normal 18 2 6" xfId="10124"/>
    <cellStyle name="Normal 18 2 6 2" xfId="10125"/>
    <cellStyle name="Normal 18 2 7" xfId="10126"/>
    <cellStyle name="Normal 18 3" xfId="10127"/>
    <cellStyle name="Normal 18 3 2" xfId="10128"/>
    <cellStyle name="Normal 18 3 2 2" xfId="10129"/>
    <cellStyle name="Normal 18 3 2 2 2" xfId="10130"/>
    <cellStyle name="Normal 18 3 2 3" xfId="10131"/>
    <cellStyle name="Normal 18 3 2 3 2" xfId="10132"/>
    <cellStyle name="Normal 18 3 2 4" xfId="10133"/>
    <cellStyle name="Normal 18 3 3" xfId="10134"/>
    <cellStyle name="Normal 18 3 3 2" xfId="10135"/>
    <cellStyle name="Normal 18 3 4" xfId="10136"/>
    <cellStyle name="Normal 18 3 4 2" xfId="10137"/>
    <cellStyle name="Normal 18 3 5" xfId="10138"/>
    <cellStyle name="Normal 18 4" xfId="10139"/>
    <cellStyle name="Normal 18 4 2" xfId="10140"/>
    <cellStyle name="Normal 18 4 2 2" xfId="10141"/>
    <cellStyle name="Normal 18 4 3" xfId="10142"/>
    <cellStyle name="Normal 18 4 3 2" xfId="10143"/>
    <cellStyle name="Normal 18 4 4" xfId="10144"/>
    <cellStyle name="Normal 18 5" xfId="10145"/>
    <cellStyle name="Normal 18 5 2" xfId="10146"/>
    <cellStyle name="Normal 18 5 2 2" xfId="10147"/>
    <cellStyle name="Normal 18 5 3" xfId="10148"/>
    <cellStyle name="Normal 18 5 3 2" xfId="10149"/>
    <cellStyle name="Normal 18 5 4" xfId="10150"/>
    <cellStyle name="Normal 18 6" xfId="10151"/>
    <cellStyle name="Normal 18 6 2" xfId="10152"/>
    <cellStyle name="Normal 18 7" xfId="10153"/>
    <cellStyle name="Normal 18 7 2" xfId="10154"/>
    <cellStyle name="Normal 18 8" xfId="10155"/>
    <cellStyle name="Normal 19" xfId="10156"/>
    <cellStyle name="Normal 19 2" xfId="10157"/>
    <cellStyle name="Normal 19 2 2" xfId="10158"/>
    <cellStyle name="Normal 19 2 2 2" xfId="10159"/>
    <cellStyle name="Normal 19 2 2 2 2" xfId="10160"/>
    <cellStyle name="Normal 19 2 2 3" xfId="10161"/>
    <cellStyle name="Normal 19 2 2 3 2" xfId="10162"/>
    <cellStyle name="Normal 19 2 2 4" xfId="10163"/>
    <cellStyle name="Normal 19 2 3" xfId="10164"/>
    <cellStyle name="Normal 19 2 3 2" xfId="10165"/>
    <cellStyle name="Normal 19 2 4" xfId="10166"/>
    <cellStyle name="Normal 19 2 4 2" xfId="10167"/>
    <cellStyle name="Normal 19 2 5" xfId="10168"/>
    <cellStyle name="Normal 19 3" xfId="10169"/>
    <cellStyle name="Normal 19 3 2" xfId="10170"/>
    <cellStyle name="Normal 19 3 2 2" xfId="10171"/>
    <cellStyle name="Normal 19 3 3" xfId="10172"/>
    <cellStyle name="Normal 19 3 3 2" xfId="10173"/>
    <cellStyle name="Normal 19 3 4" xfId="10174"/>
    <cellStyle name="Normal 19 4" xfId="10175"/>
    <cellStyle name="Normal 19 4 2" xfId="10176"/>
    <cellStyle name="Normal 19 4 2 2" xfId="10177"/>
    <cellStyle name="Normal 19 4 3" xfId="10178"/>
    <cellStyle name="Normal 19 4 3 2" xfId="10179"/>
    <cellStyle name="Normal 19 4 4" xfId="10180"/>
    <cellStyle name="Normal 19 5" xfId="10181"/>
    <cellStyle name="Normal 19 5 2" xfId="10182"/>
    <cellStyle name="Normal 19 6" xfId="10183"/>
    <cellStyle name="Normal 19 6 2" xfId="10184"/>
    <cellStyle name="Normal 19 7" xfId="10185"/>
    <cellStyle name="Normal 2" xfId="2"/>
    <cellStyle name="Normal 2 10" xfId="10186"/>
    <cellStyle name="Normal 2 10 2" xfId="10187"/>
    <cellStyle name="Normal 2 10 2 2" xfId="10188"/>
    <cellStyle name="Normal 2 10 2 2 2" xfId="10189"/>
    <cellStyle name="Normal 2 10 2 3" xfId="10190"/>
    <cellStyle name="Normal 2 10 2 3 2" xfId="10191"/>
    <cellStyle name="Normal 2 10 2 4" xfId="10192"/>
    <cellStyle name="Normal 2 10 3" xfId="10193"/>
    <cellStyle name="Normal 2 10 3 2" xfId="10194"/>
    <cellStyle name="Normal 2 10 3 2 2" xfId="10195"/>
    <cellStyle name="Normal 2 10 3 3" xfId="10196"/>
    <cellStyle name="Normal 2 10 3 3 2" xfId="10197"/>
    <cellStyle name="Normal 2 10 3 4" xfId="10198"/>
    <cellStyle name="Normal 2 10 4" xfId="10199"/>
    <cellStyle name="Normal 2 10 4 2" xfId="10200"/>
    <cellStyle name="Normal 2 10 5" xfId="10201"/>
    <cellStyle name="Normal 2 10 5 2" xfId="10202"/>
    <cellStyle name="Normal 2 10 6" xfId="10203"/>
    <cellStyle name="Normal 2 11" xfId="10204"/>
    <cellStyle name="Normal 2 11 2" xfId="10205"/>
    <cellStyle name="Normal 2 11 2 2" xfId="10206"/>
    <cellStyle name="Normal 2 11 2 2 2" xfId="10207"/>
    <cellStyle name="Normal 2 11 2 3" xfId="10208"/>
    <cellStyle name="Normal 2 11 2 3 2" xfId="10209"/>
    <cellStyle name="Normal 2 11 2 4" xfId="10210"/>
    <cellStyle name="Normal 2 11 3" xfId="10211"/>
    <cellStyle name="Normal 2 11 3 2" xfId="10212"/>
    <cellStyle name="Normal 2 11 4" xfId="10213"/>
    <cellStyle name="Normal 2 11 4 2" xfId="10214"/>
    <cellStyle name="Normal 2 11 5" xfId="10215"/>
    <cellStyle name="Normal 2 12" xfId="10216"/>
    <cellStyle name="Normal 2 12 2" xfId="10217"/>
    <cellStyle name="Normal 2 12 2 2" xfId="10218"/>
    <cellStyle name="Normal 2 12 3" xfId="10219"/>
    <cellStyle name="Normal 2 12 3 2" xfId="10220"/>
    <cellStyle name="Normal 2 12 4" xfId="10221"/>
    <cellStyle name="Normal 2 13" xfId="10222"/>
    <cellStyle name="Normal 2 13 2" xfId="10223"/>
    <cellStyle name="Normal 2 13 2 2" xfId="10224"/>
    <cellStyle name="Normal 2 13 3" xfId="10225"/>
    <cellStyle name="Normal 2 13 3 2" xfId="10226"/>
    <cellStyle name="Normal 2 13 4" xfId="10227"/>
    <cellStyle name="Normal 2 14" xfId="10228"/>
    <cellStyle name="Normal 2 14 2" xfId="10229"/>
    <cellStyle name="Normal 2 15" xfId="10230"/>
    <cellStyle name="Normal 2 15 2" xfId="10231"/>
    <cellStyle name="Normal 2 16" xfId="10232"/>
    <cellStyle name="Normal 2 16 2" xfId="10233"/>
    <cellStyle name="Normal 2 17" xfId="10234"/>
    <cellStyle name="Normal 2 2" xfId="10235"/>
    <cellStyle name="Normal 2 2 10" xfId="10236"/>
    <cellStyle name="Normal 2 2 2" xfId="10237"/>
    <cellStyle name="Normal 2 2 2 2" xfId="10238"/>
    <cellStyle name="Normal 2 2 2 2 2" xfId="10239"/>
    <cellStyle name="Normal 2 2 2_NOL Analysis(For Ann Kellog and  Pete Winne)" xfId="10240"/>
    <cellStyle name="Normal 2 2 3" xfId="10241"/>
    <cellStyle name="Normal 2 2 3 2" xfId="10242"/>
    <cellStyle name="Normal 2 2 3 2 2" xfId="10243"/>
    <cellStyle name="Normal 2 2 4" xfId="10244"/>
    <cellStyle name="Normal 2 2 4 2" xfId="10245"/>
    <cellStyle name="Normal 2 2 4 2 2" xfId="10246"/>
    <cellStyle name="Normal 2 2 4 2 2 2" xfId="10247"/>
    <cellStyle name="Normal 2 2 4 2 3" xfId="10248"/>
    <cellStyle name="Normal 2 2 4 2 3 2" xfId="10249"/>
    <cellStyle name="Normal 2 2 4 2 4" xfId="10250"/>
    <cellStyle name="Normal 2 2 4 3" xfId="10251"/>
    <cellStyle name="Normal 2 2 4 3 2" xfId="10252"/>
    <cellStyle name="Normal 2 2 4 4" xfId="10253"/>
    <cellStyle name="Normal 2 2 4 4 2" xfId="10254"/>
    <cellStyle name="Normal 2 2 4 5" xfId="10255"/>
    <cellStyle name="Normal 2 2 5" xfId="10256"/>
    <cellStyle name="Normal 2 2 5 2" xfId="10257"/>
    <cellStyle name="Normal 2 2 5 2 2" xfId="10258"/>
    <cellStyle name="Normal 2 2 5 3" xfId="10259"/>
    <cellStyle name="Normal 2 2 5 3 2" xfId="10260"/>
    <cellStyle name="Normal 2 2 5 4" xfId="10261"/>
    <cellStyle name="Normal 2 2 6" xfId="10262"/>
    <cellStyle name="Normal 2 2 7" xfId="10263"/>
    <cellStyle name="Normal 2 2 8" xfId="10264"/>
    <cellStyle name="Normal 2 2 9" xfId="10265"/>
    <cellStyle name="Normal 2 3" xfId="10266"/>
    <cellStyle name="Normal 2 3 2" xfId="10267"/>
    <cellStyle name="Normal 2 3 2 2" xfId="10268"/>
    <cellStyle name="Normal 2 4" xfId="10269"/>
    <cellStyle name="Normal 2 4 2" xfId="10270"/>
    <cellStyle name="Normal 2 4 2 2" xfId="10271"/>
    <cellStyle name="Normal 2 5" xfId="10272"/>
    <cellStyle name="Normal 2 5 2" xfId="10273"/>
    <cellStyle name="Normal 2 5 2 2" xfId="10274"/>
    <cellStyle name="Normal 2 6" xfId="10275"/>
    <cellStyle name="Normal 2 7" xfId="10276"/>
    <cellStyle name="Normal 2 7 2" xfId="10277"/>
    <cellStyle name="Normal 2 8" xfId="10278"/>
    <cellStyle name="Normal 2 8 2" xfId="10279"/>
    <cellStyle name="Normal 2 8 2 2" xfId="10280"/>
    <cellStyle name="Normal 2 8 2 2 2" xfId="10281"/>
    <cellStyle name="Normal 2 8 2 2 2 2" xfId="10282"/>
    <cellStyle name="Normal 2 8 2 2 2 2 2" xfId="10283"/>
    <cellStyle name="Normal 2 8 2 2 2 3" xfId="10284"/>
    <cellStyle name="Normal 2 8 2 2 2 3 2" xfId="10285"/>
    <cellStyle name="Normal 2 8 2 2 2 4" xfId="10286"/>
    <cellStyle name="Normal 2 8 2 2 3" xfId="10287"/>
    <cellStyle name="Normal 2 8 2 2 3 2" xfId="10288"/>
    <cellStyle name="Normal 2 8 2 2 4" xfId="10289"/>
    <cellStyle name="Normal 2 8 2 2 4 2" xfId="10290"/>
    <cellStyle name="Normal 2 8 2 2 5" xfId="10291"/>
    <cellStyle name="Normal 2 8 2 3" xfId="10292"/>
    <cellStyle name="Normal 2 8 2 3 2" xfId="10293"/>
    <cellStyle name="Normal 2 8 2 3 2 2" xfId="10294"/>
    <cellStyle name="Normal 2 8 2 3 3" xfId="10295"/>
    <cellStyle name="Normal 2 8 2 3 3 2" xfId="10296"/>
    <cellStyle name="Normal 2 8 2 3 4" xfId="10297"/>
    <cellStyle name="Normal 2 8 2 4" xfId="10298"/>
    <cellStyle name="Normal 2 8 2 4 2" xfId="10299"/>
    <cellStyle name="Normal 2 8 2 4 2 2" xfId="10300"/>
    <cellStyle name="Normal 2 8 2 4 3" xfId="10301"/>
    <cellStyle name="Normal 2 8 2 4 3 2" xfId="10302"/>
    <cellStyle name="Normal 2 8 2 4 4" xfId="10303"/>
    <cellStyle name="Normal 2 8 2 5" xfId="10304"/>
    <cellStyle name="Normal 2 8 2 5 2" xfId="10305"/>
    <cellStyle name="Normal 2 8 2 6" xfId="10306"/>
    <cellStyle name="Normal 2 8 2 6 2" xfId="10307"/>
    <cellStyle name="Normal 2 8 2 7" xfId="10308"/>
    <cellStyle name="Normal 2 8 3" xfId="10309"/>
    <cellStyle name="Normal 2 8 3 2" xfId="10310"/>
    <cellStyle name="Normal 2 8 3 2 2" xfId="10311"/>
    <cellStyle name="Normal 2 8 3 2 2 2" xfId="10312"/>
    <cellStyle name="Normal 2 8 3 2 3" xfId="10313"/>
    <cellStyle name="Normal 2 8 3 2 3 2" xfId="10314"/>
    <cellStyle name="Normal 2 8 3 2 4" xfId="10315"/>
    <cellStyle name="Normal 2 8 3 3" xfId="10316"/>
    <cellStyle name="Normal 2 8 3 3 2" xfId="10317"/>
    <cellStyle name="Normal 2 8 3 4" xfId="10318"/>
    <cellStyle name="Normal 2 8 3 4 2" xfId="10319"/>
    <cellStyle name="Normal 2 8 3 5" xfId="10320"/>
    <cellStyle name="Normal 2 8 4" xfId="10321"/>
    <cellStyle name="Normal 2 8 4 2" xfId="10322"/>
    <cellStyle name="Normal 2 8 4 2 2" xfId="10323"/>
    <cellStyle name="Normal 2 8 4 3" xfId="10324"/>
    <cellStyle name="Normal 2 8 4 3 2" xfId="10325"/>
    <cellStyle name="Normal 2 8 4 4" xfId="10326"/>
    <cellStyle name="Normal 2 8 5" xfId="10327"/>
    <cellStyle name="Normal 2 8 5 2" xfId="10328"/>
    <cellStyle name="Normal 2 8 5 2 2" xfId="10329"/>
    <cellStyle name="Normal 2 8 5 3" xfId="10330"/>
    <cellStyle name="Normal 2 8 5 3 2" xfId="10331"/>
    <cellStyle name="Normal 2 8 5 4" xfId="10332"/>
    <cellStyle name="Normal 2 8 6" xfId="10333"/>
    <cellStyle name="Normal 2 8 6 2" xfId="10334"/>
    <cellStyle name="Normal 2 8 7" xfId="10335"/>
    <cellStyle name="Normal 2 8 7 2" xfId="10336"/>
    <cellStyle name="Normal 2 8 8" xfId="10337"/>
    <cellStyle name="Normal 2 9" xfId="10338"/>
    <cellStyle name="Normal 2 9 2" xfId="10339"/>
    <cellStyle name="Normal 2 9 2 2" xfId="10340"/>
    <cellStyle name="Normal 2 9 2 2 2" xfId="10341"/>
    <cellStyle name="Normal 2 9 2 2 2 2" xfId="10342"/>
    <cellStyle name="Normal 2 9 2 2 3" xfId="10343"/>
    <cellStyle name="Normal 2 9 2 2 3 2" xfId="10344"/>
    <cellStyle name="Normal 2 9 2 2 4" xfId="10345"/>
    <cellStyle name="Normal 2 9 2 3" xfId="10346"/>
    <cellStyle name="Normal 2 9 2 3 2" xfId="10347"/>
    <cellStyle name="Normal 2 9 2 4" xfId="10348"/>
    <cellStyle name="Normal 2 9 2 4 2" xfId="10349"/>
    <cellStyle name="Normal 2 9 2 5" xfId="10350"/>
    <cellStyle name="Normal 2 9 3" xfId="10351"/>
    <cellStyle name="Normal 2 9 3 2" xfId="10352"/>
    <cellStyle name="Normal 2 9 3 2 2" xfId="10353"/>
    <cellStyle name="Normal 2 9 3 3" xfId="10354"/>
    <cellStyle name="Normal 2 9 3 3 2" xfId="10355"/>
    <cellStyle name="Normal 2 9 3 4" xfId="10356"/>
    <cellStyle name="Normal 2 9 4" xfId="10357"/>
    <cellStyle name="Normal 2 9 4 2" xfId="10358"/>
    <cellStyle name="Normal 2 9 4 2 2" xfId="10359"/>
    <cellStyle name="Normal 2 9 4 3" xfId="10360"/>
    <cellStyle name="Normal 2 9 4 3 2" xfId="10361"/>
    <cellStyle name="Normal 2 9 4 4" xfId="10362"/>
    <cellStyle name="Normal 2 9 5" xfId="10363"/>
    <cellStyle name="Normal 2 9 5 2" xfId="10364"/>
    <cellStyle name="Normal 2 9 6" xfId="10365"/>
    <cellStyle name="Normal 2 9 6 2" xfId="10366"/>
    <cellStyle name="Normal 2 9 7" xfId="10367"/>
    <cellStyle name="Normal 2_3.05 Allocation Method 2010 GTR WF" xfId="10368"/>
    <cellStyle name="Normal 20" xfId="10369"/>
    <cellStyle name="Normal 20 2" xfId="10370"/>
    <cellStyle name="Normal 20 2 2" xfId="10371"/>
    <cellStyle name="Normal 20 2 2 2" xfId="10372"/>
    <cellStyle name="Normal 20 2 2 2 2" xfId="10373"/>
    <cellStyle name="Normal 20 2 2 3" xfId="10374"/>
    <cellStyle name="Normal 20 2 2 3 2" xfId="10375"/>
    <cellStyle name="Normal 20 2 2 4" xfId="10376"/>
    <cellStyle name="Normal 20 2 3" xfId="10377"/>
    <cellStyle name="Normal 20 2 3 2" xfId="10378"/>
    <cellStyle name="Normal 20 2 4" xfId="10379"/>
    <cellStyle name="Normal 20 2 4 2" xfId="10380"/>
    <cellStyle name="Normal 20 2 5" xfId="10381"/>
    <cellStyle name="Normal 20 3" xfId="10382"/>
    <cellStyle name="Normal 20 3 2" xfId="10383"/>
    <cellStyle name="Normal 20 3 2 2" xfId="10384"/>
    <cellStyle name="Normal 20 3 3" xfId="10385"/>
    <cellStyle name="Normal 20 3 3 2" xfId="10386"/>
    <cellStyle name="Normal 20 3 4" xfId="10387"/>
    <cellStyle name="Normal 20 4" xfId="10388"/>
    <cellStyle name="Normal 20 4 2" xfId="10389"/>
    <cellStyle name="Normal 20 4 2 2" xfId="10390"/>
    <cellStyle name="Normal 20 4 3" xfId="10391"/>
    <cellStyle name="Normal 20 4 3 2" xfId="10392"/>
    <cellStyle name="Normal 20 4 4" xfId="10393"/>
    <cellStyle name="Normal 20 5" xfId="10394"/>
    <cellStyle name="Normal 20 5 2" xfId="10395"/>
    <cellStyle name="Normal 20 6" xfId="10396"/>
    <cellStyle name="Normal 20 6 2" xfId="10397"/>
    <cellStyle name="Normal 20 7" xfId="10398"/>
    <cellStyle name="Normal 21" xfId="10399"/>
    <cellStyle name="Normal 21 2" xfId="10400"/>
    <cellStyle name="Normal 21 2 2" xfId="10401"/>
    <cellStyle name="Normal 21 2 2 2" xfId="10402"/>
    <cellStyle name="Normal 21 2 2 2 2" xfId="10403"/>
    <cellStyle name="Normal 21 2 2 3" xfId="10404"/>
    <cellStyle name="Normal 21 2 2 3 2" xfId="10405"/>
    <cellStyle name="Normal 21 2 2 4" xfId="10406"/>
    <cellStyle name="Normal 21 2 3" xfId="10407"/>
    <cellStyle name="Normal 21 2 3 2" xfId="10408"/>
    <cellStyle name="Normal 21 2 4" xfId="10409"/>
    <cellStyle name="Normal 21 2 4 2" xfId="10410"/>
    <cellStyle name="Normal 21 2 5" xfId="10411"/>
    <cellStyle name="Normal 21 3" xfId="10412"/>
    <cellStyle name="Normal 21 3 2" xfId="10413"/>
    <cellStyle name="Normal 21 3 2 2" xfId="10414"/>
    <cellStyle name="Normal 21 3 3" xfId="10415"/>
    <cellStyle name="Normal 21 3 3 2" xfId="10416"/>
    <cellStyle name="Normal 21 3 4" xfId="10417"/>
    <cellStyle name="Normal 21 4" xfId="10418"/>
    <cellStyle name="Normal 21 4 2" xfId="10419"/>
    <cellStyle name="Normal 21 4 2 2" xfId="10420"/>
    <cellStyle name="Normal 21 4 3" xfId="10421"/>
    <cellStyle name="Normal 21 4 3 2" xfId="10422"/>
    <cellStyle name="Normal 21 4 4" xfId="10423"/>
    <cellStyle name="Normal 21 5" xfId="10424"/>
    <cellStyle name="Normal 21 5 2" xfId="10425"/>
    <cellStyle name="Normal 21 6" xfId="10426"/>
    <cellStyle name="Normal 21 6 2" xfId="10427"/>
    <cellStyle name="Normal 21 7" xfId="10428"/>
    <cellStyle name="Normal 22" xfId="10429"/>
    <cellStyle name="Normal 22 2" xfId="10430"/>
    <cellStyle name="Normal 22 2 2" xfId="10431"/>
    <cellStyle name="Normal 22 2 2 2" xfId="10432"/>
    <cellStyle name="Normal 22 2 2 2 2" xfId="10433"/>
    <cellStyle name="Normal 22 2 2 3" xfId="10434"/>
    <cellStyle name="Normal 22 2 2 3 2" xfId="10435"/>
    <cellStyle name="Normal 22 2 2 4" xfId="10436"/>
    <cellStyle name="Normal 22 2 3" xfId="10437"/>
    <cellStyle name="Normal 22 2 3 2" xfId="10438"/>
    <cellStyle name="Normal 22 2 4" xfId="10439"/>
    <cellStyle name="Normal 22 2 4 2" xfId="10440"/>
    <cellStyle name="Normal 22 2 5" xfId="10441"/>
    <cellStyle name="Normal 22 3" xfId="10442"/>
    <cellStyle name="Normal 22 3 2" xfId="10443"/>
    <cellStyle name="Normal 22 3 2 2" xfId="10444"/>
    <cellStyle name="Normal 22 3 3" xfId="10445"/>
    <cellStyle name="Normal 22 3 3 2" xfId="10446"/>
    <cellStyle name="Normal 22 3 4" xfId="10447"/>
    <cellStyle name="Normal 22 4" xfId="10448"/>
    <cellStyle name="Normal 22 4 2" xfId="10449"/>
    <cellStyle name="Normal 22 4 2 2" xfId="10450"/>
    <cellStyle name="Normal 22 4 3" xfId="10451"/>
    <cellStyle name="Normal 22 4 3 2" xfId="10452"/>
    <cellStyle name="Normal 22 4 4" xfId="10453"/>
    <cellStyle name="Normal 22 5" xfId="10454"/>
    <cellStyle name="Normal 22 5 2" xfId="10455"/>
    <cellStyle name="Normal 22 6" xfId="10456"/>
    <cellStyle name="Normal 22 6 2" xfId="10457"/>
    <cellStyle name="Normal 22 7" xfId="10458"/>
    <cellStyle name="Normal 23" xfId="10459"/>
    <cellStyle name="Normal 23 2" xfId="10460"/>
    <cellStyle name="Normal 23 2 2" xfId="10461"/>
    <cellStyle name="Normal 23 2 2 2" xfId="10462"/>
    <cellStyle name="Normal 23 2 2 2 2" xfId="10463"/>
    <cellStyle name="Normal 23 2 2 3" xfId="10464"/>
    <cellStyle name="Normal 23 2 2 3 2" xfId="10465"/>
    <cellStyle name="Normal 23 2 2 4" xfId="10466"/>
    <cellStyle name="Normal 23 2 3" xfId="10467"/>
    <cellStyle name="Normal 23 2 3 2" xfId="10468"/>
    <cellStyle name="Normal 23 2 4" xfId="10469"/>
    <cellStyle name="Normal 23 2 4 2" xfId="10470"/>
    <cellStyle name="Normal 23 2 5" xfId="10471"/>
    <cellStyle name="Normal 23 3" xfId="10472"/>
    <cellStyle name="Normal 23 3 2" xfId="10473"/>
    <cellStyle name="Normal 23 3 2 2" xfId="10474"/>
    <cellStyle name="Normal 23 3 3" xfId="10475"/>
    <cellStyle name="Normal 23 3 3 2" xfId="10476"/>
    <cellStyle name="Normal 23 3 4" xfId="10477"/>
    <cellStyle name="Normal 23 4" xfId="10478"/>
    <cellStyle name="Normal 23 4 2" xfId="10479"/>
    <cellStyle name="Normal 23 4 2 2" xfId="10480"/>
    <cellStyle name="Normal 23 4 3" xfId="10481"/>
    <cellStyle name="Normal 23 4 3 2" xfId="10482"/>
    <cellStyle name="Normal 23 4 4" xfId="10483"/>
    <cellStyle name="Normal 23 5" xfId="10484"/>
    <cellStyle name="Normal 23 5 2" xfId="10485"/>
    <cellStyle name="Normal 23 6" xfId="10486"/>
    <cellStyle name="Normal 23 6 2" xfId="10487"/>
    <cellStyle name="Normal 23 7" xfId="10488"/>
    <cellStyle name="Normal 24" xfId="10489"/>
    <cellStyle name="Normal 24 2" xfId="10490"/>
    <cellStyle name="Normal 24 2 2" xfId="10491"/>
    <cellStyle name="Normal 24 2 2 2" xfId="10492"/>
    <cellStyle name="Normal 24 2 2 2 2" xfId="10493"/>
    <cellStyle name="Normal 24 2 2 3" xfId="10494"/>
    <cellStyle name="Normal 24 2 2 3 2" xfId="10495"/>
    <cellStyle name="Normal 24 2 2 4" xfId="10496"/>
    <cellStyle name="Normal 24 2 3" xfId="10497"/>
    <cellStyle name="Normal 24 2 3 2" xfId="10498"/>
    <cellStyle name="Normal 24 2 4" xfId="10499"/>
    <cellStyle name="Normal 24 2 4 2" xfId="10500"/>
    <cellStyle name="Normal 24 2 5" xfId="10501"/>
    <cellStyle name="Normal 24 3" xfId="10502"/>
    <cellStyle name="Normal 24 3 2" xfId="10503"/>
    <cellStyle name="Normal 24 3 2 2" xfId="10504"/>
    <cellStyle name="Normal 24 3 3" xfId="10505"/>
    <cellStyle name="Normal 24 3 3 2" xfId="10506"/>
    <cellStyle name="Normal 24 3 4" xfId="10507"/>
    <cellStyle name="Normal 24 4" xfId="10508"/>
    <cellStyle name="Normal 24 4 2" xfId="10509"/>
    <cellStyle name="Normal 24 4 2 2" xfId="10510"/>
    <cellStyle name="Normal 24 4 3" xfId="10511"/>
    <cellStyle name="Normal 24 4 3 2" xfId="10512"/>
    <cellStyle name="Normal 24 4 4" xfId="10513"/>
    <cellStyle name="Normal 24 5" xfId="10514"/>
    <cellStyle name="Normal 24 5 2" xfId="10515"/>
    <cellStyle name="Normal 24 6" xfId="10516"/>
    <cellStyle name="Normal 24 6 2" xfId="10517"/>
    <cellStyle name="Normal 24 7" xfId="10518"/>
    <cellStyle name="Normal 25" xfId="10519"/>
    <cellStyle name="Normal 25 2" xfId="10520"/>
    <cellStyle name="Normal 25 2 2" xfId="10521"/>
    <cellStyle name="Normal 25 2 2 2" xfId="10522"/>
    <cellStyle name="Normal 25 2 2 2 2" xfId="10523"/>
    <cellStyle name="Normal 25 2 2 3" xfId="10524"/>
    <cellStyle name="Normal 25 2 2 3 2" xfId="10525"/>
    <cellStyle name="Normal 25 2 2 4" xfId="10526"/>
    <cellStyle name="Normal 25 2 3" xfId="10527"/>
    <cellStyle name="Normal 25 2 3 2" xfId="10528"/>
    <cellStyle name="Normal 25 2 4" xfId="10529"/>
    <cellStyle name="Normal 25 2 4 2" xfId="10530"/>
    <cellStyle name="Normal 25 2 5" xfId="10531"/>
    <cellStyle name="Normal 25 3" xfId="10532"/>
    <cellStyle name="Normal 25 3 2" xfId="10533"/>
    <cellStyle name="Normal 25 3 2 2" xfId="10534"/>
    <cellStyle name="Normal 25 3 3" xfId="10535"/>
    <cellStyle name="Normal 25 3 3 2" xfId="10536"/>
    <cellStyle name="Normal 25 3 4" xfId="10537"/>
    <cellStyle name="Normal 25 4" xfId="10538"/>
    <cellStyle name="Normal 25 4 2" xfId="10539"/>
    <cellStyle name="Normal 25 4 2 2" xfId="10540"/>
    <cellStyle name="Normal 25 4 3" xfId="10541"/>
    <cellStyle name="Normal 25 4 3 2" xfId="10542"/>
    <cellStyle name="Normal 25 4 4" xfId="10543"/>
    <cellStyle name="Normal 25 5" xfId="10544"/>
    <cellStyle name="Normal 25 5 2" xfId="10545"/>
    <cellStyle name="Normal 25 6" xfId="10546"/>
    <cellStyle name="Normal 25 6 2" xfId="10547"/>
    <cellStyle name="Normal 25 7" xfId="10548"/>
    <cellStyle name="Normal 26" xfId="10549"/>
    <cellStyle name="Normal 26 2" xfId="10550"/>
    <cellStyle name="Normal 26 2 2" xfId="10551"/>
    <cellStyle name="Normal 26 2 2 2" xfId="10552"/>
    <cellStyle name="Normal 26 2 2 2 2" xfId="10553"/>
    <cellStyle name="Normal 26 2 2 3" xfId="10554"/>
    <cellStyle name="Normal 26 2 2 3 2" xfId="10555"/>
    <cellStyle name="Normal 26 2 2 4" xfId="10556"/>
    <cellStyle name="Normal 26 2 3" xfId="10557"/>
    <cellStyle name="Normal 26 2 3 2" xfId="10558"/>
    <cellStyle name="Normal 26 2 4" xfId="10559"/>
    <cellStyle name="Normal 26 2 4 2" xfId="10560"/>
    <cellStyle name="Normal 26 2 5" xfId="10561"/>
    <cellStyle name="Normal 26 3" xfId="10562"/>
    <cellStyle name="Normal 26 3 2" xfId="10563"/>
    <cellStyle name="Normal 26 3 2 2" xfId="10564"/>
    <cellStyle name="Normal 26 3 3" xfId="10565"/>
    <cellStyle name="Normal 26 3 3 2" xfId="10566"/>
    <cellStyle name="Normal 26 3 4" xfId="10567"/>
    <cellStyle name="Normal 26 4" xfId="10568"/>
    <cellStyle name="Normal 26 4 2" xfId="10569"/>
    <cellStyle name="Normal 26 4 2 2" xfId="10570"/>
    <cellStyle name="Normal 26 4 3" xfId="10571"/>
    <cellStyle name="Normal 26 4 3 2" xfId="10572"/>
    <cellStyle name="Normal 26 4 4" xfId="10573"/>
    <cellStyle name="Normal 26 5" xfId="10574"/>
    <cellStyle name="Normal 26 5 2" xfId="10575"/>
    <cellStyle name="Normal 26 6" xfId="10576"/>
    <cellStyle name="Normal 26 6 2" xfId="10577"/>
    <cellStyle name="Normal 26 7" xfId="10578"/>
    <cellStyle name="Normal 27" xfId="10579"/>
    <cellStyle name="Normal 27 2" xfId="10580"/>
    <cellStyle name="Normal 27 2 2" xfId="10581"/>
    <cellStyle name="Normal 27 2 2 2" xfId="10582"/>
    <cellStyle name="Normal 27 2 2 2 2" xfId="10583"/>
    <cellStyle name="Normal 27 2 2 3" xfId="10584"/>
    <cellStyle name="Normal 27 2 2 3 2" xfId="10585"/>
    <cellStyle name="Normal 27 2 2 4" xfId="10586"/>
    <cellStyle name="Normal 27 2 3" xfId="10587"/>
    <cellStyle name="Normal 27 2 3 2" xfId="10588"/>
    <cellStyle name="Normal 27 2 4" xfId="10589"/>
    <cellStyle name="Normal 27 2 4 2" xfId="10590"/>
    <cellStyle name="Normal 27 2 5" xfId="10591"/>
    <cellStyle name="Normal 27 3" xfId="10592"/>
    <cellStyle name="Normal 27 3 2" xfId="10593"/>
    <cellStyle name="Normal 27 3 2 2" xfId="10594"/>
    <cellStyle name="Normal 27 3 3" xfId="10595"/>
    <cellStyle name="Normal 27 3 3 2" xfId="10596"/>
    <cellStyle name="Normal 27 3 4" xfId="10597"/>
    <cellStyle name="Normal 27 4" xfId="10598"/>
    <cellStyle name="Normal 27 4 2" xfId="10599"/>
    <cellStyle name="Normal 27 4 2 2" xfId="10600"/>
    <cellStyle name="Normal 27 4 3" xfId="10601"/>
    <cellStyle name="Normal 27 4 3 2" xfId="10602"/>
    <cellStyle name="Normal 27 4 4" xfId="10603"/>
    <cellStyle name="Normal 27 5" xfId="10604"/>
    <cellStyle name="Normal 27 5 2" xfId="10605"/>
    <cellStyle name="Normal 27 6" xfId="10606"/>
    <cellStyle name="Normal 27 6 2" xfId="10607"/>
    <cellStyle name="Normal 27 7" xfId="10608"/>
    <cellStyle name="Normal 28" xfId="10609"/>
    <cellStyle name="Normal 28 2" xfId="10610"/>
    <cellStyle name="Normal 28 2 2" xfId="10611"/>
    <cellStyle name="Normal 28 2 2 2" xfId="10612"/>
    <cellStyle name="Normal 28 2 2 2 2" xfId="10613"/>
    <cellStyle name="Normal 28 2 2 3" xfId="10614"/>
    <cellStyle name="Normal 28 2 2 3 2" xfId="10615"/>
    <cellStyle name="Normal 28 2 2 4" xfId="10616"/>
    <cellStyle name="Normal 28 2 3" xfId="10617"/>
    <cellStyle name="Normal 28 2 3 2" xfId="10618"/>
    <cellStyle name="Normal 28 2 4" xfId="10619"/>
    <cellStyle name="Normal 28 2 4 2" xfId="10620"/>
    <cellStyle name="Normal 28 2 5" xfId="10621"/>
    <cellStyle name="Normal 28 3" xfId="6"/>
    <cellStyle name="Normal 28 3 2" xfId="10622"/>
    <cellStyle name="Normal 28 3 2 2" xfId="10623"/>
    <cellStyle name="Normal 28 3 3" xfId="10624"/>
    <cellStyle name="Normal 28 3 3 2" xfId="10625"/>
    <cellStyle name="Normal 28 3 4" xfId="10626"/>
    <cellStyle name="Normal 28 4" xfId="10627"/>
    <cellStyle name="Normal 28 4 2" xfId="10628"/>
    <cellStyle name="Normal 28 4 2 2" xfId="10629"/>
    <cellStyle name="Normal 28 4 3" xfId="10630"/>
    <cellStyle name="Normal 28 4 3 2" xfId="10631"/>
    <cellStyle name="Normal 28 4 4" xfId="10632"/>
    <cellStyle name="Normal 28 5" xfId="10633"/>
    <cellStyle name="Normal 28 5 2" xfId="10634"/>
    <cellStyle name="Normal 28 6" xfId="10635"/>
    <cellStyle name="Normal 28 6 2" xfId="10636"/>
    <cellStyle name="Normal 28 7" xfId="10637"/>
    <cellStyle name="Normal 29" xfId="10638"/>
    <cellStyle name="Normal 29 2" xfId="10639"/>
    <cellStyle name="Normal 29 2 2" xfId="10640"/>
    <cellStyle name="Normal 29 2 2 2" xfId="10641"/>
    <cellStyle name="Normal 29 2 2 2 2" xfId="10642"/>
    <cellStyle name="Normal 29 2 2 3" xfId="10643"/>
    <cellStyle name="Normal 29 2 2 3 2" xfId="10644"/>
    <cellStyle name="Normal 29 2 2 4" xfId="10645"/>
    <cellStyle name="Normal 29 2 3" xfId="10646"/>
    <cellStyle name="Normal 29 2 3 2" xfId="10647"/>
    <cellStyle name="Normal 29 2 4" xfId="10648"/>
    <cellStyle name="Normal 29 2 4 2" xfId="10649"/>
    <cellStyle name="Normal 29 2 5" xfId="10650"/>
    <cellStyle name="Normal 29 3" xfId="10651"/>
    <cellStyle name="Normal 29 3 2" xfId="10652"/>
    <cellStyle name="Normal 29 3 2 2" xfId="10653"/>
    <cellStyle name="Normal 29 3 3" xfId="10654"/>
    <cellStyle name="Normal 29 3 3 2" xfId="10655"/>
    <cellStyle name="Normal 29 3 4" xfId="10656"/>
    <cellStyle name="Normal 29 4" xfId="10657"/>
    <cellStyle name="Normal 29 4 2" xfId="10658"/>
    <cellStyle name="Normal 29 4 2 2" xfId="10659"/>
    <cellStyle name="Normal 29 4 3" xfId="10660"/>
    <cellStyle name="Normal 29 4 3 2" xfId="10661"/>
    <cellStyle name="Normal 29 4 4" xfId="10662"/>
    <cellStyle name="Normal 29 5" xfId="10663"/>
    <cellStyle name="Normal 29 5 2" xfId="10664"/>
    <cellStyle name="Normal 29 6" xfId="10665"/>
    <cellStyle name="Normal 29 6 2" xfId="10666"/>
    <cellStyle name="Normal 29 7" xfId="10667"/>
    <cellStyle name="Normal 3" xfId="10668"/>
    <cellStyle name="Normal 3 2" xfId="10669"/>
    <cellStyle name="Normal 3 2 2" xfId="10670"/>
    <cellStyle name="Normal 3 3" xfId="10671"/>
    <cellStyle name="Normal 3 4" xfId="10672"/>
    <cellStyle name="Normal 3 5" xfId="10673"/>
    <cellStyle name="Normal 3 6" xfId="10674"/>
    <cellStyle name="Normal 3 6 2" xfId="10675"/>
    <cellStyle name="Normal 3 7" xfId="10676"/>
    <cellStyle name="Normal 3 7 2" xfId="10677"/>
    <cellStyle name="Normal 3 7 2 2" xfId="10678"/>
    <cellStyle name="Normal 3 7 2 2 2" xfId="10679"/>
    <cellStyle name="Normal 3 7 2 2 2 2" xfId="10680"/>
    <cellStyle name="Normal 3 7 2 2 3" xfId="10681"/>
    <cellStyle name="Normal 3 7 2 2 3 2" xfId="10682"/>
    <cellStyle name="Normal 3 7 2 2 4" xfId="10683"/>
    <cellStyle name="Normal 3 7 2 3" xfId="10684"/>
    <cellStyle name="Normal 3 7 2 3 2" xfId="10685"/>
    <cellStyle name="Normal 3 7 2 4" xfId="10686"/>
    <cellStyle name="Normal 3 7 2 4 2" xfId="10687"/>
    <cellStyle name="Normal 3 7 2 5" xfId="10688"/>
    <cellStyle name="Normal 3 7 3" xfId="10689"/>
    <cellStyle name="Normal 3 7 3 2" xfId="10690"/>
    <cellStyle name="Normal 3 7 3 2 2" xfId="10691"/>
    <cellStyle name="Normal 3 7 3 3" xfId="10692"/>
    <cellStyle name="Normal 3 7 3 3 2" xfId="10693"/>
    <cellStyle name="Normal 3 7 3 4" xfId="10694"/>
    <cellStyle name="Normal 3 7 4" xfId="10695"/>
    <cellStyle name="Normal 3 7 4 2" xfId="10696"/>
    <cellStyle name="Normal 3 7 4 2 2" xfId="10697"/>
    <cellStyle name="Normal 3 7 4 3" xfId="10698"/>
    <cellStyle name="Normal 3 7 4 3 2" xfId="10699"/>
    <cellStyle name="Normal 3 7 4 4" xfId="10700"/>
    <cellStyle name="Normal 3 7 5" xfId="10701"/>
    <cellStyle name="Normal 3 7 5 2" xfId="10702"/>
    <cellStyle name="Normal 3 7 6" xfId="10703"/>
    <cellStyle name="Normal 3 7 6 2" xfId="10704"/>
    <cellStyle name="Normal 3 7 7" xfId="10705"/>
    <cellStyle name="Normal 3 8" xfId="10706"/>
    <cellStyle name="Normal 3_Net Classified Plant" xfId="10707"/>
    <cellStyle name="Normal 30" xfId="10708"/>
    <cellStyle name="Normal 30 2" xfId="10709"/>
    <cellStyle name="Normal 30 2 2" xfId="10710"/>
    <cellStyle name="Normal 30 2 2 2" xfId="10711"/>
    <cellStyle name="Normal 30 2 2 2 2" xfId="10712"/>
    <cellStyle name="Normal 30 2 2 3" xfId="10713"/>
    <cellStyle name="Normal 30 2 2 3 2" xfId="10714"/>
    <cellStyle name="Normal 30 2 2 4" xfId="10715"/>
    <cellStyle name="Normal 30 2 3" xfId="10716"/>
    <cellStyle name="Normal 30 2 3 2" xfId="10717"/>
    <cellStyle name="Normal 30 2 4" xfId="10718"/>
    <cellStyle name="Normal 30 2 4 2" xfId="10719"/>
    <cellStyle name="Normal 30 2 5" xfId="10720"/>
    <cellStyle name="Normal 30 3" xfId="5"/>
    <cellStyle name="Normal 30 3 2" xfId="10721"/>
    <cellStyle name="Normal 30 3 2 2" xfId="10722"/>
    <cellStyle name="Normal 30 3 3" xfId="10723"/>
    <cellStyle name="Normal 30 3 3 2" xfId="10724"/>
    <cellStyle name="Normal 30 3 4" xfId="10725"/>
    <cellStyle name="Normal 30 4" xfId="10726"/>
    <cellStyle name="Normal 30 4 2" xfId="10727"/>
    <cellStyle name="Normal 30 4 2 2" xfId="10728"/>
    <cellStyle name="Normal 30 4 3" xfId="10729"/>
    <cellStyle name="Normal 30 4 3 2" xfId="10730"/>
    <cellStyle name="Normal 30 4 4" xfId="10731"/>
    <cellStyle name="Normal 30 5" xfId="10732"/>
    <cellStyle name="Normal 30 5 2" xfId="10733"/>
    <cellStyle name="Normal 30 6" xfId="10734"/>
    <cellStyle name="Normal 30 6 2" xfId="10735"/>
    <cellStyle name="Normal 30 7" xfId="10736"/>
    <cellStyle name="Normal 31" xfId="10737"/>
    <cellStyle name="Normal 31 2" xfId="10738"/>
    <cellStyle name="Normal 31 2 2" xfId="10739"/>
    <cellStyle name="Normal 31 2 2 2" xfId="10740"/>
    <cellStyle name="Normal 31 2 2 2 2" xfId="10741"/>
    <cellStyle name="Normal 31 2 2 3" xfId="10742"/>
    <cellStyle name="Normal 31 2 2 3 2" xfId="10743"/>
    <cellStyle name="Normal 31 2 2 4" xfId="10744"/>
    <cellStyle name="Normal 31 2 3" xfId="10745"/>
    <cellStyle name="Normal 31 2 3 2" xfId="10746"/>
    <cellStyle name="Normal 31 2 4" xfId="10747"/>
    <cellStyle name="Normal 31 2 4 2" xfId="10748"/>
    <cellStyle name="Normal 31 2 5" xfId="10749"/>
    <cellStyle name="Normal 31 3" xfId="10750"/>
    <cellStyle name="Normal 31 3 2" xfId="10751"/>
    <cellStyle name="Normal 31 3 2 2" xfId="10752"/>
    <cellStyle name="Normal 31 3 3" xfId="10753"/>
    <cellStyle name="Normal 31 3 3 2" xfId="10754"/>
    <cellStyle name="Normal 31 3 4" xfId="10755"/>
    <cellStyle name="Normal 31 4" xfId="10756"/>
    <cellStyle name="Normal 31 4 2" xfId="10757"/>
    <cellStyle name="Normal 31 4 2 2" xfId="10758"/>
    <cellStyle name="Normal 31 4 3" xfId="10759"/>
    <cellStyle name="Normal 31 4 3 2" xfId="10760"/>
    <cellStyle name="Normal 31 4 4" xfId="10761"/>
    <cellStyle name="Normal 31 5" xfId="10762"/>
    <cellStyle name="Normal 31 5 2" xfId="10763"/>
    <cellStyle name="Normal 31 6" xfId="10764"/>
    <cellStyle name="Normal 31 6 2" xfId="10765"/>
    <cellStyle name="Normal 31 7" xfId="10766"/>
    <cellStyle name="Normal 31 7 2" xfId="10767"/>
    <cellStyle name="Normal 31 8" xfId="10768"/>
    <cellStyle name="Normal 32" xfId="10769"/>
    <cellStyle name="Normal 32 2" xfId="10770"/>
    <cellStyle name="Normal 32 2 2" xfId="10771"/>
    <cellStyle name="Normal 32 2 2 2" xfId="10772"/>
    <cellStyle name="Normal 32 2 2 2 2" xfId="10773"/>
    <cellStyle name="Normal 32 2 2 2 2 2" xfId="10774"/>
    <cellStyle name="Normal 32 2 2 2 3" xfId="10775"/>
    <cellStyle name="Normal 32 2 2 2 3 2" xfId="10776"/>
    <cellStyle name="Normal 32 2 2 2 4" xfId="10777"/>
    <cellStyle name="Normal 32 2 2 3" xfId="10778"/>
    <cellStyle name="Normal 32 2 2 3 2" xfId="10779"/>
    <cellStyle name="Normal 32 2 2 4" xfId="10780"/>
    <cellStyle name="Normal 32 2 2 4 2" xfId="10781"/>
    <cellStyle name="Normal 32 2 2 5" xfId="10782"/>
    <cellStyle name="Normal 32 2 3" xfId="10783"/>
    <cellStyle name="Normal 32 2 3 2" xfId="10784"/>
    <cellStyle name="Normal 32 2 3 2 2" xfId="10785"/>
    <cellStyle name="Normal 32 2 3 3" xfId="10786"/>
    <cellStyle name="Normal 32 2 3 3 2" xfId="10787"/>
    <cellStyle name="Normal 32 2 3 4" xfId="10788"/>
    <cellStyle name="Normal 32 2 4" xfId="10789"/>
    <cellStyle name="Normal 32 2 4 2" xfId="10790"/>
    <cellStyle name="Normal 32 2 4 2 2" xfId="10791"/>
    <cellStyle name="Normal 32 2 4 3" xfId="10792"/>
    <cellStyle name="Normal 32 2 4 3 2" xfId="10793"/>
    <cellStyle name="Normal 32 2 4 4" xfId="10794"/>
    <cellStyle name="Normal 32 2 5" xfId="10795"/>
    <cellStyle name="Normal 32 2 5 2" xfId="10796"/>
    <cellStyle name="Normal 32 2 6" xfId="10797"/>
    <cellStyle name="Normal 32 2 6 2" xfId="10798"/>
    <cellStyle name="Normal 32 2 7" xfId="10799"/>
    <cellStyle name="Normal 32 3" xfId="10800"/>
    <cellStyle name="Normal 32 3 2" xfId="10801"/>
    <cellStyle name="Normal 32 3 2 2" xfId="10802"/>
    <cellStyle name="Normal 32 3 2 2 2" xfId="10803"/>
    <cellStyle name="Normal 32 3 2 3" xfId="10804"/>
    <cellStyle name="Normal 32 3 2 3 2" xfId="10805"/>
    <cellStyle name="Normal 32 3 2 4" xfId="10806"/>
    <cellStyle name="Normal 32 3 3" xfId="10807"/>
    <cellStyle name="Normal 32 3 3 2" xfId="10808"/>
    <cellStyle name="Normal 32 3 4" xfId="10809"/>
    <cellStyle name="Normal 32 3 4 2" xfId="10810"/>
    <cellStyle name="Normal 32 3 5" xfId="10811"/>
    <cellStyle name="Normal 32 4" xfId="10812"/>
    <cellStyle name="Normal 32 4 2" xfId="10813"/>
    <cellStyle name="Normal 32 4 2 2" xfId="10814"/>
    <cellStyle name="Normal 32 4 3" xfId="10815"/>
    <cellStyle name="Normal 32 4 3 2" xfId="10816"/>
    <cellStyle name="Normal 32 4 4" xfId="10817"/>
    <cellStyle name="Normal 32 5" xfId="10818"/>
    <cellStyle name="Normal 32 5 2" xfId="10819"/>
    <cellStyle name="Normal 32 5 2 2" xfId="10820"/>
    <cellStyle name="Normal 32 5 3" xfId="10821"/>
    <cellStyle name="Normal 32 5 3 2" xfId="10822"/>
    <cellStyle name="Normal 32 5 4" xfId="10823"/>
    <cellStyle name="Normal 32 6" xfId="10824"/>
    <cellStyle name="Normal 32 6 2" xfId="10825"/>
    <cellStyle name="Normal 32 7" xfId="10826"/>
    <cellStyle name="Normal 32 7 2" xfId="10827"/>
    <cellStyle name="Normal 32 8" xfId="10828"/>
    <cellStyle name="Normal 33" xfId="10829"/>
    <cellStyle name="Normal 33 2" xfId="10830"/>
    <cellStyle name="Normal 33 2 2" xfId="10831"/>
    <cellStyle name="Normal 33 2 2 2" xfId="10832"/>
    <cellStyle name="Normal 33 2 2 2 2" xfId="10833"/>
    <cellStyle name="Normal 33 2 2 3" xfId="10834"/>
    <cellStyle name="Normal 33 2 2 3 2" xfId="10835"/>
    <cellStyle name="Normal 33 2 2 4" xfId="10836"/>
    <cellStyle name="Normal 33 2 3" xfId="10837"/>
    <cellStyle name="Normal 33 2 3 2" xfId="10838"/>
    <cellStyle name="Normal 33 2 4" xfId="10839"/>
    <cellStyle name="Normal 33 2 4 2" xfId="10840"/>
    <cellStyle name="Normal 33 2 5" xfId="10841"/>
    <cellStyle name="Normal 33 3" xfId="10842"/>
    <cellStyle name="Normal 33 3 2" xfId="10843"/>
    <cellStyle name="Normal 33 3 2 2" xfId="10844"/>
    <cellStyle name="Normal 33 3 3" xfId="10845"/>
    <cellStyle name="Normal 33 3 3 2" xfId="10846"/>
    <cellStyle name="Normal 33 3 4" xfId="10847"/>
    <cellStyle name="Normal 33 4" xfId="10848"/>
    <cellStyle name="Normal 33 4 2" xfId="10849"/>
    <cellStyle name="Normal 33 4 2 2" xfId="10850"/>
    <cellStyle name="Normal 33 4 3" xfId="10851"/>
    <cellStyle name="Normal 33 4 3 2" xfId="10852"/>
    <cellStyle name="Normal 33 4 4" xfId="10853"/>
    <cellStyle name="Normal 33 5" xfId="10854"/>
    <cellStyle name="Normal 33 5 2" xfId="10855"/>
    <cellStyle name="Normal 33 6" xfId="10856"/>
    <cellStyle name="Normal 33 6 2" xfId="10857"/>
    <cellStyle name="Normal 33 7" xfId="10858"/>
    <cellStyle name="Normal 33 7 2" xfId="10859"/>
    <cellStyle name="Normal 33 8" xfId="10860"/>
    <cellStyle name="Normal 34" xfId="10861"/>
    <cellStyle name="Normal 34 2" xfId="10862"/>
    <cellStyle name="Normal 34 2 2" xfId="10863"/>
    <cellStyle name="Normal 34 2 2 2" xfId="10864"/>
    <cellStyle name="Normal 34 2 2 2 2" xfId="10865"/>
    <cellStyle name="Normal 34 2 2 3" xfId="10866"/>
    <cellStyle name="Normal 34 2 2 3 2" xfId="10867"/>
    <cellStyle name="Normal 34 2 2 4" xfId="10868"/>
    <cellStyle name="Normal 34 2 3" xfId="10869"/>
    <cellStyle name="Normal 34 2 3 2" xfId="10870"/>
    <cellStyle name="Normal 34 2 4" xfId="10871"/>
    <cellStyle name="Normal 34 2 4 2" xfId="10872"/>
    <cellStyle name="Normal 34 2 5" xfId="10873"/>
    <cellStyle name="Normal 34 3" xfId="10874"/>
    <cellStyle name="Normal 34 3 2" xfId="10875"/>
    <cellStyle name="Normal 34 3 2 2" xfId="10876"/>
    <cellStyle name="Normal 34 3 3" xfId="10877"/>
    <cellStyle name="Normal 34 3 3 2" xfId="10878"/>
    <cellStyle name="Normal 34 3 4" xfId="10879"/>
    <cellStyle name="Normal 34 4" xfId="10880"/>
    <cellStyle name="Normal 34 4 2" xfId="10881"/>
    <cellStyle name="Normal 34 4 2 2" xfId="10882"/>
    <cellStyle name="Normal 34 4 3" xfId="10883"/>
    <cellStyle name="Normal 34 4 3 2" xfId="10884"/>
    <cellStyle name="Normal 34 4 4" xfId="10885"/>
    <cellStyle name="Normal 34 5" xfId="10886"/>
    <cellStyle name="Normal 34 5 2" xfId="10887"/>
    <cellStyle name="Normal 34 6" xfId="10888"/>
    <cellStyle name="Normal 34 6 2" xfId="10889"/>
    <cellStyle name="Normal 34 7" xfId="10890"/>
    <cellStyle name="Normal 34 7 2" xfId="10891"/>
    <cellStyle name="Normal 34 8" xfId="10892"/>
    <cellStyle name="Normal 35" xfId="10893"/>
    <cellStyle name="Normal 35 2" xfId="10894"/>
    <cellStyle name="Normal 35 2 2" xfId="10895"/>
    <cellStyle name="Normal 35 2 2 2" xfId="10896"/>
    <cellStyle name="Normal 35 2 2 2 2" xfId="10897"/>
    <cellStyle name="Normal 35 2 2 3" xfId="10898"/>
    <cellStyle name="Normal 35 2 2 3 2" xfId="10899"/>
    <cellStyle name="Normal 35 2 2 4" xfId="10900"/>
    <cellStyle name="Normal 35 2 3" xfId="10901"/>
    <cellStyle name="Normal 35 2 3 2" xfId="10902"/>
    <cellStyle name="Normal 35 2 4" xfId="10903"/>
    <cellStyle name="Normal 35 2 4 2" xfId="10904"/>
    <cellStyle name="Normal 35 2 5" xfId="10905"/>
    <cellStyle name="Normal 35 3" xfId="10906"/>
    <cellStyle name="Normal 35 3 2" xfId="10907"/>
    <cellStyle name="Normal 35 3 2 2" xfId="10908"/>
    <cellStyle name="Normal 35 3 3" xfId="10909"/>
    <cellStyle name="Normal 35 3 3 2" xfId="10910"/>
    <cellStyle name="Normal 35 3 4" xfId="10911"/>
    <cellStyle name="Normal 35 4" xfId="10912"/>
    <cellStyle name="Normal 35 4 2" xfId="10913"/>
    <cellStyle name="Normal 35 4 2 2" xfId="10914"/>
    <cellStyle name="Normal 35 4 3" xfId="10915"/>
    <cellStyle name="Normal 35 4 3 2" xfId="10916"/>
    <cellStyle name="Normal 35 4 4" xfId="10917"/>
    <cellStyle name="Normal 35 5" xfId="10918"/>
    <cellStyle name="Normal 35 5 2" xfId="10919"/>
    <cellStyle name="Normal 35 6" xfId="10920"/>
    <cellStyle name="Normal 35 6 2" xfId="10921"/>
    <cellStyle name="Normal 35 7" xfId="10922"/>
    <cellStyle name="Normal 36" xfId="10923"/>
    <cellStyle name="Normal 36 2" xfId="10924"/>
    <cellStyle name="Normal 36 2 2" xfId="10925"/>
    <cellStyle name="Normal 36 2 2 2" xfId="10926"/>
    <cellStyle name="Normal 36 2 2 2 2" xfId="10927"/>
    <cellStyle name="Normal 36 2 2 3" xfId="10928"/>
    <cellStyle name="Normal 36 2 2 3 2" xfId="10929"/>
    <cellStyle name="Normal 36 2 2 4" xfId="10930"/>
    <cellStyle name="Normal 36 2 3" xfId="10931"/>
    <cellStyle name="Normal 36 2 3 2" xfId="10932"/>
    <cellStyle name="Normal 36 2 4" xfId="10933"/>
    <cellStyle name="Normal 36 2 4 2" xfId="10934"/>
    <cellStyle name="Normal 36 2 5" xfId="10935"/>
    <cellStyle name="Normal 36 3" xfId="10936"/>
    <cellStyle name="Normal 36 3 2" xfId="10937"/>
    <cellStyle name="Normal 36 3 2 2" xfId="10938"/>
    <cellStyle name="Normal 36 3 3" xfId="10939"/>
    <cellStyle name="Normal 36 3 3 2" xfId="10940"/>
    <cellStyle name="Normal 36 3 4" xfId="10941"/>
    <cellStyle name="Normal 36 4" xfId="10942"/>
    <cellStyle name="Normal 36 4 2" xfId="10943"/>
    <cellStyle name="Normal 36 4 2 2" xfId="10944"/>
    <cellStyle name="Normal 36 4 3" xfId="10945"/>
    <cellStyle name="Normal 36 4 3 2" xfId="10946"/>
    <cellStyle name="Normal 36 4 4" xfId="10947"/>
    <cellStyle name="Normal 36 5" xfId="10948"/>
    <cellStyle name="Normal 36 5 2" xfId="10949"/>
    <cellStyle name="Normal 36 6" xfId="10950"/>
    <cellStyle name="Normal 36 6 2" xfId="10951"/>
    <cellStyle name="Normal 36 7" xfId="10952"/>
    <cellStyle name="Normal 37" xfId="10953"/>
    <cellStyle name="Normal 37 2" xfId="10954"/>
    <cellStyle name="Normal 37 2 2" xfId="10955"/>
    <cellStyle name="Normal 37 2 2 2" xfId="10956"/>
    <cellStyle name="Normal 37 2 2 2 2" xfId="10957"/>
    <cellStyle name="Normal 37 2 2 3" xfId="10958"/>
    <cellStyle name="Normal 37 2 2 3 2" xfId="10959"/>
    <cellStyle name="Normal 37 2 2 4" xfId="10960"/>
    <cellStyle name="Normal 37 2 3" xfId="10961"/>
    <cellStyle name="Normal 37 2 3 2" xfId="10962"/>
    <cellStyle name="Normal 37 2 4" xfId="10963"/>
    <cellStyle name="Normal 37 2 4 2" xfId="10964"/>
    <cellStyle name="Normal 37 2 5" xfId="10965"/>
    <cellStyle name="Normal 37 3" xfId="10966"/>
    <cellStyle name="Normal 37 3 2" xfId="10967"/>
    <cellStyle name="Normal 37 3 2 2" xfId="10968"/>
    <cellStyle name="Normal 37 3 3" xfId="10969"/>
    <cellStyle name="Normal 37 3 3 2" xfId="10970"/>
    <cellStyle name="Normal 37 3 4" xfId="10971"/>
    <cellStyle name="Normal 37 4" xfId="10972"/>
    <cellStyle name="Normal 37 4 2" xfId="10973"/>
    <cellStyle name="Normal 37 4 2 2" xfId="10974"/>
    <cellStyle name="Normal 37 4 3" xfId="10975"/>
    <cellStyle name="Normal 37 4 3 2" xfId="10976"/>
    <cellStyle name="Normal 37 4 4" xfId="10977"/>
    <cellStyle name="Normal 37 5" xfId="10978"/>
    <cellStyle name="Normal 37 5 2" xfId="10979"/>
    <cellStyle name="Normal 37 6" xfId="10980"/>
    <cellStyle name="Normal 37 6 2" xfId="10981"/>
    <cellStyle name="Normal 37 7" xfId="10982"/>
    <cellStyle name="Normal 38" xfId="10983"/>
    <cellStyle name="Normal 38 2" xfId="10984"/>
    <cellStyle name="Normal 38 2 2" xfId="10985"/>
    <cellStyle name="Normal 38 2 2 2" xfId="10986"/>
    <cellStyle name="Normal 38 2 2 2 2" xfId="10987"/>
    <cellStyle name="Normal 38 2 2 3" xfId="10988"/>
    <cellStyle name="Normal 38 2 2 3 2" xfId="10989"/>
    <cellStyle name="Normal 38 2 2 4" xfId="10990"/>
    <cellStyle name="Normal 38 2 3" xfId="10991"/>
    <cellStyle name="Normal 38 2 3 2" xfId="10992"/>
    <cellStyle name="Normal 38 2 4" xfId="10993"/>
    <cellStyle name="Normal 38 2 4 2" xfId="10994"/>
    <cellStyle name="Normal 38 2 5" xfId="10995"/>
    <cellStyle name="Normal 38 3" xfId="10996"/>
    <cellStyle name="Normal 38 3 2" xfId="10997"/>
    <cellStyle name="Normal 38 3 2 2" xfId="10998"/>
    <cellStyle name="Normal 38 3 3" xfId="10999"/>
    <cellStyle name="Normal 38 3 3 2" xfId="11000"/>
    <cellStyle name="Normal 38 3 4" xfId="11001"/>
    <cellStyle name="Normal 38 4" xfId="11002"/>
    <cellStyle name="Normal 38 4 2" xfId="11003"/>
    <cellStyle name="Normal 38 4 2 2" xfId="11004"/>
    <cellStyle name="Normal 38 4 3" xfId="11005"/>
    <cellStyle name="Normal 38 4 3 2" xfId="11006"/>
    <cellStyle name="Normal 38 4 4" xfId="11007"/>
    <cellStyle name="Normal 38 5" xfId="11008"/>
    <cellStyle name="Normal 38 5 2" xfId="11009"/>
    <cellStyle name="Normal 38 6" xfId="11010"/>
    <cellStyle name="Normal 38 6 2" xfId="11011"/>
    <cellStyle name="Normal 38 7" xfId="11012"/>
    <cellStyle name="Normal 39" xfId="11013"/>
    <cellStyle name="Normal 39 2" xfId="11014"/>
    <cellStyle name="Normal 39 2 2" xfId="11015"/>
    <cellStyle name="Normal 39 2 2 2" xfId="11016"/>
    <cellStyle name="Normal 39 2 2 2 2" xfId="11017"/>
    <cellStyle name="Normal 39 2 2 3" xfId="11018"/>
    <cellStyle name="Normal 39 2 2 3 2" xfId="11019"/>
    <cellStyle name="Normal 39 2 2 4" xfId="11020"/>
    <cellStyle name="Normal 39 2 3" xfId="11021"/>
    <cellStyle name="Normal 39 2 3 2" xfId="11022"/>
    <cellStyle name="Normal 39 2 4" xfId="11023"/>
    <cellStyle name="Normal 39 2 4 2" xfId="11024"/>
    <cellStyle name="Normal 39 2 5" xfId="11025"/>
    <cellStyle name="Normal 39 3" xfId="11026"/>
    <cellStyle name="Normal 39 3 2" xfId="11027"/>
    <cellStyle name="Normal 39 3 2 2" xfId="11028"/>
    <cellStyle name="Normal 39 3 3" xfId="11029"/>
    <cellStyle name="Normal 39 3 3 2" xfId="11030"/>
    <cellStyle name="Normal 39 3 4" xfId="11031"/>
    <cellStyle name="Normal 39 4" xfId="11032"/>
    <cellStyle name="Normal 39 4 2" xfId="11033"/>
    <cellStyle name="Normal 39 4 2 2" xfId="11034"/>
    <cellStyle name="Normal 39 4 3" xfId="11035"/>
    <cellStyle name="Normal 39 4 3 2" xfId="11036"/>
    <cellStyle name="Normal 39 4 4" xfId="11037"/>
    <cellStyle name="Normal 39 5" xfId="11038"/>
    <cellStyle name="Normal 39 5 2" xfId="11039"/>
    <cellStyle name="Normal 39 6" xfId="11040"/>
    <cellStyle name="Normal 39 6 2" xfId="11041"/>
    <cellStyle name="Normal 39 7" xfId="11042"/>
    <cellStyle name="Normal 4" xfId="11043"/>
    <cellStyle name="Normal 4 2" xfId="11044"/>
    <cellStyle name="Normal 4 2 2" xfId="11045"/>
    <cellStyle name="Normal 4 3" xfId="11046"/>
    <cellStyle name="Normal 4 4" xfId="11047"/>
    <cellStyle name="Normal 4 4 2" xfId="11048"/>
    <cellStyle name="Normal 4 4 2 2" xfId="11049"/>
    <cellStyle name="Normal 4 4 2 2 2" xfId="11050"/>
    <cellStyle name="Normal 4 4 2 2 2 2" xfId="11051"/>
    <cellStyle name="Normal 4 4 2 2 3" xfId="11052"/>
    <cellStyle name="Normal 4 4 2 2 3 2" xfId="11053"/>
    <cellStyle name="Normal 4 4 2 2 4" xfId="11054"/>
    <cellStyle name="Normal 4 4 2 3" xfId="11055"/>
    <cellStyle name="Normal 4 4 2 3 2" xfId="11056"/>
    <cellStyle name="Normal 4 4 2 4" xfId="11057"/>
    <cellStyle name="Normal 4 4 2 4 2" xfId="11058"/>
    <cellStyle name="Normal 4 4 2 5" xfId="11059"/>
    <cellStyle name="Normal 4 4 3" xfId="11060"/>
    <cellStyle name="Normal 4 4 3 2" xfId="11061"/>
    <cellStyle name="Normal 4 4 3 2 2" xfId="11062"/>
    <cellStyle name="Normal 4 4 3 3" xfId="11063"/>
    <cellStyle name="Normal 4 4 3 3 2" xfId="11064"/>
    <cellStyle name="Normal 4 4 3 4" xfId="11065"/>
    <cellStyle name="Normal 4 4 4" xfId="11066"/>
    <cellStyle name="Normal 4 4 4 2" xfId="11067"/>
    <cellStyle name="Normal 4 4 4 2 2" xfId="11068"/>
    <cellStyle name="Normal 4 4 4 3" xfId="11069"/>
    <cellStyle name="Normal 4 4 4 3 2" xfId="11070"/>
    <cellStyle name="Normal 4 4 4 4" xfId="11071"/>
    <cellStyle name="Normal 4 4 5" xfId="11072"/>
    <cellStyle name="Normal 4 4 5 2" xfId="11073"/>
    <cellStyle name="Normal 4 4 6" xfId="11074"/>
    <cellStyle name="Normal 4 4 6 2" xfId="11075"/>
    <cellStyle name="Normal 4 4 7" xfId="11076"/>
    <cellStyle name="Normal 4 5" xfId="11077"/>
    <cellStyle name="Normal 4 5 2" xfId="11078"/>
    <cellStyle name="Normal 4 5 2 2" xfId="11079"/>
    <cellStyle name="Normal 4 5 2 2 2" xfId="11080"/>
    <cellStyle name="Normal 4 5 2 2 2 2" xfId="11081"/>
    <cellStyle name="Normal 4 5 2 2 3" xfId="11082"/>
    <cellStyle name="Normal 4 5 2 2 3 2" xfId="11083"/>
    <cellStyle name="Normal 4 5 2 2 4" xfId="11084"/>
    <cellStyle name="Normal 4 5 2 3" xfId="11085"/>
    <cellStyle name="Normal 4 5 2 3 2" xfId="11086"/>
    <cellStyle name="Normal 4 5 2 4" xfId="11087"/>
    <cellStyle name="Normal 4 5 2 4 2" xfId="11088"/>
    <cellStyle name="Normal 4 5 2 5" xfId="11089"/>
    <cellStyle name="Normal 4 5 3" xfId="11090"/>
    <cellStyle name="Normal 4 5 3 2" xfId="11091"/>
    <cellStyle name="Normal 4 5 3 2 2" xfId="11092"/>
    <cellStyle name="Normal 4 5 3 3" xfId="11093"/>
    <cellStyle name="Normal 4 5 3 3 2" xfId="11094"/>
    <cellStyle name="Normal 4 5 3 4" xfId="11095"/>
    <cellStyle name="Normal 4 5 4" xfId="11096"/>
    <cellStyle name="Normal 4 5 4 2" xfId="11097"/>
    <cellStyle name="Normal 4 5 4 2 2" xfId="11098"/>
    <cellStyle name="Normal 4 5 4 3" xfId="11099"/>
    <cellStyle name="Normal 4 5 4 3 2" xfId="11100"/>
    <cellStyle name="Normal 4 5 4 4" xfId="11101"/>
    <cellStyle name="Normal 4 5 5" xfId="11102"/>
    <cellStyle name="Normal 4 5 5 2" xfId="11103"/>
    <cellStyle name="Normal 4 5 6" xfId="11104"/>
    <cellStyle name="Normal 4 5 6 2" xfId="11105"/>
    <cellStyle name="Normal 4 5 7" xfId="11106"/>
    <cellStyle name="Normal 4 6" xfId="11107"/>
    <cellStyle name="Normal 4 7" xfId="11108"/>
    <cellStyle name="Normal 4 7 2" xfId="11109"/>
    <cellStyle name="Normal 4 7 2 2" xfId="11110"/>
    <cellStyle name="Normal 4 7 2 2 2" xfId="11111"/>
    <cellStyle name="Normal 4 7 2 2 2 2" xfId="11112"/>
    <cellStyle name="Normal 4 7 2 2 3" xfId="11113"/>
    <cellStyle name="Normal 4 7 2 2 3 2" xfId="11114"/>
    <cellStyle name="Normal 4 7 2 2 4" xfId="11115"/>
    <cellStyle name="Normal 4 7 2 3" xfId="11116"/>
    <cellStyle name="Normal 4 7 2 3 2" xfId="11117"/>
    <cellStyle name="Normal 4 7 2 4" xfId="11118"/>
    <cellStyle name="Normal 4 7 2 4 2" xfId="11119"/>
    <cellStyle name="Normal 4 7 2 5" xfId="11120"/>
    <cellStyle name="Normal 4 7 3" xfId="11121"/>
    <cellStyle name="Normal 4 7 3 2" xfId="11122"/>
    <cellStyle name="Normal 4 7 3 2 2" xfId="11123"/>
    <cellStyle name="Normal 4 7 3 3" xfId="11124"/>
    <cellStyle name="Normal 4 7 3 3 2" xfId="11125"/>
    <cellStyle name="Normal 4 7 3 4" xfId="11126"/>
    <cellStyle name="Normal 4 7 4" xfId="11127"/>
    <cellStyle name="Normal 4 7 4 2" xfId="11128"/>
    <cellStyle name="Normal 4 7 4 2 2" xfId="11129"/>
    <cellStyle name="Normal 4 7 4 3" xfId="11130"/>
    <cellStyle name="Normal 4 7 4 3 2" xfId="11131"/>
    <cellStyle name="Normal 4 7 4 4" xfId="11132"/>
    <cellStyle name="Normal 4 7 5" xfId="11133"/>
    <cellStyle name="Normal 4 7 5 2" xfId="11134"/>
    <cellStyle name="Normal 4 7 6" xfId="11135"/>
    <cellStyle name="Normal 4 7 6 2" xfId="11136"/>
    <cellStyle name="Normal 4 7 7" xfId="11137"/>
    <cellStyle name="Normal 4 8" xfId="11138"/>
    <cellStyle name="Normal 4_3.05 Allocation Method 2010 GTR WF" xfId="11139"/>
    <cellStyle name="Normal 40" xfId="11140"/>
    <cellStyle name="Normal 40 2" xfId="11141"/>
    <cellStyle name="Normal 40 2 2" xfId="11142"/>
    <cellStyle name="Normal 40 2 2 2" xfId="11143"/>
    <cellStyle name="Normal 40 2 2 2 2" xfId="11144"/>
    <cellStyle name="Normal 40 2 2 3" xfId="11145"/>
    <cellStyle name="Normal 40 2 2 3 2" xfId="11146"/>
    <cellStyle name="Normal 40 2 2 4" xfId="11147"/>
    <cellStyle name="Normal 40 2 3" xfId="11148"/>
    <cellStyle name="Normal 40 2 3 2" xfId="11149"/>
    <cellStyle name="Normal 40 2 4" xfId="11150"/>
    <cellStyle name="Normal 40 2 4 2" xfId="11151"/>
    <cellStyle name="Normal 40 2 5" xfId="11152"/>
    <cellStyle name="Normal 40 3" xfId="11153"/>
    <cellStyle name="Normal 40 3 2" xfId="11154"/>
    <cellStyle name="Normal 40 3 2 2" xfId="11155"/>
    <cellStyle name="Normal 40 3 3" xfId="11156"/>
    <cellStyle name="Normal 40 3 3 2" xfId="11157"/>
    <cellStyle name="Normal 40 3 4" xfId="11158"/>
    <cellStyle name="Normal 40 4" xfId="11159"/>
    <cellStyle name="Normal 40 4 2" xfId="11160"/>
    <cellStyle name="Normal 40 4 2 2" xfId="11161"/>
    <cellStyle name="Normal 40 4 3" xfId="11162"/>
    <cellStyle name="Normal 40 4 3 2" xfId="11163"/>
    <cellStyle name="Normal 40 4 4" xfId="11164"/>
    <cellStyle name="Normal 40 5" xfId="11165"/>
    <cellStyle name="Normal 40 5 2" xfId="11166"/>
    <cellStyle name="Normal 40 6" xfId="11167"/>
    <cellStyle name="Normal 40 6 2" xfId="11168"/>
    <cellStyle name="Normal 40 7" xfId="11169"/>
    <cellStyle name="Normal 41" xfId="11170"/>
    <cellStyle name="Normal 41 2" xfId="11171"/>
    <cellStyle name="Normal 42" xfId="11172"/>
    <cellStyle name="Normal 42 2" xfId="11173"/>
    <cellStyle name="Normal 42 2 2" xfId="11174"/>
    <cellStyle name="Normal 42 2 2 2" xfId="11175"/>
    <cellStyle name="Normal 42 2 2 2 2" xfId="11176"/>
    <cellStyle name="Normal 42 2 2 3" xfId="11177"/>
    <cellStyle name="Normal 42 2 2 3 2" xfId="11178"/>
    <cellStyle name="Normal 42 2 2 4" xfId="11179"/>
    <cellStyle name="Normal 42 2 3" xfId="11180"/>
    <cellStyle name="Normal 42 2 3 2" xfId="11181"/>
    <cellStyle name="Normal 42 2 4" xfId="11182"/>
    <cellStyle name="Normal 42 2 4 2" xfId="11183"/>
    <cellStyle name="Normal 42 2 5" xfId="11184"/>
    <cellStyle name="Normal 42 3" xfId="11185"/>
    <cellStyle name="Normal 42 3 2" xfId="11186"/>
    <cellStyle name="Normal 42 3 2 2" xfId="11187"/>
    <cellStyle name="Normal 42 3 3" xfId="11188"/>
    <cellStyle name="Normal 42 3 3 2" xfId="11189"/>
    <cellStyle name="Normal 42 3 4" xfId="11190"/>
    <cellStyle name="Normal 42 4" xfId="11191"/>
    <cellStyle name="Normal 42 4 2" xfId="11192"/>
    <cellStyle name="Normal 42 4 2 2" xfId="11193"/>
    <cellStyle name="Normal 42 4 3" xfId="11194"/>
    <cellStyle name="Normal 42 4 3 2" xfId="11195"/>
    <cellStyle name="Normal 42 4 4" xfId="11196"/>
    <cellStyle name="Normal 42 5" xfId="11197"/>
    <cellStyle name="Normal 42 5 2" xfId="11198"/>
    <cellStyle name="Normal 42 6" xfId="11199"/>
    <cellStyle name="Normal 42 6 2" xfId="11200"/>
    <cellStyle name="Normal 42 7" xfId="11201"/>
    <cellStyle name="Normal 42 7 2" xfId="11202"/>
    <cellStyle name="Normal 42 8" xfId="11203"/>
    <cellStyle name="Normal 43" xfId="11204"/>
    <cellStyle name="Normal 43 2" xfId="11205"/>
    <cellStyle name="Normal 43 3" xfId="11206"/>
    <cellStyle name="Normal 43 3 2" xfId="11207"/>
    <cellStyle name="Normal 44" xfId="11208"/>
    <cellStyle name="Normal 44 2" xfId="11209"/>
    <cellStyle name="Normal 44 2 2" xfId="11210"/>
    <cellStyle name="Normal 44 2 2 2" xfId="11211"/>
    <cellStyle name="Normal 44 2 2 2 2" xfId="11212"/>
    <cellStyle name="Normal 44 2 2 3" xfId="11213"/>
    <cellStyle name="Normal 44 2 2 3 2" xfId="11214"/>
    <cellStyle name="Normal 44 2 2 4" xfId="11215"/>
    <cellStyle name="Normal 44 2 3" xfId="11216"/>
    <cellStyle name="Normal 44 2 3 2" xfId="11217"/>
    <cellStyle name="Normal 44 2 4" xfId="11218"/>
    <cellStyle name="Normal 44 2 4 2" xfId="11219"/>
    <cellStyle name="Normal 44 2 5" xfId="11220"/>
    <cellStyle name="Normal 44 3" xfId="11221"/>
    <cellStyle name="Normal 44 3 2" xfId="11222"/>
    <cellStyle name="Normal 44 3 2 2" xfId="11223"/>
    <cellStyle name="Normal 44 3 3" xfId="11224"/>
    <cellStyle name="Normal 44 3 3 2" xfId="11225"/>
    <cellStyle name="Normal 44 3 4" xfId="11226"/>
    <cellStyle name="Normal 44 4" xfId="11227"/>
    <cellStyle name="Normal 44 4 2" xfId="11228"/>
    <cellStyle name="Normal 44 4 2 2" xfId="11229"/>
    <cellStyle name="Normal 44 4 3" xfId="11230"/>
    <cellStyle name="Normal 44 4 3 2" xfId="11231"/>
    <cellStyle name="Normal 44 4 4" xfId="11232"/>
    <cellStyle name="Normal 44 5" xfId="11233"/>
    <cellStyle name="Normal 44 5 2" xfId="11234"/>
    <cellStyle name="Normal 44 6" xfId="11235"/>
    <cellStyle name="Normal 44 6 2" xfId="11236"/>
    <cellStyle name="Normal 44 7" xfId="11237"/>
    <cellStyle name="Normal 45" xfId="11238"/>
    <cellStyle name="Normal 45 2" xfId="11239"/>
    <cellStyle name="Normal 46" xfId="11240"/>
    <cellStyle name="Normal 46 2" xfId="11241"/>
    <cellStyle name="Normal 46 2 2" xfId="11242"/>
    <cellStyle name="Normal 46 2 2 2" xfId="11243"/>
    <cellStyle name="Normal 46 2 2 2 2" xfId="11244"/>
    <cellStyle name="Normal 46 2 2 3" xfId="11245"/>
    <cellStyle name="Normal 46 2 2 3 2" xfId="11246"/>
    <cellStyle name="Normal 46 2 2 4" xfId="11247"/>
    <cellStyle name="Normal 46 2 3" xfId="11248"/>
    <cellStyle name="Normal 46 2 3 2" xfId="11249"/>
    <cellStyle name="Normal 46 2 4" xfId="11250"/>
    <cellStyle name="Normal 46 2 4 2" xfId="11251"/>
    <cellStyle name="Normal 46 2 5" xfId="11252"/>
    <cellStyle name="Normal 46 3" xfId="11253"/>
    <cellStyle name="Normal 46 3 2" xfId="11254"/>
    <cellStyle name="Normal 46 3 2 2" xfId="11255"/>
    <cellStyle name="Normal 46 3 3" xfId="11256"/>
    <cellStyle name="Normal 46 3 3 2" xfId="11257"/>
    <cellStyle name="Normal 46 3 4" xfId="11258"/>
    <cellStyle name="Normal 46 4" xfId="11259"/>
    <cellStyle name="Normal 46 4 2" xfId="11260"/>
    <cellStyle name="Normal 46 4 2 2" xfId="11261"/>
    <cellStyle name="Normal 46 4 3" xfId="11262"/>
    <cellStyle name="Normal 46 4 3 2" xfId="11263"/>
    <cellStyle name="Normal 46 4 4" xfId="11264"/>
    <cellStyle name="Normal 46 5" xfId="11265"/>
    <cellStyle name="Normal 46 5 2" xfId="11266"/>
    <cellStyle name="Normal 46 6" xfId="11267"/>
    <cellStyle name="Normal 46 6 2" xfId="11268"/>
    <cellStyle name="Normal 46 7" xfId="11269"/>
    <cellStyle name="Normal 47" xfId="11270"/>
    <cellStyle name="Normal 47 2" xfId="11271"/>
    <cellStyle name="Normal 48" xfId="11272"/>
    <cellStyle name="Normal 48 2" xfId="11273"/>
    <cellStyle name="Normal 48 2 2" xfId="11274"/>
    <cellStyle name="Normal 48 2 2 2" xfId="11275"/>
    <cellStyle name="Normal 48 2 3" xfId="11276"/>
    <cellStyle name="Normal 48 2 3 2" xfId="11277"/>
    <cellStyle name="Normal 48 2 4" xfId="11278"/>
    <cellStyle name="Normal 48 3" xfId="11279"/>
    <cellStyle name="Normal 48 4" xfId="11280"/>
    <cellStyle name="Normal 48 4 2" xfId="11281"/>
    <cellStyle name="Normal 48 5" xfId="11282"/>
    <cellStyle name="Normal 48 5 2" xfId="11283"/>
    <cellStyle name="Normal 48 6" xfId="11284"/>
    <cellStyle name="Normal 49" xfId="11285"/>
    <cellStyle name="Normal 49 2" xfId="11286"/>
    <cellStyle name="Normal 5" xfId="11287"/>
    <cellStyle name="Normal 5 10" xfId="11288"/>
    <cellStyle name="Normal 5 10 2" xfId="11289"/>
    <cellStyle name="Normal 5 11" xfId="11290"/>
    <cellStyle name="Normal 5 11 2" xfId="11291"/>
    <cellStyle name="Normal 5 12" xfId="11292"/>
    <cellStyle name="Normal 5 12 2" xfId="11293"/>
    <cellStyle name="Normal 5 13" xfId="11294"/>
    <cellStyle name="Normal 5 2" xfId="11295"/>
    <cellStyle name="Normal 5 2 2" xfId="11296"/>
    <cellStyle name="Normal 5 2 2 2" xfId="11297"/>
    <cellStyle name="Normal 5 2 2 2 2" xfId="11298"/>
    <cellStyle name="Normal 5 2 2 2 2 2" xfId="11299"/>
    <cellStyle name="Normal 5 2 2 2 3" xfId="11300"/>
    <cellStyle name="Normal 5 2 2 2 3 2" xfId="11301"/>
    <cellStyle name="Normal 5 2 2 2 4" xfId="11302"/>
    <cellStyle name="Normal 5 2 2 3" xfId="11303"/>
    <cellStyle name="Normal 5 2 2 3 2" xfId="11304"/>
    <cellStyle name="Normal 5 2 2 4" xfId="11305"/>
    <cellStyle name="Normal 5 2 2 4 2" xfId="11306"/>
    <cellStyle name="Normal 5 2 2 5" xfId="11307"/>
    <cellStyle name="Normal 5 2 3" xfId="11308"/>
    <cellStyle name="Normal 5 2 3 2" xfId="11309"/>
    <cellStyle name="Normal 5 2 3 2 2" xfId="11310"/>
    <cellStyle name="Normal 5 2 3 3" xfId="11311"/>
    <cellStyle name="Normal 5 2 3 3 2" xfId="11312"/>
    <cellStyle name="Normal 5 2 3 4" xfId="11313"/>
    <cellStyle name="Normal 5 2 4" xfId="11314"/>
    <cellStyle name="Normal 5 2 4 2" xfId="11315"/>
    <cellStyle name="Normal 5 2 4 2 2" xfId="11316"/>
    <cellStyle name="Normal 5 2 4 3" xfId="11317"/>
    <cellStyle name="Normal 5 2 4 3 2" xfId="11318"/>
    <cellStyle name="Normal 5 2 4 4" xfId="11319"/>
    <cellStyle name="Normal 5 2 5" xfId="11320"/>
    <cellStyle name="Normal 5 2 5 2" xfId="11321"/>
    <cellStyle name="Normal 5 2 6" xfId="11322"/>
    <cellStyle name="Normal 5 2 6 2" xfId="11323"/>
    <cellStyle name="Normal 5 2 7" xfId="11324"/>
    <cellStyle name="Normal 5 3" xfId="11325"/>
    <cellStyle name="Normal 5 3 2" xfId="11326"/>
    <cellStyle name="Normal 5 3 2 2" xfId="11327"/>
    <cellStyle name="Normal 5 3 2 2 2" xfId="11328"/>
    <cellStyle name="Normal 5 3 2 2 2 2" xfId="11329"/>
    <cellStyle name="Normal 5 3 2 2 3" xfId="11330"/>
    <cellStyle name="Normal 5 3 2 2 3 2" xfId="11331"/>
    <cellStyle name="Normal 5 3 2 2 4" xfId="11332"/>
    <cellStyle name="Normal 5 3 2 3" xfId="11333"/>
    <cellStyle name="Normal 5 3 2 3 2" xfId="11334"/>
    <cellStyle name="Normal 5 3 2 4" xfId="11335"/>
    <cellStyle name="Normal 5 3 2 4 2" xfId="11336"/>
    <cellStyle name="Normal 5 3 2 5" xfId="11337"/>
    <cellStyle name="Normal 5 3 3" xfId="11338"/>
    <cellStyle name="Normal 5 3 3 2" xfId="11339"/>
    <cellStyle name="Normal 5 3 3 2 2" xfId="11340"/>
    <cellStyle name="Normal 5 3 3 3" xfId="11341"/>
    <cellStyle name="Normal 5 3 3 3 2" xfId="11342"/>
    <cellStyle name="Normal 5 3 3 4" xfId="11343"/>
    <cellStyle name="Normal 5 3 4" xfId="11344"/>
    <cellStyle name="Normal 5 3 4 2" xfId="11345"/>
    <cellStyle name="Normal 5 3 4 2 2" xfId="11346"/>
    <cellStyle name="Normal 5 3 4 3" xfId="11347"/>
    <cellStyle name="Normal 5 3 4 3 2" xfId="11348"/>
    <cellStyle name="Normal 5 3 4 4" xfId="11349"/>
    <cellStyle name="Normal 5 3 5" xfId="11350"/>
    <cellStyle name="Normal 5 3 5 2" xfId="11351"/>
    <cellStyle name="Normal 5 3 6" xfId="11352"/>
    <cellStyle name="Normal 5 3 6 2" xfId="11353"/>
    <cellStyle name="Normal 5 3 7" xfId="11354"/>
    <cellStyle name="Normal 5 4" xfId="11355"/>
    <cellStyle name="Normal 5 4 2" xfId="11356"/>
    <cellStyle name="Normal 5 4 2 2" xfId="11357"/>
    <cellStyle name="Normal 5 4 2 2 2" xfId="11358"/>
    <cellStyle name="Normal 5 4 2 2 2 2" xfId="11359"/>
    <cellStyle name="Normal 5 4 2 2 3" xfId="11360"/>
    <cellStyle name="Normal 5 4 2 2 3 2" xfId="11361"/>
    <cellStyle name="Normal 5 4 2 2 4" xfId="11362"/>
    <cellStyle name="Normal 5 4 2 3" xfId="11363"/>
    <cellStyle name="Normal 5 4 2 3 2" xfId="11364"/>
    <cellStyle name="Normal 5 4 2 4" xfId="11365"/>
    <cellStyle name="Normal 5 4 2 4 2" xfId="11366"/>
    <cellStyle name="Normal 5 4 2 5" xfId="11367"/>
    <cellStyle name="Normal 5 4 3" xfId="11368"/>
    <cellStyle name="Normal 5 4 3 2" xfId="11369"/>
    <cellStyle name="Normal 5 4 3 2 2" xfId="11370"/>
    <cellStyle name="Normal 5 4 3 3" xfId="11371"/>
    <cellStyle name="Normal 5 4 3 3 2" xfId="11372"/>
    <cellStyle name="Normal 5 4 3 4" xfId="11373"/>
    <cellStyle name="Normal 5 4 4" xfId="11374"/>
    <cellStyle name="Normal 5 4 4 2" xfId="11375"/>
    <cellStyle name="Normal 5 4 4 2 2" xfId="11376"/>
    <cellStyle name="Normal 5 4 4 3" xfId="11377"/>
    <cellStyle name="Normal 5 4 4 3 2" xfId="11378"/>
    <cellStyle name="Normal 5 4 4 4" xfId="11379"/>
    <cellStyle name="Normal 5 4 5" xfId="11380"/>
    <cellStyle name="Normal 5 4 5 2" xfId="11381"/>
    <cellStyle name="Normal 5 4 6" xfId="11382"/>
    <cellStyle name="Normal 5 4 6 2" xfId="11383"/>
    <cellStyle name="Normal 5 4 7" xfId="11384"/>
    <cellStyle name="Normal 5 5" xfId="11385"/>
    <cellStyle name="Normal 5 5 2" xfId="11386"/>
    <cellStyle name="Normal 5 5 2 2" xfId="11387"/>
    <cellStyle name="Normal 5 5 2 2 2" xfId="11388"/>
    <cellStyle name="Normal 5 5 2 2 2 2" xfId="11389"/>
    <cellStyle name="Normal 5 5 2 2 3" xfId="11390"/>
    <cellStyle name="Normal 5 5 2 2 3 2" xfId="11391"/>
    <cellStyle name="Normal 5 5 2 2 4" xfId="11392"/>
    <cellStyle name="Normal 5 5 2 3" xfId="11393"/>
    <cellStyle name="Normal 5 5 2 3 2" xfId="11394"/>
    <cellStyle name="Normal 5 5 2 4" xfId="11395"/>
    <cellStyle name="Normal 5 5 2 4 2" xfId="11396"/>
    <cellStyle name="Normal 5 5 2 5" xfId="11397"/>
    <cellStyle name="Normal 5 5 3" xfId="11398"/>
    <cellStyle name="Normal 5 5 3 2" xfId="11399"/>
    <cellStyle name="Normal 5 5 3 2 2" xfId="11400"/>
    <cellStyle name="Normal 5 5 3 3" xfId="11401"/>
    <cellStyle name="Normal 5 5 3 3 2" xfId="11402"/>
    <cellStyle name="Normal 5 5 3 4" xfId="11403"/>
    <cellStyle name="Normal 5 5 4" xfId="11404"/>
    <cellStyle name="Normal 5 5 4 2" xfId="11405"/>
    <cellStyle name="Normal 5 5 4 2 2" xfId="11406"/>
    <cellStyle name="Normal 5 5 4 3" xfId="11407"/>
    <cellStyle name="Normal 5 5 4 3 2" xfId="11408"/>
    <cellStyle name="Normal 5 5 4 4" xfId="11409"/>
    <cellStyle name="Normal 5 5 5" xfId="11410"/>
    <cellStyle name="Normal 5 5 5 2" xfId="11411"/>
    <cellStyle name="Normal 5 5 6" xfId="11412"/>
    <cellStyle name="Normal 5 5 6 2" xfId="11413"/>
    <cellStyle name="Normal 5 5 7" xfId="11414"/>
    <cellStyle name="Normal 5 6" xfId="11415"/>
    <cellStyle name="Normal 5 6 2" xfId="11416"/>
    <cellStyle name="Normal 5 6 2 2" xfId="11417"/>
    <cellStyle name="Normal 5 6 2 2 2" xfId="11418"/>
    <cellStyle name="Normal 5 6 2 2 2 2" xfId="11419"/>
    <cellStyle name="Normal 5 6 2 2 3" xfId="11420"/>
    <cellStyle name="Normal 5 6 2 2 3 2" xfId="11421"/>
    <cellStyle name="Normal 5 6 2 2 4" xfId="11422"/>
    <cellStyle name="Normal 5 6 2 3" xfId="11423"/>
    <cellStyle name="Normal 5 6 2 3 2" xfId="11424"/>
    <cellStyle name="Normal 5 6 2 4" xfId="11425"/>
    <cellStyle name="Normal 5 6 2 4 2" xfId="11426"/>
    <cellStyle name="Normal 5 6 2 5" xfId="11427"/>
    <cellStyle name="Normal 5 6 3" xfId="11428"/>
    <cellStyle name="Normal 5 6 3 2" xfId="11429"/>
    <cellStyle name="Normal 5 6 3 2 2" xfId="11430"/>
    <cellStyle name="Normal 5 6 3 3" xfId="11431"/>
    <cellStyle name="Normal 5 6 3 3 2" xfId="11432"/>
    <cellStyle name="Normal 5 6 3 4" xfId="11433"/>
    <cellStyle name="Normal 5 6 4" xfId="11434"/>
    <cellStyle name="Normal 5 6 4 2" xfId="11435"/>
    <cellStyle name="Normal 5 6 4 2 2" xfId="11436"/>
    <cellStyle name="Normal 5 6 4 3" xfId="11437"/>
    <cellStyle name="Normal 5 6 4 3 2" xfId="11438"/>
    <cellStyle name="Normal 5 6 4 4" xfId="11439"/>
    <cellStyle name="Normal 5 6 5" xfId="11440"/>
    <cellStyle name="Normal 5 6 5 2" xfId="11441"/>
    <cellStyle name="Normal 5 6 6" xfId="11442"/>
    <cellStyle name="Normal 5 6 6 2" xfId="11443"/>
    <cellStyle name="Normal 5 6 7" xfId="11444"/>
    <cellStyle name="Normal 5 7" xfId="11445"/>
    <cellStyle name="Normal 5 7 2" xfId="11446"/>
    <cellStyle name="Normal 5 7 2 2" xfId="11447"/>
    <cellStyle name="Normal 5 7 2 2 2" xfId="11448"/>
    <cellStyle name="Normal 5 7 2 3" xfId="11449"/>
    <cellStyle name="Normal 5 7 2 3 2" xfId="11450"/>
    <cellStyle name="Normal 5 7 2 4" xfId="11451"/>
    <cellStyle name="Normal 5 7 3" xfId="11452"/>
    <cellStyle name="Normal 5 7 3 2" xfId="11453"/>
    <cellStyle name="Normal 5 7 4" xfId="11454"/>
    <cellStyle name="Normal 5 7 4 2" xfId="11455"/>
    <cellStyle name="Normal 5 7 5" xfId="11456"/>
    <cellStyle name="Normal 5 8" xfId="11457"/>
    <cellStyle name="Normal 5 8 2" xfId="11458"/>
    <cellStyle name="Normal 5 8 2 2" xfId="11459"/>
    <cellStyle name="Normal 5 8 3" xfId="11460"/>
    <cellStyle name="Normal 5 8 3 2" xfId="11461"/>
    <cellStyle name="Normal 5 8 4" xfId="11462"/>
    <cellStyle name="Normal 5 9" xfId="11463"/>
    <cellStyle name="Normal 5 9 2" xfId="11464"/>
    <cellStyle name="Normal 5 9 2 2" xfId="11465"/>
    <cellStyle name="Normal 5 9 3" xfId="11466"/>
    <cellStyle name="Normal 5 9 3 2" xfId="11467"/>
    <cellStyle name="Normal 5 9 4" xfId="11468"/>
    <cellStyle name="Normal 50" xfId="11469"/>
    <cellStyle name="Normal 50 2" xfId="11470"/>
    <cellStyle name="Normal 50 2 2" xfId="11471"/>
    <cellStyle name="Normal 50 2 2 2" xfId="11472"/>
    <cellStyle name="Normal 50 2 3" xfId="11473"/>
    <cellStyle name="Normal 50 2 3 2" xfId="11474"/>
    <cellStyle name="Normal 50 2 4" xfId="11475"/>
    <cellStyle name="Normal 50 3" xfId="11476"/>
    <cellStyle name="Normal 50 3 2" xfId="11477"/>
    <cellStyle name="Normal 51" xfId="11478"/>
    <cellStyle name="Normal 51 2" xfId="11479"/>
    <cellStyle name="Normal 51 2 2" xfId="11480"/>
    <cellStyle name="Normal 51 2 2 2" xfId="11481"/>
    <cellStyle name="Normal 51 2 3" xfId="11482"/>
    <cellStyle name="Normal 51 2 3 2" xfId="11483"/>
    <cellStyle name="Normal 51 2 4" xfId="11484"/>
    <cellStyle name="Normal 52" xfId="11485"/>
    <cellStyle name="Normal 52 2" xfId="11486"/>
    <cellStyle name="Normal 52 2 2" xfId="11487"/>
    <cellStyle name="Normal 53" xfId="11488"/>
    <cellStyle name="Normal 53 2" xfId="11489"/>
    <cellStyle name="Normal 53 2 2" xfId="11490"/>
    <cellStyle name="Normal 53 3" xfId="11491"/>
    <cellStyle name="Normal 53 3 2" xfId="11492"/>
    <cellStyle name="Normal 53 4" xfId="11493"/>
    <cellStyle name="Normal 54" xfId="11494"/>
    <cellStyle name="Normal 54 2" xfId="11495"/>
    <cellStyle name="Normal 54 3" xfId="11496"/>
    <cellStyle name="Normal 54 4" xfId="11497"/>
    <cellStyle name="Normal 54 4 2" xfId="11498"/>
    <cellStyle name="Normal 55" xfId="11499"/>
    <cellStyle name="Normal 55 2" xfId="11500"/>
    <cellStyle name="Normal 55 2 2" xfId="11501"/>
    <cellStyle name="Normal 56" xfId="11502"/>
    <cellStyle name="Normal 56 2" xfId="11503"/>
    <cellStyle name="Normal 56 2 2" xfId="11504"/>
    <cellStyle name="Normal 57" xfId="11505"/>
    <cellStyle name="Normal 57 2" xfId="11506"/>
    <cellStyle name="Normal 57 2 2" xfId="11507"/>
    <cellStyle name="Normal 58" xfId="11508"/>
    <cellStyle name="Normal 59" xfId="11509"/>
    <cellStyle name="Normal 6" xfId="11510"/>
    <cellStyle name="Normal 6 2" xfId="11511"/>
    <cellStyle name="Normal 6 3" xfId="11512"/>
    <cellStyle name="Normal 6 3 2" xfId="11513"/>
    <cellStyle name="Normal 6 3 2 2" xfId="11514"/>
    <cellStyle name="Normal 6 3 2 2 2" xfId="11515"/>
    <cellStyle name="Normal 6 3 2 2 2 2" xfId="11516"/>
    <cellStyle name="Normal 6 3 2 2 3" xfId="11517"/>
    <cellStyle name="Normal 6 3 2 2 3 2" xfId="11518"/>
    <cellStyle name="Normal 6 3 2 2 4" xfId="11519"/>
    <cellStyle name="Normal 6 3 2 3" xfId="11520"/>
    <cellStyle name="Normal 6 3 2 3 2" xfId="11521"/>
    <cellStyle name="Normal 6 3 2 4" xfId="11522"/>
    <cellStyle name="Normal 6 3 2 4 2" xfId="11523"/>
    <cellStyle name="Normal 6 3 2 5" xfId="11524"/>
    <cellStyle name="Normal 6 3 3" xfId="11525"/>
    <cellStyle name="Normal 6 3 3 2" xfId="11526"/>
    <cellStyle name="Normal 6 3 3 2 2" xfId="11527"/>
    <cellStyle name="Normal 6 3 3 3" xfId="11528"/>
    <cellStyle name="Normal 6 3 3 3 2" xfId="11529"/>
    <cellStyle name="Normal 6 3 3 4" xfId="11530"/>
    <cellStyle name="Normal 6 3 4" xfId="11531"/>
    <cellStyle name="Normal 6 3 4 2" xfId="11532"/>
    <cellStyle name="Normal 6 3 4 2 2" xfId="11533"/>
    <cellStyle name="Normal 6 3 4 3" xfId="11534"/>
    <cellStyle name="Normal 6 3 4 3 2" xfId="11535"/>
    <cellStyle name="Normal 6 3 4 4" xfId="11536"/>
    <cellStyle name="Normal 6 3 5" xfId="11537"/>
    <cellStyle name="Normal 6 3 5 2" xfId="11538"/>
    <cellStyle name="Normal 6 3 6" xfId="11539"/>
    <cellStyle name="Normal 6 3 6 2" xfId="11540"/>
    <cellStyle name="Normal 6 3 7" xfId="11541"/>
    <cellStyle name="Normal 6 4" xfId="11542"/>
    <cellStyle name="Normal 6 4 2" xfId="11543"/>
    <cellStyle name="Normal 6 5" xfId="11544"/>
    <cellStyle name="Normal 60" xfId="11545"/>
    <cellStyle name="Normal 61" xfId="11546"/>
    <cellStyle name="Normal 62" xfId="11547"/>
    <cellStyle name="Normal 62 2" xfId="11548"/>
    <cellStyle name="Normal 63" xfId="11549"/>
    <cellStyle name="Normal 63 2" xfId="11550"/>
    <cellStyle name="Normal 64" xfId="11551"/>
    <cellStyle name="Normal 64 2" xfId="11552"/>
    <cellStyle name="Normal 65" xfId="11553"/>
    <cellStyle name="Normal 65 2" xfId="11554"/>
    <cellStyle name="Normal 66" xfId="11555"/>
    <cellStyle name="Normal 67" xfId="11556"/>
    <cellStyle name="Normal 68" xfId="11557"/>
    <cellStyle name="Normal 69" xfId="11558"/>
    <cellStyle name="Normal 69 2" xfId="11559"/>
    <cellStyle name="Normal 7" xfId="11560"/>
    <cellStyle name="Normal 7 2" xfId="11561"/>
    <cellStyle name="Normal 7 2 2" xfId="11562"/>
    <cellStyle name="Normal 7 2 3" xfId="11563"/>
    <cellStyle name="Normal 7 3" xfId="11564"/>
    <cellStyle name="Normal 7 3 2" xfId="11565"/>
    <cellStyle name="Normal 7 3 2 2" xfId="11566"/>
    <cellStyle name="Normal 7 3 2 2 2" xfId="11567"/>
    <cellStyle name="Normal 7 3 2 2 2 2" xfId="11568"/>
    <cellStyle name="Normal 7 3 2 2 3" xfId="11569"/>
    <cellStyle name="Normal 7 3 2 2 3 2" xfId="11570"/>
    <cellStyle name="Normal 7 3 2 2 4" xfId="11571"/>
    <cellStyle name="Normal 7 3 2 3" xfId="11572"/>
    <cellStyle name="Normal 7 3 2 3 2" xfId="11573"/>
    <cellStyle name="Normal 7 3 2 4" xfId="11574"/>
    <cellStyle name="Normal 7 3 2 4 2" xfId="11575"/>
    <cellStyle name="Normal 7 3 2 5" xfId="11576"/>
    <cellStyle name="Normal 7 3 3" xfId="11577"/>
    <cellStyle name="Normal 7 3 3 2" xfId="11578"/>
    <cellStyle name="Normal 7 3 3 2 2" xfId="11579"/>
    <cellStyle name="Normal 7 3 3 3" xfId="11580"/>
    <cellStyle name="Normal 7 3 3 3 2" xfId="11581"/>
    <cellStyle name="Normal 7 3 3 4" xfId="11582"/>
    <cellStyle name="Normal 7 3 4" xfId="11583"/>
    <cellStyle name="Normal 7 3 4 2" xfId="11584"/>
    <cellStyle name="Normal 7 3 4 2 2" xfId="11585"/>
    <cellStyle name="Normal 7 3 4 3" xfId="11586"/>
    <cellStyle name="Normal 7 3 4 3 2" xfId="11587"/>
    <cellStyle name="Normal 7 3 4 4" xfId="11588"/>
    <cellStyle name="Normal 7 3 5" xfId="11589"/>
    <cellStyle name="Normal 7 3 5 2" xfId="11590"/>
    <cellStyle name="Normal 7 3 6" xfId="11591"/>
    <cellStyle name="Normal 7 3 6 2" xfId="11592"/>
    <cellStyle name="Normal 7 3 7" xfId="11593"/>
    <cellStyle name="Normal 7 4" xfId="11594"/>
    <cellStyle name="Normal 7 5" xfId="11595"/>
    <cellStyle name="Normal 70" xfId="11596"/>
    <cellStyle name="Normal 71" xfId="11597"/>
    <cellStyle name="Normal 72" xfId="11598"/>
    <cellStyle name="Normal 73" xfId="11599"/>
    <cellStyle name="Normal 74" xfId="11600"/>
    <cellStyle name="Normal 75" xfId="11601"/>
    <cellStyle name="Normal 76" xfId="11602"/>
    <cellStyle name="Normal 77" xfId="11603"/>
    <cellStyle name="Normal 78" xfId="11604"/>
    <cellStyle name="Normal 79" xfId="11605"/>
    <cellStyle name="Normal 8" xfId="11606"/>
    <cellStyle name="Normal 8 2" xfId="11607"/>
    <cellStyle name="Normal 8 3" xfId="11608"/>
    <cellStyle name="Normal 8 3 2" xfId="11609"/>
    <cellStyle name="Normal 8 3 2 2" xfId="11610"/>
    <cellStyle name="Normal 8 3 2 2 2" xfId="11611"/>
    <cellStyle name="Normal 8 3 2 2 2 2" xfId="11612"/>
    <cellStyle name="Normal 8 3 2 2 3" xfId="11613"/>
    <cellStyle name="Normal 8 3 2 2 3 2" xfId="11614"/>
    <cellStyle name="Normal 8 3 2 2 4" xfId="11615"/>
    <cellStyle name="Normal 8 3 2 3" xfId="11616"/>
    <cellStyle name="Normal 8 3 2 3 2" xfId="11617"/>
    <cellStyle name="Normal 8 3 2 4" xfId="11618"/>
    <cellStyle name="Normal 8 3 2 4 2" xfId="11619"/>
    <cellStyle name="Normal 8 3 2 5" xfId="11620"/>
    <cellStyle name="Normal 8 3 3" xfId="11621"/>
    <cellStyle name="Normal 8 3 3 2" xfId="11622"/>
    <cellStyle name="Normal 8 3 3 2 2" xfId="11623"/>
    <cellStyle name="Normal 8 3 3 3" xfId="11624"/>
    <cellStyle name="Normal 8 3 3 3 2" xfId="11625"/>
    <cellStyle name="Normal 8 3 3 4" xfId="11626"/>
    <cellStyle name="Normal 8 3 4" xfId="11627"/>
    <cellStyle name="Normal 8 3 4 2" xfId="11628"/>
    <cellStyle name="Normal 8 3 4 2 2" xfId="11629"/>
    <cellStyle name="Normal 8 3 4 3" xfId="11630"/>
    <cellStyle name="Normal 8 3 4 3 2" xfId="11631"/>
    <cellStyle name="Normal 8 3 4 4" xfId="11632"/>
    <cellStyle name="Normal 8 3 5" xfId="11633"/>
    <cellStyle name="Normal 8 3 5 2" xfId="11634"/>
    <cellStyle name="Normal 8 3 6" xfId="11635"/>
    <cellStyle name="Normal 8 3 6 2" xfId="11636"/>
    <cellStyle name="Normal 8 3 7" xfId="11637"/>
    <cellStyle name="Normal 8 4" xfId="11638"/>
    <cellStyle name="Normal 8 4 2" xfId="11639"/>
    <cellStyle name="Normal 8 5" xfId="14"/>
    <cellStyle name="Normal 80" xfId="11640"/>
    <cellStyle name="Normal 81" xfId="11641"/>
    <cellStyle name="Normal 82" xfId="11642"/>
    <cellStyle name="Normal 9" xfId="11643"/>
    <cellStyle name="Normal 9 2" xfId="11644"/>
    <cellStyle name="Normal 9 2 2" xfId="11645"/>
    <cellStyle name="Normal 9 2 2 2" xfId="11646"/>
    <cellStyle name="Normal 9 3" xfId="11647"/>
    <cellStyle name="Normal 9 3 2" xfId="11648"/>
    <cellStyle name="Normal 9 3 2 2" xfId="11649"/>
    <cellStyle name="Normal 9 3 2 2 2" xfId="11650"/>
    <cellStyle name="Normal 9 3 2 2 2 2" xfId="11651"/>
    <cellStyle name="Normal 9 3 2 2 3" xfId="11652"/>
    <cellStyle name="Normal 9 3 2 2 3 2" xfId="11653"/>
    <cellStyle name="Normal 9 3 2 2 4" xfId="11654"/>
    <cellStyle name="Normal 9 3 2 3" xfId="11655"/>
    <cellStyle name="Normal 9 3 2 3 2" xfId="11656"/>
    <cellStyle name="Normal 9 3 2 4" xfId="11657"/>
    <cellStyle name="Normal 9 3 2 4 2" xfId="11658"/>
    <cellStyle name="Normal 9 3 2 5" xfId="11659"/>
    <cellStyle name="Normal 9 3 3" xfId="11660"/>
    <cellStyle name="Normal 9 3 3 2" xfId="11661"/>
    <cellStyle name="Normal 9 3 3 2 2" xfId="11662"/>
    <cellStyle name="Normal 9 3 3 3" xfId="11663"/>
    <cellStyle name="Normal 9 3 3 3 2" xfId="11664"/>
    <cellStyle name="Normal 9 3 3 4" xfId="11665"/>
    <cellStyle name="Normal 9 3 4" xfId="11666"/>
    <cellStyle name="Normal 9 3 4 2" xfId="11667"/>
    <cellStyle name="Normal 9 3 4 2 2" xfId="11668"/>
    <cellStyle name="Normal 9 3 4 3" xfId="11669"/>
    <cellStyle name="Normal 9 3 4 3 2" xfId="11670"/>
    <cellStyle name="Normal 9 3 4 4" xfId="11671"/>
    <cellStyle name="Normal 9 3 5" xfId="11672"/>
    <cellStyle name="Normal 9 3 5 2" xfId="11673"/>
    <cellStyle name="Normal 9 3 6" xfId="11674"/>
    <cellStyle name="Normal 9 3 6 2" xfId="11675"/>
    <cellStyle name="Normal 9 3 7" xfId="11676"/>
    <cellStyle name="Normal 9 4" xfId="11677"/>
    <cellStyle name="Normal 9 5" xfId="11678"/>
    <cellStyle name="Normal 9_NOL Analysis(For Ann Kellog and  Pete Winne)" xfId="11679"/>
    <cellStyle name="Note 10" xfId="11680"/>
    <cellStyle name="Note 10 2" xfId="11681"/>
    <cellStyle name="Note 10 3" xfId="11682"/>
    <cellStyle name="Note 10 3 2" xfId="11683"/>
    <cellStyle name="Note 10 3 2 2" xfId="11684"/>
    <cellStyle name="Note 10 3 2 2 2" xfId="11685"/>
    <cellStyle name="Note 10 3 2 2 2 2" xfId="11686"/>
    <cellStyle name="Note 10 3 2 2 3" xfId="11687"/>
    <cellStyle name="Note 10 3 2 2 3 2" xfId="11688"/>
    <cellStyle name="Note 10 3 2 2 4" xfId="11689"/>
    <cellStyle name="Note 10 3 2 3" xfId="11690"/>
    <cellStyle name="Note 10 3 2 3 2" xfId="11691"/>
    <cellStyle name="Note 10 3 2 4" xfId="11692"/>
    <cellStyle name="Note 10 3 2 4 2" xfId="11693"/>
    <cellStyle name="Note 10 3 2 5" xfId="11694"/>
    <cellStyle name="Note 10 3 3" xfId="11695"/>
    <cellStyle name="Note 10 3 3 2" xfId="11696"/>
    <cellStyle name="Note 10 3 3 2 2" xfId="11697"/>
    <cellStyle name="Note 10 3 3 3" xfId="11698"/>
    <cellStyle name="Note 10 3 3 3 2" xfId="11699"/>
    <cellStyle name="Note 10 3 3 4" xfId="11700"/>
    <cellStyle name="Note 10 3 4" xfId="11701"/>
    <cellStyle name="Note 10 3 4 2" xfId="11702"/>
    <cellStyle name="Note 10 3 4 2 2" xfId="11703"/>
    <cellStyle name="Note 10 3 4 3" xfId="11704"/>
    <cellStyle name="Note 10 3 4 3 2" xfId="11705"/>
    <cellStyle name="Note 10 3 4 4" xfId="11706"/>
    <cellStyle name="Note 10 3 5" xfId="11707"/>
    <cellStyle name="Note 10 3 5 2" xfId="11708"/>
    <cellStyle name="Note 10 3 6" xfId="11709"/>
    <cellStyle name="Note 10 3 6 2" xfId="11710"/>
    <cellStyle name="Note 10 3 7" xfId="11711"/>
    <cellStyle name="Note 10 4" xfId="11712"/>
    <cellStyle name="Note 11" xfId="11713"/>
    <cellStyle name="Note 11 2" xfId="11714"/>
    <cellStyle name="Note 11 3" xfId="11715"/>
    <cellStyle name="Note 11 3 2" xfId="11716"/>
    <cellStyle name="Note 11 3 2 2" xfId="11717"/>
    <cellStyle name="Note 11 3 2 2 2" xfId="11718"/>
    <cellStyle name="Note 11 3 2 2 2 2" xfId="11719"/>
    <cellStyle name="Note 11 3 2 2 3" xfId="11720"/>
    <cellStyle name="Note 11 3 2 2 3 2" xfId="11721"/>
    <cellStyle name="Note 11 3 2 2 4" xfId="11722"/>
    <cellStyle name="Note 11 3 2 3" xfId="11723"/>
    <cellStyle name="Note 11 3 2 3 2" xfId="11724"/>
    <cellStyle name="Note 11 3 2 4" xfId="11725"/>
    <cellStyle name="Note 11 3 2 4 2" xfId="11726"/>
    <cellStyle name="Note 11 3 2 5" xfId="11727"/>
    <cellStyle name="Note 11 3 3" xfId="11728"/>
    <cellStyle name="Note 11 3 3 2" xfId="11729"/>
    <cellStyle name="Note 11 3 3 2 2" xfId="11730"/>
    <cellStyle name="Note 11 3 3 3" xfId="11731"/>
    <cellStyle name="Note 11 3 3 3 2" xfId="11732"/>
    <cellStyle name="Note 11 3 3 4" xfId="11733"/>
    <cellStyle name="Note 11 3 4" xfId="11734"/>
    <cellStyle name="Note 11 3 4 2" xfId="11735"/>
    <cellStyle name="Note 11 3 4 2 2" xfId="11736"/>
    <cellStyle name="Note 11 3 4 3" xfId="11737"/>
    <cellStyle name="Note 11 3 4 3 2" xfId="11738"/>
    <cellStyle name="Note 11 3 4 4" xfId="11739"/>
    <cellStyle name="Note 11 3 5" xfId="11740"/>
    <cellStyle name="Note 11 3 5 2" xfId="11741"/>
    <cellStyle name="Note 11 3 6" xfId="11742"/>
    <cellStyle name="Note 11 3 6 2" xfId="11743"/>
    <cellStyle name="Note 11 3 7" xfId="11744"/>
    <cellStyle name="Note 11 4" xfId="11745"/>
    <cellStyle name="Note 12" xfId="11746"/>
    <cellStyle name="Note 12 2" xfId="11747"/>
    <cellStyle name="Note 12 3" xfId="11748"/>
    <cellStyle name="Note 12 3 2" xfId="11749"/>
    <cellStyle name="Note 12 3 2 2" xfId="11750"/>
    <cellStyle name="Note 12 3 2 2 2" xfId="11751"/>
    <cellStyle name="Note 12 3 2 2 2 2" xfId="11752"/>
    <cellStyle name="Note 12 3 2 2 3" xfId="11753"/>
    <cellStyle name="Note 12 3 2 2 3 2" xfId="11754"/>
    <cellStyle name="Note 12 3 2 2 4" xfId="11755"/>
    <cellStyle name="Note 12 3 2 3" xfId="11756"/>
    <cellStyle name="Note 12 3 2 3 2" xfId="11757"/>
    <cellStyle name="Note 12 3 2 4" xfId="11758"/>
    <cellStyle name="Note 12 3 2 4 2" xfId="11759"/>
    <cellStyle name="Note 12 3 2 5" xfId="11760"/>
    <cellStyle name="Note 12 3 3" xfId="11761"/>
    <cellStyle name="Note 12 3 3 2" xfId="11762"/>
    <cellStyle name="Note 12 3 3 2 2" xfId="11763"/>
    <cellStyle name="Note 12 3 3 3" xfId="11764"/>
    <cellStyle name="Note 12 3 3 3 2" xfId="11765"/>
    <cellStyle name="Note 12 3 3 4" xfId="11766"/>
    <cellStyle name="Note 12 3 4" xfId="11767"/>
    <cellStyle name="Note 12 3 4 2" xfId="11768"/>
    <cellStyle name="Note 12 3 4 2 2" xfId="11769"/>
    <cellStyle name="Note 12 3 4 3" xfId="11770"/>
    <cellStyle name="Note 12 3 4 3 2" xfId="11771"/>
    <cellStyle name="Note 12 3 4 4" xfId="11772"/>
    <cellStyle name="Note 12 3 5" xfId="11773"/>
    <cellStyle name="Note 12 3 5 2" xfId="11774"/>
    <cellStyle name="Note 12 3 6" xfId="11775"/>
    <cellStyle name="Note 12 3 6 2" xfId="11776"/>
    <cellStyle name="Note 12 3 7" xfId="11777"/>
    <cellStyle name="Note 12 4" xfId="11778"/>
    <cellStyle name="Note 12 5" xfId="11779"/>
    <cellStyle name="Note 12 6" xfId="11780"/>
    <cellStyle name="Note 12 7" xfId="11781"/>
    <cellStyle name="Note 12 8" xfId="11782"/>
    <cellStyle name="Note 13" xfId="11783"/>
    <cellStyle name="Note 13 2" xfId="11784"/>
    <cellStyle name="Note 13 2 2" xfId="11785"/>
    <cellStyle name="Note 13 2 2 2" xfId="11786"/>
    <cellStyle name="Note 13 2 2 2 2" xfId="11787"/>
    <cellStyle name="Note 13 2 2 2 2 2" xfId="11788"/>
    <cellStyle name="Note 13 2 2 2 3" xfId="11789"/>
    <cellStyle name="Note 13 2 2 2 3 2" xfId="11790"/>
    <cellStyle name="Note 13 2 2 2 4" xfId="11791"/>
    <cellStyle name="Note 13 2 2 3" xfId="11792"/>
    <cellStyle name="Note 13 2 2 3 2" xfId="11793"/>
    <cellStyle name="Note 13 2 2 4" xfId="11794"/>
    <cellStyle name="Note 13 2 2 4 2" xfId="11795"/>
    <cellStyle name="Note 13 2 2 5" xfId="11796"/>
    <cellStyle name="Note 13 2 3" xfId="11797"/>
    <cellStyle name="Note 13 2 3 2" xfId="11798"/>
    <cellStyle name="Note 13 2 3 2 2" xfId="11799"/>
    <cellStyle name="Note 13 2 3 3" xfId="11800"/>
    <cellStyle name="Note 13 2 3 3 2" xfId="11801"/>
    <cellStyle name="Note 13 2 3 4" xfId="11802"/>
    <cellStyle name="Note 13 2 4" xfId="11803"/>
    <cellStyle name="Note 13 2 4 2" xfId="11804"/>
    <cellStyle name="Note 13 2 4 2 2" xfId="11805"/>
    <cellStyle name="Note 13 2 4 3" xfId="11806"/>
    <cellStyle name="Note 13 2 4 3 2" xfId="11807"/>
    <cellStyle name="Note 13 2 4 4" xfId="11808"/>
    <cellStyle name="Note 13 2 5" xfId="11809"/>
    <cellStyle name="Note 13 2 5 2" xfId="11810"/>
    <cellStyle name="Note 13 2 6" xfId="11811"/>
    <cellStyle name="Note 13 2 6 2" xfId="11812"/>
    <cellStyle name="Note 13 2 7" xfId="11813"/>
    <cellStyle name="Note 13 3" xfId="11814"/>
    <cellStyle name="Note 13 3 2" xfId="11815"/>
    <cellStyle name="Note 13 3 2 2" xfId="11816"/>
    <cellStyle name="Note 13 3 2 2 2" xfId="11817"/>
    <cellStyle name="Note 13 3 2 3" xfId="11818"/>
    <cellStyle name="Note 13 3 2 3 2" xfId="11819"/>
    <cellStyle name="Note 13 3 2 4" xfId="11820"/>
    <cellStyle name="Note 13 3 3" xfId="11821"/>
    <cellStyle name="Note 13 3 3 2" xfId="11822"/>
    <cellStyle name="Note 13 3 4" xfId="11823"/>
    <cellStyle name="Note 13 3 4 2" xfId="11824"/>
    <cellStyle name="Note 13 3 5" xfId="11825"/>
    <cellStyle name="Note 13 4" xfId="11826"/>
    <cellStyle name="Note 13 4 2" xfId="11827"/>
    <cellStyle name="Note 13 4 2 2" xfId="11828"/>
    <cellStyle name="Note 13 4 3" xfId="11829"/>
    <cellStyle name="Note 13 4 3 2" xfId="11830"/>
    <cellStyle name="Note 13 4 4" xfId="11831"/>
    <cellStyle name="Note 13 5" xfId="11832"/>
    <cellStyle name="Note 13 5 2" xfId="11833"/>
    <cellStyle name="Note 13 5 2 2" xfId="11834"/>
    <cellStyle name="Note 13 5 3" xfId="11835"/>
    <cellStyle name="Note 13 5 3 2" xfId="11836"/>
    <cellStyle name="Note 13 5 4" xfId="11837"/>
    <cellStyle name="Note 13 6" xfId="11838"/>
    <cellStyle name="Note 13 6 2" xfId="11839"/>
    <cellStyle name="Note 13 7" xfId="11840"/>
    <cellStyle name="Note 13 7 2" xfId="11841"/>
    <cellStyle name="Note 13 8" xfId="11842"/>
    <cellStyle name="Note 14" xfId="11843"/>
    <cellStyle name="Note 14 2" xfId="11844"/>
    <cellStyle name="Note 14 2 2" xfId="11845"/>
    <cellStyle name="Note 14 2 2 2" xfId="11846"/>
    <cellStyle name="Note 14 2 2 2 2" xfId="11847"/>
    <cellStyle name="Note 14 2 2 3" xfId="11848"/>
    <cellStyle name="Note 14 2 2 3 2" xfId="11849"/>
    <cellStyle name="Note 14 2 2 4" xfId="11850"/>
    <cellStyle name="Note 14 2 3" xfId="11851"/>
    <cellStyle name="Note 14 2 3 2" xfId="11852"/>
    <cellStyle name="Note 14 2 4" xfId="11853"/>
    <cellStyle name="Note 14 2 4 2" xfId="11854"/>
    <cellStyle name="Note 14 2 5" xfId="11855"/>
    <cellStyle name="Note 14 3" xfId="11856"/>
    <cellStyle name="Note 14 3 2" xfId="11857"/>
    <cellStyle name="Note 14 3 2 2" xfId="11858"/>
    <cellStyle name="Note 14 3 3" xfId="11859"/>
    <cellStyle name="Note 14 3 3 2" xfId="11860"/>
    <cellStyle name="Note 14 3 4" xfId="11861"/>
    <cellStyle name="Note 14 4" xfId="11862"/>
    <cellStyle name="Note 14 4 2" xfId="11863"/>
    <cellStyle name="Note 14 4 2 2" xfId="11864"/>
    <cellStyle name="Note 14 4 3" xfId="11865"/>
    <cellStyle name="Note 14 4 3 2" xfId="11866"/>
    <cellStyle name="Note 14 4 4" xfId="11867"/>
    <cellStyle name="Note 14 5" xfId="11868"/>
    <cellStyle name="Note 14 5 2" xfId="11869"/>
    <cellStyle name="Note 14 6" xfId="11870"/>
    <cellStyle name="Note 14 6 2" xfId="11871"/>
    <cellStyle name="Note 14 7" xfId="11872"/>
    <cellStyle name="Note 15" xfId="11873"/>
    <cellStyle name="Note 15 2" xfId="11874"/>
    <cellStyle name="Note 15 2 2" xfId="11875"/>
    <cellStyle name="Note 15 2 2 2" xfId="11876"/>
    <cellStyle name="Note 15 2 2 2 2" xfId="11877"/>
    <cellStyle name="Note 15 2 2 3" xfId="11878"/>
    <cellStyle name="Note 15 2 2 3 2" xfId="11879"/>
    <cellStyle name="Note 15 2 2 4" xfId="11880"/>
    <cellStyle name="Note 15 2 3" xfId="11881"/>
    <cellStyle name="Note 15 2 3 2" xfId="11882"/>
    <cellStyle name="Note 15 2 4" xfId="11883"/>
    <cellStyle name="Note 15 2 4 2" xfId="11884"/>
    <cellStyle name="Note 15 2 5" xfId="11885"/>
    <cellStyle name="Note 15 3" xfId="11886"/>
    <cellStyle name="Note 15 3 2" xfId="11887"/>
    <cellStyle name="Note 15 3 2 2" xfId="11888"/>
    <cellStyle name="Note 15 3 3" xfId="11889"/>
    <cellStyle name="Note 15 3 3 2" xfId="11890"/>
    <cellStyle name="Note 15 3 4" xfId="11891"/>
    <cellStyle name="Note 15 4" xfId="11892"/>
    <cellStyle name="Note 15 4 2" xfId="11893"/>
    <cellStyle name="Note 15 4 2 2" xfId="11894"/>
    <cellStyle name="Note 15 4 3" xfId="11895"/>
    <cellStyle name="Note 15 4 3 2" xfId="11896"/>
    <cellStyle name="Note 15 4 4" xfId="11897"/>
    <cellStyle name="Note 15 5" xfId="11898"/>
    <cellStyle name="Note 15 5 2" xfId="11899"/>
    <cellStyle name="Note 15 6" xfId="11900"/>
    <cellStyle name="Note 15 6 2" xfId="11901"/>
    <cellStyle name="Note 15 7" xfId="11902"/>
    <cellStyle name="Note 16" xfId="11903"/>
    <cellStyle name="Note 16 2" xfId="11904"/>
    <cellStyle name="Note 16 2 2" xfId="11905"/>
    <cellStyle name="Note 16 2 2 2" xfId="11906"/>
    <cellStyle name="Note 16 2 2 2 2" xfId="11907"/>
    <cellStyle name="Note 16 2 2 3" xfId="11908"/>
    <cellStyle name="Note 16 2 2 3 2" xfId="11909"/>
    <cellStyle name="Note 16 2 2 4" xfId="11910"/>
    <cellStyle name="Note 16 2 3" xfId="11911"/>
    <cellStyle name="Note 16 2 3 2" xfId="11912"/>
    <cellStyle name="Note 16 2 4" xfId="11913"/>
    <cellStyle name="Note 16 2 4 2" xfId="11914"/>
    <cellStyle name="Note 16 2 5" xfId="11915"/>
    <cellStyle name="Note 16 3" xfId="11916"/>
    <cellStyle name="Note 16 3 2" xfId="11917"/>
    <cellStyle name="Note 16 3 2 2" xfId="11918"/>
    <cellStyle name="Note 16 3 3" xfId="11919"/>
    <cellStyle name="Note 16 3 3 2" xfId="11920"/>
    <cellStyle name="Note 16 3 4" xfId="11921"/>
    <cellStyle name="Note 16 4" xfId="11922"/>
    <cellStyle name="Note 16 4 2" xfId="11923"/>
    <cellStyle name="Note 16 4 2 2" xfId="11924"/>
    <cellStyle name="Note 16 4 3" xfId="11925"/>
    <cellStyle name="Note 16 4 3 2" xfId="11926"/>
    <cellStyle name="Note 16 4 4" xfId="11927"/>
    <cellStyle name="Note 16 5" xfId="11928"/>
    <cellStyle name="Note 16 5 2" xfId="11929"/>
    <cellStyle name="Note 16 6" xfId="11930"/>
    <cellStyle name="Note 16 6 2" xfId="11931"/>
    <cellStyle name="Note 16 7" xfId="11932"/>
    <cellStyle name="Note 17" xfId="11933"/>
    <cellStyle name="Note 17 2" xfId="11934"/>
    <cellStyle name="Note 17 2 2" xfId="11935"/>
    <cellStyle name="Note 17 2 2 2" xfId="11936"/>
    <cellStyle name="Note 17 2 2 2 2" xfId="11937"/>
    <cellStyle name="Note 17 2 2 3" xfId="11938"/>
    <cellStyle name="Note 17 2 2 3 2" xfId="11939"/>
    <cellStyle name="Note 17 2 2 4" xfId="11940"/>
    <cellStyle name="Note 17 2 3" xfId="11941"/>
    <cellStyle name="Note 17 2 3 2" xfId="11942"/>
    <cellStyle name="Note 17 2 4" xfId="11943"/>
    <cellStyle name="Note 17 2 4 2" xfId="11944"/>
    <cellStyle name="Note 17 2 5" xfId="11945"/>
    <cellStyle name="Note 17 3" xfId="11946"/>
    <cellStyle name="Note 17 3 2" xfId="11947"/>
    <cellStyle name="Note 17 3 2 2" xfId="11948"/>
    <cellStyle name="Note 17 3 3" xfId="11949"/>
    <cellStyle name="Note 17 3 3 2" xfId="11950"/>
    <cellStyle name="Note 17 3 4" xfId="11951"/>
    <cellStyle name="Note 17 4" xfId="11952"/>
    <cellStyle name="Note 17 4 2" xfId="11953"/>
    <cellStyle name="Note 17 4 2 2" xfId="11954"/>
    <cellStyle name="Note 17 4 3" xfId="11955"/>
    <cellStyle name="Note 17 4 3 2" xfId="11956"/>
    <cellStyle name="Note 17 4 4" xfId="11957"/>
    <cellStyle name="Note 17 5" xfId="11958"/>
    <cellStyle name="Note 17 5 2" xfId="11959"/>
    <cellStyle name="Note 17 6" xfId="11960"/>
    <cellStyle name="Note 17 6 2" xfId="11961"/>
    <cellStyle name="Note 17 7" xfId="11962"/>
    <cellStyle name="Note 18" xfId="11963"/>
    <cellStyle name="Note 18 2" xfId="11964"/>
    <cellStyle name="Note 18 2 2" xfId="11965"/>
    <cellStyle name="Note 18 2 2 2" xfId="11966"/>
    <cellStyle name="Note 18 2 2 2 2" xfId="11967"/>
    <cellStyle name="Note 18 2 2 3" xfId="11968"/>
    <cellStyle name="Note 18 2 2 3 2" xfId="11969"/>
    <cellStyle name="Note 18 2 2 4" xfId="11970"/>
    <cellStyle name="Note 18 2 3" xfId="11971"/>
    <cellStyle name="Note 18 2 3 2" xfId="11972"/>
    <cellStyle name="Note 18 2 4" xfId="11973"/>
    <cellStyle name="Note 18 2 4 2" xfId="11974"/>
    <cellStyle name="Note 18 2 5" xfId="11975"/>
    <cellStyle name="Note 18 3" xfId="11976"/>
    <cellStyle name="Note 18 3 2" xfId="11977"/>
    <cellStyle name="Note 18 3 2 2" xfId="11978"/>
    <cellStyle name="Note 18 3 3" xfId="11979"/>
    <cellStyle name="Note 18 3 3 2" xfId="11980"/>
    <cellStyle name="Note 18 3 4" xfId="11981"/>
    <cellStyle name="Note 18 4" xfId="11982"/>
    <cellStyle name="Note 18 4 2" xfId="11983"/>
    <cellStyle name="Note 18 4 2 2" xfId="11984"/>
    <cellStyle name="Note 18 4 3" xfId="11985"/>
    <cellStyle name="Note 18 4 3 2" xfId="11986"/>
    <cellStyle name="Note 18 4 4" xfId="11987"/>
    <cellStyle name="Note 18 5" xfId="11988"/>
    <cellStyle name="Note 18 5 2" xfId="11989"/>
    <cellStyle name="Note 18 6" xfId="11990"/>
    <cellStyle name="Note 18 6 2" xfId="11991"/>
    <cellStyle name="Note 18 7" xfId="11992"/>
    <cellStyle name="Note 19" xfId="11993"/>
    <cellStyle name="Note 19 2" xfId="11994"/>
    <cellStyle name="Note 19 2 2" xfId="11995"/>
    <cellStyle name="Note 19 2 2 2" xfId="11996"/>
    <cellStyle name="Note 19 2 2 2 2" xfId="11997"/>
    <cellStyle name="Note 19 2 2 3" xfId="11998"/>
    <cellStyle name="Note 19 2 2 3 2" xfId="11999"/>
    <cellStyle name="Note 19 2 2 4" xfId="12000"/>
    <cellStyle name="Note 19 2 3" xfId="12001"/>
    <cellStyle name="Note 19 2 3 2" xfId="12002"/>
    <cellStyle name="Note 19 2 4" xfId="12003"/>
    <cellStyle name="Note 19 2 4 2" xfId="12004"/>
    <cellStyle name="Note 19 2 5" xfId="12005"/>
    <cellStyle name="Note 19 3" xfId="12006"/>
    <cellStyle name="Note 19 3 2" xfId="12007"/>
    <cellStyle name="Note 19 3 2 2" xfId="12008"/>
    <cellStyle name="Note 19 3 3" xfId="12009"/>
    <cellStyle name="Note 19 3 3 2" xfId="12010"/>
    <cellStyle name="Note 19 3 4" xfId="12011"/>
    <cellStyle name="Note 19 4" xfId="12012"/>
    <cellStyle name="Note 19 4 2" xfId="12013"/>
    <cellStyle name="Note 19 4 2 2" xfId="12014"/>
    <cellStyle name="Note 19 4 3" xfId="12015"/>
    <cellStyle name="Note 19 4 3 2" xfId="12016"/>
    <cellStyle name="Note 19 4 4" xfId="12017"/>
    <cellStyle name="Note 19 5" xfId="12018"/>
    <cellStyle name="Note 19 5 2" xfId="12019"/>
    <cellStyle name="Note 19 6" xfId="12020"/>
    <cellStyle name="Note 19 6 2" xfId="12021"/>
    <cellStyle name="Note 19 7" xfId="12022"/>
    <cellStyle name="Note 2" xfId="12023"/>
    <cellStyle name="Note 2 10" xfId="12024"/>
    <cellStyle name="Note 2 2" xfId="12025"/>
    <cellStyle name="Note 2 2 2" xfId="12026"/>
    <cellStyle name="Note 2 2 3" xfId="12027"/>
    <cellStyle name="Note 2 2 4" xfId="12028"/>
    <cellStyle name="Note 2 2 5" xfId="12029"/>
    <cellStyle name="Note 2 2 6" xfId="12030"/>
    <cellStyle name="Note 2 2 7" xfId="12031"/>
    <cellStyle name="Note 2 3" xfId="12032"/>
    <cellStyle name="Note 2 3 2" xfId="12033"/>
    <cellStyle name="Note 2 3 2 2" xfId="12034"/>
    <cellStyle name="Note 2 3 2 2 2" xfId="12035"/>
    <cellStyle name="Note 2 3 2 2 2 2" xfId="12036"/>
    <cellStyle name="Note 2 3 2 2 3" xfId="12037"/>
    <cellStyle name="Note 2 3 2 2 3 2" xfId="12038"/>
    <cellStyle name="Note 2 3 2 2 4" xfId="12039"/>
    <cellStyle name="Note 2 3 2 3" xfId="12040"/>
    <cellStyle name="Note 2 3 2 3 2" xfId="12041"/>
    <cellStyle name="Note 2 3 2 4" xfId="12042"/>
    <cellStyle name="Note 2 3 2 4 2" xfId="12043"/>
    <cellStyle name="Note 2 3 2 5" xfId="12044"/>
    <cellStyle name="Note 2 3 3" xfId="12045"/>
    <cellStyle name="Note 2 3 3 2" xfId="12046"/>
    <cellStyle name="Note 2 3 3 2 2" xfId="12047"/>
    <cellStyle name="Note 2 3 3 3" xfId="12048"/>
    <cellStyle name="Note 2 3 3 3 2" xfId="12049"/>
    <cellStyle name="Note 2 3 3 4" xfId="12050"/>
    <cellStyle name="Note 2 3 4" xfId="12051"/>
    <cellStyle name="Note 2 3 4 2" xfId="12052"/>
    <cellStyle name="Note 2 3 4 2 2" xfId="12053"/>
    <cellStyle name="Note 2 3 4 3" xfId="12054"/>
    <cellStyle name="Note 2 3 4 3 2" xfId="12055"/>
    <cellStyle name="Note 2 3 4 4" xfId="12056"/>
    <cellStyle name="Note 2 3 5" xfId="12057"/>
    <cellStyle name="Note 2 3 5 2" xfId="12058"/>
    <cellStyle name="Note 2 3 6" xfId="12059"/>
    <cellStyle name="Note 2 3 6 2" xfId="12060"/>
    <cellStyle name="Note 2 3 7" xfId="12061"/>
    <cellStyle name="Note 2 4" xfId="12062"/>
    <cellStyle name="Note 2 5" xfId="12063"/>
    <cellStyle name="Note 2 6" xfId="12064"/>
    <cellStyle name="Note 2 7" xfId="12065"/>
    <cellStyle name="Note 2 8" xfId="12066"/>
    <cellStyle name="Note 2 9" xfId="12067"/>
    <cellStyle name="Note 20" xfId="12068"/>
    <cellStyle name="Note 20 2" xfId="12069"/>
    <cellStyle name="Note 20 2 2" xfId="12070"/>
    <cellStyle name="Note 20 2 2 2" xfId="12071"/>
    <cellStyle name="Note 20 2 2 2 2" xfId="12072"/>
    <cellStyle name="Note 20 2 2 3" xfId="12073"/>
    <cellStyle name="Note 20 2 2 3 2" xfId="12074"/>
    <cellStyle name="Note 20 2 2 4" xfId="12075"/>
    <cellStyle name="Note 20 2 3" xfId="12076"/>
    <cellStyle name="Note 20 2 3 2" xfId="12077"/>
    <cellStyle name="Note 20 2 4" xfId="12078"/>
    <cellStyle name="Note 20 2 4 2" xfId="12079"/>
    <cellStyle name="Note 20 2 5" xfId="12080"/>
    <cellStyle name="Note 20 3" xfId="12081"/>
    <cellStyle name="Note 20 3 2" xfId="12082"/>
    <cellStyle name="Note 20 3 2 2" xfId="12083"/>
    <cellStyle name="Note 20 3 3" xfId="12084"/>
    <cellStyle name="Note 20 3 3 2" xfId="12085"/>
    <cellStyle name="Note 20 3 4" xfId="12086"/>
    <cellStyle name="Note 20 4" xfId="12087"/>
    <cellStyle name="Note 20 4 2" xfId="12088"/>
    <cellStyle name="Note 20 4 2 2" xfId="12089"/>
    <cellStyle name="Note 20 4 3" xfId="12090"/>
    <cellStyle name="Note 20 4 3 2" xfId="12091"/>
    <cellStyle name="Note 20 4 4" xfId="12092"/>
    <cellStyle name="Note 20 5" xfId="12093"/>
    <cellStyle name="Note 20 5 2" xfId="12094"/>
    <cellStyle name="Note 20 6" xfId="12095"/>
    <cellStyle name="Note 20 6 2" xfId="12096"/>
    <cellStyle name="Note 20 7" xfId="12097"/>
    <cellStyle name="Note 21" xfId="12098"/>
    <cellStyle name="Note 22" xfId="12099"/>
    <cellStyle name="Note 22 2" xfId="12100"/>
    <cellStyle name="Note 22 2 2" xfId="12101"/>
    <cellStyle name="Note 22 2 2 2" xfId="12102"/>
    <cellStyle name="Note 22 2 2 2 2" xfId="12103"/>
    <cellStyle name="Note 22 2 2 3" xfId="12104"/>
    <cellStyle name="Note 22 2 2 3 2" xfId="12105"/>
    <cellStyle name="Note 22 2 2 4" xfId="12106"/>
    <cellStyle name="Note 22 2 3" xfId="12107"/>
    <cellStyle name="Note 22 2 3 2" xfId="12108"/>
    <cellStyle name="Note 22 2 4" xfId="12109"/>
    <cellStyle name="Note 22 2 4 2" xfId="12110"/>
    <cellStyle name="Note 22 2 5" xfId="12111"/>
    <cellStyle name="Note 22 3" xfId="12112"/>
    <cellStyle name="Note 22 3 2" xfId="12113"/>
    <cellStyle name="Note 22 3 2 2" xfId="12114"/>
    <cellStyle name="Note 22 3 3" xfId="12115"/>
    <cellStyle name="Note 22 3 3 2" xfId="12116"/>
    <cellStyle name="Note 22 3 4" xfId="12117"/>
    <cellStyle name="Note 22 4" xfId="12118"/>
    <cellStyle name="Note 22 4 2" xfId="12119"/>
    <cellStyle name="Note 22 4 2 2" xfId="12120"/>
    <cellStyle name="Note 22 4 3" xfId="12121"/>
    <cellStyle name="Note 22 4 3 2" xfId="12122"/>
    <cellStyle name="Note 22 4 4" xfId="12123"/>
    <cellStyle name="Note 22 5" xfId="12124"/>
    <cellStyle name="Note 22 5 2" xfId="12125"/>
    <cellStyle name="Note 22 5 3" xfId="12126"/>
    <cellStyle name="Note 22 5 4" xfId="12127"/>
    <cellStyle name="Note 22 6" xfId="12128"/>
    <cellStyle name="Note 22 6 2" xfId="12129"/>
    <cellStyle name="Note 22 6 3" xfId="12130"/>
    <cellStyle name="Note 22 6 4" xfId="12131"/>
    <cellStyle name="Note 22 7" xfId="12132"/>
    <cellStyle name="Note 23" xfId="12133"/>
    <cellStyle name="Note 23 2" xfId="12134"/>
    <cellStyle name="Note 23 2 2" xfId="12135"/>
    <cellStyle name="Note 23 2 2 2" xfId="12136"/>
    <cellStyle name="Note 23 2 3" xfId="12137"/>
    <cellStyle name="Note 23 2 3 2" xfId="12138"/>
    <cellStyle name="Note 23 2 4" xfId="12139"/>
    <cellStyle name="Note 23 3" xfId="12140"/>
    <cellStyle name="Note 23 3 2" xfId="12141"/>
    <cellStyle name="Note 23 4" xfId="12142"/>
    <cellStyle name="Note 23 4 2" xfId="12143"/>
    <cellStyle name="Note 23 5" xfId="12144"/>
    <cellStyle name="Note 24" xfId="12145"/>
    <cellStyle name="Note 25" xfId="12146"/>
    <cellStyle name="Note 26" xfId="12147"/>
    <cellStyle name="Note 26 2" xfId="12148"/>
    <cellStyle name="Note 26 2 2" xfId="12149"/>
    <cellStyle name="Note 26 2 3" xfId="12150"/>
    <cellStyle name="Note 26 2 4" xfId="12151"/>
    <cellStyle name="Note 26 3" xfId="12152"/>
    <cellStyle name="Note 26 3 2" xfId="12153"/>
    <cellStyle name="Note 26 3 3" xfId="12154"/>
    <cellStyle name="Note 26 3 4" xfId="12155"/>
    <cellStyle name="Note 26 4" xfId="12156"/>
    <cellStyle name="Note 26 4 2" xfId="12157"/>
    <cellStyle name="Note 26 4 3" xfId="12158"/>
    <cellStyle name="Note 26 4 4" xfId="12159"/>
    <cellStyle name="Note 26 5" xfId="12160"/>
    <cellStyle name="Note 26 5 2" xfId="12161"/>
    <cellStyle name="Note 26 5 3" xfId="12162"/>
    <cellStyle name="Note 26 5 4" xfId="12163"/>
    <cellStyle name="Note 27" xfId="12164"/>
    <cellStyle name="Note 28" xfId="12165"/>
    <cellStyle name="Note 29" xfId="12166"/>
    <cellStyle name="Note 3" xfId="12167"/>
    <cellStyle name="Note 3 2" xfId="12168"/>
    <cellStyle name="Note 3 2 2" xfId="12169"/>
    <cellStyle name="Note 3 2 3" xfId="12170"/>
    <cellStyle name="Note 3 2 4" xfId="12171"/>
    <cellStyle name="Note 3 2 5" xfId="12172"/>
    <cellStyle name="Note 3 2 6" xfId="12173"/>
    <cellStyle name="Note 3 3" xfId="12174"/>
    <cellStyle name="Note 3 3 2" xfId="12175"/>
    <cellStyle name="Note 3 3 2 2" xfId="12176"/>
    <cellStyle name="Note 3 3 2 2 2" xfId="12177"/>
    <cellStyle name="Note 3 3 2 2 2 2" xfId="12178"/>
    <cellStyle name="Note 3 3 2 2 3" xfId="12179"/>
    <cellStyle name="Note 3 3 2 2 3 2" xfId="12180"/>
    <cellStyle name="Note 3 3 2 2 4" xfId="12181"/>
    <cellStyle name="Note 3 3 2 3" xfId="12182"/>
    <cellStyle name="Note 3 3 2 3 2" xfId="12183"/>
    <cellStyle name="Note 3 3 2 4" xfId="12184"/>
    <cellStyle name="Note 3 3 2 4 2" xfId="12185"/>
    <cellStyle name="Note 3 3 2 5" xfId="12186"/>
    <cellStyle name="Note 3 3 3" xfId="12187"/>
    <cellStyle name="Note 3 3 3 2" xfId="12188"/>
    <cellStyle name="Note 3 3 3 2 2" xfId="12189"/>
    <cellStyle name="Note 3 3 3 3" xfId="12190"/>
    <cellStyle name="Note 3 3 3 3 2" xfId="12191"/>
    <cellStyle name="Note 3 3 3 4" xfId="12192"/>
    <cellStyle name="Note 3 3 4" xfId="12193"/>
    <cellStyle name="Note 3 3 4 2" xfId="12194"/>
    <cellStyle name="Note 3 3 4 2 2" xfId="12195"/>
    <cellStyle name="Note 3 3 4 3" xfId="12196"/>
    <cellStyle name="Note 3 3 4 3 2" xfId="12197"/>
    <cellStyle name="Note 3 3 4 4" xfId="12198"/>
    <cellStyle name="Note 3 3 5" xfId="12199"/>
    <cellStyle name="Note 3 3 5 2" xfId="12200"/>
    <cellStyle name="Note 3 3 6" xfId="12201"/>
    <cellStyle name="Note 3 3 6 2" xfId="12202"/>
    <cellStyle name="Note 3 3 7" xfId="12203"/>
    <cellStyle name="Note 3 4" xfId="12204"/>
    <cellStyle name="Note 3 5" xfId="12205"/>
    <cellStyle name="Note 3 6" xfId="12206"/>
    <cellStyle name="Note 3 7" xfId="12207"/>
    <cellStyle name="Note 3 8" xfId="12208"/>
    <cellStyle name="Note 30" xfId="12209"/>
    <cellStyle name="Note 4" xfId="12210"/>
    <cellStyle name="Note 4 2" xfId="12211"/>
    <cellStyle name="Note 4 2 2" xfId="12212"/>
    <cellStyle name="Note 4 2 3" xfId="12213"/>
    <cellStyle name="Note 4 2 4" xfId="12214"/>
    <cellStyle name="Note 4 2 5" xfId="12215"/>
    <cellStyle name="Note 4 2 6" xfId="12216"/>
    <cellStyle name="Note 4 3" xfId="12217"/>
    <cellStyle name="Note 4 3 2" xfId="12218"/>
    <cellStyle name="Note 4 3 2 2" xfId="12219"/>
    <cellStyle name="Note 4 3 2 2 2" xfId="12220"/>
    <cellStyle name="Note 4 3 2 2 2 2" xfId="12221"/>
    <cellStyle name="Note 4 3 2 2 3" xfId="12222"/>
    <cellStyle name="Note 4 3 2 2 3 2" xfId="12223"/>
    <cellStyle name="Note 4 3 2 2 4" xfId="12224"/>
    <cellStyle name="Note 4 3 2 3" xfId="12225"/>
    <cellStyle name="Note 4 3 2 3 2" xfId="12226"/>
    <cellStyle name="Note 4 3 2 4" xfId="12227"/>
    <cellStyle name="Note 4 3 2 4 2" xfId="12228"/>
    <cellStyle name="Note 4 3 2 5" xfId="12229"/>
    <cellStyle name="Note 4 3 3" xfId="12230"/>
    <cellStyle name="Note 4 3 3 2" xfId="12231"/>
    <cellStyle name="Note 4 3 3 2 2" xfId="12232"/>
    <cellStyle name="Note 4 3 3 3" xfId="12233"/>
    <cellStyle name="Note 4 3 3 3 2" xfId="12234"/>
    <cellStyle name="Note 4 3 3 4" xfId="12235"/>
    <cellStyle name="Note 4 3 4" xfId="12236"/>
    <cellStyle name="Note 4 3 4 2" xfId="12237"/>
    <cellStyle name="Note 4 3 4 2 2" xfId="12238"/>
    <cellStyle name="Note 4 3 4 3" xfId="12239"/>
    <cellStyle name="Note 4 3 4 3 2" xfId="12240"/>
    <cellStyle name="Note 4 3 4 4" xfId="12241"/>
    <cellStyle name="Note 4 3 5" xfId="12242"/>
    <cellStyle name="Note 4 3 5 2" xfId="12243"/>
    <cellStyle name="Note 4 3 6" xfId="12244"/>
    <cellStyle name="Note 4 3 6 2" xfId="12245"/>
    <cellStyle name="Note 4 3 7" xfId="12246"/>
    <cellStyle name="Note 4 4" xfId="12247"/>
    <cellStyle name="Note 4 5" xfId="12248"/>
    <cellStyle name="Note 4 6" xfId="12249"/>
    <cellStyle name="Note 4 7" xfId="12250"/>
    <cellStyle name="Note 4 8" xfId="12251"/>
    <cellStyle name="Note 5" xfId="12252"/>
    <cellStyle name="Note 5 2" xfId="12253"/>
    <cellStyle name="Note 5 3" xfId="12254"/>
    <cellStyle name="Note 5 3 2" xfId="12255"/>
    <cellStyle name="Note 5 3 2 2" xfId="12256"/>
    <cellStyle name="Note 5 3 2 2 2" xfId="12257"/>
    <cellStyle name="Note 5 3 2 2 2 2" xfId="12258"/>
    <cellStyle name="Note 5 3 2 2 3" xfId="12259"/>
    <cellStyle name="Note 5 3 2 2 3 2" xfId="12260"/>
    <cellStyle name="Note 5 3 2 2 4" xfId="12261"/>
    <cellStyle name="Note 5 3 2 3" xfId="12262"/>
    <cellStyle name="Note 5 3 2 3 2" xfId="12263"/>
    <cellStyle name="Note 5 3 2 4" xfId="12264"/>
    <cellStyle name="Note 5 3 2 4 2" xfId="12265"/>
    <cellStyle name="Note 5 3 2 5" xfId="12266"/>
    <cellStyle name="Note 5 3 3" xfId="12267"/>
    <cellStyle name="Note 5 3 3 2" xfId="12268"/>
    <cellStyle name="Note 5 3 3 2 2" xfId="12269"/>
    <cellStyle name="Note 5 3 3 3" xfId="12270"/>
    <cellStyle name="Note 5 3 3 3 2" xfId="12271"/>
    <cellStyle name="Note 5 3 3 4" xfId="12272"/>
    <cellStyle name="Note 5 3 4" xfId="12273"/>
    <cellStyle name="Note 5 3 4 2" xfId="12274"/>
    <cellStyle name="Note 5 3 4 2 2" xfId="12275"/>
    <cellStyle name="Note 5 3 4 3" xfId="12276"/>
    <cellStyle name="Note 5 3 4 3 2" xfId="12277"/>
    <cellStyle name="Note 5 3 4 4" xfId="12278"/>
    <cellStyle name="Note 5 3 5" xfId="12279"/>
    <cellStyle name="Note 5 3 5 2" xfId="12280"/>
    <cellStyle name="Note 5 3 6" xfId="12281"/>
    <cellStyle name="Note 5 3 6 2" xfId="12282"/>
    <cellStyle name="Note 5 3 7" xfId="12283"/>
    <cellStyle name="Note 5 4" xfId="12284"/>
    <cellStyle name="Note 5 5" xfId="12285"/>
    <cellStyle name="Note 5 6" xfId="12286"/>
    <cellStyle name="Note 5 7" xfId="12287"/>
    <cellStyle name="Note 5 8" xfId="12288"/>
    <cellStyle name="Note 6" xfId="12289"/>
    <cellStyle name="Note 6 2" xfId="12290"/>
    <cellStyle name="Note 6 3" xfId="12291"/>
    <cellStyle name="Note 6 3 2" xfId="12292"/>
    <cellStyle name="Note 6 3 2 2" xfId="12293"/>
    <cellStyle name="Note 6 3 2 2 2" xfId="12294"/>
    <cellStyle name="Note 6 3 2 2 2 2" xfId="12295"/>
    <cellStyle name="Note 6 3 2 2 3" xfId="12296"/>
    <cellStyle name="Note 6 3 2 2 3 2" xfId="12297"/>
    <cellStyle name="Note 6 3 2 2 4" xfId="12298"/>
    <cellStyle name="Note 6 3 2 3" xfId="12299"/>
    <cellStyle name="Note 6 3 2 3 2" xfId="12300"/>
    <cellStyle name="Note 6 3 2 4" xfId="12301"/>
    <cellStyle name="Note 6 3 2 4 2" xfId="12302"/>
    <cellStyle name="Note 6 3 2 5" xfId="12303"/>
    <cellStyle name="Note 6 3 3" xfId="12304"/>
    <cellStyle name="Note 6 3 3 2" xfId="12305"/>
    <cellStyle name="Note 6 3 3 2 2" xfId="12306"/>
    <cellStyle name="Note 6 3 3 3" xfId="12307"/>
    <cellStyle name="Note 6 3 3 3 2" xfId="12308"/>
    <cellStyle name="Note 6 3 3 4" xfId="12309"/>
    <cellStyle name="Note 6 3 4" xfId="12310"/>
    <cellStyle name="Note 6 3 4 2" xfId="12311"/>
    <cellStyle name="Note 6 3 4 2 2" xfId="12312"/>
    <cellStyle name="Note 6 3 4 3" xfId="12313"/>
    <cellStyle name="Note 6 3 4 3 2" xfId="12314"/>
    <cellStyle name="Note 6 3 4 4" xfId="12315"/>
    <cellStyle name="Note 6 3 5" xfId="12316"/>
    <cellStyle name="Note 6 3 5 2" xfId="12317"/>
    <cellStyle name="Note 6 3 6" xfId="12318"/>
    <cellStyle name="Note 6 3 6 2" xfId="12319"/>
    <cellStyle name="Note 6 3 7" xfId="12320"/>
    <cellStyle name="Note 6 4" xfId="12321"/>
    <cellStyle name="Note 7" xfId="12322"/>
    <cellStyle name="Note 7 2" xfId="12323"/>
    <cellStyle name="Note 7 3" xfId="12324"/>
    <cellStyle name="Note 7 3 2" xfId="12325"/>
    <cellStyle name="Note 7 3 2 2" xfId="12326"/>
    <cellStyle name="Note 7 3 2 2 2" xfId="12327"/>
    <cellStyle name="Note 7 3 2 2 2 2" xfId="12328"/>
    <cellStyle name="Note 7 3 2 2 3" xfId="12329"/>
    <cellStyle name="Note 7 3 2 2 3 2" xfId="12330"/>
    <cellStyle name="Note 7 3 2 2 4" xfId="12331"/>
    <cellStyle name="Note 7 3 2 3" xfId="12332"/>
    <cellStyle name="Note 7 3 2 3 2" xfId="12333"/>
    <cellStyle name="Note 7 3 2 4" xfId="12334"/>
    <cellStyle name="Note 7 3 2 4 2" xfId="12335"/>
    <cellStyle name="Note 7 3 2 5" xfId="12336"/>
    <cellStyle name="Note 7 3 3" xfId="12337"/>
    <cellStyle name="Note 7 3 3 2" xfId="12338"/>
    <cellStyle name="Note 7 3 3 2 2" xfId="12339"/>
    <cellStyle name="Note 7 3 3 3" xfId="12340"/>
    <cellStyle name="Note 7 3 3 3 2" xfId="12341"/>
    <cellStyle name="Note 7 3 3 4" xfId="12342"/>
    <cellStyle name="Note 7 3 4" xfId="12343"/>
    <cellStyle name="Note 7 3 4 2" xfId="12344"/>
    <cellStyle name="Note 7 3 4 2 2" xfId="12345"/>
    <cellStyle name="Note 7 3 4 3" xfId="12346"/>
    <cellStyle name="Note 7 3 4 3 2" xfId="12347"/>
    <cellStyle name="Note 7 3 4 4" xfId="12348"/>
    <cellStyle name="Note 7 3 5" xfId="12349"/>
    <cellStyle name="Note 7 3 5 2" xfId="12350"/>
    <cellStyle name="Note 7 3 6" xfId="12351"/>
    <cellStyle name="Note 7 3 6 2" xfId="12352"/>
    <cellStyle name="Note 7 3 7" xfId="12353"/>
    <cellStyle name="Note 7 4" xfId="12354"/>
    <cellStyle name="Note 8" xfId="12355"/>
    <cellStyle name="Note 8 2" xfId="12356"/>
    <cellStyle name="Note 8 3" xfId="12357"/>
    <cellStyle name="Note 8 3 2" xfId="12358"/>
    <cellStyle name="Note 8 3 2 2" xfId="12359"/>
    <cellStyle name="Note 8 3 2 2 2" xfId="12360"/>
    <cellStyle name="Note 8 3 2 2 2 2" xfId="12361"/>
    <cellStyle name="Note 8 3 2 2 3" xfId="12362"/>
    <cellStyle name="Note 8 3 2 2 3 2" xfId="12363"/>
    <cellStyle name="Note 8 3 2 2 4" xfId="12364"/>
    <cellStyle name="Note 8 3 2 3" xfId="12365"/>
    <cellStyle name="Note 8 3 2 3 2" xfId="12366"/>
    <cellStyle name="Note 8 3 2 4" xfId="12367"/>
    <cellStyle name="Note 8 3 2 4 2" xfId="12368"/>
    <cellStyle name="Note 8 3 2 5" xfId="12369"/>
    <cellStyle name="Note 8 3 3" xfId="12370"/>
    <cellStyle name="Note 8 3 3 2" xfId="12371"/>
    <cellStyle name="Note 8 3 3 2 2" xfId="12372"/>
    <cellStyle name="Note 8 3 3 3" xfId="12373"/>
    <cellStyle name="Note 8 3 3 3 2" xfId="12374"/>
    <cellStyle name="Note 8 3 3 4" xfId="12375"/>
    <cellStyle name="Note 8 3 4" xfId="12376"/>
    <cellStyle name="Note 8 3 4 2" xfId="12377"/>
    <cellStyle name="Note 8 3 4 2 2" xfId="12378"/>
    <cellStyle name="Note 8 3 4 3" xfId="12379"/>
    <cellStyle name="Note 8 3 4 3 2" xfId="12380"/>
    <cellStyle name="Note 8 3 4 4" xfId="12381"/>
    <cellStyle name="Note 8 3 5" xfId="12382"/>
    <cellStyle name="Note 8 3 5 2" xfId="12383"/>
    <cellStyle name="Note 8 3 6" xfId="12384"/>
    <cellStyle name="Note 8 3 6 2" xfId="12385"/>
    <cellStyle name="Note 8 3 7" xfId="12386"/>
    <cellStyle name="Note 8 4" xfId="12387"/>
    <cellStyle name="Note 9" xfId="12388"/>
    <cellStyle name="Note 9 2" xfId="12389"/>
    <cellStyle name="Note 9 3" xfId="12390"/>
    <cellStyle name="Note 9 3 2" xfId="12391"/>
    <cellStyle name="Note 9 3 2 2" xfId="12392"/>
    <cellStyle name="Note 9 3 2 2 2" xfId="12393"/>
    <cellStyle name="Note 9 3 2 2 2 2" xfId="12394"/>
    <cellStyle name="Note 9 3 2 2 3" xfId="12395"/>
    <cellStyle name="Note 9 3 2 2 3 2" xfId="12396"/>
    <cellStyle name="Note 9 3 2 2 4" xfId="12397"/>
    <cellStyle name="Note 9 3 2 3" xfId="12398"/>
    <cellStyle name="Note 9 3 2 3 2" xfId="12399"/>
    <cellStyle name="Note 9 3 2 4" xfId="12400"/>
    <cellStyle name="Note 9 3 2 4 2" xfId="12401"/>
    <cellStyle name="Note 9 3 2 5" xfId="12402"/>
    <cellStyle name="Note 9 3 3" xfId="12403"/>
    <cellStyle name="Note 9 3 3 2" xfId="12404"/>
    <cellStyle name="Note 9 3 3 2 2" xfId="12405"/>
    <cellStyle name="Note 9 3 3 3" xfId="12406"/>
    <cellStyle name="Note 9 3 3 3 2" xfId="12407"/>
    <cellStyle name="Note 9 3 3 4" xfId="12408"/>
    <cellStyle name="Note 9 3 4" xfId="12409"/>
    <cellStyle name="Note 9 3 4 2" xfId="12410"/>
    <cellStyle name="Note 9 3 4 2 2" xfId="12411"/>
    <cellStyle name="Note 9 3 4 3" xfId="12412"/>
    <cellStyle name="Note 9 3 4 3 2" xfId="12413"/>
    <cellStyle name="Note 9 3 4 4" xfId="12414"/>
    <cellStyle name="Note 9 3 5" xfId="12415"/>
    <cellStyle name="Note 9 3 5 2" xfId="12416"/>
    <cellStyle name="Note 9 3 6" xfId="12417"/>
    <cellStyle name="Note 9 3 6 2" xfId="12418"/>
    <cellStyle name="Note 9 3 7" xfId="12419"/>
    <cellStyle name="Note 9 4" xfId="12420"/>
    <cellStyle name="Output 10" xfId="12421"/>
    <cellStyle name="Output 11" xfId="12422"/>
    <cellStyle name="Output 12" xfId="12423"/>
    <cellStyle name="Output 13" xfId="12424"/>
    <cellStyle name="Output 13 2" xfId="12425"/>
    <cellStyle name="Output 13 2 2" xfId="12426"/>
    <cellStyle name="Output 13 2 3" xfId="12427"/>
    <cellStyle name="Output 13 2 4" xfId="12428"/>
    <cellStyle name="Output 2" xfId="12429"/>
    <cellStyle name="Output 2 2" xfId="12430"/>
    <cellStyle name="Output 2 2 2" xfId="12431"/>
    <cellStyle name="Output 2 2 2 2" xfId="12432"/>
    <cellStyle name="Output 2 2 2 3" xfId="12433"/>
    <cellStyle name="Output 2 2 2 4" xfId="12434"/>
    <cellStyle name="Output 2 3" xfId="12435"/>
    <cellStyle name="Output 2 4" xfId="12436"/>
    <cellStyle name="Output 2 5" xfId="12437"/>
    <cellStyle name="Output 2 6" xfId="12438"/>
    <cellStyle name="Output 2 7" xfId="12439"/>
    <cellStyle name="Output 3" xfId="12440"/>
    <cellStyle name="Output 4" xfId="12441"/>
    <cellStyle name="Output 4 2" xfId="12442"/>
    <cellStyle name="Output 4 3" xfId="12443"/>
    <cellStyle name="Output 4 4" xfId="12444"/>
    <cellStyle name="Output 4 5" xfId="12445"/>
    <cellStyle name="Output 4 6" xfId="12446"/>
    <cellStyle name="Output 5" xfId="12447"/>
    <cellStyle name="Output 6" xfId="12448"/>
    <cellStyle name="Output 7" xfId="12449"/>
    <cellStyle name="Output 8" xfId="12450"/>
    <cellStyle name="Output 9" xfId="12451"/>
    <cellStyle name="Percen - Style1" xfId="12452"/>
    <cellStyle name="Percen - Style2" xfId="12453"/>
    <cellStyle name="Percen - Style3" xfId="12454"/>
    <cellStyle name="Percent (0)" xfId="12455"/>
    <cellStyle name="Percent [2]" xfId="12456"/>
    <cellStyle name="Percent [2] 2" xfId="12457"/>
    <cellStyle name="Percent [2] 3" xfId="12458"/>
    <cellStyle name="Percent 10" xfId="11"/>
    <cellStyle name="Percent 11" xfId="12459"/>
    <cellStyle name="Percent 12" xfId="12460"/>
    <cellStyle name="Percent 13" xfId="12461"/>
    <cellStyle name="Percent 14" xfId="12462"/>
    <cellStyle name="Percent 15" xfId="12463"/>
    <cellStyle name="Percent 16" xfId="12464"/>
    <cellStyle name="Percent 17" xfId="12465"/>
    <cellStyle name="Percent 17 2" xfId="12466"/>
    <cellStyle name="Percent 18" xfId="12467"/>
    <cellStyle name="Percent 19" xfId="12468"/>
    <cellStyle name="Percent 2" xfId="12469"/>
    <cellStyle name="Percent 2 2" xfId="12470"/>
    <cellStyle name="Percent 2 2 2" xfId="12471"/>
    <cellStyle name="Percent 2 3" xfId="12472"/>
    <cellStyle name="Percent 2 3 2" xfId="12473"/>
    <cellStyle name="Percent 2 4" xfId="12474"/>
    <cellStyle name="Percent 2 4 2" xfId="12475"/>
    <cellStyle name="Percent 2 5" xfId="12476"/>
    <cellStyle name="Percent 20" xfId="12477"/>
    <cellStyle name="Percent 21" xfId="12478"/>
    <cellStyle name="Percent 21 2" xfId="12479"/>
    <cellStyle name="Percent 22" xfId="12480"/>
    <cellStyle name="Percent 22 2" xfId="12481"/>
    <cellStyle name="Percent 23" xfId="12482"/>
    <cellStyle name="Percent 24" xfId="12483"/>
    <cellStyle name="Percent 25" xfId="12484"/>
    <cellStyle name="Percent 26" xfId="12485"/>
    <cellStyle name="Percent 27" xfId="12486"/>
    <cellStyle name="Percent 3" xfId="12487"/>
    <cellStyle name="Percent 3 2" xfId="12488"/>
    <cellStyle name="Percent 4" xfId="12489"/>
    <cellStyle name="Percent 4 2" xfId="12490"/>
    <cellStyle name="Percent 4 3" xfId="12491"/>
    <cellStyle name="Percent 5" xfId="12492"/>
    <cellStyle name="Percent 6" xfId="12493"/>
    <cellStyle name="Percent 7" xfId="12494"/>
    <cellStyle name="Percent 8" xfId="12495"/>
    <cellStyle name="Percent 9" xfId="12496"/>
    <cellStyle name="Processing" xfId="12497"/>
    <cellStyle name="Processing 2" xfId="12498"/>
    <cellStyle name="Processing 2 2" xfId="12499"/>
    <cellStyle name="Processing 3" xfId="12500"/>
    <cellStyle name="PSChar" xfId="12501"/>
    <cellStyle name="PSDate" xfId="12502"/>
    <cellStyle name="PSDec" xfId="12503"/>
    <cellStyle name="PSHeading" xfId="12504"/>
    <cellStyle name="PSHeading 2" xfId="12505"/>
    <cellStyle name="PSInt" xfId="12506"/>
    <cellStyle name="PSSpacer" xfId="12507"/>
    <cellStyle name="purple - Style8" xfId="12508"/>
    <cellStyle name="RED" xfId="12509"/>
    <cellStyle name="Red - Style7" xfId="12510"/>
    <cellStyle name="RED_04 07E Wild Horse Wind Expansion (C) (2)" xfId="12511"/>
    <cellStyle name="Report" xfId="12512"/>
    <cellStyle name="Report 2" xfId="12513"/>
    <cellStyle name="Report 2 2" xfId="12514"/>
    <cellStyle name="Report 3" xfId="12515"/>
    <cellStyle name="Report Bar" xfId="12516"/>
    <cellStyle name="Report Bar 2" xfId="12517"/>
    <cellStyle name="Report Bar 2 2" xfId="12518"/>
    <cellStyle name="Report Bar 2 3" xfId="12519"/>
    <cellStyle name="Report Bar 2 4" xfId="12520"/>
    <cellStyle name="Report Bar 3" xfId="12521"/>
    <cellStyle name="Report Bar 3 2" xfId="12522"/>
    <cellStyle name="Report Bar 3 3" xfId="12523"/>
    <cellStyle name="Report Bar 4" xfId="12524"/>
    <cellStyle name="Report Bar 4 2" xfId="12525"/>
    <cellStyle name="Report Bar 4 3" xfId="12526"/>
    <cellStyle name="Report Bar 4 4" xfId="12527"/>
    <cellStyle name="Report Bar 5" xfId="12528"/>
    <cellStyle name="Report Bar 5 2" xfId="12529"/>
    <cellStyle name="Report Bar 5 3" xfId="12530"/>
    <cellStyle name="Report Bar 5 4" xfId="12531"/>
    <cellStyle name="Report Bar 6" xfId="12532"/>
    <cellStyle name="Report Bar 6 2" xfId="12533"/>
    <cellStyle name="Report Bar 6 3" xfId="12534"/>
    <cellStyle name="Report Bar 6 4" xfId="12535"/>
    <cellStyle name="Report Bar 7" xfId="12536"/>
    <cellStyle name="Report Bar 7 2" xfId="12537"/>
    <cellStyle name="Report Bar 7 3" xfId="12538"/>
    <cellStyle name="Report Bar 7 4" xfId="12539"/>
    <cellStyle name="Report Heading" xfId="12540"/>
    <cellStyle name="Report Percent" xfId="12541"/>
    <cellStyle name="Report Percent 2" xfId="12542"/>
    <cellStyle name="Report Percent 2 2" xfId="12543"/>
    <cellStyle name="Report Percent 3" xfId="12544"/>
    <cellStyle name="Report Unit Cost" xfId="12545"/>
    <cellStyle name="Report Unit Cost 2" xfId="12546"/>
    <cellStyle name="Report Unit Cost 2 2" xfId="12547"/>
    <cellStyle name="Report Unit Cost 3" xfId="12548"/>
    <cellStyle name="Reports" xfId="12549"/>
    <cellStyle name="Reports 2" xfId="12550"/>
    <cellStyle name="Reports Total" xfId="12551"/>
    <cellStyle name="Reports Total 2" xfId="12552"/>
    <cellStyle name="Reports Total 2 2" xfId="12553"/>
    <cellStyle name="Reports Total 2 2 2" xfId="12554"/>
    <cellStyle name="Reports Total 2 2 3" xfId="12555"/>
    <cellStyle name="Reports Total 2 2 4" xfId="12556"/>
    <cellStyle name="Reports Total 2 2 5" xfId="12557"/>
    <cellStyle name="Reports Total 2 3" xfId="12558"/>
    <cellStyle name="Reports Total 2 3 2" xfId="12559"/>
    <cellStyle name="Reports Total 2 3 3" xfId="12560"/>
    <cellStyle name="Reports Total 2 3 4" xfId="12561"/>
    <cellStyle name="Reports Total 2 4" xfId="12562"/>
    <cellStyle name="Reports Total 2 4 2" xfId="12563"/>
    <cellStyle name="Reports Total 2 4 3" xfId="12564"/>
    <cellStyle name="Reports Total 2 4 4" xfId="12565"/>
    <cellStyle name="Reports Total 2 5" xfId="12566"/>
    <cellStyle name="Reports Total 2 5 2" xfId="12567"/>
    <cellStyle name="Reports Total 2 5 3" xfId="12568"/>
    <cellStyle name="Reports Total 2 5 4" xfId="12569"/>
    <cellStyle name="Reports Total 2 6" xfId="12570"/>
    <cellStyle name="Reports Total 2 6 2" xfId="12571"/>
    <cellStyle name="Reports Total 2 6 3" xfId="12572"/>
    <cellStyle name="Reports Total 2 6 4" xfId="12573"/>
    <cellStyle name="Reports Total 3" xfId="12574"/>
    <cellStyle name="Reports Total 3 2" xfId="12575"/>
    <cellStyle name="Reports Total 3 3" xfId="12576"/>
    <cellStyle name="Reports Total 3 4" xfId="12577"/>
    <cellStyle name="Reports Total 3 5" xfId="12578"/>
    <cellStyle name="Reports Total 4" xfId="12579"/>
    <cellStyle name="Reports Total 4 2" xfId="12580"/>
    <cellStyle name="Reports Total 4 3" xfId="12581"/>
    <cellStyle name="Reports Total 4 4" xfId="12582"/>
    <cellStyle name="Reports Total 5" xfId="12583"/>
    <cellStyle name="Reports Total 5 2" xfId="12584"/>
    <cellStyle name="Reports Total 5 3" xfId="12585"/>
    <cellStyle name="Reports Total 5 4" xfId="12586"/>
    <cellStyle name="Reports Total 6" xfId="12587"/>
    <cellStyle name="Reports Total 6 2" xfId="12588"/>
    <cellStyle name="Reports Total 6 3" xfId="12589"/>
    <cellStyle name="Reports Total 6 4" xfId="12590"/>
    <cellStyle name="Reports Total 7" xfId="12591"/>
    <cellStyle name="Reports Total 7 2" xfId="12592"/>
    <cellStyle name="Reports Total 7 3" xfId="12593"/>
    <cellStyle name="Reports Total 7 4" xfId="12594"/>
    <cellStyle name="Reports Unit Cost Total" xfId="12595"/>
    <cellStyle name="Reports Unit Cost Total 2" xfId="12596"/>
    <cellStyle name="Reports Unit Cost Total 2 2" xfId="12597"/>
    <cellStyle name="Reports Unit Cost Total 2 2 2" xfId="12598"/>
    <cellStyle name="Reports Unit Cost Total 2 2 3" xfId="12599"/>
    <cellStyle name="Reports Unit Cost Total 2 2 4" xfId="12600"/>
    <cellStyle name="Reports Unit Cost Total 2 3" xfId="12601"/>
    <cellStyle name="Reports Unit Cost Total 2 3 2" xfId="12602"/>
    <cellStyle name="Reports Unit Cost Total 2 3 3" xfId="12603"/>
    <cellStyle name="Reports Unit Cost Total 2 3 4" xfId="12604"/>
    <cellStyle name="Reports Unit Cost Total 2 4" xfId="12605"/>
    <cellStyle name="Reports Unit Cost Total 2 4 2" xfId="12606"/>
    <cellStyle name="Reports Unit Cost Total 2 4 3" xfId="12607"/>
    <cellStyle name="Reports Unit Cost Total 2 4 4" xfId="12608"/>
    <cellStyle name="Reports Unit Cost Total 2 5" xfId="12609"/>
    <cellStyle name="Reports Unit Cost Total 2 5 2" xfId="12610"/>
    <cellStyle name="Reports Unit Cost Total 2 5 3" xfId="12611"/>
    <cellStyle name="Reports Unit Cost Total 2 5 4" xfId="12612"/>
    <cellStyle name="Reports Unit Cost Total 3" xfId="12613"/>
    <cellStyle name="Reports Unit Cost Total 3 2" xfId="12614"/>
    <cellStyle name="Reports Unit Cost Total 3 3" xfId="12615"/>
    <cellStyle name="Reports Unit Cost Total 3 4" xfId="12616"/>
    <cellStyle name="Reports Unit Cost Total 4" xfId="12617"/>
    <cellStyle name="Reports Unit Cost Total 4 2" xfId="12618"/>
    <cellStyle name="Reports Unit Cost Total 4 3" xfId="12619"/>
    <cellStyle name="Reports Unit Cost Total 4 4" xfId="12620"/>
    <cellStyle name="Reports Unit Cost Total 5" xfId="12621"/>
    <cellStyle name="Reports Unit Cost Total 5 2" xfId="12622"/>
    <cellStyle name="Reports Unit Cost Total 5 3" xfId="12623"/>
    <cellStyle name="Reports Unit Cost Total 5 4" xfId="12624"/>
    <cellStyle name="Reports Unit Cost Total 6" xfId="12625"/>
    <cellStyle name="Reports Unit Cost Total 6 2" xfId="12626"/>
    <cellStyle name="Reports Unit Cost Total 6 3" xfId="12627"/>
    <cellStyle name="Reports Unit Cost Total 6 4" xfId="12628"/>
    <cellStyle name="Reports_Book9" xfId="12629"/>
    <cellStyle name="RevList" xfId="12630"/>
    <cellStyle name="round100" xfId="12631"/>
    <cellStyle name="round100 2" xfId="12632"/>
    <cellStyle name="SAPBEXaggData" xfId="12633"/>
    <cellStyle name="SAPBEXaggData 2" xfId="12634"/>
    <cellStyle name="SAPBEXaggData 2 2" xfId="12635"/>
    <cellStyle name="SAPBEXaggData 2 2 2" xfId="12636"/>
    <cellStyle name="SAPBEXaggData 2 2 3" xfId="12637"/>
    <cellStyle name="SAPBEXaggData 2 2 4" xfId="12638"/>
    <cellStyle name="SAPBEXaggData 2 3" xfId="12639"/>
    <cellStyle name="SAPBEXaggData 2 3 2" xfId="12640"/>
    <cellStyle name="SAPBEXaggData 2 3 3" xfId="12641"/>
    <cellStyle name="SAPBEXaggData 2 3 4" xfId="12642"/>
    <cellStyle name="SAPBEXaggData 2 4" xfId="12643"/>
    <cellStyle name="SAPBEXaggData 2 4 2" xfId="12644"/>
    <cellStyle name="SAPBEXaggData 2 4 3" xfId="12645"/>
    <cellStyle name="SAPBEXaggData 2 4 4" xfId="12646"/>
    <cellStyle name="SAPBEXaggData 2 5" xfId="12647"/>
    <cellStyle name="SAPBEXaggData 2 5 2" xfId="12648"/>
    <cellStyle name="SAPBEXaggData 2 5 3" xfId="12649"/>
    <cellStyle name="SAPBEXaggData 2 5 4" xfId="12650"/>
    <cellStyle name="SAPBEXaggData 3" xfId="12651"/>
    <cellStyle name="SAPBEXaggData 3 2" xfId="12652"/>
    <cellStyle name="SAPBEXaggData 3 2 2" xfId="12653"/>
    <cellStyle name="SAPBEXaggData 3 2 3" xfId="12654"/>
    <cellStyle name="SAPBEXaggData 3 2 4" xfId="12655"/>
    <cellStyle name="SAPBEXaggData 4" xfId="12656"/>
    <cellStyle name="SAPBEXaggData 4 2" xfId="12657"/>
    <cellStyle name="SAPBEXaggData 4 3" xfId="12658"/>
    <cellStyle name="SAPBEXaggData 4 4" xfId="12659"/>
    <cellStyle name="SAPBEXaggData 5" xfId="12660"/>
    <cellStyle name="SAPBEXaggData 5 2" xfId="12661"/>
    <cellStyle name="SAPBEXaggData 5 3" xfId="12662"/>
    <cellStyle name="SAPBEXaggData 5 4" xfId="12663"/>
    <cellStyle name="SAPBEXaggData 6" xfId="12664"/>
    <cellStyle name="SAPBEXaggData 6 2" xfId="12665"/>
    <cellStyle name="SAPBEXaggData 6 3" xfId="12666"/>
    <cellStyle name="SAPBEXaggData 6 4" xfId="12667"/>
    <cellStyle name="SAPBEXaggData 7" xfId="12668"/>
    <cellStyle name="SAPBEXaggData 7 2" xfId="12669"/>
    <cellStyle name="SAPBEXaggData 7 3" xfId="12670"/>
    <cellStyle name="SAPBEXaggData 7 4" xfId="12671"/>
    <cellStyle name="SAPBEXaggDataEmph" xfId="12672"/>
    <cellStyle name="SAPBEXaggDataEmph 2" xfId="12673"/>
    <cellStyle name="SAPBEXaggDataEmph 2 2" xfId="12674"/>
    <cellStyle name="SAPBEXaggDataEmph 2 2 2" xfId="12675"/>
    <cellStyle name="SAPBEXaggDataEmph 2 2 3" xfId="12676"/>
    <cellStyle name="SAPBEXaggDataEmph 2 2 4" xfId="12677"/>
    <cellStyle name="SAPBEXaggDataEmph 2 3" xfId="12678"/>
    <cellStyle name="SAPBEXaggDataEmph 2 3 2" xfId="12679"/>
    <cellStyle name="SAPBEXaggDataEmph 2 3 3" xfId="12680"/>
    <cellStyle name="SAPBEXaggDataEmph 2 3 4" xfId="12681"/>
    <cellStyle name="SAPBEXaggDataEmph 2 4" xfId="12682"/>
    <cellStyle name="SAPBEXaggDataEmph 2 4 2" xfId="12683"/>
    <cellStyle name="SAPBEXaggDataEmph 2 4 3" xfId="12684"/>
    <cellStyle name="SAPBEXaggDataEmph 2 4 4" xfId="12685"/>
    <cellStyle name="SAPBEXaggDataEmph 2 5" xfId="12686"/>
    <cellStyle name="SAPBEXaggDataEmph 2 5 2" xfId="12687"/>
    <cellStyle name="SAPBEXaggDataEmph 2 5 3" xfId="12688"/>
    <cellStyle name="SAPBEXaggDataEmph 2 5 4" xfId="12689"/>
    <cellStyle name="SAPBEXaggDataEmph 3" xfId="12690"/>
    <cellStyle name="SAPBEXaggDataEmph 3 2" xfId="12691"/>
    <cellStyle name="SAPBEXaggDataEmph 3 2 2" xfId="12692"/>
    <cellStyle name="SAPBEXaggDataEmph 3 2 3" xfId="12693"/>
    <cellStyle name="SAPBEXaggDataEmph 3 2 4" xfId="12694"/>
    <cellStyle name="SAPBEXaggDataEmph 4" xfId="12695"/>
    <cellStyle name="SAPBEXaggDataEmph 4 2" xfId="12696"/>
    <cellStyle name="SAPBEXaggDataEmph 4 3" xfId="12697"/>
    <cellStyle name="SAPBEXaggDataEmph 4 4" xfId="12698"/>
    <cellStyle name="SAPBEXaggDataEmph 5" xfId="12699"/>
    <cellStyle name="SAPBEXaggDataEmph 5 2" xfId="12700"/>
    <cellStyle name="SAPBEXaggDataEmph 5 3" xfId="12701"/>
    <cellStyle name="SAPBEXaggDataEmph 5 4" xfId="12702"/>
    <cellStyle name="SAPBEXaggDataEmph 6" xfId="12703"/>
    <cellStyle name="SAPBEXaggDataEmph 6 2" xfId="12704"/>
    <cellStyle name="SAPBEXaggDataEmph 6 3" xfId="12705"/>
    <cellStyle name="SAPBEXaggDataEmph 6 4" xfId="12706"/>
    <cellStyle name="SAPBEXaggDataEmph 7" xfId="12707"/>
    <cellStyle name="SAPBEXaggDataEmph 7 2" xfId="12708"/>
    <cellStyle name="SAPBEXaggDataEmph 7 3" xfId="12709"/>
    <cellStyle name="SAPBEXaggDataEmph 7 4" xfId="12710"/>
    <cellStyle name="SAPBEXaggItem" xfId="12711"/>
    <cellStyle name="SAPBEXaggItem 2" xfId="12712"/>
    <cellStyle name="SAPBEXaggItem 2 2" xfId="12713"/>
    <cellStyle name="SAPBEXaggItem 2 2 2" xfId="12714"/>
    <cellStyle name="SAPBEXaggItem 2 2 3" xfId="12715"/>
    <cellStyle name="SAPBEXaggItem 2 2 4" xfId="12716"/>
    <cellStyle name="SAPBEXaggItem 2 3" xfId="12717"/>
    <cellStyle name="SAPBEXaggItem 2 3 2" xfId="12718"/>
    <cellStyle name="SAPBEXaggItem 2 3 3" xfId="12719"/>
    <cellStyle name="SAPBEXaggItem 2 3 4" xfId="12720"/>
    <cellStyle name="SAPBEXaggItem 2 4" xfId="12721"/>
    <cellStyle name="SAPBEXaggItem 2 4 2" xfId="12722"/>
    <cellStyle name="SAPBEXaggItem 2 4 3" xfId="12723"/>
    <cellStyle name="SAPBEXaggItem 2 4 4" xfId="12724"/>
    <cellStyle name="SAPBEXaggItem 2 5" xfId="12725"/>
    <cellStyle name="SAPBEXaggItem 2 5 2" xfId="12726"/>
    <cellStyle name="SAPBEXaggItem 2 5 3" xfId="12727"/>
    <cellStyle name="SAPBEXaggItem 2 5 4" xfId="12728"/>
    <cellStyle name="SAPBEXaggItem 3" xfId="12729"/>
    <cellStyle name="SAPBEXaggItem 3 2" xfId="12730"/>
    <cellStyle name="SAPBEXaggItem 3 2 2" xfId="12731"/>
    <cellStyle name="SAPBEXaggItem 3 2 3" xfId="12732"/>
    <cellStyle name="SAPBEXaggItem 3 2 4" xfId="12733"/>
    <cellStyle name="SAPBEXaggItem 4" xfId="12734"/>
    <cellStyle name="SAPBEXaggItem 4 2" xfId="12735"/>
    <cellStyle name="SAPBEXaggItem 4 3" xfId="12736"/>
    <cellStyle name="SAPBEXaggItem 4 4" xfId="12737"/>
    <cellStyle name="SAPBEXaggItem 5" xfId="12738"/>
    <cellStyle name="SAPBEXaggItem 5 2" xfId="12739"/>
    <cellStyle name="SAPBEXaggItem 5 3" xfId="12740"/>
    <cellStyle name="SAPBEXaggItem 5 4" xfId="12741"/>
    <cellStyle name="SAPBEXaggItem 6" xfId="12742"/>
    <cellStyle name="SAPBEXaggItem 6 2" xfId="12743"/>
    <cellStyle name="SAPBEXaggItem 6 3" xfId="12744"/>
    <cellStyle name="SAPBEXaggItem 6 4" xfId="12745"/>
    <cellStyle name="SAPBEXaggItem 7" xfId="12746"/>
    <cellStyle name="SAPBEXaggItem 7 2" xfId="12747"/>
    <cellStyle name="SAPBEXaggItem 7 3" xfId="12748"/>
    <cellStyle name="SAPBEXaggItem 7 4" xfId="12749"/>
    <cellStyle name="SAPBEXaggItemX" xfId="12750"/>
    <cellStyle name="SAPBEXaggItemX 2" xfId="12751"/>
    <cellStyle name="SAPBEXaggItemX 2 2" xfId="12752"/>
    <cellStyle name="SAPBEXaggItemX 2 2 2" xfId="12753"/>
    <cellStyle name="SAPBEXaggItemX 2 2 3" xfId="12754"/>
    <cellStyle name="SAPBEXaggItemX 2 2 4" xfId="12755"/>
    <cellStyle name="SAPBEXaggItemX 2 3" xfId="12756"/>
    <cellStyle name="SAPBEXaggItemX 2 3 2" xfId="12757"/>
    <cellStyle name="SAPBEXaggItemX 2 3 3" xfId="12758"/>
    <cellStyle name="SAPBEXaggItemX 2 3 4" xfId="12759"/>
    <cellStyle name="SAPBEXaggItemX 2 4" xfId="12760"/>
    <cellStyle name="SAPBEXaggItemX 2 4 2" xfId="12761"/>
    <cellStyle name="SAPBEXaggItemX 2 4 3" xfId="12762"/>
    <cellStyle name="SAPBEXaggItemX 2 4 4" xfId="12763"/>
    <cellStyle name="SAPBEXaggItemX 2 5" xfId="12764"/>
    <cellStyle name="SAPBEXaggItemX 2 5 2" xfId="12765"/>
    <cellStyle name="SAPBEXaggItemX 2 5 3" xfId="12766"/>
    <cellStyle name="SAPBEXaggItemX 2 5 4" xfId="12767"/>
    <cellStyle name="SAPBEXaggItemX 3" xfId="12768"/>
    <cellStyle name="SAPBEXaggItemX 3 2" xfId="12769"/>
    <cellStyle name="SAPBEXaggItemX 3 2 2" xfId="12770"/>
    <cellStyle name="SAPBEXaggItemX 3 2 3" xfId="12771"/>
    <cellStyle name="SAPBEXaggItemX 3 2 4" xfId="12772"/>
    <cellStyle name="SAPBEXaggItemX 4" xfId="12773"/>
    <cellStyle name="SAPBEXaggItemX 4 2" xfId="12774"/>
    <cellStyle name="SAPBEXaggItemX 4 3" xfId="12775"/>
    <cellStyle name="SAPBEXaggItemX 4 4" xfId="12776"/>
    <cellStyle name="SAPBEXaggItemX 5" xfId="12777"/>
    <cellStyle name="SAPBEXaggItemX 5 2" xfId="12778"/>
    <cellStyle name="SAPBEXaggItemX 5 3" xfId="12779"/>
    <cellStyle name="SAPBEXaggItemX 5 4" xfId="12780"/>
    <cellStyle name="SAPBEXaggItemX 6" xfId="12781"/>
    <cellStyle name="SAPBEXaggItemX 6 2" xfId="12782"/>
    <cellStyle name="SAPBEXaggItemX 6 3" xfId="12783"/>
    <cellStyle name="SAPBEXaggItemX 6 4" xfId="12784"/>
    <cellStyle name="SAPBEXaggItemX 7" xfId="12785"/>
    <cellStyle name="SAPBEXaggItemX 7 2" xfId="12786"/>
    <cellStyle name="SAPBEXaggItemX 7 3" xfId="12787"/>
    <cellStyle name="SAPBEXaggItemX 7 4" xfId="12788"/>
    <cellStyle name="SAPBEXchaText" xfId="12789"/>
    <cellStyle name="SAPBEXchaText 2" xfId="12790"/>
    <cellStyle name="SAPBEXchaText 3" xfId="12791"/>
    <cellStyle name="SAPBEXchaText 4" xfId="12792"/>
    <cellStyle name="SAPBEXchaText 4 2" xfId="12793"/>
    <cellStyle name="SAPBEXchaText 4 2 2" xfId="12794"/>
    <cellStyle name="SAPBEXchaText 4 2 3" xfId="12795"/>
    <cellStyle name="SAPBEXchaText 4 2 4" xfId="12796"/>
    <cellStyle name="SAPBEXexcBad7" xfId="12797"/>
    <cellStyle name="SAPBEXexcBad7 2" xfId="12798"/>
    <cellStyle name="SAPBEXexcBad7 2 2" xfId="12799"/>
    <cellStyle name="SAPBEXexcBad7 2 2 2" xfId="12800"/>
    <cellStyle name="SAPBEXexcBad7 2 2 3" xfId="12801"/>
    <cellStyle name="SAPBEXexcBad7 2 2 4" xfId="12802"/>
    <cellStyle name="SAPBEXexcBad7 2 3" xfId="12803"/>
    <cellStyle name="SAPBEXexcBad7 2 3 2" xfId="12804"/>
    <cellStyle name="SAPBEXexcBad7 2 3 3" xfId="12805"/>
    <cellStyle name="SAPBEXexcBad7 2 3 4" xfId="12806"/>
    <cellStyle name="SAPBEXexcBad7 2 4" xfId="12807"/>
    <cellStyle name="SAPBEXexcBad7 2 4 2" xfId="12808"/>
    <cellStyle name="SAPBEXexcBad7 2 4 3" xfId="12809"/>
    <cellStyle name="SAPBEXexcBad7 2 4 4" xfId="12810"/>
    <cellStyle name="SAPBEXexcBad7 2 5" xfId="12811"/>
    <cellStyle name="SAPBEXexcBad7 2 5 2" xfId="12812"/>
    <cellStyle name="SAPBEXexcBad7 2 5 3" xfId="12813"/>
    <cellStyle name="SAPBEXexcBad7 2 5 4" xfId="12814"/>
    <cellStyle name="SAPBEXexcBad7 3" xfId="12815"/>
    <cellStyle name="SAPBEXexcBad7 3 2" xfId="12816"/>
    <cellStyle name="SAPBEXexcBad7 3 2 2" xfId="12817"/>
    <cellStyle name="SAPBEXexcBad7 3 2 3" xfId="12818"/>
    <cellStyle name="SAPBEXexcBad7 3 2 4" xfId="12819"/>
    <cellStyle name="SAPBEXexcBad7 4" xfId="12820"/>
    <cellStyle name="SAPBEXexcBad7 4 2" xfId="12821"/>
    <cellStyle name="SAPBEXexcBad7 4 3" xfId="12822"/>
    <cellStyle name="SAPBEXexcBad7 4 4" xfId="12823"/>
    <cellStyle name="SAPBEXexcBad7 5" xfId="12824"/>
    <cellStyle name="SAPBEXexcBad7 5 2" xfId="12825"/>
    <cellStyle name="SAPBEXexcBad7 5 3" xfId="12826"/>
    <cellStyle name="SAPBEXexcBad7 5 4" xfId="12827"/>
    <cellStyle name="SAPBEXexcBad7 6" xfId="12828"/>
    <cellStyle name="SAPBEXexcBad7 6 2" xfId="12829"/>
    <cellStyle name="SAPBEXexcBad7 6 3" xfId="12830"/>
    <cellStyle name="SAPBEXexcBad7 6 4" xfId="12831"/>
    <cellStyle name="SAPBEXexcBad7 7" xfId="12832"/>
    <cellStyle name="SAPBEXexcBad7 7 2" xfId="12833"/>
    <cellStyle name="SAPBEXexcBad7 7 3" xfId="12834"/>
    <cellStyle name="SAPBEXexcBad7 7 4" xfId="12835"/>
    <cellStyle name="SAPBEXexcBad8" xfId="12836"/>
    <cellStyle name="SAPBEXexcBad8 2" xfId="12837"/>
    <cellStyle name="SAPBEXexcBad8 2 2" xfId="12838"/>
    <cellStyle name="SAPBEXexcBad8 2 2 2" xfId="12839"/>
    <cellStyle name="SAPBEXexcBad8 2 2 3" xfId="12840"/>
    <cellStyle name="SAPBEXexcBad8 2 2 4" xfId="12841"/>
    <cellStyle name="SAPBEXexcBad8 2 3" xfId="12842"/>
    <cellStyle name="SAPBEXexcBad8 2 3 2" xfId="12843"/>
    <cellStyle name="SAPBEXexcBad8 2 3 3" xfId="12844"/>
    <cellStyle name="SAPBEXexcBad8 2 3 4" xfId="12845"/>
    <cellStyle name="SAPBEXexcBad8 2 4" xfId="12846"/>
    <cellStyle name="SAPBEXexcBad8 2 4 2" xfId="12847"/>
    <cellStyle name="SAPBEXexcBad8 2 4 3" xfId="12848"/>
    <cellStyle name="SAPBEXexcBad8 2 4 4" xfId="12849"/>
    <cellStyle name="SAPBEXexcBad8 2 5" xfId="12850"/>
    <cellStyle name="SAPBEXexcBad8 2 5 2" xfId="12851"/>
    <cellStyle name="SAPBEXexcBad8 2 5 3" xfId="12852"/>
    <cellStyle name="SAPBEXexcBad8 2 5 4" xfId="12853"/>
    <cellStyle name="SAPBEXexcBad8 3" xfId="12854"/>
    <cellStyle name="SAPBEXexcBad8 3 2" xfId="12855"/>
    <cellStyle name="SAPBEXexcBad8 3 2 2" xfId="12856"/>
    <cellStyle name="SAPBEXexcBad8 3 2 3" xfId="12857"/>
    <cellStyle name="SAPBEXexcBad8 3 2 4" xfId="12858"/>
    <cellStyle name="SAPBEXexcBad8 4" xfId="12859"/>
    <cellStyle name="SAPBEXexcBad8 4 2" xfId="12860"/>
    <cellStyle name="SAPBEXexcBad8 4 3" xfId="12861"/>
    <cellStyle name="SAPBEXexcBad8 4 4" xfId="12862"/>
    <cellStyle name="SAPBEXexcBad8 5" xfId="12863"/>
    <cellStyle name="SAPBEXexcBad8 5 2" xfId="12864"/>
    <cellStyle name="SAPBEXexcBad8 5 3" xfId="12865"/>
    <cellStyle name="SAPBEXexcBad8 5 4" xfId="12866"/>
    <cellStyle name="SAPBEXexcBad8 6" xfId="12867"/>
    <cellStyle name="SAPBEXexcBad8 6 2" xfId="12868"/>
    <cellStyle name="SAPBEXexcBad8 6 3" xfId="12869"/>
    <cellStyle name="SAPBEXexcBad8 6 4" xfId="12870"/>
    <cellStyle name="SAPBEXexcBad8 7" xfId="12871"/>
    <cellStyle name="SAPBEXexcBad8 7 2" xfId="12872"/>
    <cellStyle name="SAPBEXexcBad8 7 3" xfId="12873"/>
    <cellStyle name="SAPBEXexcBad8 7 4" xfId="12874"/>
    <cellStyle name="SAPBEXexcBad9" xfId="12875"/>
    <cellStyle name="SAPBEXexcBad9 2" xfId="12876"/>
    <cellStyle name="SAPBEXexcBad9 2 2" xfId="12877"/>
    <cellStyle name="SAPBEXexcBad9 2 2 2" xfId="12878"/>
    <cellStyle name="SAPBEXexcBad9 2 2 3" xfId="12879"/>
    <cellStyle name="SAPBEXexcBad9 2 2 4" xfId="12880"/>
    <cellStyle name="SAPBEXexcBad9 2 3" xfId="12881"/>
    <cellStyle name="SAPBEXexcBad9 2 3 2" xfId="12882"/>
    <cellStyle name="SAPBEXexcBad9 2 3 3" xfId="12883"/>
    <cellStyle name="SAPBEXexcBad9 2 3 4" xfId="12884"/>
    <cellStyle name="SAPBEXexcBad9 2 4" xfId="12885"/>
    <cellStyle name="SAPBEXexcBad9 2 4 2" xfId="12886"/>
    <cellStyle name="SAPBEXexcBad9 2 4 3" xfId="12887"/>
    <cellStyle name="SAPBEXexcBad9 2 4 4" xfId="12888"/>
    <cellStyle name="SAPBEXexcBad9 2 5" xfId="12889"/>
    <cellStyle name="SAPBEXexcBad9 2 5 2" xfId="12890"/>
    <cellStyle name="SAPBEXexcBad9 2 5 3" xfId="12891"/>
    <cellStyle name="SAPBEXexcBad9 2 5 4" xfId="12892"/>
    <cellStyle name="SAPBEXexcBad9 3" xfId="12893"/>
    <cellStyle name="SAPBEXexcBad9 3 2" xfId="12894"/>
    <cellStyle name="SAPBEXexcBad9 3 2 2" xfId="12895"/>
    <cellStyle name="SAPBEXexcBad9 3 2 3" xfId="12896"/>
    <cellStyle name="SAPBEXexcBad9 3 2 4" xfId="12897"/>
    <cellStyle name="SAPBEXexcBad9 4" xfId="12898"/>
    <cellStyle name="SAPBEXexcBad9 4 2" xfId="12899"/>
    <cellStyle name="SAPBEXexcBad9 4 3" xfId="12900"/>
    <cellStyle name="SAPBEXexcBad9 4 4" xfId="12901"/>
    <cellStyle name="SAPBEXexcBad9 5" xfId="12902"/>
    <cellStyle name="SAPBEXexcBad9 5 2" xfId="12903"/>
    <cellStyle name="SAPBEXexcBad9 5 3" xfId="12904"/>
    <cellStyle name="SAPBEXexcBad9 5 4" xfId="12905"/>
    <cellStyle name="SAPBEXexcBad9 6" xfId="12906"/>
    <cellStyle name="SAPBEXexcBad9 6 2" xfId="12907"/>
    <cellStyle name="SAPBEXexcBad9 6 3" xfId="12908"/>
    <cellStyle name="SAPBEXexcBad9 6 4" xfId="12909"/>
    <cellStyle name="SAPBEXexcBad9 7" xfId="12910"/>
    <cellStyle name="SAPBEXexcBad9 7 2" xfId="12911"/>
    <cellStyle name="SAPBEXexcBad9 7 3" xfId="12912"/>
    <cellStyle name="SAPBEXexcBad9 7 4" xfId="12913"/>
    <cellStyle name="SAPBEXexcCritical4" xfId="12914"/>
    <cellStyle name="SAPBEXexcCritical4 2" xfId="12915"/>
    <cellStyle name="SAPBEXexcCritical4 2 2" xfId="12916"/>
    <cellStyle name="SAPBEXexcCritical4 2 2 2" xfId="12917"/>
    <cellStyle name="SAPBEXexcCritical4 2 2 3" xfId="12918"/>
    <cellStyle name="SAPBEXexcCritical4 2 2 4" xfId="12919"/>
    <cellStyle name="SAPBEXexcCritical4 2 3" xfId="12920"/>
    <cellStyle name="SAPBEXexcCritical4 2 3 2" xfId="12921"/>
    <cellStyle name="SAPBEXexcCritical4 2 3 3" xfId="12922"/>
    <cellStyle name="SAPBEXexcCritical4 2 3 4" xfId="12923"/>
    <cellStyle name="SAPBEXexcCritical4 2 4" xfId="12924"/>
    <cellStyle name="SAPBEXexcCritical4 2 4 2" xfId="12925"/>
    <cellStyle name="SAPBEXexcCritical4 2 4 3" xfId="12926"/>
    <cellStyle name="SAPBEXexcCritical4 2 4 4" xfId="12927"/>
    <cellStyle name="SAPBEXexcCritical4 2 5" xfId="12928"/>
    <cellStyle name="SAPBEXexcCritical4 2 5 2" xfId="12929"/>
    <cellStyle name="SAPBEXexcCritical4 2 5 3" xfId="12930"/>
    <cellStyle name="SAPBEXexcCritical4 2 5 4" xfId="12931"/>
    <cellStyle name="SAPBEXexcCritical4 3" xfId="12932"/>
    <cellStyle name="SAPBEXexcCritical4 3 2" xfId="12933"/>
    <cellStyle name="SAPBEXexcCritical4 3 2 2" xfId="12934"/>
    <cellStyle name="SAPBEXexcCritical4 3 2 3" xfId="12935"/>
    <cellStyle name="SAPBEXexcCritical4 3 2 4" xfId="12936"/>
    <cellStyle name="SAPBEXexcCritical4 4" xfId="12937"/>
    <cellStyle name="SAPBEXexcCritical4 4 2" xfId="12938"/>
    <cellStyle name="SAPBEXexcCritical4 4 3" xfId="12939"/>
    <cellStyle name="SAPBEXexcCritical4 4 4" xfId="12940"/>
    <cellStyle name="SAPBEXexcCritical4 5" xfId="12941"/>
    <cellStyle name="SAPBEXexcCritical4 5 2" xfId="12942"/>
    <cellStyle name="SAPBEXexcCritical4 5 3" xfId="12943"/>
    <cellStyle name="SAPBEXexcCritical4 5 4" xfId="12944"/>
    <cellStyle name="SAPBEXexcCritical4 6" xfId="12945"/>
    <cellStyle name="SAPBEXexcCritical4 6 2" xfId="12946"/>
    <cellStyle name="SAPBEXexcCritical4 6 3" xfId="12947"/>
    <cellStyle name="SAPBEXexcCritical4 6 4" xfId="12948"/>
    <cellStyle name="SAPBEXexcCritical4 7" xfId="12949"/>
    <cellStyle name="SAPBEXexcCritical4 7 2" xfId="12950"/>
    <cellStyle name="SAPBEXexcCritical4 7 3" xfId="12951"/>
    <cellStyle name="SAPBEXexcCritical4 7 4" xfId="12952"/>
    <cellStyle name="SAPBEXexcCritical5" xfId="12953"/>
    <cellStyle name="SAPBEXexcCritical5 2" xfId="12954"/>
    <cellStyle name="SAPBEXexcCritical5 2 2" xfId="12955"/>
    <cellStyle name="SAPBEXexcCritical5 2 2 2" xfId="12956"/>
    <cellStyle name="SAPBEXexcCritical5 2 2 3" xfId="12957"/>
    <cellStyle name="SAPBEXexcCritical5 2 2 4" xfId="12958"/>
    <cellStyle name="SAPBEXexcCritical5 2 3" xfId="12959"/>
    <cellStyle name="SAPBEXexcCritical5 2 3 2" xfId="12960"/>
    <cellStyle name="SAPBEXexcCritical5 2 3 3" xfId="12961"/>
    <cellStyle name="SAPBEXexcCritical5 2 3 4" xfId="12962"/>
    <cellStyle name="SAPBEXexcCritical5 2 4" xfId="12963"/>
    <cellStyle name="SAPBEXexcCritical5 2 4 2" xfId="12964"/>
    <cellStyle name="SAPBEXexcCritical5 2 4 3" xfId="12965"/>
    <cellStyle name="SAPBEXexcCritical5 2 4 4" xfId="12966"/>
    <cellStyle name="SAPBEXexcCritical5 2 5" xfId="12967"/>
    <cellStyle name="SAPBEXexcCritical5 2 5 2" xfId="12968"/>
    <cellStyle name="SAPBEXexcCritical5 2 5 3" xfId="12969"/>
    <cellStyle name="SAPBEXexcCritical5 2 5 4" xfId="12970"/>
    <cellStyle name="SAPBEXexcCritical5 3" xfId="12971"/>
    <cellStyle name="SAPBEXexcCritical5 3 2" xfId="12972"/>
    <cellStyle name="SAPBEXexcCritical5 3 2 2" xfId="12973"/>
    <cellStyle name="SAPBEXexcCritical5 3 2 3" xfId="12974"/>
    <cellStyle name="SAPBEXexcCritical5 3 2 4" xfId="12975"/>
    <cellStyle name="SAPBEXexcCritical5 4" xfId="12976"/>
    <cellStyle name="SAPBEXexcCritical5 4 2" xfId="12977"/>
    <cellStyle name="SAPBEXexcCritical5 4 3" xfId="12978"/>
    <cellStyle name="SAPBEXexcCritical5 4 4" xfId="12979"/>
    <cellStyle name="SAPBEXexcCritical5 5" xfId="12980"/>
    <cellStyle name="SAPBEXexcCritical5 5 2" xfId="12981"/>
    <cellStyle name="SAPBEXexcCritical5 5 3" xfId="12982"/>
    <cellStyle name="SAPBEXexcCritical5 5 4" xfId="12983"/>
    <cellStyle name="SAPBEXexcCritical5 6" xfId="12984"/>
    <cellStyle name="SAPBEXexcCritical5 6 2" xfId="12985"/>
    <cellStyle name="SAPBEXexcCritical5 6 3" xfId="12986"/>
    <cellStyle name="SAPBEXexcCritical5 6 4" xfId="12987"/>
    <cellStyle name="SAPBEXexcCritical5 7" xfId="12988"/>
    <cellStyle name="SAPBEXexcCritical5 7 2" xfId="12989"/>
    <cellStyle name="SAPBEXexcCritical5 7 3" xfId="12990"/>
    <cellStyle name="SAPBEXexcCritical5 7 4" xfId="12991"/>
    <cellStyle name="SAPBEXexcCritical6" xfId="12992"/>
    <cellStyle name="SAPBEXexcCritical6 2" xfId="12993"/>
    <cellStyle name="SAPBEXexcCritical6 2 2" xfId="12994"/>
    <cellStyle name="SAPBEXexcCritical6 2 2 2" xfId="12995"/>
    <cellStyle name="SAPBEXexcCritical6 2 2 3" xfId="12996"/>
    <cellStyle name="SAPBEXexcCritical6 2 2 4" xfId="12997"/>
    <cellStyle name="SAPBEXexcCritical6 2 3" xfId="12998"/>
    <cellStyle name="SAPBEXexcCritical6 2 3 2" xfId="12999"/>
    <cellStyle name="SAPBEXexcCritical6 2 3 3" xfId="13000"/>
    <cellStyle name="SAPBEXexcCritical6 2 3 4" xfId="13001"/>
    <cellStyle name="SAPBEXexcCritical6 2 4" xfId="13002"/>
    <cellStyle name="SAPBEXexcCritical6 2 4 2" xfId="13003"/>
    <cellStyle name="SAPBEXexcCritical6 2 4 3" xfId="13004"/>
    <cellStyle name="SAPBEXexcCritical6 2 4 4" xfId="13005"/>
    <cellStyle name="SAPBEXexcCritical6 2 5" xfId="13006"/>
    <cellStyle name="SAPBEXexcCritical6 2 5 2" xfId="13007"/>
    <cellStyle name="SAPBEXexcCritical6 2 5 3" xfId="13008"/>
    <cellStyle name="SAPBEXexcCritical6 2 5 4" xfId="13009"/>
    <cellStyle name="SAPBEXexcCritical6 3" xfId="13010"/>
    <cellStyle name="SAPBEXexcCritical6 3 2" xfId="13011"/>
    <cellStyle name="SAPBEXexcCritical6 3 2 2" xfId="13012"/>
    <cellStyle name="SAPBEXexcCritical6 3 2 3" xfId="13013"/>
    <cellStyle name="SAPBEXexcCritical6 3 2 4" xfId="13014"/>
    <cellStyle name="SAPBEXexcCritical6 4" xfId="13015"/>
    <cellStyle name="SAPBEXexcCritical6 4 2" xfId="13016"/>
    <cellStyle name="SAPBEXexcCritical6 4 3" xfId="13017"/>
    <cellStyle name="SAPBEXexcCritical6 4 4" xfId="13018"/>
    <cellStyle name="SAPBEXexcCritical6 5" xfId="13019"/>
    <cellStyle name="SAPBEXexcCritical6 5 2" xfId="13020"/>
    <cellStyle name="SAPBEXexcCritical6 5 3" xfId="13021"/>
    <cellStyle name="SAPBEXexcCritical6 5 4" xfId="13022"/>
    <cellStyle name="SAPBEXexcCritical6 6" xfId="13023"/>
    <cellStyle name="SAPBEXexcCritical6 6 2" xfId="13024"/>
    <cellStyle name="SAPBEXexcCritical6 6 3" xfId="13025"/>
    <cellStyle name="SAPBEXexcCritical6 6 4" xfId="13026"/>
    <cellStyle name="SAPBEXexcCritical6 7" xfId="13027"/>
    <cellStyle name="SAPBEXexcCritical6 7 2" xfId="13028"/>
    <cellStyle name="SAPBEXexcCritical6 7 3" xfId="13029"/>
    <cellStyle name="SAPBEXexcCritical6 7 4" xfId="13030"/>
    <cellStyle name="SAPBEXexcGood1" xfId="13031"/>
    <cellStyle name="SAPBEXexcGood1 2" xfId="13032"/>
    <cellStyle name="SAPBEXexcGood1 2 2" xfId="13033"/>
    <cellStyle name="SAPBEXexcGood1 2 2 2" xfId="13034"/>
    <cellStyle name="SAPBEXexcGood1 2 2 3" xfId="13035"/>
    <cellStyle name="SAPBEXexcGood1 2 2 4" xfId="13036"/>
    <cellStyle name="SAPBEXexcGood1 2 3" xfId="13037"/>
    <cellStyle name="SAPBEXexcGood1 2 3 2" xfId="13038"/>
    <cellStyle name="SAPBEXexcGood1 2 3 3" xfId="13039"/>
    <cellStyle name="SAPBEXexcGood1 2 3 4" xfId="13040"/>
    <cellStyle name="SAPBEXexcGood1 2 4" xfId="13041"/>
    <cellStyle name="SAPBEXexcGood1 2 4 2" xfId="13042"/>
    <cellStyle name="SAPBEXexcGood1 2 4 3" xfId="13043"/>
    <cellStyle name="SAPBEXexcGood1 2 4 4" xfId="13044"/>
    <cellStyle name="SAPBEXexcGood1 2 5" xfId="13045"/>
    <cellStyle name="SAPBEXexcGood1 2 5 2" xfId="13046"/>
    <cellStyle name="SAPBEXexcGood1 2 5 3" xfId="13047"/>
    <cellStyle name="SAPBEXexcGood1 2 5 4" xfId="13048"/>
    <cellStyle name="SAPBEXexcGood1 3" xfId="13049"/>
    <cellStyle name="SAPBEXexcGood1 3 2" xfId="13050"/>
    <cellStyle name="SAPBEXexcGood1 3 2 2" xfId="13051"/>
    <cellStyle name="SAPBEXexcGood1 3 2 3" xfId="13052"/>
    <cellStyle name="SAPBEXexcGood1 3 2 4" xfId="13053"/>
    <cellStyle name="SAPBEXexcGood1 4" xfId="13054"/>
    <cellStyle name="SAPBEXexcGood1 4 2" xfId="13055"/>
    <cellStyle name="SAPBEXexcGood1 4 3" xfId="13056"/>
    <cellStyle name="SAPBEXexcGood1 4 4" xfId="13057"/>
    <cellStyle name="SAPBEXexcGood1 5" xfId="13058"/>
    <cellStyle name="SAPBEXexcGood1 5 2" xfId="13059"/>
    <cellStyle name="SAPBEXexcGood1 5 3" xfId="13060"/>
    <cellStyle name="SAPBEXexcGood1 5 4" xfId="13061"/>
    <cellStyle name="SAPBEXexcGood1 6" xfId="13062"/>
    <cellStyle name="SAPBEXexcGood1 6 2" xfId="13063"/>
    <cellStyle name="SAPBEXexcGood1 6 3" xfId="13064"/>
    <cellStyle name="SAPBEXexcGood1 6 4" xfId="13065"/>
    <cellStyle name="SAPBEXexcGood1 7" xfId="13066"/>
    <cellStyle name="SAPBEXexcGood1 7 2" xfId="13067"/>
    <cellStyle name="SAPBEXexcGood1 7 3" xfId="13068"/>
    <cellStyle name="SAPBEXexcGood1 7 4" xfId="13069"/>
    <cellStyle name="SAPBEXexcGood2" xfId="13070"/>
    <cellStyle name="SAPBEXexcGood2 2" xfId="13071"/>
    <cellStyle name="SAPBEXexcGood2 2 2" xfId="13072"/>
    <cellStyle name="SAPBEXexcGood2 2 2 2" xfId="13073"/>
    <cellStyle name="SAPBEXexcGood2 2 2 3" xfId="13074"/>
    <cellStyle name="SAPBEXexcGood2 2 2 4" xfId="13075"/>
    <cellStyle name="SAPBEXexcGood2 2 3" xfId="13076"/>
    <cellStyle name="SAPBEXexcGood2 2 3 2" xfId="13077"/>
    <cellStyle name="SAPBEXexcGood2 2 3 3" xfId="13078"/>
    <cellStyle name="SAPBEXexcGood2 2 3 4" xfId="13079"/>
    <cellStyle name="SAPBEXexcGood2 2 4" xfId="13080"/>
    <cellStyle name="SAPBEXexcGood2 2 4 2" xfId="13081"/>
    <cellStyle name="SAPBEXexcGood2 2 4 3" xfId="13082"/>
    <cellStyle name="SAPBEXexcGood2 2 4 4" xfId="13083"/>
    <cellStyle name="SAPBEXexcGood2 2 5" xfId="13084"/>
    <cellStyle name="SAPBEXexcGood2 2 5 2" xfId="13085"/>
    <cellStyle name="SAPBEXexcGood2 2 5 3" xfId="13086"/>
    <cellStyle name="SAPBEXexcGood2 2 5 4" xfId="13087"/>
    <cellStyle name="SAPBEXexcGood2 3" xfId="13088"/>
    <cellStyle name="SAPBEXexcGood2 3 2" xfId="13089"/>
    <cellStyle name="SAPBEXexcGood2 3 2 2" xfId="13090"/>
    <cellStyle name="SAPBEXexcGood2 3 2 3" xfId="13091"/>
    <cellStyle name="SAPBEXexcGood2 3 2 4" xfId="13092"/>
    <cellStyle name="SAPBEXexcGood2 4" xfId="13093"/>
    <cellStyle name="SAPBEXexcGood2 4 2" xfId="13094"/>
    <cellStyle name="SAPBEXexcGood2 4 3" xfId="13095"/>
    <cellStyle name="SAPBEXexcGood2 4 4" xfId="13096"/>
    <cellStyle name="SAPBEXexcGood2 5" xfId="13097"/>
    <cellStyle name="SAPBEXexcGood2 5 2" xfId="13098"/>
    <cellStyle name="SAPBEXexcGood2 5 3" xfId="13099"/>
    <cellStyle name="SAPBEXexcGood2 5 4" xfId="13100"/>
    <cellStyle name="SAPBEXexcGood2 6" xfId="13101"/>
    <cellStyle name="SAPBEXexcGood2 6 2" xfId="13102"/>
    <cellStyle name="SAPBEXexcGood2 6 3" xfId="13103"/>
    <cellStyle name="SAPBEXexcGood2 6 4" xfId="13104"/>
    <cellStyle name="SAPBEXexcGood2 7" xfId="13105"/>
    <cellStyle name="SAPBEXexcGood2 7 2" xfId="13106"/>
    <cellStyle name="SAPBEXexcGood2 7 3" xfId="13107"/>
    <cellStyle name="SAPBEXexcGood2 7 4" xfId="13108"/>
    <cellStyle name="SAPBEXexcGood3" xfId="13109"/>
    <cellStyle name="SAPBEXexcGood3 2" xfId="13110"/>
    <cellStyle name="SAPBEXexcGood3 2 2" xfId="13111"/>
    <cellStyle name="SAPBEXexcGood3 2 2 2" xfId="13112"/>
    <cellStyle name="SAPBEXexcGood3 2 2 3" xfId="13113"/>
    <cellStyle name="SAPBEXexcGood3 2 2 4" xfId="13114"/>
    <cellStyle name="SAPBEXexcGood3 2 3" xfId="13115"/>
    <cellStyle name="SAPBEXexcGood3 2 3 2" xfId="13116"/>
    <cellStyle name="SAPBEXexcGood3 2 3 3" xfId="13117"/>
    <cellStyle name="SAPBEXexcGood3 2 3 4" xfId="13118"/>
    <cellStyle name="SAPBEXexcGood3 2 4" xfId="13119"/>
    <cellStyle name="SAPBEXexcGood3 2 4 2" xfId="13120"/>
    <cellStyle name="SAPBEXexcGood3 2 4 3" xfId="13121"/>
    <cellStyle name="SAPBEXexcGood3 2 4 4" xfId="13122"/>
    <cellStyle name="SAPBEXexcGood3 2 5" xfId="13123"/>
    <cellStyle name="SAPBEXexcGood3 2 5 2" xfId="13124"/>
    <cellStyle name="SAPBEXexcGood3 2 5 3" xfId="13125"/>
    <cellStyle name="SAPBEXexcGood3 2 5 4" xfId="13126"/>
    <cellStyle name="SAPBEXexcGood3 3" xfId="13127"/>
    <cellStyle name="SAPBEXexcGood3 3 2" xfId="13128"/>
    <cellStyle name="SAPBEXexcGood3 3 2 2" xfId="13129"/>
    <cellStyle name="SAPBEXexcGood3 3 2 3" xfId="13130"/>
    <cellStyle name="SAPBEXexcGood3 3 2 4" xfId="13131"/>
    <cellStyle name="SAPBEXexcGood3 4" xfId="13132"/>
    <cellStyle name="SAPBEXexcGood3 4 2" xfId="13133"/>
    <cellStyle name="SAPBEXexcGood3 4 3" xfId="13134"/>
    <cellStyle name="SAPBEXexcGood3 4 4" xfId="13135"/>
    <cellStyle name="SAPBEXexcGood3 5" xfId="13136"/>
    <cellStyle name="SAPBEXexcGood3 5 2" xfId="13137"/>
    <cellStyle name="SAPBEXexcGood3 5 3" xfId="13138"/>
    <cellStyle name="SAPBEXexcGood3 5 4" xfId="13139"/>
    <cellStyle name="SAPBEXexcGood3 6" xfId="13140"/>
    <cellStyle name="SAPBEXexcGood3 6 2" xfId="13141"/>
    <cellStyle name="SAPBEXexcGood3 6 3" xfId="13142"/>
    <cellStyle name="SAPBEXexcGood3 6 4" xfId="13143"/>
    <cellStyle name="SAPBEXexcGood3 7" xfId="13144"/>
    <cellStyle name="SAPBEXexcGood3 7 2" xfId="13145"/>
    <cellStyle name="SAPBEXexcGood3 7 3" xfId="13146"/>
    <cellStyle name="SAPBEXexcGood3 7 4" xfId="13147"/>
    <cellStyle name="SAPBEXfilterDrill" xfId="13148"/>
    <cellStyle name="SAPBEXfilterDrill 2" xfId="13149"/>
    <cellStyle name="SAPBEXfilterDrill 3" xfId="13150"/>
    <cellStyle name="SAPBEXfilterDrill 3 2" xfId="13151"/>
    <cellStyle name="SAPBEXfilterDrill 3 2 2" xfId="13152"/>
    <cellStyle name="SAPBEXfilterDrill 3 2 3" xfId="13153"/>
    <cellStyle name="SAPBEXfilterDrill 3 2 4" xfId="13154"/>
    <cellStyle name="SAPBEXfilterItem" xfId="13155"/>
    <cellStyle name="SAPBEXfilterItem 2" xfId="13156"/>
    <cellStyle name="SAPBEXfilterItem 3" xfId="13157"/>
    <cellStyle name="SAPBEXfilterItem 3 2" xfId="13158"/>
    <cellStyle name="SAPBEXfilterItem 3 2 2" xfId="13159"/>
    <cellStyle name="SAPBEXfilterItem 3 2 3" xfId="13160"/>
    <cellStyle name="SAPBEXfilterItem 3 2 4" xfId="13161"/>
    <cellStyle name="SAPBEXfilterItem 3 3" xfId="13162"/>
    <cellStyle name="SAPBEXfilterItem 3 4" xfId="13163"/>
    <cellStyle name="SAPBEXfilterItem 3 5" xfId="13164"/>
    <cellStyle name="SAPBEXfilterText" xfId="13165"/>
    <cellStyle name="SAPBEXfilterText 2" xfId="13166"/>
    <cellStyle name="SAPBEXformats" xfId="13167"/>
    <cellStyle name="SAPBEXformats 2" xfId="13168"/>
    <cellStyle name="SAPBEXformats 2 2" xfId="13169"/>
    <cellStyle name="SAPBEXformats 2 2 2" xfId="13170"/>
    <cellStyle name="SAPBEXformats 2 2 3" xfId="13171"/>
    <cellStyle name="SAPBEXformats 2 2 4" xfId="13172"/>
    <cellStyle name="SAPBEXformats 2 3" xfId="13173"/>
    <cellStyle name="SAPBEXformats 2 3 2" xfId="13174"/>
    <cellStyle name="SAPBEXformats 2 3 3" xfId="13175"/>
    <cellStyle name="SAPBEXformats 2 3 4" xfId="13176"/>
    <cellStyle name="SAPBEXformats 2 4" xfId="13177"/>
    <cellStyle name="SAPBEXformats 2 4 2" xfId="13178"/>
    <cellStyle name="SAPBEXformats 2 4 3" xfId="13179"/>
    <cellStyle name="SAPBEXformats 2 4 4" xfId="13180"/>
    <cellStyle name="SAPBEXformats 2 5" xfId="13181"/>
    <cellStyle name="SAPBEXformats 2 5 2" xfId="13182"/>
    <cellStyle name="SAPBEXformats 2 5 3" xfId="13183"/>
    <cellStyle name="SAPBEXformats 2 5 4" xfId="13184"/>
    <cellStyle name="SAPBEXformats 3" xfId="13185"/>
    <cellStyle name="SAPBEXformats 3 2" xfId="13186"/>
    <cellStyle name="SAPBEXformats 3 2 2" xfId="13187"/>
    <cellStyle name="SAPBEXformats 3 2 3" xfId="13188"/>
    <cellStyle name="SAPBEXformats 3 2 4" xfId="13189"/>
    <cellStyle name="SAPBEXformats 4" xfId="13190"/>
    <cellStyle name="SAPBEXformats 4 2" xfId="13191"/>
    <cellStyle name="SAPBEXformats 4 3" xfId="13192"/>
    <cellStyle name="SAPBEXformats 4 4" xfId="13193"/>
    <cellStyle name="SAPBEXformats 5" xfId="13194"/>
    <cellStyle name="SAPBEXformats 5 2" xfId="13195"/>
    <cellStyle name="SAPBEXformats 5 3" xfId="13196"/>
    <cellStyle name="SAPBEXformats 5 4" xfId="13197"/>
    <cellStyle name="SAPBEXformats 6" xfId="13198"/>
    <cellStyle name="SAPBEXformats 6 2" xfId="13199"/>
    <cellStyle name="SAPBEXformats 6 3" xfId="13200"/>
    <cellStyle name="SAPBEXformats 6 4" xfId="13201"/>
    <cellStyle name="SAPBEXformats 7" xfId="13202"/>
    <cellStyle name="SAPBEXformats 7 2" xfId="13203"/>
    <cellStyle name="SAPBEXformats 7 3" xfId="13204"/>
    <cellStyle name="SAPBEXformats 7 4" xfId="13205"/>
    <cellStyle name="SAPBEXheaderItem" xfId="13206"/>
    <cellStyle name="SAPBEXheaderItem 2" xfId="13207"/>
    <cellStyle name="SAPBEXheaderItem 2 2" xfId="13208"/>
    <cellStyle name="SAPBEXheaderItem 2 2 2" xfId="13209"/>
    <cellStyle name="SAPBEXheaderItem 2 2 3" xfId="13210"/>
    <cellStyle name="SAPBEXheaderItem 2 2 4" xfId="13211"/>
    <cellStyle name="SAPBEXheaderItem 3" xfId="13212"/>
    <cellStyle name="SAPBEXheaderText" xfId="13213"/>
    <cellStyle name="SAPBEXheaderText 2" xfId="13214"/>
    <cellStyle name="SAPBEXheaderText 2 2" xfId="13215"/>
    <cellStyle name="SAPBEXheaderText 2 2 2" xfId="13216"/>
    <cellStyle name="SAPBEXheaderText 2 2 3" xfId="13217"/>
    <cellStyle name="SAPBEXheaderText 2 2 4" xfId="13218"/>
    <cellStyle name="SAPBEXheaderText 3" xfId="13219"/>
    <cellStyle name="SAPBEXHLevel0" xfId="13220"/>
    <cellStyle name="SAPBEXHLevel0 2" xfId="13221"/>
    <cellStyle name="SAPBEXHLevel0 2 2" xfId="13222"/>
    <cellStyle name="SAPBEXHLevel0 2 2 2" xfId="13223"/>
    <cellStyle name="SAPBEXHLevel0 2 2 3" xfId="13224"/>
    <cellStyle name="SAPBEXHLevel0 2 2 4" xfId="13225"/>
    <cellStyle name="SAPBEXHLevel0 2 3" xfId="13226"/>
    <cellStyle name="SAPBEXHLevel0 2 3 2" xfId="13227"/>
    <cellStyle name="SAPBEXHLevel0 2 3 3" xfId="13228"/>
    <cellStyle name="SAPBEXHLevel0 2 3 4" xfId="13229"/>
    <cellStyle name="SAPBEXHLevel0 2 4" xfId="13230"/>
    <cellStyle name="SAPBEXHLevel0 2 4 2" xfId="13231"/>
    <cellStyle name="SAPBEXHLevel0 2 4 3" xfId="13232"/>
    <cellStyle name="SAPBEXHLevel0 2 4 4" xfId="13233"/>
    <cellStyle name="SAPBEXHLevel0 2 5" xfId="13234"/>
    <cellStyle name="SAPBEXHLevel0 2 5 2" xfId="13235"/>
    <cellStyle name="SAPBEXHLevel0 2 5 3" xfId="13236"/>
    <cellStyle name="SAPBEXHLevel0 2 5 4" xfId="13237"/>
    <cellStyle name="SAPBEXHLevel0 3" xfId="13238"/>
    <cellStyle name="SAPBEXHLevel0 3 2" xfId="13239"/>
    <cellStyle name="SAPBEXHLevel0 3 2 2" xfId="13240"/>
    <cellStyle name="SAPBEXHLevel0 3 2 3" xfId="13241"/>
    <cellStyle name="SAPBEXHLevel0 3 2 4" xfId="13242"/>
    <cellStyle name="SAPBEXHLevel0 3 3" xfId="13243"/>
    <cellStyle name="SAPBEXHLevel0 3 3 2" xfId="13244"/>
    <cellStyle name="SAPBEXHLevel0 3 3 3" xfId="13245"/>
    <cellStyle name="SAPBEXHLevel0 3 3 4" xfId="13246"/>
    <cellStyle name="SAPBEXHLevel0 3 4" xfId="13247"/>
    <cellStyle name="SAPBEXHLevel0 3 4 2" xfId="13248"/>
    <cellStyle name="SAPBEXHLevel0 3 4 3" xfId="13249"/>
    <cellStyle name="SAPBEXHLevel0 3 4 4" xfId="13250"/>
    <cellStyle name="SAPBEXHLevel0 3 5" xfId="13251"/>
    <cellStyle name="SAPBEXHLevel0 3 5 2" xfId="13252"/>
    <cellStyle name="SAPBEXHLevel0 3 5 3" xfId="13253"/>
    <cellStyle name="SAPBEXHLevel0 3 5 4" xfId="13254"/>
    <cellStyle name="SAPBEXHLevel0 4" xfId="13255"/>
    <cellStyle name="SAPBEXHLevel0 4 2" xfId="13256"/>
    <cellStyle name="SAPBEXHLevel0 4 3" xfId="13257"/>
    <cellStyle name="SAPBEXHLevel0 4 4" xfId="13258"/>
    <cellStyle name="SAPBEXHLevel0 5" xfId="13259"/>
    <cellStyle name="SAPBEXHLevel0 5 2" xfId="13260"/>
    <cellStyle name="SAPBEXHLevel0 5 3" xfId="13261"/>
    <cellStyle name="SAPBEXHLevel0 5 4" xfId="13262"/>
    <cellStyle name="SAPBEXHLevel0 6" xfId="13263"/>
    <cellStyle name="SAPBEXHLevel0 6 2" xfId="13264"/>
    <cellStyle name="SAPBEXHLevel0 6 3" xfId="13265"/>
    <cellStyle name="SAPBEXHLevel0 6 4" xfId="13266"/>
    <cellStyle name="SAPBEXHLevel0 7" xfId="13267"/>
    <cellStyle name="SAPBEXHLevel0 7 2" xfId="13268"/>
    <cellStyle name="SAPBEXHLevel0 7 3" xfId="13269"/>
    <cellStyle name="SAPBEXHLevel0 7 4" xfId="13270"/>
    <cellStyle name="SAPBEXHLevel0X" xfId="13271"/>
    <cellStyle name="SAPBEXHLevel0X 2" xfId="13272"/>
    <cellStyle name="SAPBEXHLevel0X 2 2" xfId="13273"/>
    <cellStyle name="SAPBEXHLevel0X 2 2 2" xfId="13274"/>
    <cellStyle name="SAPBEXHLevel0X 2 2 3" xfId="13275"/>
    <cellStyle name="SAPBEXHLevel0X 2 2 4" xfId="13276"/>
    <cellStyle name="SAPBEXHLevel0X 2 3" xfId="13277"/>
    <cellStyle name="SAPBEXHLevel0X 2 3 2" xfId="13278"/>
    <cellStyle name="SAPBEXHLevel0X 2 3 3" xfId="13279"/>
    <cellStyle name="SAPBEXHLevel0X 2 3 4" xfId="13280"/>
    <cellStyle name="SAPBEXHLevel0X 2 4" xfId="13281"/>
    <cellStyle name="SAPBEXHLevel0X 2 4 2" xfId="13282"/>
    <cellStyle name="SAPBEXHLevel0X 2 4 3" xfId="13283"/>
    <cellStyle name="SAPBEXHLevel0X 2 4 4" xfId="13284"/>
    <cellStyle name="SAPBEXHLevel0X 2 5" xfId="13285"/>
    <cellStyle name="SAPBEXHLevel0X 2 5 2" xfId="13286"/>
    <cellStyle name="SAPBEXHLevel0X 2 5 3" xfId="13287"/>
    <cellStyle name="SAPBEXHLevel0X 2 5 4" xfId="13288"/>
    <cellStyle name="SAPBEXHLevel0X 3" xfId="13289"/>
    <cellStyle name="SAPBEXHLevel0X 3 2" xfId="13290"/>
    <cellStyle name="SAPBEXHLevel0X 3 2 2" xfId="13291"/>
    <cellStyle name="SAPBEXHLevel0X 3 2 3" xfId="13292"/>
    <cellStyle name="SAPBEXHLevel0X 3 2 4" xfId="13293"/>
    <cellStyle name="SAPBEXHLevel0X 3 3" xfId="13294"/>
    <cellStyle name="SAPBEXHLevel0X 3 3 2" xfId="13295"/>
    <cellStyle name="SAPBEXHLevel0X 3 3 3" xfId="13296"/>
    <cellStyle name="SAPBEXHLevel0X 3 3 4" xfId="13297"/>
    <cellStyle name="SAPBEXHLevel0X 3 4" xfId="13298"/>
    <cellStyle name="SAPBEXHLevel0X 3 4 2" xfId="13299"/>
    <cellStyle name="SAPBEXHLevel0X 3 4 3" xfId="13300"/>
    <cellStyle name="SAPBEXHLevel0X 3 4 4" xfId="13301"/>
    <cellStyle name="SAPBEXHLevel0X 3 5" xfId="13302"/>
    <cellStyle name="SAPBEXHLevel0X 3 5 2" xfId="13303"/>
    <cellStyle name="SAPBEXHLevel0X 3 5 3" xfId="13304"/>
    <cellStyle name="SAPBEXHLevel0X 3 5 4" xfId="13305"/>
    <cellStyle name="SAPBEXHLevel0X 4" xfId="13306"/>
    <cellStyle name="SAPBEXHLevel0X 4 2" xfId="13307"/>
    <cellStyle name="SAPBEXHLevel0X 4 3" xfId="13308"/>
    <cellStyle name="SAPBEXHLevel0X 4 4" xfId="13309"/>
    <cellStyle name="SAPBEXHLevel0X 5" xfId="13310"/>
    <cellStyle name="SAPBEXHLevel0X 5 2" xfId="13311"/>
    <cellStyle name="SAPBEXHLevel0X 5 3" xfId="13312"/>
    <cellStyle name="SAPBEXHLevel0X 5 4" xfId="13313"/>
    <cellStyle name="SAPBEXHLevel0X 6" xfId="13314"/>
    <cellStyle name="SAPBEXHLevel0X 6 2" xfId="13315"/>
    <cellStyle name="SAPBEXHLevel0X 6 3" xfId="13316"/>
    <cellStyle name="SAPBEXHLevel0X 6 4" xfId="13317"/>
    <cellStyle name="SAPBEXHLevel0X 7" xfId="13318"/>
    <cellStyle name="SAPBEXHLevel0X 7 2" xfId="13319"/>
    <cellStyle name="SAPBEXHLevel0X 7 3" xfId="13320"/>
    <cellStyle name="SAPBEXHLevel0X 7 4" xfId="13321"/>
    <cellStyle name="SAPBEXHLevel1" xfId="13322"/>
    <cellStyle name="SAPBEXHLevel1 2" xfId="13323"/>
    <cellStyle name="SAPBEXHLevel1 2 2" xfId="13324"/>
    <cellStyle name="SAPBEXHLevel1 2 2 2" xfId="13325"/>
    <cellStyle name="SAPBEXHLevel1 2 2 3" xfId="13326"/>
    <cellStyle name="SAPBEXHLevel1 2 2 4" xfId="13327"/>
    <cellStyle name="SAPBEXHLevel1 2 3" xfId="13328"/>
    <cellStyle name="SAPBEXHLevel1 2 3 2" xfId="13329"/>
    <cellStyle name="SAPBEXHLevel1 2 3 3" xfId="13330"/>
    <cellStyle name="SAPBEXHLevel1 2 3 4" xfId="13331"/>
    <cellStyle name="SAPBEXHLevel1 2 4" xfId="13332"/>
    <cellStyle name="SAPBEXHLevel1 2 4 2" xfId="13333"/>
    <cellStyle name="SAPBEXHLevel1 2 4 3" xfId="13334"/>
    <cellStyle name="SAPBEXHLevel1 2 4 4" xfId="13335"/>
    <cellStyle name="SAPBEXHLevel1 2 5" xfId="13336"/>
    <cellStyle name="SAPBEXHLevel1 2 5 2" xfId="13337"/>
    <cellStyle name="SAPBEXHLevel1 2 5 3" xfId="13338"/>
    <cellStyle name="SAPBEXHLevel1 2 5 4" xfId="13339"/>
    <cellStyle name="SAPBEXHLevel1 3" xfId="13340"/>
    <cellStyle name="SAPBEXHLevel1 3 2" xfId="13341"/>
    <cellStyle name="SAPBEXHLevel1 3 2 2" xfId="13342"/>
    <cellStyle name="SAPBEXHLevel1 3 2 3" xfId="13343"/>
    <cellStyle name="SAPBEXHLevel1 3 2 4" xfId="13344"/>
    <cellStyle name="SAPBEXHLevel1 3 3" xfId="13345"/>
    <cellStyle name="SAPBEXHLevel1 3 3 2" xfId="13346"/>
    <cellStyle name="SAPBEXHLevel1 3 3 3" xfId="13347"/>
    <cellStyle name="SAPBEXHLevel1 3 3 4" xfId="13348"/>
    <cellStyle name="SAPBEXHLevel1 3 4" xfId="13349"/>
    <cellStyle name="SAPBEXHLevel1 3 4 2" xfId="13350"/>
    <cellStyle name="SAPBEXHLevel1 3 4 3" xfId="13351"/>
    <cellStyle name="SAPBEXHLevel1 3 4 4" xfId="13352"/>
    <cellStyle name="SAPBEXHLevel1 3 5" xfId="13353"/>
    <cellStyle name="SAPBEXHLevel1 3 5 2" xfId="13354"/>
    <cellStyle name="SAPBEXHLevel1 3 5 3" xfId="13355"/>
    <cellStyle name="SAPBEXHLevel1 3 5 4" xfId="13356"/>
    <cellStyle name="SAPBEXHLevel1 4" xfId="13357"/>
    <cellStyle name="SAPBEXHLevel1 4 2" xfId="13358"/>
    <cellStyle name="SAPBEXHLevel1 4 3" xfId="13359"/>
    <cellStyle name="SAPBEXHLevel1 4 4" xfId="13360"/>
    <cellStyle name="SAPBEXHLevel1 5" xfId="13361"/>
    <cellStyle name="SAPBEXHLevel1 5 2" xfId="13362"/>
    <cellStyle name="SAPBEXHLevel1 5 3" xfId="13363"/>
    <cellStyle name="SAPBEXHLevel1 5 4" xfId="13364"/>
    <cellStyle name="SAPBEXHLevel1 6" xfId="13365"/>
    <cellStyle name="SAPBEXHLevel1 6 2" xfId="13366"/>
    <cellStyle name="SAPBEXHLevel1 6 3" xfId="13367"/>
    <cellStyle name="SAPBEXHLevel1 6 4" xfId="13368"/>
    <cellStyle name="SAPBEXHLevel1 7" xfId="13369"/>
    <cellStyle name="SAPBEXHLevel1 7 2" xfId="13370"/>
    <cellStyle name="SAPBEXHLevel1 7 3" xfId="13371"/>
    <cellStyle name="SAPBEXHLevel1 7 4" xfId="13372"/>
    <cellStyle name="SAPBEXHLevel1X" xfId="13373"/>
    <cellStyle name="SAPBEXHLevel1X 2" xfId="13374"/>
    <cellStyle name="SAPBEXHLevel1X 2 2" xfId="13375"/>
    <cellStyle name="SAPBEXHLevel1X 2 2 2" xfId="13376"/>
    <cellStyle name="SAPBEXHLevel1X 2 2 3" xfId="13377"/>
    <cellStyle name="SAPBEXHLevel1X 2 2 4" xfId="13378"/>
    <cellStyle name="SAPBEXHLevel1X 2 3" xfId="13379"/>
    <cellStyle name="SAPBEXHLevel1X 2 3 2" xfId="13380"/>
    <cellStyle name="SAPBEXHLevel1X 2 3 3" xfId="13381"/>
    <cellStyle name="SAPBEXHLevel1X 2 3 4" xfId="13382"/>
    <cellStyle name="SAPBEXHLevel1X 2 4" xfId="13383"/>
    <cellStyle name="SAPBEXHLevel1X 2 4 2" xfId="13384"/>
    <cellStyle name="SAPBEXHLevel1X 2 4 3" xfId="13385"/>
    <cellStyle name="SAPBEXHLevel1X 2 4 4" xfId="13386"/>
    <cellStyle name="SAPBEXHLevel1X 2 5" xfId="13387"/>
    <cellStyle name="SAPBEXHLevel1X 2 5 2" xfId="13388"/>
    <cellStyle name="SAPBEXHLevel1X 2 5 3" xfId="13389"/>
    <cellStyle name="SAPBEXHLevel1X 2 5 4" xfId="13390"/>
    <cellStyle name="SAPBEXHLevel1X 3" xfId="13391"/>
    <cellStyle name="SAPBEXHLevel1X 3 2" xfId="13392"/>
    <cellStyle name="SAPBEXHLevel1X 3 2 2" xfId="13393"/>
    <cellStyle name="SAPBEXHLevel1X 3 2 3" xfId="13394"/>
    <cellStyle name="SAPBEXHLevel1X 3 2 4" xfId="13395"/>
    <cellStyle name="SAPBEXHLevel1X 3 3" xfId="13396"/>
    <cellStyle name="SAPBEXHLevel1X 3 3 2" xfId="13397"/>
    <cellStyle name="SAPBEXHLevel1X 3 3 3" xfId="13398"/>
    <cellStyle name="SAPBEXHLevel1X 3 3 4" xfId="13399"/>
    <cellStyle name="SAPBEXHLevel1X 3 4" xfId="13400"/>
    <cellStyle name="SAPBEXHLevel1X 3 4 2" xfId="13401"/>
    <cellStyle name="SAPBEXHLevel1X 3 4 3" xfId="13402"/>
    <cellStyle name="SAPBEXHLevel1X 3 4 4" xfId="13403"/>
    <cellStyle name="SAPBEXHLevel1X 3 5" xfId="13404"/>
    <cellStyle name="SAPBEXHLevel1X 3 5 2" xfId="13405"/>
    <cellStyle name="SAPBEXHLevel1X 3 5 3" xfId="13406"/>
    <cellStyle name="SAPBEXHLevel1X 3 5 4" xfId="13407"/>
    <cellStyle name="SAPBEXHLevel1X 4" xfId="13408"/>
    <cellStyle name="SAPBEXHLevel1X 4 2" xfId="13409"/>
    <cellStyle name="SAPBEXHLevel1X 4 3" xfId="13410"/>
    <cellStyle name="SAPBEXHLevel1X 4 4" xfId="13411"/>
    <cellStyle name="SAPBEXHLevel1X 5" xfId="13412"/>
    <cellStyle name="SAPBEXHLevel1X 5 2" xfId="13413"/>
    <cellStyle name="SAPBEXHLevel1X 5 3" xfId="13414"/>
    <cellStyle name="SAPBEXHLevel1X 5 4" xfId="13415"/>
    <cellStyle name="SAPBEXHLevel1X 6" xfId="13416"/>
    <cellStyle name="SAPBEXHLevel1X 6 2" xfId="13417"/>
    <cellStyle name="SAPBEXHLevel1X 6 3" xfId="13418"/>
    <cellStyle name="SAPBEXHLevel1X 6 4" xfId="13419"/>
    <cellStyle name="SAPBEXHLevel1X 7" xfId="13420"/>
    <cellStyle name="SAPBEXHLevel1X 7 2" xfId="13421"/>
    <cellStyle name="SAPBEXHLevel1X 7 3" xfId="13422"/>
    <cellStyle name="SAPBEXHLevel1X 7 4" xfId="13423"/>
    <cellStyle name="SAPBEXHLevel2" xfId="13424"/>
    <cellStyle name="SAPBEXHLevel2 2" xfId="13425"/>
    <cellStyle name="SAPBEXHLevel2 2 2" xfId="13426"/>
    <cellStyle name="SAPBEXHLevel2 2 2 2" xfId="13427"/>
    <cellStyle name="SAPBEXHLevel2 2 2 3" xfId="13428"/>
    <cellStyle name="SAPBEXHLevel2 2 2 4" xfId="13429"/>
    <cellStyle name="SAPBEXHLevel2 2 3" xfId="13430"/>
    <cellStyle name="SAPBEXHLevel2 2 3 2" xfId="13431"/>
    <cellStyle name="SAPBEXHLevel2 2 3 3" xfId="13432"/>
    <cellStyle name="SAPBEXHLevel2 2 3 4" xfId="13433"/>
    <cellStyle name="SAPBEXHLevel2 2 4" xfId="13434"/>
    <cellStyle name="SAPBEXHLevel2 2 4 2" xfId="13435"/>
    <cellStyle name="SAPBEXHLevel2 2 4 3" xfId="13436"/>
    <cellStyle name="SAPBEXHLevel2 2 4 4" xfId="13437"/>
    <cellStyle name="SAPBEXHLevel2 2 5" xfId="13438"/>
    <cellStyle name="SAPBEXHLevel2 2 5 2" xfId="13439"/>
    <cellStyle name="SAPBEXHLevel2 2 5 3" xfId="13440"/>
    <cellStyle name="SAPBEXHLevel2 2 5 4" xfId="13441"/>
    <cellStyle name="SAPBEXHLevel2 3" xfId="13442"/>
    <cellStyle name="SAPBEXHLevel2 3 2" xfId="13443"/>
    <cellStyle name="SAPBEXHLevel2 3 2 2" xfId="13444"/>
    <cellStyle name="SAPBEXHLevel2 3 2 3" xfId="13445"/>
    <cellStyle name="SAPBEXHLevel2 3 2 4" xfId="13446"/>
    <cellStyle name="SAPBEXHLevel2 3 3" xfId="13447"/>
    <cellStyle name="SAPBEXHLevel2 3 3 2" xfId="13448"/>
    <cellStyle name="SAPBEXHLevel2 3 3 3" xfId="13449"/>
    <cellStyle name="SAPBEXHLevel2 3 3 4" xfId="13450"/>
    <cellStyle name="SAPBEXHLevel2 3 4" xfId="13451"/>
    <cellStyle name="SAPBEXHLevel2 3 4 2" xfId="13452"/>
    <cellStyle name="SAPBEXHLevel2 3 4 3" xfId="13453"/>
    <cellStyle name="SAPBEXHLevel2 3 4 4" xfId="13454"/>
    <cellStyle name="SAPBEXHLevel2 3 5" xfId="13455"/>
    <cellStyle name="SAPBEXHLevel2 3 5 2" xfId="13456"/>
    <cellStyle name="SAPBEXHLevel2 3 5 3" xfId="13457"/>
    <cellStyle name="SAPBEXHLevel2 3 5 4" xfId="13458"/>
    <cellStyle name="SAPBEXHLevel2 4" xfId="13459"/>
    <cellStyle name="SAPBEXHLevel2 4 2" xfId="13460"/>
    <cellStyle name="SAPBEXHLevel2 4 3" xfId="13461"/>
    <cellStyle name="SAPBEXHLevel2 4 4" xfId="13462"/>
    <cellStyle name="SAPBEXHLevel2 5" xfId="13463"/>
    <cellStyle name="SAPBEXHLevel2 5 2" xfId="13464"/>
    <cellStyle name="SAPBEXHLevel2 5 3" xfId="13465"/>
    <cellStyle name="SAPBEXHLevel2 5 4" xfId="13466"/>
    <cellStyle name="SAPBEXHLevel2 6" xfId="13467"/>
    <cellStyle name="SAPBEXHLevel2 6 2" xfId="13468"/>
    <cellStyle name="SAPBEXHLevel2 6 3" xfId="13469"/>
    <cellStyle name="SAPBEXHLevel2 6 4" xfId="13470"/>
    <cellStyle name="SAPBEXHLevel2 7" xfId="13471"/>
    <cellStyle name="SAPBEXHLevel2 7 2" xfId="13472"/>
    <cellStyle name="SAPBEXHLevel2 7 3" xfId="13473"/>
    <cellStyle name="SAPBEXHLevel2 7 4" xfId="13474"/>
    <cellStyle name="SAPBEXHLevel2X" xfId="13475"/>
    <cellStyle name="SAPBEXHLevel2X 2" xfId="13476"/>
    <cellStyle name="SAPBEXHLevel2X 2 2" xfId="13477"/>
    <cellStyle name="SAPBEXHLevel2X 2 2 2" xfId="13478"/>
    <cellStyle name="SAPBEXHLevel2X 2 2 3" xfId="13479"/>
    <cellStyle name="SAPBEXHLevel2X 2 2 4" xfId="13480"/>
    <cellStyle name="SAPBEXHLevel2X 2 3" xfId="13481"/>
    <cellStyle name="SAPBEXHLevel2X 2 3 2" xfId="13482"/>
    <cellStyle name="SAPBEXHLevel2X 2 3 3" xfId="13483"/>
    <cellStyle name="SAPBEXHLevel2X 2 3 4" xfId="13484"/>
    <cellStyle name="SAPBEXHLevel2X 2 4" xfId="13485"/>
    <cellStyle name="SAPBEXHLevel2X 2 4 2" xfId="13486"/>
    <cellStyle name="SAPBEXHLevel2X 2 4 3" xfId="13487"/>
    <cellStyle name="SAPBEXHLevel2X 2 4 4" xfId="13488"/>
    <cellStyle name="SAPBEXHLevel2X 2 5" xfId="13489"/>
    <cellStyle name="SAPBEXHLevel2X 2 5 2" xfId="13490"/>
    <cellStyle name="SAPBEXHLevel2X 2 5 3" xfId="13491"/>
    <cellStyle name="SAPBEXHLevel2X 2 5 4" xfId="13492"/>
    <cellStyle name="SAPBEXHLevel2X 3" xfId="13493"/>
    <cellStyle name="SAPBEXHLevel2X 3 2" xfId="13494"/>
    <cellStyle name="SAPBEXHLevel2X 3 2 2" xfId="13495"/>
    <cellStyle name="SAPBEXHLevel2X 3 2 3" xfId="13496"/>
    <cellStyle name="SAPBEXHLevel2X 3 2 4" xfId="13497"/>
    <cellStyle name="SAPBEXHLevel2X 3 3" xfId="13498"/>
    <cellStyle name="SAPBEXHLevel2X 3 3 2" xfId="13499"/>
    <cellStyle name="SAPBEXHLevel2X 3 3 3" xfId="13500"/>
    <cellStyle name="SAPBEXHLevel2X 3 3 4" xfId="13501"/>
    <cellStyle name="SAPBEXHLevel2X 3 4" xfId="13502"/>
    <cellStyle name="SAPBEXHLevel2X 3 4 2" xfId="13503"/>
    <cellStyle name="SAPBEXHLevel2X 3 4 3" xfId="13504"/>
    <cellStyle name="SAPBEXHLevel2X 3 4 4" xfId="13505"/>
    <cellStyle name="SAPBEXHLevel2X 3 5" xfId="13506"/>
    <cellStyle name="SAPBEXHLevel2X 3 5 2" xfId="13507"/>
    <cellStyle name="SAPBEXHLevel2X 3 5 3" xfId="13508"/>
    <cellStyle name="SAPBEXHLevel2X 3 5 4" xfId="13509"/>
    <cellStyle name="SAPBEXHLevel2X 4" xfId="13510"/>
    <cellStyle name="SAPBEXHLevel2X 4 2" xfId="13511"/>
    <cellStyle name="SAPBEXHLevel2X 4 3" xfId="13512"/>
    <cellStyle name="SAPBEXHLevel2X 4 4" xfId="13513"/>
    <cellStyle name="SAPBEXHLevel2X 5" xfId="13514"/>
    <cellStyle name="SAPBEXHLevel2X 5 2" xfId="13515"/>
    <cellStyle name="SAPBEXHLevel2X 5 3" xfId="13516"/>
    <cellStyle name="SAPBEXHLevel2X 5 4" xfId="13517"/>
    <cellStyle name="SAPBEXHLevel2X 6" xfId="13518"/>
    <cellStyle name="SAPBEXHLevel2X 6 2" xfId="13519"/>
    <cellStyle name="SAPBEXHLevel2X 6 3" xfId="13520"/>
    <cellStyle name="SAPBEXHLevel2X 6 4" xfId="13521"/>
    <cellStyle name="SAPBEXHLevel2X 7" xfId="13522"/>
    <cellStyle name="SAPBEXHLevel2X 7 2" xfId="13523"/>
    <cellStyle name="SAPBEXHLevel2X 7 3" xfId="13524"/>
    <cellStyle name="SAPBEXHLevel2X 7 4" xfId="13525"/>
    <cellStyle name="SAPBEXHLevel3" xfId="13526"/>
    <cellStyle name="SAPBEXHLevel3 2" xfId="13527"/>
    <cellStyle name="SAPBEXHLevel3 2 2" xfId="13528"/>
    <cellStyle name="SAPBEXHLevel3 2 2 2" xfId="13529"/>
    <cellStyle name="SAPBEXHLevel3 2 2 3" xfId="13530"/>
    <cellStyle name="SAPBEXHLevel3 2 2 4" xfId="13531"/>
    <cellStyle name="SAPBEXHLevel3 2 3" xfId="13532"/>
    <cellStyle name="SAPBEXHLevel3 2 3 2" xfId="13533"/>
    <cellStyle name="SAPBEXHLevel3 2 3 3" xfId="13534"/>
    <cellStyle name="SAPBEXHLevel3 2 3 4" xfId="13535"/>
    <cellStyle name="SAPBEXHLevel3 2 4" xfId="13536"/>
    <cellStyle name="SAPBEXHLevel3 2 4 2" xfId="13537"/>
    <cellStyle name="SAPBEXHLevel3 2 4 3" xfId="13538"/>
    <cellStyle name="SAPBEXHLevel3 2 4 4" xfId="13539"/>
    <cellStyle name="SAPBEXHLevel3 2 5" xfId="13540"/>
    <cellStyle name="SAPBEXHLevel3 2 5 2" xfId="13541"/>
    <cellStyle name="SAPBEXHLevel3 2 5 3" xfId="13542"/>
    <cellStyle name="SAPBEXHLevel3 2 5 4" xfId="13543"/>
    <cellStyle name="SAPBEXHLevel3 3" xfId="13544"/>
    <cellStyle name="SAPBEXHLevel3 3 2" xfId="13545"/>
    <cellStyle name="SAPBEXHLevel3 3 2 2" xfId="13546"/>
    <cellStyle name="SAPBEXHLevel3 3 2 3" xfId="13547"/>
    <cellStyle name="SAPBEXHLevel3 3 2 4" xfId="13548"/>
    <cellStyle name="SAPBEXHLevel3 3 3" xfId="13549"/>
    <cellStyle name="SAPBEXHLevel3 3 3 2" xfId="13550"/>
    <cellStyle name="SAPBEXHLevel3 3 3 3" xfId="13551"/>
    <cellStyle name="SAPBEXHLevel3 3 3 4" xfId="13552"/>
    <cellStyle name="SAPBEXHLevel3 3 4" xfId="13553"/>
    <cellStyle name="SAPBEXHLevel3 3 4 2" xfId="13554"/>
    <cellStyle name="SAPBEXHLevel3 3 4 3" xfId="13555"/>
    <cellStyle name="SAPBEXHLevel3 3 4 4" xfId="13556"/>
    <cellStyle name="SAPBEXHLevel3 3 5" xfId="13557"/>
    <cellStyle name="SAPBEXHLevel3 3 5 2" xfId="13558"/>
    <cellStyle name="SAPBEXHLevel3 3 5 3" xfId="13559"/>
    <cellStyle name="SAPBEXHLevel3 3 5 4" xfId="13560"/>
    <cellStyle name="SAPBEXHLevel3 4" xfId="13561"/>
    <cellStyle name="SAPBEXHLevel3 4 2" xfId="13562"/>
    <cellStyle name="SAPBEXHLevel3 4 3" xfId="13563"/>
    <cellStyle name="SAPBEXHLevel3 4 4" xfId="13564"/>
    <cellStyle name="SAPBEXHLevel3 5" xfId="13565"/>
    <cellStyle name="SAPBEXHLevel3 5 2" xfId="13566"/>
    <cellStyle name="SAPBEXHLevel3 5 3" xfId="13567"/>
    <cellStyle name="SAPBEXHLevel3 5 4" xfId="13568"/>
    <cellStyle name="SAPBEXHLevel3 6" xfId="13569"/>
    <cellStyle name="SAPBEXHLevel3 6 2" xfId="13570"/>
    <cellStyle name="SAPBEXHLevel3 6 3" xfId="13571"/>
    <cellStyle name="SAPBEXHLevel3 6 4" xfId="13572"/>
    <cellStyle name="SAPBEXHLevel3 7" xfId="13573"/>
    <cellStyle name="SAPBEXHLevel3 7 2" xfId="13574"/>
    <cellStyle name="SAPBEXHLevel3 7 3" xfId="13575"/>
    <cellStyle name="SAPBEXHLevel3 7 4" xfId="13576"/>
    <cellStyle name="SAPBEXHLevel3X" xfId="13577"/>
    <cellStyle name="SAPBEXHLevel3X 2" xfId="13578"/>
    <cellStyle name="SAPBEXHLevel3X 2 2" xfId="13579"/>
    <cellStyle name="SAPBEXHLevel3X 2 2 2" xfId="13580"/>
    <cellStyle name="SAPBEXHLevel3X 2 2 3" xfId="13581"/>
    <cellStyle name="SAPBEXHLevel3X 2 2 4" xfId="13582"/>
    <cellStyle name="SAPBEXHLevel3X 2 3" xfId="13583"/>
    <cellStyle name="SAPBEXHLevel3X 2 3 2" xfId="13584"/>
    <cellStyle name="SAPBEXHLevel3X 2 3 3" xfId="13585"/>
    <cellStyle name="SAPBEXHLevel3X 2 3 4" xfId="13586"/>
    <cellStyle name="SAPBEXHLevel3X 2 4" xfId="13587"/>
    <cellStyle name="SAPBEXHLevel3X 2 4 2" xfId="13588"/>
    <cellStyle name="SAPBEXHLevel3X 2 4 3" xfId="13589"/>
    <cellStyle name="SAPBEXHLevel3X 2 4 4" xfId="13590"/>
    <cellStyle name="SAPBEXHLevel3X 2 5" xfId="13591"/>
    <cellStyle name="SAPBEXHLevel3X 2 5 2" xfId="13592"/>
    <cellStyle name="SAPBEXHLevel3X 2 5 3" xfId="13593"/>
    <cellStyle name="SAPBEXHLevel3X 2 5 4" xfId="13594"/>
    <cellStyle name="SAPBEXHLevel3X 3" xfId="13595"/>
    <cellStyle name="SAPBEXHLevel3X 3 2" xfId="13596"/>
    <cellStyle name="SAPBEXHLevel3X 3 2 2" xfId="13597"/>
    <cellStyle name="SAPBEXHLevel3X 3 2 3" xfId="13598"/>
    <cellStyle name="SAPBEXHLevel3X 3 2 4" xfId="13599"/>
    <cellStyle name="SAPBEXHLevel3X 3 3" xfId="13600"/>
    <cellStyle name="SAPBEXHLevel3X 3 3 2" xfId="13601"/>
    <cellStyle name="SAPBEXHLevel3X 3 3 3" xfId="13602"/>
    <cellStyle name="SAPBEXHLevel3X 3 3 4" xfId="13603"/>
    <cellStyle name="SAPBEXHLevel3X 3 4" xfId="13604"/>
    <cellStyle name="SAPBEXHLevel3X 3 4 2" xfId="13605"/>
    <cellStyle name="SAPBEXHLevel3X 3 4 3" xfId="13606"/>
    <cellStyle name="SAPBEXHLevel3X 3 4 4" xfId="13607"/>
    <cellStyle name="SAPBEXHLevel3X 3 5" xfId="13608"/>
    <cellStyle name="SAPBEXHLevel3X 3 5 2" xfId="13609"/>
    <cellStyle name="SAPBEXHLevel3X 3 5 3" xfId="13610"/>
    <cellStyle name="SAPBEXHLevel3X 3 5 4" xfId="13611"/>
    <cellStyle name="SAPBEXHLevel3X 4" xfId="13612"/>
    <cellStyle name="SAPBEXHLevel3X 4 2" xfId="13613"/>
    <cellStyle name="SAPBEXHLevel3X 4 3" xfId="13614"/>
    <cellStyle name="SAPBEXHLevel3X 4 4" xfId="13615"/>
    <cellStyle name="SAPBEXHLevel3X 5" xfId="13616"/>
    <cellStyle name="SAPBEXHLevel3X 5 2" xfId="13617"/>
    <cellStyle name="SAPBEXHLevel3X 5 3" xfId="13618"/>
    <cellStyle name="SAPBEXHLevel3X 5 4" xfId="13619"/>
    <cellStyle name="SAPBEXHLevel3X 6" xfId="13620"/>
    <cellStyle name="SAPBEXHLevel3X 6 2" xfId="13621"/>
    <cellStyle name="SAPBEXHLevel3X 6 3" xfId="13622"/>
    <cellStyle name="SAPBEXHLevel3X 6 4" xfId="13623"/>
    <cellStyle name="SAPBEXHLevel3X 7" xfId="13624"/>
    <cellStyle name="SAPBEXHLevel3X 7 2" xfId="13625"/>
    <cellStyle name="SAPBEXHLevel3X 7 3" xfId="13626"/>
    <cellStyle name="SAPBEXHLevel3X 7 4" xfId="13627"/>
    <cellStyle name="SAPBEXinputData" xfId="13628"/>
    <cellStyle name="SAPBEXinputData 2" xfId="13629"/>
    <cellStyle name="SAPBEXinputData 2 2" xfId="13630"/>
    <cellStyle name="SAPBEXinputData 2 2 2" xfId="13631"/>
    <cellStyle name="SAPBEXinputData 2 2 3" xfId="13632"/>
    <cellStyle name="SAPBEXinputData 2 2 4" xfId="13633"/>
    <cellStyle name="SAPBEXinputData 2 3" xfId="13634"/>
    <cellStyle name="SAPBEXinputData 2 3 2" xfId="13635"/>
    <cellStyle name="SAPBEXinputData 2 3 3" xfId="13636"/>
    <cellStyle name="SAPBEXinputData 2 3 4" xfId="13637"/>
    <cellStyle name="SAPBEXinputData 2 4" xfId="13638"/>
    <cellStyle name="SAPBEXinputData 2 4 2" xfId="13639"/>
    <cellStyle name="SAPBEXinputData 2 4 3" xfId="13640"/>
    <cellStyle name="SAPBEXinputData 2 4 4" xfId="13641"/>
    <cellStyle name="SAPBEXinputData 2 5" xfId="13642"/>
    <cellStyle name="SAPBEXinputData 2 5 2" xfId="13643"/>
    <cellStyle name="SAPBEXinputData 2 5 3" xfId="13644"/>
    <cellStyle name="SAPBEXinputData 2 5 4" xfId="13645"/>
    <cellStyle name="SAPBEXItemHeader" xfId="13646"/>
    <cellStyle name="SAPBEXItemHeader 2" xfId="13647"/>
    <cellStyle name="SAPBEXItemHeader 2 2" xfId="13648"/>
    <cellStyle name="SAPBEXItemHeader 2 3" xfId="13649"/>
    <cellStyle name="SAPBEXItemHeader 2 4" xfId="13650"/>
    <cellStyle name="SAPBEXItemHeader 3" xfId="13651"/>
    <cellStyle name="SAPBEXItemHeader 4" xfId="13652"/>
    <cellStyle name="SAPBEXItemHeader 5" xfId="13653"/>
    <cellStyle name="SAPBEXresData" xfId="13654"/>
    <cellStyle name="SAPBEXresData 2" xfId="13655"/>
    <cellStyle name="SAPBEXresData 2 2" xfId="13656"/>
    <cellStyle name="SAPBEXresData 2 2 2" xfId="13657"/>
    <cellStyle name="SAPBEXresData 2 2 3" xfId="13658"/>
    <cellStyle name="SAPBEXresData 2 2 4" xfId="13659"/>
    <cellStyle name="SAPBEXresData 2 3" xfId="13660"/>
    <cellStyle name="SAPBEXresData 2 3 2" xfId="13661"/>
    <cellStyle name="SAPBEXresData 2 3 3" xfId="13662"/>
    <cellStyle name="SAPBEXresData 2 3 4" xfId="13663"/>
    <cellStyle name="SAPBEXresData 2 4" xfId="13664"/>
    <cellStyle name="SAPBEXresData 2 4 2" xfId="13665"/>
    <cellStyle name="SAPBEXresData 2 4 3" xfId="13666"/>
    <cellStyle name="SAPBEXresData 2 4 4" xfId="13667"/>
    <cellStyle name="SAPBEXresData 2 5" xfId="13668"/>
    <cellStyle name="SAPBEXresData 2 5 2" xfId="13669"/>
    <cellStyle name="SAPBEXresData 2 5 3" xfId="13670"/>
    <cellStyle name="SAPBEXresData 2 5 4" xfId="13671"/>
    <cellStyle name="SAPBEXresData 3" xfId="13672"/>
    <cellStyle name="SAPBEXresData 3 2" xfId="13673"/>
    <cellStyle name="SAPBEXresData 3 2 2" xfId="13674"/>
    <cellStyle name="SAPBEXresData 3 2 3" xfId="13675"/>
    <cellStyle name="SAPBEXresData 3 2 4" xfId="13676"/>
    <cellStyle name="SAPBEXresData 4" xfId="13677"/>
    <cellStyle name="SAPBEXresData 4 2" xfId="13678"/>
    <cellStyle name="SAPBEXresData 4 3" xfId="13679"/>
    <cellStyle name="SAPBEXresData 4 4" xfId="13680"/>
    <cellStyle name="SAPBEXresData 5" xfId="13681"/>
    <cellStyle name="SAPBEXresData 5 2" xfId="13682"/>
    <cellStyle name="SAPBEXresData 5 3" xfId="13683"/>
    <cellStyle name="SAPBEXresData 5 4" xfId="13684"/>
    <cellStyle name="SAPBEXresData 6" xfId="13685"/>
    <cellStyle name="SAPBEXresData 6 2" xfId="13686"/>
    <cellStyle name="SAPBEXresData 6 3" xfId="13687"/>
    <cellStyle name="SAPBEXresData 6 4" xfId="13688"/>
    <cellStyle name="SAPBEXresData 7" xfId="13689"/>
    <cellStyle name="SAPBEXresData 7 2" xfId="13690"/>
    <cellStyle name="SAPBEXresData 7 3" xfId="13691"/>
    <cellStyle name="SAPBEXresData 7 4" xfId="13692"/>
    <cellStyle name="SAPBEXresDataEmph" xfId="13693"/>
    <cellStyle name="SAPBEXresDataEmph 2" xfId="13694"/>
    <cellStyle name="SAPBEXresDataEmph 2 2" xfId="13695"/>
    <cellStyle name="SAPBEXresDataEmph 2 2 2" xfId="13696"/>
    <cellStyle name="SAPBEXresDataEmph 2 2 3" xfId="13697"/>
    <cellStyle name="SAPBEXresDataEmph 2 2 4" xfId="13698"/>
    <cellStyle name="SAPBEXresDataEmph 2 3" xfId="13699"/>
    <cellStyle name="SAPBEXresDataEmph 2 3 2" xfId="13700"/>
    <cellStyle name="SAPBEXresDataEmph 2 3 3" xfId="13701"/>
    <cellStyle name="SAPBEXresDataEmph 2 3 4" xfId="13702"/>
    <cellStyle name="SAPBEXresDataEmph 2 4" xfId="13703"/>
    <cellStyle name="SAPBEXresDataEmph 2 4 2" xfId="13704"/>
    <cellStyle name="SAPBEXresDataEmph 2 4 3" xfId="13705"/>
    <cellStyle name="SAPBEXresDataEmph 2 4 4" xfId="13706"/>
    <cellStyle name="SAPBEXresDataEmph 2 5" xfId="13707"/>
    <cellStyle name="SAPBEXresDataEmph 2 5 2" xfId="13708"/>
    <cellStyle name="SAPBEXresDataEmph 2 5 3" xfId="13709"/>
    <cellStyle name="SAPBEXresDataEmph 2 5 4" xfId="13710"/>
    <cellStyle name="SAPBEXresDataEmph 3" xfId="13711"/>
    <cellStyle name="SAPBEXresDataEmph 3 2" xfId="13712"/>
    <cellStyle name="SAPBEXresDataEmph 3 2 2" xfId="13713"/>
    <cellStyle name="SAPBEXresDataEmph 3 2 3" xfId="13714"/>
    <cellStyle name="SAPBEXresDataEmph 3 2 4" xfId="13715"/>
    <cellStyle name="SAPBEXresDataEmph 4" xfId="13716"/>
    <cellStyle name="SAPBEXresDataEmph 4 2" xfId="13717"/>
    <cellStyle name="SAPBEXresDataEmph 4 3" xfId="13718"/>
    <cellStyle name="SAPBEXresDataEmph 4 4" xfId="13719"/>
    <cellStyle name="SAPBEXresDataEmph 5" xfId="13720"/>
    <cellStyle name="SAPBEXresDataEmph 5 2" xfId="13721"/>
    <cellStyle name="SAPBEXresDataEmph 5 3" xfId="13722"/>
    <cellStyle name="SAPBEXresDataEmph 5 4" xfId="13723"/>
    <cellStyle name="SAPBEXresDataEmph 6" xfId="13724"/>
    <cellStyle name="SAPBEXresDataEmph 6 2" xfId="13725"/>
    <cellStyle name="SAPBEXresDataEmph 6 3" xfId="13726"/>
    <cellStyle name="SAPBEXresDataEmph 6 4" xfId="13727"/>
    <cellStyle name="SAPBEXresDataEmph 7" xfId="13728"/>
    <cellStyle name="SAPBEXresDataEmph 7 2" xfId="13729"/>
    <cellStyle name="SAPBEXresDataEmph 7 3" xfId="13730"/>
    <cellStyle name="SAPBEXresDataEmph 7 4" xfId="13731"/>
    <cellStyle name="SAPBEXresItem" xfId="13732"/>
    <cellStyle name="SAPBEXresItem 2" xfId="13733"/>
    <cellStyle name="SAPBEXresItem 2 2" xfId="13734"/>
    <cellStyle name="SAPBEXresItem 2 2 2" xfId="13735"/>
    <cellStyle name="SAPBEXresItem 2 2 3" xfId="13736"/>
    <cellStyle name="SAPBEXresItem 2 2 4" xfId="13737"/>
    <cellStyle name="SAPBEXresItem 2 3" xfId="13738"/>
    <cellStyle name="SAPBEXresItem 2 3 2" xfId="13739"/>
    <cellStyle name="SAPBEXresItem 2 3 3" xfId="13740"/>
    <cellStyle name="SAPBEXresItem 2 3 4" xfId="13741"/>
    <cellStyle name="SAPBEXresItem 2 4" xfId="13742"/>
    <cellStyle name="SAPBEXresItem 2 4 2" xfId="13743"/>
    <cellStyle name="SAPBEXresItem 2 4 3" xfId="13744"/>
    <cellStyle name="SAPBEXresItem 2 4 4" xfId="13745"/>
    <cellStyle name="SAPBEXresItem 2 5" xfId="13746"/>
    <cellStyle name="SAPBEXresItem 2 5 2" xfId="13747"/>
    <cellStyle name="SAPBEXresItem 2 5 3" xfId="13748"/>
    <cellStyle name="SAPBEXresItem 2 5 4" xfId="13749"/>
    <cellStyle name="SAPBEXresItem 3" xfId="13750"/>
    <cellStyle name="SAPBEXresItem 3 2" xfId="13751"/>
    <cellStyle name="SAPBEXresItem 3 2 2" xfId="13752"/>
    <cellStyle name="SAPBEXresItem 3 2 3" xfId="13753"/>
    <cellStyle name="SAPBEXresItem 3 2 4" xfId="13754"/>
    <cellStyle name="SAPBEXresItem 4" xfId="13755"/>
    <cellStyle name="SAPBEXresItem 4 2" xfId="13756"/>
    <cellStyle name="SAPBEXresItem 4 3" xfId="13757"/>
    <cellStyle name="SAPBEXresItem 4 4" xfId="13758"/>
    <cellStyle name="SAPBEXresItem 5" xfId="13759"/>
    <cellStyle name="SAPBEXresItem 5 2" xfId="13760"/>
    <cellStyle name="SAPBEXresItem 5 3" xfId="13761"/>
    <cellStyle name="SAPBEXresItem 5 4" xfId="13762"/>
    <cellStyle name="SAPBEXresItem 6" xfId="13763"/>
    <cellStyle name="SAPBEXresItem 6 2" xfId="13764"/>
    <cellStyle name="SAPBEXresItem 6 3" xfId="13765"/>
    <cellStyle name="SAPBEXresItem 6 4" xfId="13766"/>
    <cellStyle name="SAPBEXresItem 7" xfId="13767"/>
    <cellStyle name="SAPBEXresItem 7 2" xfId="13768"/>
    <cellStyle name="SAPBEXresItem 7 3" xfId="13769"/>
    <cellStyle name="SAPBEXresItem 7 4" xfId="13770"/>
    <cellStyle name="SAPBEXresItemX" xfId="13771"/>
    <cellStyle name="SAPBEXresItemX 2" xfId="13772"/>
    <cellStyle name="SAPBEXresItemX 2 2" xfId="13773"/>
    <cellStyle name="SAPBEXresItemX 2 2 2" xfId="13774"/>
    <cellStyle name="SAPBEXresItemX 2 2 3" xfId="13775"/>
    <cellStyle name="SAPBEXresItemX 2 2 4" xfId="13776"/>
    <cellStyle name="SAPBEXresItemX 2 3" xfId="13777"/>
    <cellStyle name="SAPBEXresItemX 2 3 2" xfId="13778"/>
    <cellStyle name="SAPBEXresItemX 2 3 3" xfId="13779"/>
    <cellStyle name="SAPBEXresItemX 2 3 4" xfId="13780"/>
    <cellStyle name="SAPBEXresItemX 2 4" xfId="13781"/>
    <cellStyle name="SAPBEXresItemX 2 4 2" xfId="13782"/>
    <cellStyle name="SAPBEXresItemX 2 4 3" xfId="13783"/>
    <cellStyle name="SAPBEXresItemX 2 4 4" xfId="13784"/>
    <cellStyle name="SAPBEXresItemX 2 5" xfId="13785"/>
    <cellStyle name="SAPBEXresItemX 2 5 2" xfId="13786"/>
    <cellStyle name="SAPBEXresItemX 2 5 3" xfId="13787"/>
    <cellStyle name="SAPBEXresItemX 2 5 4" xfId="13788"/>
    <cellStyle name="SAPBEXresItemX 3" xfId="13789"/>
    <cellStyle name="SAPBEXresItemX 3 2" xfId="13790"/>
    <cellStyle name="SAPBEXresItemX 3 2 2" xfId="13791"/>
    <cellStyle name="SAPBEXresItemX 3 2 3" xfId="13792"/>
    <cellStyle name="SAPBEXresItemX 3 2 4" xfId="13793"/>
    <cellStyle name="SAPBEXresItemX 4" xfId="13794"/>
    <cellStyle name="SAPBEXresItemX 4 2" xfId="13795"/>
    <cellStyle name="SAPBEXresItemX 4 3" xfId="13796"/>
    <cellStyle name="SAPBEXresItemX 4 4" xfId="13797"/>
    <cellStyle name="SAPBEXresItemX 5" xfId="13798"/>
    <cellStyle name="SAPBEXresItemX 5 2" xfId="13799"/>
    <cellStyle name="SAPBEXresItemX 5 3" xfId="13800"/>
    <cellStyle name="SAPBEXresItemX 5 4" xfId="13801"/>
    <cellStyle name="SAPBEXresItemX 6" xfId="13802"/>
    <cellStyle name="SAPBEXresItemX 6 2" xfId="13803"/>
    <cellStyle name="SAPBEXresItemX 6 3" xfId="13804"/>
    <cellStyle name="SAPBEXresItemX 6 4" xfId="13805"/>
    <cellStyle name="SAPBEXresItemX 7" xfId="13806"/>
    <cellStyle name="SAPBEXresItemX 7 2" xfId="13807"/>
    <cellStyle name="SAPBEXresItemX 7 3" xfId="13808"/>
    <cellStyle name="SAPBEXresItemX 7 4" xfId="13809"/>
    <cellStyle name="SAPBEXstdData" xfId="13810"/>
    <cellStyle name="SAPBEXstdData 2" xfId="13811"/>
    <cellStyle name="SAPBEXstdData 2 2" xfId="13812"/>
    <cellStyle name="SAPBEXstdData 2 2 2" xfId="13813"/>
    <cellStyle name="SAPBEXstdData 2 2 3" xfId="13814"/>
    <cellStyle name="SAPBEXstdData 2 2 4" xfId="13815"/>
    <cellStyle name="SAPBEXstdData 2 3" xfId="13816"/>
    <cellStyle name="SAPBEXstdData 2 3 2" xfId="13817"/>
    <cellStyle name="SAPBEXstdData 2 3 3" xfId="13818"/>
    <cellStyle name="SAPBEXstdData 2 3 4" xfId="13819"/>
    <cellStyle name="SAPBEXstdData 2 4" xfId="13820"/>
    <cellStyle name="SAPBEXstdData 2 4 2" xfId="13821"/>
    <cellStyle name="SAPBEXstdData 2 4 3" xfId="13822"/>
    <cellStyle name="SAPBEXstdData 2 4 4" xfId="13823"/>
    <cellStyle name="SAPBEXstdData 2 5" xfId="13824"/>
    <cellStyle name="SAPBEXstdData 2 5 2" xfId="13825"/>
    <cellStyle name="SAPBEXstdData 2 5 3" xfId="13826"/>
    <cellStyle name="SAPBEXstdData 2 5 4" xfId="13827"/>
    <cellStyle name="SAPBEXstdData 3" xfId="13828"/>
    <cellStyle name="SAPBEXstdData 3 2" xfId="13829"/>
    <cellStyle name="SAPBEXstdData 3 2 2" xfId="13830"/>
    <cellStyle name="SAPBEXstdData 3 2 3" xfId="13831"/>
    <cellStyle name="SAPBEXstdData 3 2 4" xfId="13832"/>
    <cellStyle name="SAPBEXstdData 4" xfId="13833"/>
    <cellStyle name="SAPBEXstdData 4 2" xfId="13834"/>
    <cellStyle name="SAPBEXstdData 4 3" xfId="13835"/>
    <cellStyle name="SAPBEXstdData 4 4" xfId="13836"/>
    <cellStyle name="SAPBEXstdData 5" xfId="13837"/>
    <cellStyle name="SAPBEXstdData 5 2" xfId="13838"/>
    <cellStyle name="SAPBEXstdData 5 3" xfId="13839"/>
    <cellStyle name="SAPBEXstdData 5 4" xfId="13840"/>
    <cellStyle name="SAPBEXstdData 6" xfId="13841"/>
    <cellStyle name="SAPBEXstdData 6 2" xfId="13842"/>
    <cellStyle name="SAPBEXstdData 6 3" xfId="13843"/>
    <cellStyle name="SAPBEXstdData 6 4" xfId="13844"/>
    <cellStyle name="SAPBEXstdData 7" xfId="13845"/>
    <cellStyle name="SAPBEXstdData 7 2" xfId="13846"/>
    <cellStyle name="SAPBEXstdData 7 3" xfId="13847"/>
    <cellStyle name="SAPBEXstdData 7 4" xfId="13848"/>
    <cellStyle name="SAPBEXstdData 8" xfId="13849"/>
    <cellStyle name="SAPBEXstdData 8 2" xfId="13850"/>
    <cellStyle name="SAPBEXstdData 8 3" xfId="13851"/>
    <cellStyle name="SAPBEXstdData 8 4" xfId="13852"/>
    <cellStyle name="SAPBEXstdDataEmph" xfId="13853"/>
    <cellStyle name="SAPBEXstdDataEmph 2" xfId="13854"/>
    <cellStyle name="SAPBEXstdDataEmph 2 2" xfId="13855"/>
    <cellStyle name="SAPBEXstdDataEmph 2 2 2" xfId="13856"/>
    <cellStyle name="SAPBEXstdDataEmph 2 2 3" xfId="13857"/>
    <cellStyle name="SAPBEXstdDataEmph 2 2 4" xfId="13858"/>
    <cellStyle name="SAPBEXstdDataEmph 2 3" xfId="13859"/>
    <cellStyle name="SAPBEXstdDataEmph 2 3 2" xfId="13860"/>
    <cellStyle name="SAPBEXstdDataEmph 2 3 3" xfId="13861"/>
    <cellStyle name="SAPBEXstdDataEmph 2 3 4" xfId="13862"/>
    <cellStyle name="SAPBEXstdDataEmph 2 4" xfId="13863"/>
    <cellStyle name="SAPBEXstdDataEmph 2 4 2" xfId="13864"/>
    <cellStyle name="SAPBEXstdDataEmph 2 4 3" xfId="13865"/>
    <cellStyle name="SAPBEXstdDataEmph 2 4 4" xfId="13866"/>
    <cellStyle name="SAPBEXstdDataEmph 2 5" xfId="13867"/>
    <cellStyle name="SAPBEXstdDataEmph 2 5 2" xfId="13868"/>
    <cellStyle name="SAPBEXstdDataEmph 2 5 3" xfId="13869"/>
    <cellStyle name="SAPBEXstdDataEmph 2 5 4" xfId="13870"/>
    <cellStyle name="SAPBEXstdDataEmph 3" xfId="13871"/>
    <cellStyle name="SAPBEXstdDataEmph 3 2" xfId="13872"/>
    <cellStyle name="SAPBEXstdDataEmph 3 2 2" xfId="13873"/>
    <cellStyle name="SAPBEXstdDataEmph 3 2 3" xfId="13874"/>
    <cellStyle name="SAPBEXstdDataEmph 3 2 4" xfId="13875"/>
    <cellStyle name="SAPBEXstdDataEmph 4" xfId="13876"/>
    <cellStyle name="SAPBEXstdDataEmph 4 2" xfId="13877"/>
    <cellStyle name="SAPBEXstdDataEmph 4 3" xfId="13878"/>
    <cellStyle name="SAPBEXstdDataEmph 4 4" xfId="13879"/>
    <cellStyle name="SAPBEXstdDataEmph 5" xfId="13880"/>
    <cellStyle name="SAPBEXstdDataEmph 5 2" xfId="13881"/>
    <cellStyle name="SAPBEXstdDataEmph 5 3" xfId="13882"/>
    <cellStyle name="SAPBEXstdDataEmph 5 4" xfId="13883"/>
    <cellStyle name="SAPBEXstdDataEmph 6" xfId="13884"/>
    <cellStyle name="SAPBEXstdDataEmph 6 2" xfId="13885"/>
    <cellStyle name="SAPBEXstdDataEmph 6 3" xfId="13886"/>
    <cellStyle name="SAPBEXstdDataEmph 6 4" xfId="13887"/>
    <cellStyle name="SAPBEXstdDataEmph 7" xfId="13888"/>
    <cellStyle name="SAPBEXstdDataEmph 7 2" xfId="13889"/>
    <cellStyle name="SAPBEXstdDataEmph 7 3" xfId="13890"/>
    <cellStyle name="SAPBEXstdDataEmph 7 4" xfId="13891"/>
    <cellStyle name="SAPBEXstdItem" xfId="13892"/>
    <cellStyle name="SAPBEXstdItem 2" xfId="13893"/>
    <cellStyle name="SAPBEXstdItem 2 2" xfId="13894"/>
    <cellStyle name="SAPBEXstdItem 2 2 2" xfId="13895"/>
    <cellStyle name="SAPBEXstdItem 2 2 3" xfId="13896"/>
    <cellStyle name="SAPBEXstdItem 2 2 4" xfId="13897"/>
    <cellStyle name="SAPBEXstdItem 2 3" xfId="13898"/>
    <cellStyle name="SAPBEXstdItem 2 3 2" xfId="13899"/>
    <cellStyle name="SAPBEXstdItem 2 3 3" xfId="13900"/>
    <cellStyle name="SAPBEXstdItem 2 3 4" xfId="13901"/>
    <cellStyle name="SAPBEXstdItem 2 4" xfId="13902"/>
    <cellStyle name="SAPBEXstdItem 2 4 2" xfId="13903"/>
    <cellStyle name="SAPBEXstdItem 2 4 3" xfId="13904"/>
    <cellStyle name="SAPBEXstdItem 2 4 4" xfId="13905"/>
    <cellStyle name="SAPBEXstdItem 2 5" xfId="13906"/>
    <cellStyle name="SAPBEXstdItem 2 5 2" xfId="13907"/>
    <cellStyle name="SAPBEXstdItem 2 5 3" xfId="13908"/>
    <cellStyle name="SAPBEXstdItem 2 5 4" xfId="13909"/>
    <cellStyle name="SAPBEXstdItem 3" xfId="13910"/>
    <cellStyle name="SAPBEXstdItem 3 2" xfId="13911"/>
    <cellStyle name="SAPBEXstdItem 3 2 2" xfId="13912"/>
    <cellStyle name="SAPBEXstdItem 3 2 3" xfId="13913"/>
    <cellStyle name="SAPBEXstdItem 3 2 4" xfId="13914"/>
    <cellStyle name="SAPBEXstdItem 4" xfId="13915"/>
    <cellStyle name="SAPBEXstdItem 4 2" xfId="13916"/>
    <cellStyle name="SAPBEXstdItem 4 3" xfId="13917"/>
    <cellStyle name="SAPBEXstdItem 4 4" xfId="13918"/>
    <cellStyle name="SAPBEXstdItem 5" xfId="13919"/>
    <cellStyle name="SAPBEXstdItem 5 2" xfId="13920"/>
    <cellStyle name="SAPBEXstdItem 5 3" xfId="13921"/>
    <cellStyle name="SAPBEXstdItem 5 4" xfId="13922"/>
    <cellStyle name="SAPBEXstdItem 6" xfId="13923"/>
    <cellStyle name="SAPBEXstdItem 6 2" xfId="13924"/>
    <cellStyle name="SAPBEXstdItem 6 3" xfId="13925"/>
    <cellStyle name="SAPBEXstdItem 6 4" xfId="13926"/>
    <cellStyle name="SAPBEXstdItem 7" xfId="13927"/>
    <cellStyle name="SAPBEXstdItem 7 2" xfId="13928"/>
    <cellStyle name="SAPBEXstdItem 7 3" xfId="13929"/>
    <cellStyle name="SAPBEXstdItem 7 4" xfId="13930"/>
    <cellStyle name="SAPBEXstdItemX" xfId="13931"/>
    <cellStyle name="SAPBEXstdItemX 2" xfId="13932"/>
    <cellStyle name="SAPBEXstdItemX 2 2" xfId="13933"/>
    <cellStyle name="SAPBEXstdItemX 2 2 2" xfId="13934"/>
    <cellStyle name="SAPBEXstdItemX 2 2 3" xfId="13935"/>
    <cellStyle name="SAPBEXstdItemX 2 2 4" xfId="13936"/>
    <cellStyle name="SAPBEXstdItemX 2 3" xfId="13937"/>
    <cellStyle name="SAPBEXstdItemX 2 3 2" xfId="13938"/>
    <cellStyle name="SAPBEXstdItemX 2 3 3" xfId="13939"/>
    <cellStyle name="SAPBEXstdItemX 2 3 4" xfId="13940"/>
    <cellStyle name="SAPBEXstdItemX 2 4" xfId="13941"/>
    <cellStyle name="SAPBEXstdItemX 2 4 2" xfId="13942"/>
    <cellStyle name="SAPBEXstdItemX 2 4 3" xfId="13943"/>
    <cellStyle name="SAPBEXstdItemX 2 4 4" xfId="13944"/>
    <cellStyle name="SAPBEXstdItemX 2 5" xfId="13945"/>
    <cellStyle name="SAPBEXstdItemX 2 5 2" xfId="13946"/>
    <cellStyle name="SAPBEXstdItemX 2 5 3" xfId="13947"/>
    <cellStyle name="SAPBEXstdItemX 2 5 4" xfId="13948"/>
    <cellStyle name="SAPBEXstdItemX 3" xfId="13949"/>
    <cellStyle name="SAPBEXstdItemX 3 2" xfId="13950"/>
    <cellStyle name="SAPBEXstdItemX 3 2 2" xfId="13951"/>
    <cellStyle name="SAPBEXstdItemX 3 2 3" xfId="13952"/>
    <cellStyle name="SAPBEXstdItemX 3 2 4" xfId="13953"/>
    <cellStyle name="SAPBEXstdItemX 4" xfId="13954"/>
    <cellStyle name="SAPBEXstdItemX 4 2" xfId="13955"/>
    <cellStyle name="SAPBEXstdItemX 4 3" xfId="13956"/>
    <cellStyle name="SAPBEXstdItemX 4 4" xfId="13957"/>
    <cellStyle name="SAPBEXstdItemX 5" xfId="13958"/>
    <cellStyle name="SAPBEXstdItemX 5 2" xfId="13959"/>
    <cellStyle name="SAPBEXstdItemX 5 3" xfId="13960"/>
    <cellStyle name="SAPBEXstdItemX 5 4" xfId="13961"/>
    <cellStyle name="SAPBEXstdItemX 6" xfId="13962"/>
    <cellStyle name="SAPBEXstdItemX 6 2" xfId="13963"/>
    <cellStyle name="SAPBEXstdItemX 6 3" xfId="13964"/>
    <cellStyle name="SAPBEXstdItemX 6 4" xfId="13965"/>
    <cellStyle name="SAPBEXstdItemX 7" xfId="13966"/>
    <cellStyle name="SAPBEXstdItemX 7 2" xfId="13967"/>
    <cellStyle name="SAPBEXstdItemX 7 3" xfId="13968"/>
    <cellStyle name="SAPBEXstdItemX 7 4" xfId="13969"/>
    <cellStyle name="SAPBEXtitle" xfId="13970"/>
    <cellStyle name="SAPBEXtitle 2" xfId="13971"/>
    <cellStyle name="SAPBEXtitle 3" xfId="13972"/>
    <cellStyle name="SAPBEXunassignedItem" xfId="13973"/>
    <cellStyle name="SAPBEXunassignedItem 2" xfId="13974"/>
    <cellStyle name="SAPBEXunassignedItem 2 2" xfId="13975"/>
    <cellStyle name="SAPBEXunassignedItem 2 3" xfId="13976"/>
    <cellStyle name="SAPBEXunassignedItem 2 4" xfId="13977"/>
    <cellStyle name="SAPBEXunassignedItem 3" xfId="13978"/>
    <cellStyle name="SAPBEXunassignedItem 3 2" xfId="13979"/>
    <cellStyle name="SAPBEXunassignedItem 3 3" xfId="13980"/>
    <cellStyle name="SAPBEXunassignedItem 3 4" xfId="13981"/>
    <cellStyle name="SAPBEXunassignedItem 4" xfId="13982"/>
    <cellStyle name="SAPBEXunassignedItem 4 2" xfId="13983"/>
    <cellStyle name="SAPBEXunassignedItem 4 3" xfId="13984"/>
    <cellStyle name="SAPBEXunassignedItem 4 4" xfId="13985"/>
    <cellStyle name="SAPBEXunassignedItem 5" xfId="13986"/>
    <cellStyle name="SAPBEXunassignedItem 5 2" xfId="13987"/>
    <cellStyle name="SAPBEXunassignedItem 5 3" xfId="13988"/>
    <cellStyle name="SAPBEXunassignedItem 5 4" xfId="13989"/>
    <cellStyle name="SAPBEXundefined" xfId="13990"/>
    <cellStyle name="SAPBEXundefined 2" xfId="13991"/>
    <cellStyle name="SAPBEXundefined 2 2" xfId="13992"/>
    <cellStyle name="SAPBEXundefined 2 2 2" xfId="13993"/>
    <cellStyle name="SAPBEXundefined 2 2 3" xfId="13994"/>
    <cellStyle name="SAPBEXundefined 2 2 4" xfId="13995"/>
    <cellStyle name="SAPBEXundefined 2 3" xfId="13996"/>
    <cellStyle name="SAPBEXundefined 2 3 2" xfId="13997"/>
    <cellStyle name="SAPBEXundefined 2 3 3" xfId="13998"/>
    <cellStyle name="SAPBEXundefined 2 3 4" xfId="13999"/>
    <cellStyle name="SAPBEXundefined 2 4" xfId="14000"/>
    <cellStyle name="SAPBEXundefined 2 4 2" xfId="14001"/>
    <cellStyle name="SAPBEXundefined 2 4 3" xfId="14002"/>
    <cellStyle name="SAPBEXundefined 2 4 4" xfId="14003"/>
    <cellStyle name="SAPBEXundefined 2 5" xfId="14004"/>
    <cellStyle name="SAPBEXundefined 2 5 2" xfId="14005"/>
    <cellStyle name="SAPBEXundefined 2 5 3" xfId="14006"/>
    <cellStyle name="SAPBEXundefined 2 5 4" xfId="14007"/>
    <cellStyle name="SAPBEXundefined 3" xfId="14008"/>
    <cellStyle name="SAPBEXundefined 3 2" xfId="14009"/>
    <cellStyle name="SAPBEXundefined 3 2 2" xfId="14010"/>
    <cellStyle name="SAPBEXundefined 3 2 3" xfId="14011"/>
    <cellStyle name="SAPBEXundefined 3 2 4" xfId="14012"/>
    <cellStyle name="SAPBEXundefined 4" xfId="14013"/>
    <cellStyle name="SAPBEXundefined 4 2" xfId="14014"/>
    <cellStyle name="SAPBEXundefined 4 3" xfId="14015"/>
    <cellStyle name="SAPBEXundefined 4 4" xfId="14016"/>
    <cellStyle name="SAPBEXundefined 5" xfId="14017"/>
    <cellStyle name="SAPBEXundefined 5 2" xfId="14018"/>
    <cellStyle name="SAPBEXundefined 5 3" xfId="14019"/>
    <cellStyle name="SAPBEXundefined 5 4" xfId="14020"/>
    <cellStyle name="SAPBEXundefined 6" xfId="14021"/>
    <cellStyle name="SAPBEXundefined 6 2" xfId="14022"/>
    <cellStyle name="SAPBEXundefined 6 3" xfId="14023"/>
    <cellStyle name="SAPBEXundefined 6 4" xfId="14024"/>
    <cellStyle name="SAPBEXundefined 7" xfId="14025"/>
    <cellStyle name="SAPBEXundefined 7 2" xfId="14026"/>
    <cellStyle name="SAPBEXundefined 7 3" xfId="14027"/>
    <cellStyle name="SAPBEXundefined 7 4" xfId="14028"/>
    <cellStyle name="shade" xfId="14029"/>
    <cellStyle name="shade 2" xfId="14030"/>
    <cellStyle name="Sheet Title" xfId="14031"/>
    <cellStyle name="StmtTtl1" xfId="14032"/>
    <cellStyle name="StmtTtl1 2" xfId="14033"/>
    <cellStyle name="StmtTtl1 3" xfId="14034"/>
    <cellStyle name="StmtTtl1 4" xfId="14035"/>
    <cellStyle name="StmtTtl2" xfId="14036"/>
    <cellStyle name="StmtTtl2 2" xfId="14037"/>
    <cellStyle name="StmtTtl2 2 2" xfId="14038"/>
    <cellStyle name="StmtTtl2 2 2 2" xfId="14039"/>
    <cellStyle name="StmtTtl2 2 2 3" xfId="14040"/>
    <cellStyle name="StmtTtl2 2 2 4" xfId="14041"/>
    <cellStyle name="StmtTtl2 2 3" xfId="14042"/>
    <cellStyle name="StmtTtl2 2 3 2" xfId="14043"/>
    <cellStyle name="StmtTtl2 2 3 3" xfId="14044"/>
    <cellStyle name="StmtTtl2 2 3 4" xfId="14045"/>
    <cellStyle name="StmtTtl2 2 4" xfId="14046"/>
    <cellStyle name="StmtTtl2 2 4 2" xfId="14047"/>
    <cellStyle name="StmtTtl2 2 4 3" xfId="14048"/>
    <cellStyle name="StmtTtl2 2 4 4" xfId="14049"/>
    <cellStyle name="StmtTtl2 2 5" xfId="14050"/>
    <cellStyle name="StmtTtl2 2 5 2" xfId="14051"/>
    <cellStyle name="StmtTtl2 2 5 3" xfId="14052"/>
    <cellStyle name="StmtTtl2 2 5 4" xfId="14053"/>
    <cellStyle name="StmtTtl2 3" xfId="14054"/>
    <cellStyle name="StmtTtl2 3 2" xfId="14055"/>
    <cellStyle name="StmtTtl2 3 3" xfId="14056"/>
    <cellStyle name="StmtTtl2 3 4" xfId="14057"/>
    <cellStyle name="StmtTtl2 4" xfId="14058"/>
    <cellStyle name="StmtTtl2 4 2" xfId="14059"/>
    <cellStyle name="StmtTtl2 4 3" xfId="14060"/>
    <cellStyle name="StmtTtl2 4 4" xfId="14061"/>
    <cellStyle name="StmtTtl2 5" xfId="14062"/>
    <cellStyle name="StmtTtl2 5 2" xfId="14063"/>
    <cellStyle name="StmtTtl2 5 3" xfId="14064"/>
    <cellStyle name="StmtTtl2 5 4" xfId="14065"/>
    <cellStyle name="StmtTtl2 6" xfId="14066"/>
    <cellStyle name="StmtTtl2 6 2" xfId="14067"/>
    <cellStyle name="StmtTtl2 6 3" xfId="14068"/>
    <cellStyle name="StmtTtl2 6 4" xfId="14069"/>
    <cellStyle name="STYL1 - Style1" xfId="14070"/>
    <cellStyle name="Style 1" xfId="14071"/>
    <cellStyle name="Style 1 2" xfId="14072"/>
    <cellStyle name="Style 1 2 2" xfId="14073"/>
    <cellStyle name="Style 1 2 2 2" xfId="14074"/>
    <cellStyle name="Style 1 2 3" xfId="14075"/>
    <cellStyle name="Style 1 3" xfId="14076"/>
    <cellStyle name="Style 1 3 2" xfId="14077"/>
    <cellStyle name="Style 1 3 2 2" xfId="14078"/>
    <cellStyle name="Style 1 3 2 3" xfId="14079"/>
    <cellStyle name="Style 1 3 3" xfId="14080"/>
    <cellStyle name="Style 1 3 4" xfId="14081"/>
    <cellStyle name="Style 1 3 5" xfId="14082"/>
    <cellStyle name="Style 1 4" xfId="14083"/>
    <cellStyle name="Style 1 5" xfId="14084"/>
    <cellStyle name="Style 1_3.01 Income Statement" xfId="14085"/>
    <cellStyle name="Subtotal" xfId="14086"/>
    <cellStyle name="Sub-total" xfId="14087"/>
    <cellStyle name="taples Plaza" xfId="14088"/>
    <cellStyle name="Test" xfId="14089"/>
    <cellStyle name="Tickmark" xfId="14090"/>
    <cellStyle name="Title 10" xfId="14091"/>
    <cellStyle name="Title 11" xfId="14092"/>
    <cellStyle name="Title 12" xfId="14093"/>
    <cellStyle name="Title 13" xfId="14094"/>
    <cellStyle name="Title 2" xfId="14095"/>
    <cellStyle name="Title 2 2" xfId="14096"/>
    <cellStyle name="Title 2 3" xfId="14097"/>
    <cellStyle name="Title 3" xfId="14098"/>
    <cellStyle name="Title 4" xfId="14099"/>
    <cellStyle name="Title 4 2" xfId="14100"/>
    <cellStyle name="Title 5" xfId="14101"/>
    <cellStyle name="Title 6" xfId="14102"/>
    <cellStyle name="Title 7" xfId="14103"/>
    <cellStyle name="Title 8" xfId="14104"/>
    <cellStyle name="Title 9" xfId="14105"/>
    <cellStyle name="Title: Major" xfId="14106"/>
    <cellStyle name="Title: Minor" xfId="14107"/>
    <cellStyle name="Title: Worksheet" xfId="14108"/>
    <cellStyle name="Total 10" xfId="14109"/>
    <cellStyle name="Total 11" xfId="14110"/>
    <cellStyle name="Total 12" xfId="14111"/>
    <cellStyle name="Total 13" xfId="14112"/>
    <cellStyle name="Total 13 2" xfId="14113"/>
    <cellStyle name="Total 13 2 2" xfId="14114"/>
    <cellStyle name="Total 13 2 3" xfId="14115"/>
    <cellStyle name="Total 13 2 4" xfId="14116"/>
    <cellStyle name="Total 13 3" xfId="14117"/>
    <cellStyle name="Total 13 4" xfId="14118"/>
    <cellStyle name="Total 13 5" xfId="14119"/>
    <cellStyle name="Total 2" xfId="14120"/>
    <cellStyle name="Total 2 2" xfId="14121"/>
    <cellStyle name="Total 2 2 2" xfId="14122"/>
    <cellStyle name="Total 2 2 2 2" xfId="14123"/>
    <cellStyle name="Total 2 2 2 3" xfId="14124"/>
    <cellStyle name="Total 2 2 2 4" xfId="14125"/>
    <cellStyle name="Total 2 2 3" xfId="14126"/>
    <cellStyle name="Total 2 2 4" xfId="14127"/>
    <cellStyle name="Total 2 2 5" xfId="14128"/>
    <cellStyle name="Total 2 3" xfId="14129"/>
    <cellStyle name="Total 3" xfId="14130"/>
    <cellStyle name="Total 4" xfId="14131"/>
    <cellStyle name="Total 4 2" xfId="14132"/>
    <cellStyle name="Total 5" xfId="14133"/>
    <cellStyle name="Total 6" xfId="14134"/>
    <cellStyle name="Total 7" xfId="14135"/>
    <cellStyle name="Total 8" xfId="14136"/>
    <cellStyle name="Total 9" xfId="14137"/>
    <cellStyle name="Total4 - Style4" xfId="14138"/>
    <cellStyle name="Warning Text 10" xfId="14139"/>
    <cellStyle name="Warning Text 11" xfId="14140"/>
    <cellStyle name="Warning Text 12" xfId="14141"/>
    <cellStyle name="Warning Text 13" xfId="14142"/>
    <cellStyle name="Warning Text 2" xfId="14143"/>
    <cellStyle name="Warning Text 2 2" xfId="14144"/>
    <cellStyle name="Warning Text 2 3" xfId="14145"/>
    <cellStyle name="Warning Text 3" xfId="14146"/>
    <cellStyle name="Warning Text 4" xfId="14147"/>
    <cellStyle name="Warning Text 4 2" xfId="14148"/>
    <cellStyle name="Warning Text 5" xfId="14149"/>
    <cellStyle name="Warning Text 6" xfId="14150"/>
    <cellStyle name="Warning Text 7" xfId="14151"/>
    <cellStyle name="Warning Text 8" xfId="14152"/>
    <cellStyle name="Warning Text 9" xfId="14153"/>
  </cellStyles>
  <dxfs count="1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DFFE4"/>
      <color rgb="FFCCECFF"/>
      <color rgb="FFFF00FF"/>
      <color rgb="FFFF66FF"/>
      <color rgb="FFCCFF33"/>
      <color rgb="FFFF0000"/>
      <color rgb="FF0000FF"/>
      <color rgb="FFFFFFCC"/>
      <color rgb="FF00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M128"/>
  <sheetViews>
    <sheetView topLeftCell="DU1" zoomScale="90" zoomScaleNormal="90" workbookViewId="0">
      <pane ySplit="10" topLeftCell="A11" activePane="bottomLeft" state="frozen"/>
      <selection activeCell="B71" sqref="B71"/>
      <selection pane="bottomLeft" activeCell="EA11" sqref="EA11"/>
    </sheetView>
  </sheetViews>
  <sheetFormatPr defaultColWidth="21.140625" defaultRowHeight="15" customHeight="1" outlineLevelCol="1"/>
  <cols>
    <col min="1" max="1" width="6.42578125" style="5" bestFit="1" customWidth="1"/>
    <col min="2" max="2" width="29" style="5" customWidth="1"/>
    <col min="3" max="3" width="17.42578125" style="5" customWidth="1"/>
    <col min="4" max="4" width="19" style="5" bestFit="1" customWidth="1"/>
    <col min="5" max="5" width="18.85546875" style="5" bestFit="1" customWidth="1"/>
    <col min="6" max="6" width="19.42578125" style="5" bestFit="1" customWidth="1"/>
    <col min="7" max="7" width="15.85546875" style="5" bestFit="1" customWidth="1"/>
    <col min="8" max="8" width="6.140625" style="5" bestFit="1" customWidth="1"/>
    <col min="9" max="9" width="67.85546875" style="5" customWidth="1"/>
    <col min="10" max="10" width="16.7109375" style="5" customWidth="1"/>
    <col min="11" max="11" width="18" style="5" bestFit="1" customWidth="1"/>
    <col min="12" max="12" width="19" style="5" bestFit="1" customWidth="1"/>
    <col min="13" max="13" width="6.85546875" style="5" customWidth="1"/>
    <col min="14" max="14" width="51.7109375" style="5" customWidth="1"/>
    <col min="15" max="15" width="20.85546875" style="5" customWidth="1"/>
    <col min="16" max="16" width="17.7109375" style="5" customWidth="1"/>
    <col min="17" max="17" width="6.85546875" style="5" customWidth="1"/>
    <col min="18" max="18" width="37.140625" style="5" bestFit="1" customWidth="1"/>
    <col min="19" max="19" width="21.42578125" style="5" customWidth="1"/>
    <col min="20" max="20" width="18.140625" style="5" bestFit="1" customWidth="1"/>
    <col min="21" max="21" width="6.85546875" style="5" customWidth="1"/>
    <col min="22" max="22" width="55.42578125" style="5" customWidth="1"/>
    <col min="23" max="23" width="7" style="5" customWidth="1"/>
    <col min="24" max="24" width="17.140625" style="5" customWidth="1"/>
    <col min="25" max="25" width="18.42578125" style="5" customWidth="1"/>
    <col min="26" max="26" width="6.42578125" style="5" customWidth="1"/>
    <col min="27" max="27" width="62" style="5" customWidth="1"/>
    <col min="28" max="29" width="15.7109375" style="5" customWidth="1"/>
    <col min="30" max="30" width="6.85546875" style="5" customWidth="1"/>
    <col min="31" max="31" width="46.42578125" style="5" customWidth="1"/>
    <col min="32" max="32" width="17.7109375" style="5" bestFit="1" customWidth="1"/>
    <col min="33" max="33" width="21.42578125" style="5" hidden="1" customWidth="1" outlineLevel="1"/>
    <col min="34" max="35" width="18.42578125" style="5" hidden="1" customWidth="1" outlineLevel="1"/>
    <col min="36" max="36" width="16.42578125" style="5" hidden="1" customWidth="1" outlineLevel="1"/>
    <col min="37" max="37" width="21.42578125" style="5" bestFit="1" customWidth="1" collapsed="1"/>
    <col min="38" max="38" width="17.85546875" style="5" customWidth="1"/>
    <col min="39" max="39" width="6.85546875" style="5" customWidth="1"/>
    <col min="40" max="40" width="49.85546875" style="5" bestFit="1" customWidth="1"/>
    <col min="41" max="41" width="20.7109375" style="5" customWidth="1"/>
    <col min="42" max="42" width="19.28515625" style="5" customWidth="1"/>
    <col min="43" max="43" width="18.42578125" style="5" bestFit="1" customWidth="1"/>
    <col min="44" max="44" width="5.85546875" style="56" customWidth="1"/>
    <col min="45" max="45" width="59.85546875" style="56" customWidth="1"/>
    <col min="46" max="46" width="8" style="56" customWidth="1"/>
    <col min="47" max="47" width="22.7109375" style="56" customWidth="1"/>
    <col min="48" max="48" width="5.85546875" style="56" customWidth="1"/>
    <col min="49" max="49" width="55.140625" style="56" customWidth="1"/>
    <col min="50" max="52" width="17" style="56" customWidth="1"/>
    <col min="53" max="53" width="6.85546875" style="5" customWidth="1"/>
    <col min="54" max="54" width="36.140625" style="5" customWidth="1"/>
    <col min="55" max="55" width="16.140625" style="5" customWidth="1"/>
    <col min="56" max="56" width="18.85546875" style="5" customWidth="1"/>
    <col min="57" max="57" width="6.85546875" style="5" customWidth="1"/>
    <col min="58" max="58" width="39.42578125" style="5" customWidth="1"/>
    <col min="59" max="61" width="16.42578125" style="5" customWidth="1"/>
    <col min="62" max="62" width="6.42578125" style="5" customWidth="1"/>
    <col min="63" max="63" width="71" style="5" customWidth="1"/>
    <col min="64" max="66" width="16.42578125" style="5" customWidth="1"/>
    <col min="67" max="67" width="5.5703125" style="5" bestFit="1" customWidth="1"/>
    <col min="68" max="68" width="70.85546875" style="5" customWidth="1"/>
    <col min="69" max="70" width="13.42578125" style="5" customWidth="1"/>
    <col min="71" max="71" width="16.42578125" style="5" customWidth="1"/>
    <col min="72" max="72" width="5.5703125" style="5" bestFit="1" customWidth="1"/>
    <col min="73" max="73" width="44.140625" style="5" bestFit="1" customWidth="1"/>
    <col min="74" max="76" width="16.42578125" style="5" customWidth="1"/>
    <col min="77" max="77" width="5.5703125" style="5" bestFit="1" customWidth="1"/>
    <col min="78" max="78" width="87.28515625" style="5" bestFit="1" customWidth="1"/>
    <col min="79" max="81" width="16.42578125" style="5" customWidth="1"/>
    <col min="82" max="82" width="8" style="5" customWidth="1"/>
    <col min="83" max="83" width="63.140625" style="5" bestFit="1" customWidth="1"/>
    <col min="84" max="86" width="16.42578125" style="5" customWidth="1"/>
    <col min="87" max="87" width="7" style="5" bestFit="1" customWidth="1"/>
    <col min="88" max="88" width="47.7109375" style="5" bestFit="1" customWidth="1"/>
    <col min="89" max="90" width="16.42578125" style="5" customWidth="1"/>
    <col min="91" max="91" width="24.28515625" style="5" customWidth="1"/>
    <col min="92" max="92" width="8" style="5" customWidth="1"/>
    <col min="93" max="93" width="73.140625" style="5" bestFit="1" customWidth="1"/>
    <col min="94" max="96" width="16.42578125" style="5" customWidth="1"/>
    <col min="97" max="97" width="5.85546875" style="5" hidden="1" customWidth="1" outlineLevel="1"/>
    <col min="98" max="98" width="52.28515625" style="5" hidden="1" customWidth="1" outlineLevel="1"/>
    <col min="99" max="99" width="13.28515625" style="5" hidden="1" customWidth="1" outlineLevel="1"/>
    <col min="100" max="100" width="10.28515625" style="5" hidden="1" customWidth="1" outlineLevel="1"/>
    <col min="101" max="101" width="17.85546875" style="5" hidden="1" customWidth="1" outlineLevel="1"/>
    <col min="102" max="102" width="6.85546875" style="59" customWidth="1" collapsed="1"/>
    <col min="103" max="103" width="45.85546875" style="5" customWidth="1"/>
    <col min="104" max="104" width="23.7109375" style="5" bestFit="1" customWidth="1"/>
    <col min="105" max="105" width="23.28515625" style="5" customWidth="1"/>
    <col min="106" max="106" width="23.85546875" style="5" customWidth="1"/>
    <col min="107" max="107" width="18.42578125" style="5" customWidth="1"/>
    <col min="108" max="108" width="24.85546875" style="5" customWidth="1"/>
    <col min="109" max="109" width="21.140625" style="5" bestFit="1" customWidth="1"/>
    <col min="110" max="110" width="22.42578125" style="5" bestFit="1" customWidth="1"/>
    <col min="111" max="111" width="6.42578125" style="5" customWidth="1"/>
    <col min="112" max="112" width="45.7109375" style="5" customWidth="1"/>
    <col min="113" max="113" width="18" style="5" customWidth="1"/>
    <col min="114" max="114" width="21.140625" style="5" customWidth="1"/>
    <col min="115" max="115" width="21.42578125" style="5" customWidth="1"/>
    <col min="116" max="116" width="15.7109375" style="5" customWidth="1"/>
    <col min="117" max="117" width="23.140625" style="5" customWidth="1"/>
    <col min="118" max="118" width="22" style="5" customWidth="1"/>
    <col min="119" max="119" width="23.5703125" style="5" customWidth="1"/>
    <col min="120" max="120" width="6.42578125" style="375" customWidth="1"/>
    <col min="121" max="121" width="47" style="375" bestFit="1" customWidth="1"/>
    <col min="122" max="122" width="20" style="5" customWidth="1"/>
    <col min="123" max="123" width="16.28515625" style="5" bestFit="1" customWidth="1"/>
    <col min="124" max="127" width="23" style="5" customWidth="1"/>
    <col min="128" max="128" width="22.42578125" style="5" bestFit="1" customWidth="1"/>
    <col min="129" max="129" width="5.85546875" style="5" customWidth="1"/>
    <col min="130" max="130" width="46.42578125" style="5" bestFit="1" customWidth="1"/>
    <col min="131" max="131" width="19" style="5" bestFit="1" customWidth="1"/>
    <col min="132" max="132" width="19.7109375" style="5" bestFit="1" customWidth="1"/>
    <col min="133" max="133" width="22.42578125" style="5" bestFit="1" customWidth="1"/>
    <col min="134" max="134" width="21.140625" style="5"/>
    <col min="139" max="16384" width="21.140625" style="5"/>
  </cols>
  <sheetData>
    <row r="1" spans="1:138" s="76" customFormat="1" ht="15" customHeight="1">
      <c r="G1" s="616" t="str">
        <f>Exh</f>
        <v>Exh. SEF-5</v>
      </c>
      <c r="L1" s="616" t="str">
        <f>Exh</f>
        <v>Exh. SEF-5</v>
      </c>
      <c r="P1" s="616" t="str">
        <f>Exh</f>
        <v>Exh. SEF-5</v>
      </c>
      <c r="T1" s="616" t="str">
        <f>Exh</f>
        <v>Exh. SEF-5</v>
      </c>
      <c r="Y1" s="616" t="str">
        <f>Exh</f>
        <v>Exh. SEF-5</v>
      </c>
      <c r="AC1" s="616" t="str">
        <f>Exh</f>
        <v>Exh. SEF-5</v>
      </c>
      <c r="AL1" s="616" t="str">
        <f>Exh</f>
        <v>Exh. SEF-5</v>
      </c>
      <c r="AQ1" s="616" t="str">
        <f>Exh</f>
        <v>Exh. SEF-5</v>
      </c>
      <c r="AU1" s="616" t="str">
        <f>Exh</f>
        <v>Exh. SEF-5</v>
      </c>
      <c r="AZ1" s="616" t="str">
        <f>Exh</f>
        <v>Exh. SEF-5</v>
      </c>
      <c r="BD1" s="616" t="str">
        <f>Exh</f>
        <v>Exh. SEF-5</v>
      </c>
      <c r="BI1" s="616" t="str">
        <f>Exh</f>
        <v>Exh. SEF-5</v>
      </c>
      <c r="BN1" s="616" t="str">
        <f>Exh</f>
        <v>Exh. SEF-5</v>
      </c>
      <c r="BS1" s="616" t="str">
        <f>Exh</f>
        <v>Exh. SEF-5</v>
      </c>
      <c r="BX1" s="616" t="str">
        <f>Exh</f>
        <v>Exh. SEF-5</v>
      </c>
      <c r="CC1" s="616" t="str">
        <f>Exh</f>
        <v>Exh. SEF-5</v>
      </c>
      <c r="CH1" s="616" t="str">
        <f>Exh</f>
        <v>Exh. SEF-5</v>
      </c>
      <c r="CM1" s="616" t="str">
        <f>Exh</f>
        <v>Exh. SEF-5</v>
      </c>
      <c r="CR1" s="616" t="str">
        <f>Exh</f>
        <v>Exh. SEF-5</v>
      </c>
      <c r="CW1" s="616" t="str">
        <f>Exh</f>
        <v>Exh. SEF-5</v>
      </c>
      <c r="DF1" s="616" t="str">
        <f>Exh</f>
        <v>Exh. SEF-5</v>
      </c>
      <c r="DO1" s="616" t="str">
        <f>Exh</f>
        <v>Exh. SEF-5</v>
      </c>
      <c r="DP1" s="179"/>
      <c r="DQ1" s="179"/>
      <c r="DX1" s="616" t="str">
        <f>Exh</f>
        <v>Exh. SEF-5</v>
      </c>
      <c r="EC1" s="614" t="s">
        <v>778</v>
      </c>
      <c r="EE1"/>
      <c r="EF1"/>
      <c r="EG1"/>
      <c r="EH1"/>
    </row>
    <row r="2" spans="1:138" ht="15" customHeight="1" thickBot="1">
      <c r="A2" s="60"/>
      <c r="B2" s="60"/>
      <c r="C2" s="60"/>
      <c r="D2" s="60"/>
      <c r="E2" s="60"/>
      <c r="F2" s="60"/>
      <c r="G2" s="614" t="s">
        <v>786</v>
      </c>
      <c r="L2" s="614" t="s">
        <v>787</v>
      </c>
      <c r="P2" s="614" t="s">
        <v>788</v>
      </c>
      <c r="T2" s="614" t="s">
        <v>789</v>
      </c>
      <c r="Y2" s="614" t="s">
        <v>790</v>
      </c>
      <c r="AC2" s="614" t="s">
        <v>791</v>
      </c>
      <c r="AD2" s="179"/>
      <c r="AE2" s="179"/>
      <c r="AF2" s="179"/>
      <c r="AG2" s="179"/>
      <c r="AH2" s="179"/>
      <c r="AI2" s="179"/>
      <c r="AJ2" s="179"/>
      <c r="AK2" s="179"/>
      <c r="AL2" s="614" t="s">
        <v>792</v>
      </c>
      <c r="AQ2" s="614" t="s">
        <v>793</v>
      </c>
      <c r="AU2" s="614" t="s">
        <v>794</v>
      </c>
      <c r="AZ2" s="614" t="s">
        <v>795</v>
      </c>
      <c r="BD2" s="614" t="s">
        <v>796</v>
      </c>
      <c r="BI2" s="614" t="s">
        <v>797</v>
      </c>
      <c r="BJ2" s="1"/>
      <c r="BK2" s="1"/>
      <c r="BL2" s="1"/>
      <c r="BM2" s="1"/>
      <c r="BN2" s="614" t="s">
        <v>798</v>
      </c>
      <c r="BO2" s="1"/>
      <c r="BP2" s="1"/>
      <c r="BQ2" s="1"/>
      <c r="BR2" s="1"/>
      <c r="BS2" s="614" t="s">
        <v>799</v>
      </c>
      <c r="BT2" s="1"/>
      <c r="BU2" s="1"/>
      <c r="BV2" s="1"/>
      <c r="BW2" s="1"/>
      <c r="BX2" s="614" t="s">
        <v>800</v>
      </c>
      <c r="BY2" s="1"/>
      <c r="BZ2" s="1"/>
      <c r="CA2" s="1"/>
      <c r="CB2" s="1"/>
      <c r="CC2" s="614" t="s">
        <v>806</v>
      </c>
      <c r="CD2" s="1"/>
      <c r="CE2" s="1"/>
      <c r="CF2" s="1"/>
      <c r="CG2" s="1"/>
      <c r="CH2" s="614" t="s">
        <v>807</v>
      </c>
      <c r="CI2" s="1"/>
      <c r="CJ2" s="1"/>
      <c r="CK2" s="1"/>
      <c r="CL2" s="1"/>
      <c r="CM2" s="614" t="s">
        <v>808</v>
      </c>
      <c r="CN2" s="1"/>
      <c r="CO2" s="1"/>
      <c r="CP2" s="1"/>
      <c r="CQ2" s="1"/>
      <c r="CR2" s="614" t="s">
        <v>801</v>
      </c>
      <c r="CS2" s="60"/>
      <c r="CT2" s="60"/>
      <c r="CU2" s="60"/>
      <c r="CV2" s="60"/>
      <c r="CW2" s="614" t="s">
        <v>802</v>
      </c>
      <c r="DA2" s="245"/>
      <c r="DB2" s="245"/>
      <c r="DC2" s="245"/>
      <c r="DD2" s="245"/>
      <c r="DE2" s="245"/>
      <c r="DF2" s="614" t="s">
        <v>803</v>
      </c>
      <c r="DG2" s="245"/>
      <c r="DH2" s="245"/>
      <c r="DI2" s="245"/>
      <c r="DJ2" s="245"/>
      <c r="DK2" s="245"/>
      <c r="DL2" s="245"/>
      <c r="DM2" s="245"/>
      <c r="DN2" s="245"/>
      <c r="DO2" s="614" t="s">
        <v>804</v>
      </c>
      <c r="DP2" s="245"/>
      <c r="DQ2" s="245"/>
      <c r="DR2" s="245"/>
      <c r="DS2" s="245"/>
      <c r="DT2" s="245"/>
      <c r="DU2" s="245"/>
      <c r="DV2" s="245"/>
      <c r="DW2" s="245"/>
      <c r="DX2" s="614" t="s">
        <v>805</v>
      </c>
      <c r="EC2" s="614" t="s">
        <v>783</v>
      </c>
    </row>
    <row r="3" spans="1:138" s="60" customFormat="1" ht="15" customHeight="1" thickTop="1" thickBot="1">
      <c r="G3" s="401">
        <f>DA12</f>
        <v>5.09</v>
      </c>
      <c r="H3" s="54"/>
      <c r="I3" s="54"/>
      <c r="J3" s="54"/>
      <c r="K3" s="54"/>
      <c r="L3" s="401">
        <f>DB12</f>
        <v>5.0999999999999996</v>
      </c>
      <c r="M3" s="245"/>
      <c r="N3" s="245"/>
      <c r="O3" s="245"/>
      <c r="P3" s="401">
        <f>DC12</f>
        <v>5.1099999999999994</v>
      </c>
      <c r="Q3" s="245"/>
      <c r="R3" s="245"/>
      <c r="S3" s="245"/>
      <c r="T3" s="401">
        <f>DD12</f>
        <v>5.1199999999999992</v>
      </c>
      <c r="U3" s="245"/>
      <c r="V3" s="245"/>
      <c r="W3" s="245"/>
      <c r="Y3" s="401">
        <f>DE12</f>
        <v>5.129999999999999</v>
      </c>
      <c r="AA3" s="5"/>
      <c r="AC3" s="401">
        <f>DF12</f>
        <v>5.1399999999999988</v>
      </c>
      <c r="AD3" s="179"/>
      <c r="AE3" s="179"/>
      <c r="AF3" s="179"/>
      <c r="AG3" s="179"/>
      <c r="AH3" s="179"/>
      <c r="AI3" s="179"/>
      <c r="AJ3" s="179"/>
      <c r="AK3" s="179"/>
      <c r="AL3" s="179"/>
      <c r="AQ3" s="401">
        <f>DJ12</f>
        <v>5.1599999999999984</v>
      </c>
      <c r="AR3" s="60" t="s">
        <v>59</v>
      </c>
      <c r="AU3" s="401">
        <f>DK12</f>
        <v>5.1699999999999982</v>
      </c>
      <c r="AV3" s="114"/>
      <c r="AW3" s="114"/>
      <c r="AX3" s="114"/>
      <c r="AY3" s="114"/>
      <c r="AZ3" s="401">
        <f>DL12</f>
        <v>5.1799999999999979</v>
      </c>
      <c r="BD3" s="401">
        <f>DM12</f>
        <v>5.1899999999999977</v>
      </c>
      <c r="BI3" s="401">
        <f>DN12</f>
        <v>5.1999999999999975</v>
      </c>
      <c r="BN3" s="401">
        <f>DO12</f>
        <v>5.2099999999999973</v>
      </c>
      <c r="BP3" s="154"/>
      <c r="BQ3" s="154"/>
      <c r="BR3" s="154"/>
      <c r="BS3" s="401">
        <f>DR12</f>
        <v>5.2199999999999971</v>
      </c>
      <c r="BT3" s="27"/>
      <c r="BU3" s="1"/>
      <c r="BV3" s="1"/>
      <c r="BW3" s="1"/>
      <c r="BX3" s="401">
        <f>+DS12</f>
        <v>5.2299999999999969</v>
      </c>
      <c r="BZ3" s="154"/>
      <c r="CA3" s="154"/>
      <c r="CB3" s="154"/>
      <c r="CC3" s="401">
        <f>DT12</f>
        <v>5.2399999999999967</v>
      </c>
      <c r="CG3" s="112"/>
      <c r="CH3" s="401">
        <f>+DU12</f>
        <v>5.2499999999999964</v>
      </c>
      <c r="CM3" s="401">
        <f>+DV12</f>
        <v>5.2599999999999962</v>
      </c>
      <c r="CO3" s="154"/>
      <c r="CP3" s="154"/>
      <c r="CQ3" s="154"/>
      <c r="CR3" s="401">
        <f>+DW12</f>
        <v>5.269999999999996</v>
      </c>
      <c r="CW3" s="35" t="s">
        <v>322</v>
      </c>
      <c r="DF3" s="583" t="s">
        <v>770</v>
      </c>
      <c r="DO3" s="583" t="s">
        <v>773</v>
      </c>
      <c r="DP3" s="153"/>
      <c r="DQ3" s="153"/>
      <c r="DX3" s="583" t="s">
        <v>774</v>
      </c>
      <c r="EC3" s="16" t="s">
        <v>750</v>
      </c>
      <c r="EE3"/>
      <c r="EF3"/>
      <c r="EG3"/>
      <c r="EH3"/>
    </row>
    <row r="4" spans="1:138" s="60" customFormat="1" ht="15" customHeight="1">
      <c r="A4" s="115" t="s">
        <v>111</v>
      </c>
      <c r="B4" s="15"/>
      <c r="C4" s="15"/>
      <c r="D4" s="15"/>
      <c r="E4" s="14"/>
      <c r="F4" s="116"/>
      <c r="G4" s="17"/>
      <c r="H4" s="15" t="s">
        <v>111</v>
      </c>
      <c r="I4" s="14"/>
      <c r="J4" s="14"/>
      <c r="K4" s="14"/>
      <c r="L4" s="14"/>
      <c r="M4" s="15" t="str">
        <f>PSPL</f>
        <v>PUGET SOUND ENERGY-ELECTRIC</v>
      </c>
      <c r="N4" s="14"/>
      <c r="O4" s="14"/>
      <c r="P4" s="40"/>
      <c r="Q4" s="15" t="str">
        <f>PSPL</f>
        <v>PUGET SOUND ENERGY-ELECTRIC</v>
      </c>
      <c r="R4" s="14"/>
      <c r="S4" s="14"/>
      <c r="T4" s="14"/>
      <c r="U4" s="15" t="str">
        <f>PSPL</f>
        <v>PUGET SOUND ENERGY-ELECTRIC</v>
      </c>
      <c r="V4" s="14"/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79"/>
      <c r="AE4" s="179"/>
      <c r="AF4" s="179"/>
      <c r="AG4" s="179"/>
      <c r="AH4" s="179"/>
      <c r="AI4" s="179"/>
      <c r="AJ4" s="179"/>
      <c r="AK4" s="179"/>
      <c r="AL4" s="179"/>
      <c r="AM4" s="15" t="str">
        <f>PSPL</f>
        <v>PUGET SOUND ENERGY-ELECTRIC</v>
      </c>
      <c r="AN4" s="22"/>
      <c r="AO4" s="117"/>
      <c r="AP4" s="14"/>
      <c r="AQ4" s="14"/>
      <c r="AR4" s="118" t="str">
        <f>PSPL</f>
        <v>PUGET SOUND ENERGY-ELECTRIC</v>
      </c>
      <c r="AS4" s="118"/>
      <c r="AT4" s="118"/>
      <c r="AU4" s="118"/>
      <c r="AV4" s="15" t="str">
        <f>PSPL</f>
        <v>PUGET SOUND ENERGY-ELECTRIC</v>
      </c>
      <c r="AW4" s="14"/>
      <c r="AX4" s="14"/>
      <c r="AY4" s="14"/>
      <c r="AZ4" s="36"/>
      <c r="BA4" s="14" t="str">
        <f>PSPL</f>
        <v>PUGET SOUND ENERGY-ELECTRIC</v>
      </c>
      <c r="BB4" s="14"/>
      <c r="BC4" s="14"/>
      <c r="BD4" s="14"/>
      <c r="BE4" s="15" t="str">
        <f>PSPL</f>
        <v>PUGET SOUND ENERGY-ELECTRIC</v>
      </c>
      <c r="BF4" s="22"/>
      <c r="BG4" s="117"/>
      <c r="BH4" s="14"/>
      <c r="BI4" s="14"/>
      <c r="BJ4" s="15" t="str">
        <f>PSPL</f>
        <v>PUGET SOUND ENERGY-ELECTRIC</v>
      </c>
      <c r="BK4" s="22"/>
      <c r="BL4" s="117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14"/>
      <c r="BV4" s="14"/>
      <c r="BW4" s="14"/>
      <c r="BX4" s="14"/>
      <c r="BY4" s="15" t="str">
        <f>PSPL</f>
        <v>PUGET SOUND ENERGY-ELECTRIC</v>
      </c>
      <c r="BZ4" s="14"/>
      <c r="CA4" s="14"/>
      <c r="CB4" s="14"/>
      <c r="CC4" s="14"/>
      <c r="CD4" s="626" t="str">
        <f>PSPL</f>
        <v>PUGET SOUND ENERGY-ELECTRIC</v>
      </c>
      <c r="CE4" s="626"/>
      <c r="CF4" s="626"/>
      <c r="CG4" s="626"/>
      <c r="CH4" s="626"/>
      <c r="CI4" s="15" t="str">
        <f>PSPL</f>
        <v>PUGET SOUND ENERGY-ELECTRIC</v>
      </c>
      <c r="CJ4" s="14"/>
      <c r="CK4" s="14"/>
      <c r="CL4" s="14"/>
      <c r="CM4" s="14"/>
      <c r="CN4" s="15" t="str">
        <f>PSPL</f>
        <v>PUGET SOUND ENERGY-ELECTRIC</v>
      </c>
      <c r="CO4" s="14"/>
      <c r="CP4" s="14"/>
      <c r="CQ4" s="14"/>
      <c r="CR4" s="14"/>
      <c r="CS4" s="15" t="str">
        <f>PSPL</f>
        <v>PUGET SOUND ENERGY-ELECTRIC</v>
      </c>
      <c r="CT4" s="14"/>
      <c r="CU4" s="14"/>
      <c r="CV4" s="14"/>
      <c r="CW4" s="36"/>
      <c r="CX4" s="15" t="str">
        <f>PSPL</f>
        <v>PUGET SOUND ENERGY-ELECTRIC</v>
      </c>
      <c r="CY4" s="22"/>
      <c r="CZ4" s="22"/>
      <c r="DA4" s="14"/>
      <c r="DB4" s="14"/>
      <c r="DC4" s="22"/>
      <c r="DD4" s="22"/>
      <c r="DE4" s="22"/>
      <c r="DF4" s="22"/>
      <c r="DG4" s="15" t="str">
        <f>PSPL</f>
        <v>PUGET SOUND ENERGY-ELECTRIC</v>
      </c>
      <c r="DH4" s="22"/>
      <c r="DI4" s="22"/>
      <c r="DJ4" s="22"/>
      <c r="DK4" s="22"/>
      <c r="DL4" s="22"/>
      <c r="DM4" s="22"/>
      <c r="DN4" s="22"/>
      <c r="DO4" s="22"/>
      <c r="DP4" s="15" t="str">
        <f>PSPL</f>
        <v>PUGET SOUND ENERGY-ELECTRIC</v>
      </c>
      <c r="DQ4" s="22"/>
      <c r="DR4" s="22"/>
      <c r="DS4" s="22"/>
      <c r="DT4" s="22"/>
      <c r="DU4" s="22"/>
      <c r="DV4" s="22"/>
      <c r="DW4" s="22"/>
      <c r="DX4" s="22"/>
      <c r="DY4" s="24" t="s">
        <v>58</v>
      </c>
      <c r="DZ4" s="14"/>
      <c r="EA4" s="14"/>
      <c r="EC4" s="410"/>
      <c r="EE4"/>
      <c r="EF4"/>
      <c r="EG4"/>
      <c r="EH4"/>
    </row>
    <row r="5" spans="1:138" s="60" customFormat="1" ht="15" customHeight="1">
      <c r="A5" s="162" t="s">
        <v>167</v>
      </c>
      <c r="B5" s="163"/>
      <c r="C5" s="163"/>
      <c r="D5" s="163"/>
      <c r="E5" s="164"/>
      <c r="F5" s="165"/>
      <c r="G5" s="166"/>
      <c r="H5" s="163" t="s">
        <v>154</v>
      </c>
      <c r="I5" s="166"/>
      <c r="J5" s="166"/>
      <c r="K5" s="166"/>
      <c r="L5" s="166"/>
      <c r="M5" s="164" t="s">
        <v>114</v>
      </c>
      <c r="N5" s="164"/>
      <c r="O5" s="164"/>
      <c r="P5" s="167"/>
      <c r="Q5" s="164" t="s">
        <v>319</v>
      </c>
      <c r="R5" s="164"/>
      <c r="S5" s="164"/>
      <c r="T5" s="166"/>
      <c r="U5" s="164" t="s">
        <v>155</v>
      </c>
      <c r="V5" s="14"/>
      <c r="W5" s="164"/>
      <c r="X5" s="166"/>
      <c r="Y5" s="163"/>
      <c r="Z5" s="163" t="s">
        <v>171</v>
      </c>
      <c r="AA5" s="164"/>
      <c r="AB5" s="164"/>
      <c r="AC5" s="166"/>
      <c r="AD5" s="179"/>
      <c r="AE5" s="179"/>
      <c r="AF5" s="179"/>
      <c r="AG5" s="179"/>
      <c r="AH5" s="179"/>
      <c r="AI5" s="179"/>
      <c r="AJ5" s="179"/>
      <c r="AK5" s="179"/>
      <c r="AL5" s="179"/>
      <c r="AM5" s="164" t="s">
        <v>162</v>
      </c>
      <c r="AN5" s="168"/>
      <c r="AO5" s="169"/>
      <c r="AP5" s="164"/>
      <c r="AQ5" s="166"/>
      <c r="AR5" s="170" t="s">
        <v>156</v>
      </c>
      <c r="AS5" s="170"/>
      <c r="AT5" s="170"/>
      <c r="AU5" s="170"/>
      <c r="AV5" s="164" t="s">
        <v>115</v>
      </c>
      <c r="AW5" s="164"/>
      <c r="AX5" s="164"/>
      <c r="AY5" s="164"/>
      <c r="AZ5" s="166"/>
      <c r="BA5" s="163" t="s">
        <v>116</v>
      </c>
      <c r="BB5" s="164"/>
      <c r="BC5" s="164"/>
      <c r="BD5" s="164"/>
      <c r="BE5" s="164" t="s">
        <v>136</v>
      </c>
      <c r="BF5" s="168"/>
      <c r="BG5" s="169"/>
      <c r="BH5" s="164"/>
      <c r="BI5" s="166"/>
      <c r="BJ5" s="164" t="s">
        <v>174</v>
      </c>
      <c r="BK5" s="168"/>
      <c r="BL5" s="169"/>
      <c r="BM5" s="164"/>
      <c r="BN5" s="166"/>
      <c r="BO5" s="164" t="s">
        <v>308</v>
      </c>
      <c r="BP5" s="166"/>
      <c r="BQ5" s="166"/>
      <c r="BR5" s="166"/>
      <c r="BS5" s="166"/>
      <c r="BT5" s="164" t="s">
        <v>180</v>
      </c>
      <c r="BU5" s="166"/>
      <c r="BV5" s="166"/>
      <c r="BW5" s="166"/>
      <c r="BX5" s="166"/>
      <c r="BY5" s="164" t="s">
        <v>250</v>
      </c>
      <c r="BZ5" s="166"/>
      <c r="CA5" s="166"/>
      <c r="CB5" s="166"/>
      <c r="CC5" s="166"/>
      <c r="CD5" s="627" t="s">
        <v>277</v>
      </c>
      <c r="CE5" s="627"/>
      <c r="CF5" s="627"/>
      <c r="CG5" s="627"/>
      <c r="CH5" s="627"/>
      <c r="CI5" s="164" t="s">
        <v>283</v>
      </c>
      <c r="CJ5" s="164"/>
      <c r="CK5" s="164"/>
      <c r="CL5" s="164"/>
      <c r="CM5" s="166"/>
      <c r="CN5" s="164" t="s">
        <v>292</v>
      </c>
      <c r="CO5" s="166"/>
      <c r="CP5" s="166"/>
      <c r="CQ5" s="166"/>
      <c r="CR5" s="166"/>
      <c r="CS5" s="164" t="s">
        <v>61</v>
      </c>
      <c r="CT5" s="164"/>
      <c r="CU5" s="164"/>
      <c r="CV5" s="164"/>
      <c r="CW5" s="164"/>
      <c r="CX5" s="163" t="s">
        <v>307</v>
      </c>
      <c r="CY5" s="168"/>
      <c r="CZ5" s="168"/>
      <c r="DA5" s="164"/>
      <c r="DB5" s="164"/>
      <c r="DC5" s="168"/>
      <c r="DD5" s="168"/>
      <c r="DE5" s="168"/>
      <c r="DF5" s="168"/>
      <c r="DG5" s="163" t="s">
        <v>307</v>
      </c>
      <c r="DH5" s="168"/>
      <c r="DI5" s="168"/>
      <c r="DJ5" s="168"/>
      <c r="DK5" s="168"/>
      <c r="DL5" s="168"/>
      <c r="DM5" s="168"/>
      <c r="DN5" s="168"/>
      <c r="DO5" s="168"/>
      <c r="DP5" s="163" t="s">
        <v>307</v>
      </c>
      <c r="DQ5" s="168"/>
      <c r="DR5" s="168"/>
      <c r="DS5" s="168"/>
      <c r="DT5" s="168"/>
      <c r="DU5" s="168"/>
      <c r="DV5" s="168"/>
      <c r="DW5" s="168"/>
      <c r="DX5" s="168"/>
      <c r="DY5" s="15" t="str">
        <f>PSPL</f>
        <v>PUGET SOUND ENERGY-ELECTRIC</v>
      </c>
      <c r="DZ5" s="14"/>
      <c r="EA5" s="17"/>
      <c r="EB5" s="14"/>
      <c r="EC5" s="14"/>
      <c r="EE5"/>
      <c r="EF5"/>
      <c r="EG5"/>
      <c r="EH5"/>
    </row>
    <row r="6" spans="1:138" s="60" customFormat="1" ht="15" customHeight="1" thickBot="1">
      <c r="A6" s="14" t="s">
        <v>270</v>
      </c>
      <c r="B6" s="15"/>
      <c r="C6" s="15"/>
      <c r="D6" s="15"/>
      <c r="E6" s="14"/>
      <c r="F6" s="18"/>
      <c r="G6" s="18"/>
      <c r="H6" s="14" t="str">
        <f>TESTYEAR</f>
        <v>FOR THE TWELVE MONTHS ENDED MARCH 31, 2018</v>
      </c>
      <c r="I6" s="18"/>
      <c r="J6" s="18"/>
      <c r="K6" s="18"/>
      <c r="L6" s="18"/>
      <c r="M6" s="14" t="str">
        <f>TESTYEAR</f>
        <v>FOR THE TWELVE MONTHS ENDED MARCH 31, 2018</v>
      </c>
      <c r="N6" s="14"/>
      <c r="O6" s="14"/>
      <c r="P6" s="40"/>
      <c r="Q6" s="14" t="str">
        <f>TESTYEAR</f>
        <v>FOR THE TWELVE MONTHS ENDED MARCH 31, 2018</v>
      </c>
      <c r="R6" s="14"/>
      <c r="S6" s="14"/>
      <c r="T6" s="18"/>
      <c r="U6" s="14" t="str">
        <f>TESTYEAR</f>
        <v>FOR THE TWELVE MONTHS ENDED MARCH 31, 2018</v>
      </c>
      <c r="V6" s="14"/>
      <c r="W6" s="15"/>
      <c r="X6" s="15"/>
      <c r="Y6" s="15"/>
      <c r="Z6" s="14" t="str">
        <f>TESTYEAR</f>
        <v>FOR THE TWELVE MONTHS ENDED MARCH 31, 2018</v>
      </c>
      <c r="AA6" s="15"/>
      <c r="AB6" s="14"/>
      <c r="AC6" s="18"/>
      <c r="AD6" s="5"/>
      <c r="AE6" s="5"/>
      <c r="AF6" s="5"/>
      <c r="AG6" s="5"/>
      <c r="AH6" s="5"/>
      <c r="AI6" s="5"/>
      <c r="AJ6" s="5"/>
      <c r="AK6" s="5"/>
      <c r="AL6" s="5"/>
      <c r="AM6" s="14" t="str">
        <f>TESTYEAR</f>
        <v>FOR THE TWELVE MONTHS ENDED MARCH 31, 2018</v>
      </c>
      <c r="AN6" s="22"/>
      <c r="AO6" s="117"/>
      <c r="AP6" s="14"/>
      <c r="AQ6" s="18"/>
      <c r="AR6" s="119" t="str">
        <f>TESTYEAR</f>
        <v>FOR THE TWELVE MONTHS ENDED MARCH 31, 2018</v>
      </c>
      <c r="AS6" s="119"/>
      <c r="AT6" s="119"/>
      <c r="AU6" s="119"/>
      <c r="AV6" s="14" t="str">
        <f>TESTYEAR</f>
        <v>FOR THE TWELVE MONTHS ENDED MARCH 31, 2018</v>
      </c>
      <c r="AW6" s="14"/>
      <c r="AX6" s="14"/>
      <c r="AY6" s="14"/>
      <c r="AZ6" s="18"/>
      <c r="BA6" s="15" t="str">
        <f>TESTYEAR</f>
        <v>FOR THE TWELVE MONTHS ENDED MARCH 31, 2018</v>
      </c>
      <c r="BB6" s="14"/>
      <c r="BC6" s="14"/>
      <c r="BD6" s="14"/>
      <c r="BE6" s="14" t="str">
        <f>TESTYEAR</f>
        <v>FOR THE TWELVE MONTHS ENDED MARCH 31, 2018</v>
      </c>
      <c r="BF6" s="22"/>
      <c r="BG6" s="117"/>
      <c r="BH6" s="14"/>
      <c r="BI6" s="18"/>
      <c r="BJ6" s="14" t="str">
        <f>TESTYEAR</f>
        <v>FOR THE TWELVE MONTHS ENDED MARCH 31, 2018</v>
      </c>
      <c r="BK6" s="22"/>
      <c r="BL6" s="117"/>
      <c r="BM6" s="14"/>
      <c r="BN6" s="18"/>
      <c r="BO6" s="14" t="str">
        <f>TESTYEAR</f>
        <v>FOR THE TWELVE MONTHS ENDED MARCH 31, 2018</v>
      </c>
      <c r="BP6" s="18"/>
      <c r="BQ6" s="18"/>
      <c r="BR6" s="18"/>
      <c r="BS6" s="18"/>
      <c r="BT6" s="14" t="str">
        <f>TESTYEAR</f>
        <v>FOR THE TWELVE MONTHS ENDED MARCH 31, 2018</v>
      </c>
      <c r="BU6" s="18"/>
      <c r="BV6" s="18"/>
      <c r="BW6" s="18"/>
      <c r="BX6" s="18"/>
      <c r="BY6" s="14" t="str">
        <f>TESTYEAR</f>
        <v>FOR THE TWELVE MONTHS ENDED MARCH 31, 2018</v>
      </c>
      <c r="BZ6" s="18"/>
      <c r="CA6" s="18"/>
      <c r="CB6" s="18"/>
      <c r="CC6" s="18"/>
      <c r="CD6" s="625" t="str">
        <f>TESTYEAR</f>
        <v>FOR THE TWELVE MONTHS ENDED MARCH 31, 2018</v>
      </c>
      <c r="CE6" s="625"/>
      <c r="CF6" s="625"/>
      <c r="CG6" s="625"/>
      <c r="CH6" s="625"/>
      <c r="CI6" s="14" t="str">
        <f>TESTYEAR</f>
        <v>FOR THE TWELVE MONTHS ENDED MARCH 31, 2018</v>
      </c>
      <c r="CJ6" s="14"/>
      <c r="CK6" s="14"/>
      <c r="CL6" s="14"/>
      <c r="CM6" s="18"/>
      <c r="CN6" s="14" t="str">
        <f>TESTYEAR</f>
        <v>FOR THE TWELVE MONTHS ENDED MARCH 31, 2018</v>
      </c>
      <c r="CO6" s="18"/>
      <c r="CP6" s="18"/>
      <c r="CQ6" s="18"/>
      <c r="CR6" s="18"/>
      <c r="CS6" s="14" t="str">
        <f>TESTYEAR</f>
        <v>FOR THE TWELVE MONTHS ENDED MARCH 31, 2018</v>
      </c>
      <c r="CT6" s="14"/>
      <c r="CU6" s="14"/>
      <c r="CV6" s="14"/>
      <c r="CW6" s="14"/>
      <c r="CX6" s="14" t="str">
        <f>TESTYEAR</f>
        <v>FOR THE TWELVE MONTHS ENDED MARCH 31, 2018</v>
      </c>
      <c r="CY6" s="22"/>
      <c r="CZ6" s="22"/>
      <c r="DA6" s="14"/>
      <c r="DB6" s="14"/>
      <c r="DC6" s="22"/>
      <c r="DD6" s="22"/>
      <c r="DE6" s="22"/>
      <c r="DF6" s="22"/>
      <c r="DG6" s="14" t="str">
        <f>TESTYEAR</f>
        <v>FOR THE TWELVE MONTHS ENDED MARCH 31, 2018</v>
      </c>
      <c r="DH6" s="22"/>
      <c r="DI6" s="22"/>
      <c r="DJ6" s="22"/>
      <c r="DK6" s="22"/>
      <c r="DL6" s="22"/>
      <c r="DM6" s="22"/>
      <c r="DN6" s="22"/>
      <c r="DO6" s="22"/>
      <c r="DP6" s="346" t="str">
        <f>TESTYEAR</f>
        <v>FOR THE TWELVE MONTHS ENDED MARCH 31, 2018</v>
      </c>
      <c r="DQ6" s="22"/>
      <c r="DR6" s="22"/>
      <c r="DS6" s="22"/>
      <c r="DT6" s="22"/>
      <c r="DU6" s="22"/>
      <c r="DV6" s="22"/>
      <c r="DW6" s="22"/>
      <c r="DX6" s="22"/>
      <c r="DY6" s="163" t="s">
        <v>62</v>
      </c>
      <c r="DZ6" s="164"/>
      <c r="EA6" s="584"/>
      <c r="EB6" s="585"/>
      <c r="EC6" s="14"/>
      <c r="EE6"/>
      <c r="EF6"/>
      <c r="EG6"/>
      <c r="EH6"/>
    </row>
    <row r="7" spans="1:138" s="60" customFormat="1" ht="15" customHeight="1" thickBot="1">
      <c r="A7" s="15" t="s">
        <v>1</v>
      </c>
      <c r="B7" s="15"/>
      <c r="C7" s="15"/>
      <c r="D7" s="15"/>
      <c r="E7" s="14"/>
      <c r="F7" s="14"/>
      <c r="G7" s="14"/>
      <c r="H7" s="15" t="s">
        <v>1</v>
      </c>
      <c r="I7" s="14"/>
      <c r="J7" s="14"/>
      <c r="K7" s="14"/>
      <c r="L7" s="14"/>
      <c r="M7" s="14" t="str">
        <f>DOCKET</f>
        <v>COMMISSION BASIS REPORT</v>
      </c>
      <c r="N7" s="15"/>
      <c r="O7" s="15"/>
      <c r="P7" s="40"/>
      <c r="Q7" s="15" t="str">
        <f>DOCKET</f>
        <v>COMMISSION BASIS REPORT</v>
      </c>
      <c r="R7" s="14"/>
      <c r="S7" s="14"/>
      <c r="T7" s="18"/>
      <c r="U7" s="15" t="str">
        <f>DOCKET</f>
        <v>COMMISSION BASIS REPORT</v>
      </c>
      <c r="V7" s="14"/>
      <c r="W7" s="15"/>
      <c r="X7" s="15"/>
      <c r="Y7" s="15"/>
      <c r="Z7" s="14" t="str">
        <f>DOCKET</f>
        <v>COMMISSION BASIS REPORT</v>
      </c>
      <c r="AA7" s="15"/>
      <c r="AB7" s="14"/>
      <c r="AC7" s="14"/>
      <c r="AL7" s="401">
        <f>DI12</f>
        <v>5.1499999999999986</v>
      </c>
      <c r="AM7" s="14" t="str">
        <f>DOCKET</f>
        <v>COMMISSION BASIS REPORT</v>
      </c>
      <c r="AN7" s="22"/>
      <c r="AO7" s="117"/>
      <c r="AP7" s="14"/>
      <c r="AQ7" s="14"/>
      <c r="AR7" s="119" t="str">
        <f>DOCKET</f>
        <v>COMMISSION BASIS REPORT</v>
      </c>
      <c r="AS7" s="119"/>
      <c r="AT7" s="119"/>
      <c r="AU7" s="119"/>
      <c r="AV7" s="15" t="str">
        <f>DOCKET</f>
        <v>COMMISSION BASIS REPORT</v>
      </c>
      <c r="AW7" s="14"/>
      <c r="AX7" s="14"/>
      <c r="AY7" s="15"/>
      <c r="AZ7" s="18"/>
      <c r="BA7" s="15" t="str">
        <f>DOCKET</f>
        <v>COMMISSION BASIS REPORT</v>
      </c>
      <c r="BB7" s="14"/>
      <c r="BC7" s="14"/>
      <c r="BD7" s="14"/>
      <c r="BE7" s="14" t="str">
        <f>DOCKET</f>
        <v>COMMISSION BASIS REPORT</v>
      </c>
      <c r="BF7" s="22"/>
      <c r="BG7" s="117"/>
      <c r="BH7" s="14"/>
      <c r="BI7" s="14"/>
      <c r="BJ7" s="14" t="str">
        <f>DOCKET</f>
        <v>COMMISSION BASIS REPORT</v>
      </c>
      <c r="BK7" s="22"/>
      <c r="BL7" s="117"/>
      <c r="BM7" s="14"/>
      <c r="BN7" s="14"/>
      <c r="BO7" s="14" t="str">
        <f>DOCKET</f>
        <v>COMMISSION BASIS REPORT</v>
      </c>
      <c r="BP7" s="14"/>
      <c r="BQ7" s="14"/>
      <c r="BR7" s="14"/>
      <c r="BS7" s="14"/>
      <c r="BT7" s="625" t="str">
        <f>DOCKET</f>
        <v>COMMISSION BASIS REPORT</v>
      </c>
      <c r="BU7" s="625"/>
      <c r="BV7" s="625"/>
      <c r="BW7" s="625"/>
      <c r="BX7" s="625"/>
      <c r="BY7" s="14" t="str">
        <f>DOCKET</f>
        <v>COMMISSION BASIS REPORT</v>
      </c>
      <c r="BZ7" s="14"/>
      <c r="CA7" s="14"/>
      <c r="CB7" s="14"/>
      <c r="CC7" s="14"/>
      <c r="CD7" s="626" t="str">
        <f>DOCKET</f>
        <v>COMMISSION BASIS REPORT</v>
      </c>
      <c r="CE7" s="626"/>
      <c r="CF7" s="626"/>
      <c r="CG7" s="626"/>
      <c r="CH7" s="626"/>
      <c r="CI7" s="625" t="str">
        <f>DOCKET</f>
        <v>COMMISSION BASIS REPORT</v>
      </c>
      <c r="CJ7" s="625"/>
      <c r="CK7" s="625"/>
      <c r="CL7" s="625"/>
      <c r="CM7" s="625"/>
      <c r="CN7" s="14" t="str">
        <f>DOCKET</f>
        <v>COMMISSION BASIS REPORT</v>
      </c>
      <c r="CO7" s="14"/>
      <c r="CP7" s="14"/>
      <c r="CQ7" s="14"/>
      <c r="CR7" s="14"/>
      <c r="CS7" s="15" t="str">
        <f>DOCKET</f>
        <v>COMMISSION BASIS REPORT</v>
      </c>
      <c r="CT7" s="14"/>
      <c r="CU7" s="14"/>
      <c r="CV7" s="14"/>
      <c r="CW7" s="14"/>
      <c r="CX7" s="14" t="str">
        <f>DOCKET</f>
        <v>COMMISSION BASIS REPORT</v>
      </c>
      <c r="CY7" s="22"/>
      <c r="CZ7" s="22"/>
      <c r="DA7" s="14"/>
      <c r="DB7" s="14"/>
      <c r="DC7" s="22"/>
      <c r="DD7" s="22"/>
      <c r="DE7" s="22"/>
      <c r="DF7" s="22"/>
      <c r="DG7" s="14" t="str">
        <f>DOCKET</f>
        <v>COMMISSION BASIS REPORT</v>
      </c>
      <c r="DH7" s="22"/>
      <c r="DI7" s="22"/>
      <c r="DJ7" s="22"/>
      <c r="DK7" s="22"/>
      <c r="DL7" s="22"/>
      <c r="DM7" s="22"/>
      <c r="DN7" s="22"/>
      <c r="DO7" s="22"/>
      <c r="DP7" s="346" t="str">
        <f>DOCKET</f>
        <v>COMMISSION BASIS REPORT</v>
      </c>
      <c r="DQ7" s="22"/>
      <c r="DR7" s="22"/>
      <c r="DS7" s="22"/>
      <c r="DT7" s="22"/>
      <c r="DU7" s="22"/>
      <c r="DV7" s="22"/>
      <c r="DW7" s="22"/>
      <c r="DX7" s="22"/>
      <c r="DY7" s="14" t="str">
        <f>TESTYEAR</f>
        <v>FOR THE TWELVE MONTHS ENDED MARCH 31, 2018</v>
      </c>
      <c r="DZ7" s="14"/>
      <c r="EA7" s="14"/>
      <c r="EB7" s="36"/>
      <c r="EC7" s="14"/>
      <c r="EE7"/>
      <c r="EF7"/>
      <c r="EG7"/>
      <c r="EH7"/>
    </row>
    <row r="8" spans="1:138" s="60" customFormat="1" ht="15" customHeight="1">
      <c r="F8" s="158"/>
      <c r="N8" s="61"/>
      <c r="O8" s="61"/>
      <c r="P8" s="64"/>
      <c r="R8" s="61"/>
      <c r="S8" s="28"/>
      <c r="T8" s="28"/>
      <c r="W8" s="61"/>
      <c r="X8" s="61"/>
      <c r="Y8" s="61"/>
      <c r="AD8" s="15" t="str">
        <f>PSPL</f>
        <v>PUGET SOUND ENERGY-ELECTRIC</v>
      </c>
      <c r="AE8" s="14"/>
      <c r="AF8" s="14"/>
      <c r="AG8" s="14"/>
      <c r="AH8" s="14"/>
      <c r="AI8" s="14"/>
      <c r="AJ8" s="14"/>
      <c r="AK8" s="14"/>
      <c r="AL8" s="14"/>
      <c r="AM8" s="33"/>
      <c r="AO8" s="113"/>
      <c r="AQ8" s="121"/>
      <c r="AS8" s="61"/>
      <c r="AV8" s="114"/>
      <c r="AW8" s="112"/>
      <c r="AX8" s="112"/>
      <c r="AY8" s="114"/>
      <c r="AZ8" s="114"/>
      <c r="BE8" s="33"/>
      <c r="BG8" s="113" t="s">
        <v>59</v>
      </c>
      <c r="BI8" s="121"/>
      <c r="BJ8" s="398"/>
      <c r="BK8" s="114"/>
      <c r="BL8" s="384"/>
      <c r="BM8" s="114"/>
      <c r="BN8" s="399"/>
      <c r="BO8" s="121"/>
      <c r="BP8" s="121"/>
      <c r="BQ8" s="121"/>
      <c r="BR8" s="121"/>
      <c r="BS8" s="121"/>
      <c r="BT8" s="28"/>
      <c r="BU8" s="28"/>
      <c r="BV8" s="28"/>
      <c r="BW8" s="28"/>
      <c r="BX8" s="28"/>
      <c r="BY8" s="121"/>
      <c r="BZ8" s="121"/>
      <c r="CA8" s="121"/>
      <c r="CB8" s="121"/>
      <c r="CC8" s="121"/>
      <c r="CG8" s="120"/>
      <c r="CJ8" s="61"/>
      <c r="CK8" s="61"/>
      <c r="CN8" s="385"/>
      <c r="CO8" s="386"/>
      <c r="CP8" s="386"/>
      <c r="CQ8" s="386"/>
      <c r="CR8" s="386"/>
      <c r="CX8" s="41"/>
      <c r="DA8" s="63"/>
      <c r="DB8" s="63"/>
      <c r="DC8" s="14"/>
      <c r="DD8" s="15"/>
      <c r="DE8" s="15"/>
      <c r="DF8" s="15"/>
      <c r="DG8" s="15"/>
      <c r="DH8" s="15"/>
      <c r="DI8" s="15"/>
      <c r="DJ8" s="14"/>
      <c r="DK8" s="63"/>
      <c r="DL8" s="63"/>
      <c r="DM8" s="14"/>
      <c r="DN8" s="14"/>
      <c r="DO8" s="14"/>
      <c r="DP8" s="15"/>
      <c r="DQ8" s="15"/>
      <c r="DR8" s="14"/>
      <c r="DS8" s="14"/>
      <c r="DT8" s="14"/>
      <c r="DU8" s="14"/>
      <c r="DV8" s="14"/>
      <c r="DW8" s="14"/>
      <c r="DX8" s="15"/>
      <c r="DY8" s="14" t="str">
        <f>DOCKET</f>
        <v>COMMISSION BASIS REPORT</v>
      </c>
      <c r="DZ8" s="14"/>
      <c r="EA8" s="14"/>
      <c r="EB8" s="36"/>
      <c r="EC8" s="14"/>
      <c r="EE8"/>
      <c r="EF8"/>
      <c r="EG8"/>
      <c r="EH8"/>
    </row>
    <row r="9" spans="1:138" s="60" customFormat="1" ht="15" customHeight="1">
      <c r="A9" s="232" t="s">
        <v>64</v>
      </c>
      <c r="B9" s="61"/>
      <c r="C9" s="61"/>
      <c r="D9" s="159"/>
      <c r="G9" s="233"/>
      <c r="H9" s="232" t="s">
        <v>64</v>
      </c>
      <c r="I9" s="233"/>
      <c r="M9" s="232" t="s">
        <v>64</v>
      </c>
      <c r="P9" s="43"/>
      <c r="Q9" s="232" t="s">
        <v>64</v>
      </c>
      <c r="T9" s="233" t="s">
        <v>59</v>
      </c>
      <c r="U9" s="233" t="s">
        <v>64</v>
      </c>
      <c r="W9" s="61"/>
      <c r="X9" s="61"/>
      <c r="Y9" s="61"/>
      <c r="Z9" s="232" t="s">
        <v>64</v>
      </c>
      <c r="AD9" s="164" t="s">
        <v>60</v>
      </c>
      <c r="AE9" s="164"/>
      <c r="AF9" s="164"/>
      <c r="AG9" s="164"/>
      <c r="AH9" s="164"/>
      <c r="AI9" s="164"/>
      <c r="AJ9" s="164"/>
      <c r="AK9" s="166"/>
      <c r="AL9" s="166"/>
      <c r="AM9" s="33" t="s">
        <v>69</v>
      </c>
      <c r="AO9" s="295"/>
      <c r="AP9" s="294"/>
      <c r="AQ9" s="294"/>
      <c r="AR9" s="233" t="s">
        <v>64</v>
      </c>
      <c r="AV9" s="233" t="s">
        <v>64</v>
      </c>
      <c r="AW9" s="114"/>
      <c r="AX9" s="114"/>
      <c r="AY9" s="114"/>
      <c r="AZ9" s="114"/>
      <c r="BA9" s="232" t="s">
        <v>64</v>
      </c>
      <c r="BB9" s="61"/>
      <c r="BC9" s="61"/>
      <c r="BE9" s="33" t="s">
        <v>69</v>
      </c>
      <c r="BG9" s="113"/>
      <c r="BH9" s="232"/>
      <c r="BI9" s="232"/>
      <c r="BJ9" s="232" t="s">
        <v>64</v>
      </c>
      <c r="BL9" s="232"/>
      <c r="BM9" s="232"/>
      <c r="BN9" s="232"/>
      <c r="BO9" s="316" t="s">
        <v>64</v>
      </c>
      <c r="BP9" s="317"/>
      <c r="BQ9" s="318"/>
      <c r="BR9" s="319"/>
      <c r="BS9" s="129"/>
      <c r="BT9" s="232" t="s">
        <v>64</v>
      </c>
      <c r="BU9" s="122"/>
      <c r="BV9" s="122"/>
      <c r="BW9" s="122"/>
      <c r="BX9" s="122"/>
      <c r="BY9" s="307" t="s">
        <v>64</v>
      </c>
      <c r="BZ9" s="153"/>
      <c r="CA9" s="153"/>
      <c r="CB9" s="153"/>
      <c r="CC9" s="153"/>
      <c r="CD9" s="371" t="s">
        <v>64</v>
      </c>
      <c r="CE9" s="61"/>
      <c r="CF9" s="232"/>
      <c r="CG9" s="232"/>
      <c r="CH9" s="232" t="s">
        <v>278</v>
      </c>
      <c r="CI9" s="232" t="s">
        <v>64</v>
      </c>
      <c r="CM9" s="371" t="s">
        <v>59</v>
      </c>
      <c r="CN9" s="371" t="s">
        <v>64</v>
      </c>
      <c r="CO9" s="61"/>
      <c r="CP9" s="153"/>
      <c r="CQ9" s="153"/>
      <c r="CR9" s="153"/>
      <c r="CS9" s="233" t="s">
        <v>64</v>
      </c>
      <c r="CX9" s="65"/>
      <c r="CZ9" s="23" t="s">
        <v>63</v>
      </c>
      <c r="DA9" s="23"/>
      <c r="DB9" s="23"/>
      <c r="DC9" s="23"/>
      <c r="DD9" s="23"/>
      <c r="DE9" s="23"/>
      <c r="DF9" s="23"/>
      <c r="DG9" s="23"/>
      <c r="DH9" s="23"/>
      <c r="DI9" s="23"/>
      <c r="DJ9" s="42"/>
      <c r="DK9" s="23"/>
      <c r="DL9" s="23"/>
      <c r="DM9" s="23"/>
      <c r="DN9" s="23"/>
      <c r="DO9" s="23"/>
      <c r="DP9" s="23"/>
      <c r="DQ9" s="23"/>
      <c r="DR9" s="23"/>
      <c r="DS9" s="42"/>
      <c r="DT9" s="42"/>
      <c r="DU9" s="42"/>
      <c r="DV9" s="42"/>
      <c r="DW9" s="42"/>
      <c r="DX9" s="23"/>
      <c r="EC9" s="281"/>
      <c r="EE9"/>
      <c r="EF9"/>
      <c r="EG9"/>
      <c r="EH9"/>
    </row>
    <row r="10" spans="1:138" s="60" customFormat="1" ht="15" customHeight="1">
      <c r="A10" s="19" t="s">
        <v>74</v>
      </c>
      <c r="B10" s="38" t="s">
        <v>75</v>
      </c>
      <c r="C10" s="38"/>
      <c r="D10" s="38"/>
      <c r="E10" s="38"/>
      <c r="F10" s="38"/>
      <c r="G10" s="9"/>
      <c r="H10" s="19" t="s">
        <v>74</v>
      </c>
      <c r="I10" s="38" t="s">
        <v>75</v>
      </c>
      <c r="J10" s="38"/>
      <c r="K10" s="9" t="s">
        <v>77</v>
      </c>
      <c r="L10" s="9" t="s">
        <v>306</v>
      </c>
      <c r="M10" s="19" t="s">
        <v>74</v>
      </c>
      <c r="N10" s="66" t="s">
        <v>75</v>
      </c>
      <c r="O10" s="38"/>
      <c r="P10" s="44" t="s">
        <v>77</v>
      </c>
      <c r="Q10" s="19" t="s">
        <v>74</v>
      </c>
      <c r="R10" s="66" t="s">
        <v>75</v>
      </c>
      <c r="S10" s="9"/>
      <c r="T10" s="9" t="s">
        <v>77</v>
      </c>
      <c r="U10" s="9" t="s">
        <v>74</v>
      </c>
      <c r="V10" s="66" t="s">
        <v>75</v>
      </c>
      <c r="W10" s="9"/>
      <c r="X10" s="9" t="s">
        <v>77</v>
      </c>
      <c r="Y10" s="9" t="s">
        <v>306</v>
      </c>
      <c r="Z10" s="9" t="s">
        <v>74</v>
      </c>
      <c r="AA10" s="126" t="s">
        <v>75</v>
      </c>
      <c r="AB10" s="66"/>
      <c r="AC10" s="127" t="s">
        <v>77</v>
      </c>
      <c r="AD10" s="14" t="str">
        <f>TESTYEAR</f>
        <v>FOR THE TWELVE MONTHS ENDED MARCH 31, 2018</v>
      </c>
      <c r="AE10" s="14"/>
      <c r="AF10" s="14"/>
      <c r="AG10" s="14"/>
      <c r="AH10" s="14"/>
      <c r="AI10" s="14"/>
      <c r="AJ10" s="14"/>
      <c r="AK10" s="18"/>
      <c r="AL10" s="18"/>
      <c r="AM10" s="123" t="s">
        <v>74</v>
      </c>
      <c r="AN10" s="66" t="s">
        <v>75</v>
      </c>
      <c r="AO10" s="124" t="s">
        <v>73</v>
      </c>
      <c r="AP10" s="125" t="s">
        <v>76</v>
      </c>
      <c r="AQ10" s="19" t="s">
        <v>306</v>
      </c>
      <c r="AR10" s="9" t="s">
        <v>74</v>
      </c>
      <c r="AS10" s="66" t="s">
        <v>75</v>
      </c>
      <c r="AT10" s="38"/>
      <c r="AU10" s="9" t="s">
        <v>77</v>
      </c>
      <c r="AV10" s="9" t="s">
        <v>74</v>
      </c>
      <c r="AW10" s="126" t="s">
        <v>75</v>
      </c>
      <c r="AX10" s="9" t="s">
        <v>78</v>
      </c>
      <c r="AY10" s="9" t="s">
        <v>76</v>
      </c>
      <c r="AZ10" s="9" t="s">
        <v>306</v>
      </c>
      <c r="BA10" s="19" t="s">
        <v>74</v>
      </c>
      <c r="BB10" s="126" t="s">
        <v>75</v>
      </c>
      <c r="BC10" s="9"/>
      <c r="BD10" s="127" t="s">
        <v>77</v>
      </c>
      <c r="BE10" s="123" t="s">
        <v>74</v>
      </c>
      <c r="BF10" s="66" t="s">
        <v>75</v>
      </c>
      <c r="BG10" s="124" t="s">
        <v>73</v>
      </c>
      <c r="BH10" s="125" t="s">
        <v>76</v>
      </c>
      <c r="BI10" s="19" t="s">
        <v>306</v>
      </c>
      <c r="BJ10" s="9" t="s">
        <v>74</v>
      </c>
      <c r="BK10" s="38" t="s">
        <v>75</v>
      </c>
      <c r="BL10" s="19" t="s">
        <v>73</v>
      </c>
      <c r="BM10" s="19" t="s">
        <v>76</v>
      </c>
      <c r="BN10" s="19" t="s">
        <v>306</v>
      </c>
      <c r="BO10" s="320" t="s">
        <v>74</v>
      </c>
      <c r="BP10" s="321" t="s">
        <v>75</v>
      </c>
      <c r="BQ10" s="320" t="s">
        <v>73</v>
      </c>
      <c r="BR10" s="320" t="s">
        <v>76</v>
      </c>
      <c r="BS10" s="320" t="s">
        <v>306</v>
      </c>
      <c r="BT10" s="19" t="s">
        <v>74</v>
      </c>
      <c r="BU10" s="128"/>
      <c r="BV10" s="9" t="s">
        <v>73</v>
      </c>
      <c r="BW10" s="9" t="s">
        <v>76</v>
      </c>
      <c r="BX10" s="19" t="s">
        <v>306</v>
      </c>
      <c r="BY10" s="9" t="s">
        <v>74</v>
      </c>
      <c r="BZ10" s="38" t="s">
        <v>75</v>
      </c>
      <c r="CA10" s="19" t="s">
        <v>253</v>
      </c>
      <c r="CB10" s="19" t="s">
        <v>254</v>
      </c>
      <c r="CC10" s="19" t="s">
        <v>166</v>
      </c>
      <c r="CD10" s="9" t="s">
        <v>74</v>
      </c>
      <c r="CE10" s="38" t="s">
        <v>75</v>
      </c>
      <c r="CF10" s="19" t="s">
        <v>73</v>
      </c>
      <c r="CG10" s="19" t="s">
        <v>76</v>
      </c>
      <c r="CH10" s="19" t="s">
        <v>279</v>
      </c>
      <c r="CI10" s="19" t="s">
        <v>74</v>
      </c>
      <c r="CJ10" s="66" t="s">
        <v>75</v>
      </c>
      <c r="CK10" s="9"/>
      <c r="CL10" s="9"/>
      <c r="CM10" s="9" t="s">
        <v>77</v>
      </c>
      <c r="CN10" s="9" t="s">
        <v>74</v>
      </c>
      <c r="CO10" s="38" t="s">
        <v>75</v>
      </c>
      <c r="CP10" s="124" t="s">
        <v>73</v>
      </c>
      <c r="CQ10" s="125" t="s">
        <v>76</v>
      </c>
      <c r="CR10" s="19" t="s">
        <v>306</v>
      </c>
      <c r="CS10" s="9" t="s">
        <v>74</v>
      </c>
      <c r="CT10" s="66" t="s">
        <v>75</v>
      </c>
      <c r="CU10" s="38"/>
      <c r="CV10" s="38"/>
      <c r="CW10" s="127" t="s">
        <v>91</v>
      </c>
      <c r="CX10" s="65"/>
      <c r="CZ10" s="129" t="s">
        <v>199</v>
      </c>
      <c r="DA10" s="233" t="s">
        <v>119</v>
      </c>
      <c r="DB10" s="233" t="s">
        <v>157</v>
      </c>
      <c r="DC10" s="233" t="s">
        <v>70</v>
      </c>
      <c r="DD10" s="233" t="s">
        <v>140</v>
      </c>
      <c r="DE10" s="233" t="s">
        <v>153</v>
      </c>
      <c r="DF10" s="233" t="s">
        <v>168</v>
      </c>
      <c r="DG10" s="233"/>
      <c r="DH10" s="233"/>
      <c r="DI10" s="232" t="s">
        <v>71</v>
      </c>
      <c r="DJ10" s="233" t="s">
        <v>163</v>
      </c>
      <c r="DK10" s="233" t="s">
        <v>0</v>
      </c>
      <c r="DL10" s="233" t="s">
        <v>6</v>
      </c>
      <c r="DM10" s="233" t="s">
        <v>72</v>
      </c>
      <c r="DN10" s="233" t="s">
        <v>138</v>
      </c>
      <c r="DO10" s="233" t="s">
        <v>172</v>
      </c>
      <c r="DP10" s="409"/>
      <c r="DQ10" s="409"/>
      <c r="DR10" s="307" t="s">
        <v>252</v>
      </c>
      <c r="DS10" s="233" t="s">
        <v>180</v>
      </c>
      <c r="DT10" s="307" t="s">
        <v>251</v>
      </c>
      <c r="DU10" s="371" t="s">
        <v>312</v>
      </c>
      <c r="DV10" s="371" t="s">
        <v>314</v>
      </c>
      <c r="DW10" s="371" t="s">
        <v>316</v>
      </c>
      <c r="DX10" s="233" t="s">
        <v>83</v>
      </c>
      <c r="EA10" s="233" t="s">
        <v>73</v>
      </c>
      <c r="EB10" s="233"/>
      <c r="EC10" s="233" t="s">
        <v>76</v>
      </c>
      <c r="EE10"/>
      <c r="EF10"/>
      <c r="EG10"/>
      <c r="EH10"/>
    </row>
    <row r="11" spans="1:138" ht="15" customHeight="1">
      <c r="A11" s="6">
        <v>1</v>
      </c>
      <c r="B11" s="51" t="s">
        <v>323</v>
      </c>
      <c r="C11" s="7"/>
      <c r="D11" s="7"/>
      <c r="F11" s="130"/>
      <c r="H11" s="6">
        <v>1</v>
      </c>
      <c r="I11" s="60" t="s">
        <v>2</v>
      </c>
      <c r="P11" s="56"/>
      <c r="Q11" s="6"/>
      <c r="R11" s="101" t="s">
        <v>59</v>
      </c>
      <c r="S11" s="37" t="s">
        <v>59</v>
      </c>
      <c r="T11" s="29"/>
      <c r="U11" s="25"/>
      <c r="V11" s="25"/>
      <c r="W11" s="25"/>
      <c r="X11" s="25"/>
      <c r="Y11" s="25"/>
      <c r="AD11" s="14" t="str">
        <f>DOCKET</f>
        <v>COMMISSION BASIS REPORT</v>
      </c>
      <c r="AE11" s="14"/>
      <c r="AF11" s="14"/>
      <c r="AG11" s="14"/>
      <c r="AH11" s="14"/>
      <c r="AI11" s="14"/>
      <c r="AJ11" s="14"/>
      <c r="AK11" s="18"/>
      <c r="AL11" s="18"/>
      <c r="AN11" s="34"/>
      <c r="AO11" s="57"/>
      <c r="AR11" s="5"/>
      <c r="AS11" s="5"/>
      <c r="AT11" s="5"/>
      <c r="AU11" s="5"/>
      <c r="AV11" s="7"/>
      <c r="AW11" s="7"/>
      <c r="AX11" s="7"/>
      <c r="AY11" s="7"/>
      <c r="AZ11" s="7"/>
      <c r="BF11" s="34"/>
      <c r="BG11" s="57"/>
      <c r="BJ11" s="28"/>
      <c r="BK11" s="154"/>
      <c r="BL11" s="155"/>
      <c r="BM11" s="155"/>
      <c r="BN11" s="156"/>
      <c r="BO11" s="322"/>
      <c r="BP11" s="279"/>
      <c r="BQ11" s="322"/>
      <c r="BR11" s="322"/>
      <c r="BS11" s="322"/>
      <c r="BT11" s="6"/>
      <c r="BU11" s="29"/>
      <c r="BV11" s="29"/>
      <c r="BW11" s="30"/>
      <c r="BX11" s="30"/>
      <c r="BY11" s="152"/>
      <c r="BZ11" s="152"/>
      <c r="CA11" s="152"/>
      <c r="CB11" s="152"/>
      <c r="CC11" s="152"/>
      <c r="CD11" s="11"/>
      <c r="CE11" s="131"/>
      <c r="CF11" s="131"/>
      <c r="CG11" s="131"/>
      <c r="CH11" s="131"/>
      <c r="CI11" s="6"/>
      <c r="CJ11" s="58"/>
      <c r="CK11" s="46"/>
      <c r="CL11" s="25"/>
      <c r="CM11" s="25"/>
      <c r="CP11" s="152"/>
      <c r="CQ11" s="152"/>
      <c r="CR11" s="152"/>
      <c r="CW11" s="6"/>
      <c r="CX11" s="45" t="s">
        <v>64</v>
      </c>
      <c r="CY11" s="60"/>
      <c r="CZ11" s="129" t="s">
        <v>198</v>
      </c>
      <c r="DA11" s="233" t="s">
        <v>120</v>
      </c>
      <c r="DB11" s="233" t="s">
        <v>158</v>
      </c>
      <c r="DC11" s="104" t="s">
        <v>84</v>
      </c>
      <c r="DD11" s="104" t="s">
        <v>320</v>
      </c>
      <c r="DE11" s="233" t="s">
        <v>193</v>
      </c>
      <c r="DF11" s="233" t="s">
        <v>169</v>
      </c>
      <c r="DG11" s="45" t="s">
        <v>64</v>
      </c>
      <c r="DH11" s="60"/>
      <c r="DI11" s="232" t="s">
        <v>86</v>
      </c>
      <c r="DJ11" s="233" t="s">
        <v>164</v>
      </c>
      <c r="DK11" s="104" t="s">
        <v>117</v>
      </c>
      <c r="DL11" s="233" t="s">
        <v>85</v>
      </c>
      <c r="DM11" s="104" t="s">
        <v>88</v>
      </c>
      <c r="DN11" s="233" t="s">
        <v>139</v>
      </c>
      <c r="DO11" s="233" t="s">
        <v>173</v>
      </c>
      <c r="DP11" s="45" t="s">
        <v>64</v>
      </c>
      <c r="DQ11" s="153"/>
      <c r="DR11" s="307" t="s">
        <v>309</v>
      </c>
      <c r="DS11" s="60"/>
      <c r="DT11" s="307" t="s">
        <v>120</v>
      </c>
      <c r="DU11" s="371" t="s">
        <v>313</v>
      </c>
      <c r="DV11" s="371" t="s">
        <v>315</v>
      </c>
      <c r="DW11" s="371" t="s">
        <v>317</v>
      </c>
      <c r="DX11" s="28" t="s">
        <v>309</v>
      </c>
      <c r="DY11" s="233" t="s">
        <v>64</v>
      </c>
      <c r="DZ11" s="60"/>
      <c r="EA11" s="233" t="s">
        <v>89</v>
      </c>
      <c r="EB11" s="233" t="s">
        <v>83</v>
      </c>
      <c r="EC11" s="233" t="s">
        <v>89</v>
      </c>
    </row>
    <row r="12" spans="1:138" ht="15" customHeight="1">
      <c r="A12" s="2">
        <f t="shared" ref="A12:A49" si="0">+A11+1</f>
        <v>2</v>
      </c>
      <c r="C12" s="132" t="s">
        <v>73</v>
      </c>
      <c r="D12" s="25" t="s">
        <v>302</v>
      </c>
      <c r="E12" s="133" t="s">
        <v>190</v>
      </c>
      <c r="F12" s="6" t="s">
        <v>303</v>
      </c>
      <c r="H12" s="2">
        <f>H11+1</f>
        <v>2</v>
      </c>
      <c r="I12" s="140" t="s">
        <v>222</v>
      </c>
      <c r="K12" s="53">
        <v>6224629.7810000004</v>
      </c>
      <c r="L12" s="72"/>
      <c r="M12" s="6">
        <v>1</v>
      </c>
      <c r="N12" s="47" t="s">
        <v>249</v>
      </c>
      <c r="O12" s="47"/>
      <c r="P12" s="31">
        <v>373783979.07438791</v>
      </c>
      <c r="Q12" s="6">
        <v>1</v>
      </c>
      <c r="R12" s="101" t="s">
        <v>100</v>
      </c>
      <c r="S12" s="31">
        <f>EC49-S28</f>
        <v>5221534297.9814234</v>
      </c>
      <c r="T12" s="29" t="s">
        <v>59</v>
      </c>
      <c r="U12" s="6">
        <v>1</v>
      </c>
      <c r="V12" s="263" t="s">
        <v>143</v>
      </c>
      <c r="W12" s="12"/>
      <c r="X12" s="12"/>
      <c r="Y12" s="12"/>
      <c r="Z12" s="6">
        <v>1</v>
      </c>
      <c r="AA12" s="7" t="s">
        <v>197</v>
      </c>
      <c r="AB12" s="210"/>
      <c r="AC12" s="211"/>
      <c r="AD12" s="60"/>
      <c r="AE12" s="60"/>
      <c r="AF12" s="233"/>
      <c r="AG12" s="233"/>
      <c r="AH12" s="233"/>
      <c r="AI12" s="233" t="s">
        <v>160</v>
      </c>
      <c r="AJ12" s="233"/>
      <c r="AK12" s="233"/>
      <c r="AL12" s="233" t="s">
        <v>131</v>
      </c>
      <c r="AM12" s="6">
        <v>1</v>
      </c>
      <c r="AN12" s="102" t="s">
        <v>225</v>
      </c>
      <c r="AO12" s="52">
        <v>9811105.1721222028</v>
      </c>
      <c r="AP12" s="52">
        <v>8131241.9497490916</v>
      </c>
      <c r="AQ12" s="52">
        <f>AP12-AO12</f>
        <v>-1679863.2223731112</v>
      </c>
      <c r="AR12" s="6">
        <v>1</v>
      </c>
      <c r="AS12" s="134" t="s">
        <v>3</v>
      </c>
      <c r="AT12" s="135"/>
      <c r="AU12" s="203">
        <v>88513614.435920015</v>
      </c>
      <c r="AV12" s="6">
        <v>1</v>
      </c>
      <c r="AW12" s="7" t="s">
        <v>94</v>
      </c>
      <c r="AX12" s="226">
        <v>89315.09910268613</v>
      </c>
      <c r="AY12" s="226">
        <v>82026.467922971366</v>
      </c>
      <c r="AZ12" s="226">
        <f>+AY12-AX12</f>
        <v>-7288.6311797147646</v>
      </c>
      <c r="BA12" s="2" t="s">
        <v>92</v>
      </c>
      <c r="BB12" s="58" t="s">
        <v>93</v>
      </c>
      <c r="BC12" s="58"/>
      <c r="BD12" s="191">
        <v>308785.883899145</v>
      </c>
      <c r="BE12" s="20">
        <v>1</v>
      </c>
      <c r="BF12" s="7" t="s">
        <v>130</v>
      </c>
      <c r="BG12" s="234">
        <v>3996166.5767541458</v>
      </c>
      <c r="BH12" s="234">
        <v>7001659.0367250172</v>
      </c>
      <c r="BI12" s="52">
        <f>BH12-BG12</f>
        <v>3005492.4599708715</v>
      </c>
      <c r="BJ12" s="6">
        <v>1</v>
      </c>
      <c r="BK12" s="52" t="s">
        <v>175</v>
      </c>
      <c r="BL12" s="204">
        <v>350000</v>
      </c>
      <c r="BM12" s="204">
        <v>176666.66666666666</v>
      </c>
      <c r="BN12" s="204">
        <f>BM12-BL12</f>
        <v>-173333.33333333334</v>
      </c>
      <c r="BO12" s="323">
        <v>1</v>
      </c>
      <c r="BP12" s="267" t="s">
        <v>265</v>
      </c>
      <c r="BQ12" s="329"/>
      <c r="BR12" s="329"/>
      <c r="BS12" s="329"/>
      <c r="BT12" s="6">
        <v>1</v>
      </c>
      <c r="BU12" s="136" t="s">
        <v>187</v>
      </c>
      <c r="BV12" s="31">
        <f>CZ41</f>
        <v>10506772.619999999</v>
      </c>
      <c r="BW12" s="31">
        <v>0</v>
      </c>
      <c r="BX12" s="31">
        <f>BW12-BV12</f>
        <v>-10506772.619999999</v>
      </c>
      <c r="BY12" s="6">
        <v>1</v>
      </c>
      <c r="BZ12" s="315" t="s">
        <v>261</v>
      </c>
      <c r="CD12" s="6">
        <v>1</v>
      </c>
      <c r="CE12" s="372" t="s">
        <v>280</v>
      </c>
      <c r="CG12" s="72"/>
      <c r="CH12" s="72"/>
      <c r="CI12" s="6">
        <f t="shared" ref="CI12:CI25" si="1">CI11+1</f>
        <v>1</v>
      </c>
      <c r="CJ12" s="381" t="s">
        <v>284</v>
      </c>
      <c r="CK12" s="29"/>
      <c r="CL12" s="29"/>
      <c r="CM12" s="29"/>
      <c r="CN12" s="6">
        <v>1</v>
      </c>
      <c r="CO12" s="387" t="s">
        <v>293</v>
      </c>
      <c r="CP12" s="388"/>
      <c r="CQ12" s="388"/>
      <c r="CR12" s="388"/>
      <c r="CS12" s="6">
        <v>1</v>
      </c>
      <c r="CT12" s="7" t="s">
        <v>60</v>
      </c>
      <c r="CV12" s="375"/>
      <c r="CW12" s="209">
        <f>AL20</f>
        <v>7.8759999999999993E-3</v>
      </c>
      <c r="CX12" s="45" t="s">
        <v>74</v>
      </c>
      <c r="CY12" s="60"/>
      <c r="CZ12" s="129" t="s">
        <v>271</v>
      </c>
      <c r="DA12" s="105">
        <v>5.09</v>
      </c>
      <c r="DB12" s="105">
        <f t="shared" ref="DB12:DF12" si="2">DA12+0.01</f>
        <v>5.0999999999999996</v>
      </c>
      <c r="DC12" s="105">
        <f t="shared" si="2"/>
        <v>5.1099999999999994</v>
      </c>
      <c r="DD12" s="105">
        <f t="shared" si="2"/>
        <v>5.1199999999999992</v>
      </c>
      <c r="DE12" s="105">
        <f t="shared" si="2"/>
        <v>5.129999999999999</v>
      </c>
      <c r="DF12" s="105">
        <f t="shared" si="2"/>
        <v>5.1399999999999988</v>
      </c>
      <c r="DG12" s="45" t="s">
        <v>74</v>
      </c>
      <c r="DH12" s="60"/>
      <c r="DI12" s="105">
        <f>DF12+0.01</f>
        <v>5.1499999999999986</v>
      </c>
      <c r="DJ12" s="105">
        <f>DI12+0.01</f>
        <v>5.1599999999999984</v>
      </c>
      <c r="DK12" s="105">
        <f t="shared" ref="DK12:DN12" si="3">DJ12+0.01</f>
        <v>5.1699999999999982</v>
      </c>
      <c r="DL12" s="105">
        <f t="shared" si="3"/>
        <v>5.1799999999999979</v>
      </c>
      <c r="DM12" s="105">
        <f t="shared" si="3"/>
        <v>5.1899999999999977</v>
      </c>
      <c r="DN12" s="105">
        <f t="shared" si="3"/>
        <v>5.1999999999999975</v>
      </c>
      <c r="DO12" s="105">
        <f t="shared" ref="DO12:DW12" si="4">DN12+0.01</f>
        <v>5.2099999999999973</v>
      </c>
      <c r="DP12" s="45" t="s">
        <v>74</v>
      </c>
      <c r="DQ12" s="153"/>
      <c r="DR12" s="105">
        <f>DO12+0.01</f>
        <v>5.2199999999999971</v>
      </c>
      <c r="DS12" s="105">
        <f>DR12+0.01</f>
        <v>5.2299999999999969</v>
      </c>
      <c r="DT12" s="105">
        <f t="shared" si="4"/>
        <v>5.2399999999999967</v>
      </c>
      <c r="DU12" s="105">
        <f t="shared" si="4"/>
        <v>5.2499999999999964</v>
      </c>
      <c r="DV12" s="105">
        <f t="shared" si="4"/>
        <v>5.2599999999999962</v>
      </c>
      <c r="DW12" s="105">
        <f t="shared" si="4"/>
        <v>5.269999999999996</v>
      </c>
      <c r="DX12" s="28"/>
      <c r="DY12" s="9" t="s">
        <v>74</v>
      </c>
      <c r="DZ12" s="67"/>
      <c r="EA12" s="9" t="s">
        <v>90</v>
      </c>
      <c r="EB12" s="9" t="s">
        <v>309</v>
      </c>
      <c r="EC12" s="9" t="s">
        <v>90</v>
      </c>
    </row>
    <row r="13" spans="1:138" ht="15" customHeight="1">
      <c r="A13" s="2">
        <f t="shared" si="0"/>
        <v>3</v>
      </c>
      <c r="C13" s="137" t="s">
        <v>189</v>
      </c>
      <c r="D13" s="138" t="s">
        <v>189</v>
      </c>
      <c r="E13" s="139" t="s">
        <v>99</v>
      </c>
      <c r="F13" s="333" t="s">
        <v>275</v>
      </c>
      <c r="H13" s="2">
        <f t="shared" ref="H13:H41" si="5">+H12+1</f>
        <v>3</v>
      </c>
      <c r="I13" s="140" t="s">
        <v>221</v>
      </c>
      <c r="K13" s="184">
        <v>556914.31999999995</v>
      </c>
      <c r="M13" s="6">
        <f t="shared" ref="M13:M29" si="6">M12+1</f>
        <v>2</v>
      </c>
      <c r="N13" s="7"/>
      <c r="O13" s="7"/>
      <c r="P13" s="173"/>
      <c r="Q13" s="6">
        <f t="shared" ref="Q13:Q24" si="7">Q12+1</f>
        <v>2</v>
      </c>
      <c r="R13" s="101"/>
      <c r="S13" s="50" t="s">
        <v>59</v>
      </c>
      <c r="T13" s="13" t="s">
        <v>59</v>
      </c>
      <c r="U13" s="6">
        <f t="shared" ref="U13:U49" si="8">+U12+1</f>
        <v>2</v>
      </c>
      <c r="V13" s="264" t="s">
        <v>204</v>
      </c>
      <c r="W13" s="12"/>
      <c r="X13" s="4"/>
      <c r="Y13" s="302">
        <v>113247948.88799998</v>
      </c>
      <c r="Z13" s="6">
        <v>2</v>
      </c>
      <c r="AA13" s="7"/>
      <c r="AB13" s="210"/>
      <c r="AC13" s="211"/>
      <c r="AD13" s="233" t="s">
        <v>64</v>
      </c>
      <c r="AE13" s="60"/>
      <c r="AF13" s="233" t="s">
        <v>65</v>
      </c>
      <c r="AG13" s="233" t="s">
        <v>66</v>
      </c>
      <c r="AH13" s="233" t="s">
        <v>67</v>
      </c>
      <c r="AI13" s="233" t="s">
        <v>161</v>
      </c>
      <c r="AJ13" s="233" t="s">
        <v>67</v>
      </c>
      <c r="AK13" s="233" t="s">
        <v>65</v>
      </c>
      <c r="AL13" s="233" t="s">
        <v>135</v>
      </c>
      <c r="AM13" s="6">
        <f t="shared" ref="AM13:AM20" si="9">AM12+1</f>
        <v>2</v>
      </c>
      <c r="AN13" s="141"/>
      <c r="AO13" s="235"/>
      <c r="AP13" s="235"/>
      <c r="AQ13" s="235"/>
      <c r="AR13" s="6">
        <v>2</v>
      </c>
      <c r="AS13" s="68" t="s">
        <v>97</v>
      </c>
      <c r="AT13" s="68"/>
      <c r="AU13" s="380">
        <v>88522160.612928018</v>
      </c>
      <c r="AV13" s="6">
        <f t="shared" ref="AV13:AV20" si="10">AV12+1</f>
        <v>2</v>
      </c>
      <c r="AW13" s="7"/>
      <c r="AX13" s="227"/>
      <c r="AY13" s="227"/>
      <c r="AZ13" s="37"/>
      <c r="BA13" s="2">
        <f>1+BA12</f>
        <v>2</v>
      </c>
      <c r="BB13" s="10"/>
      <c r="BC13" s="10"/>
      <c r="BD13" s="4"/>
      <c r="BE13" s="20">
        <f t="shared" ref="BE13:BE19" si="11">BE12+1</f>
        <v>2</v>
      </c>
      <c r="BF13" s="7"/>
      <c r="BG13" s="237"/>
      <c r="BH13" s="237"/>
      <c r="BI13" s="237"/>
      <c r="BJ13" s="6">
        <f t="shared" ref="BJ13:BJ19" si="12">BJ12+1</f>
        <v>2</v>
      </c>
      <c r="BK13" s="52" t="s">
        <v>176</v>
      </c>
      <c r="BL13" s="236">
        <v>1514572.5516610711</v>
      </c>
      <c r="BM13" s="236">
        <v>773500.85862769035</v>
      </c>
      <c r="BN13" s="236">
        <f>BM13-BL13</f>
        <v>-741071.69303338078</v>
      </c>
      <c r="BO13" s="323">
        <f t="shared" ref="BO13:BO23" si="13">BO12+1</f>
        <v>2</v>
      </c>
      <c r="BP13" s="312" t="s">
        <v>775</v>
      </c>
      <c r="BQ13" s="4">
        <v>3000</v>
      </c>
      <c r="BR13" s="605">
        <v>0</v>
      </c>
      <c r="BS13" s="4">
        <f>BR13-BQ13</f>
        <v>-3000</v>
      </c>
      <c r="BT13" s="6">
        <f t="shared" ref="BT13:BT20" si="14">BT12+1</f>
        <v>2</v>
      </c>
      <c r="BU13" s="7"/>
      <c r="BV13" s="208"/>
      <c r="BW13" s="30"/>
      <c r="BX13" s="30"/>
      <c r="BY13" s="6">
        <f t="shared" ref="BY13:BY30" si="15">BY12+1</f>
        <v>2</v>
      </c>
      <c r="BZ13" s="10" t="s">
        <v>255</v>
      </c>
      <c r="CA13" s="226">
        <v>16730.419999999998</v>
      </c>
      <c r="CB13" s="226">
        <v>1199316.7099999997</v>
      </c>
      <c r="CC13" s="226">
        <f t="shared" ref="CC13:CC18" si="16">SUM(CA13:CB13)</f>
        <v>1216047.1299999997</v>
      </c>
      <c r="CD13" s="6">
        <f t="shared" ref="CD13:CD24" si="17">CD12+1</f>
        <v>2</v>
      </c>
      <c r="CE13" s="373" t="s">
        <v>96</v>
      </c>
      <c r="CF13" s="72">
        <v>0</v>
      </c>
      <c r="CG13" s="72">
        <f>CF13+CH13</f>
        <v>0</v>
      </c>
      <c r="CH13" s="72">
        <v>0</v>
      </c>
      <c r="CI13" s="6">
        <f t="shared" si="1"/>
        <v>2</v>
      </c>
      <c r="CJ13" s="279" t="s">
        <v>285</v>
      </c>
      <c r="CM13" s="5">
        <v>0.05</v>
      </c>
      <c r="CN13" s="6">
        <f t="shared" ref="CN13:CN24" si="18">CN12+1</f>
        <v>2</v>
      </c>
      <c r="CO13" s="387" t="s">
        <v>294</v>
      </c>
      <c r="CP13" s="152"/>
      <c r="CQ13" s="389"/>
      <c r="CR13" s="389"/>
      <c r="CS13" s="6">
        <v>2</v>
      </c>
      <c r="CT13" s="7" t="s">
        <v>101</v>
      </c>
      <c r="CV13" s="375"/>
      <c r="CW13" s="209">
        <v>2E-3</v>
      </c>
      <c r="CX13" s="48" t="s">
        <v>95</v>
      </c>
      <c r="CY13" s="11"/>
      <c r="CZ13" s="131"/>
      <c r="DA13" s="11"/>
      <c r="DB13" s="11"/>
      <c r="DC13" s="11"/>
      <c r="DD13" s="11"/>
      <c r="DE13" s="11"/>
      <c r="DF13" s="11"/>
      <c r="DG13" s="48" t="s">
        <v>95</v>
      </c>
      <c r="DH13" s="11"/>
      <c r="DI13" s="11"/>
      <c r="DJ13" s="11"/>
      <c r="DK13" s="11"/>
      <c r="DL13" s="11"/>
      <c r="DM13" s="11"/>
      <c r="DN13" s="11"/>
      <c r="DO13" s="11"/>
      <c r="DP13" s="48" t="s">
        <v>95</v>
      </c>
      <c r="DQ13" s="11"/>
      <c r="DR13" s="11"/>
      <c r="DS13" s="11"/>
      <c r="DT13" s="11"/>
      <c r="DU13" s="11"/>
      <c r="DV13" s="11"/>
      <c r="DW13" s="11"/>
      <c r="DX13" s="11"/>
    </row>
    <row r="14" spans="1:138" ht="15" customHeight="1">
      <c r="A14" s="2">
        <f t="shared" si="0"/>
        <v>4</v>
      </c>
      <c r="B14" s="304">
        <v>42826</v>
      </c>
      <c r="C14" s="82">
        <v>1766732131</v>
      </c>
      <c r="D14" s="82">
        <v>1778451055.4454949</v>
      </c>
      <c r="E14" s="82">
        <f t="shared" ref="E14:E25" si="19">+D14-C14</f>
        <v>11718924.44549489</v>
      </c>
      <c r="F14" s="82">
        <f t="shared" ref="F14:F21" si="20">E14*(1-0.073)</f>
        <v>10863442.960973764</v>
      </c>
      <c r="H14" s="2">
        <f t="shared" si="5"/>
        <v>4</v>
      </c>
      <c r="I14" s="140" t="s">
        <v>181</v>
      </c>
      <c r="K14" s="184">
        <v>50147345.048</v>
      </c>
      <c r="M14" s="6">
        <f t="shared" si="6"/>
        <v>3</v>
      </c>
      <c r="N14" s="26" t="s">
        <v>226</v>
      </c>
      <c r="O14" s="406">
        <v>0.315</v>
      </c>
      <c r="P14" s="197">
        <f>P12*O14</f>
        <v>117741953.40843219</v>
      </c>
      <c r="Q14" s="6">
        <f t="shared" si="7"/>
        <v>3</v>
      </c>
      <c r="R14" s="101" t="s">
        <v>10</v>
      </c>
      <c r="S14" s="261">
        <f>'5.02'!F17</f>
        <v>2.9400000000000003E-2</v>
      </c>
      <c r="T14" s="13" t="s">
        <v>59</v>
      </c>
      <c r="U14" s="6">
        <f t="shared" si="8"/>
        <v>3</v>
      </c>
      <c r="V14" s="262" t="s">
        <v>205</v>
      </c>
      <c r="W14" s="12"/>
      <c r="X14" s="4"/>
      <c r="Y14" s="179">
        <v>63924213.241999999</v>
      </c>
      <c r="Z14" s="6">
        <v>3</v>
      </c>
      <c r="AA14" s="7"/>
      <c r="AB14" s="210"/>
      <c r="AC14" s="211"/>
      <c r="AD14" s="9" t="s">
        <v>74</v>
      </c>
      <c r="AE14" s="9" t="s">
        <v>79</v>
      </c>
      <c r="AF14" s="9" t="s">
        <v>68</v>
      </c>
      <c r="AG14" s="9" t="s">
        <v>80</v>
      </c>
      <c r="AH14" s="9" t="s">
        <v>81</v>
      </c>
      <c r="AI14" s="9" t="s">
        <v>157</v>
      </c>
      <c r="AJ14" s="9" t="s">
        <v>82</v>
      </c>
      <c r="AK14" s="9" t="s">
        <v>80</v>
      </c>
      <c r="AL14" s="9" t="s">
        <v>132</v>
      </c>
      <c r="AM14" s="6">
        <f t="shared" si="9"/>
        <v>3</v>
      </c>
      <c r="AN14" s="100" t="s">
        <v>305</v>
      </c>
      <c r="AO14" s="602">
        <v>868282.80773281504</v>
      </c>
      <c r="AP14" s="602">
        <v>719614.91255279467</v>
      </c>
      <c r="AQ14" s="603">
        <f>AP14-AO14</f>
        <v>-148667.89518002036</v>
      </c>
      <c r="AR14" s="6">
        <v>3</v>
      </c>
      <c r="AS14" s="142" t="s">
        <v>4</v>
      </c>
      <c r="AT14" s="142"/>
      <c r="AU14" s="374">
        <f>AU12-AU13</f>
        <v>-8546.1770080029964</v>
      </c>
      <c r="AV14" s="6">
        <f t="shared" si="10"/>
        <v>3</v>
      </c>
      <c r="AW14" s="7" t="s">
        <v>12</v>
      </c>
      <c r="AX14" s="228">
        <f>SUM(AX12:AX13)</f>
        <v>89315.09910268613</v>
      </c>
      <c r="AY14" s="228">
        <f>SUM(AY12:AY13)</f>
        <v>82026.467922971366</v>
      </c>
      <c r="AZ14" s="604">
        <f>SUM(AZ12:AZ13)</f>
        <v>-7288.6311797147646</v>
      </c>
      <c r="BA14" s="2">
        <f>1+BA13</f>
        <v>3</v>
      </c>
      <c r="BD14" s="207"/>
      <c r="BE14" s="20">
        <f t="shared" si="11"/>
        <v>3</v>
      </c>
      <c r="BF14" s="7" t="s">
        <v>137</v>
      </c>
      <c r="BG14" s="4">
        <f>SUM(BG12:BG12)</f>
        <v>3996166.5767541458</v>
      </c>
      <c r="BH14" s="4">
        <f>SUM(BH12:BH12)</f>
        <v>7001659.0367250172</v>
      </c>
      <c r="BI14" s="179">
        <f>SUM(BI12:BI12)</f>
        <v>3005492.4599708715</v>
      </c>
      <c r="BJ14" s="6">
        <f t="shared" si="12"/>
        <v>3</v>
      </c>
      <c r="BK14" s="52" t="s">
        <v>177</v>
      </c>
      <c r="BL14" s="230">
        <f>SUM(BL12:BL13)</f>
        <v>1864572.5516610711</v>
      </c>
      <c r="BM14" s="230">
        <f>SUM(BM12:BM13)</f>
        <v>950167.52529435698</v>
      </c>
      <c r="BN14" s="230">
        <f>SUM(BN12:BN13)</f>
        <v>-914405.02636671416</v>
      </c>
      <c r="BO14" s="323">
        <f t="shared" si="13"/>
        <v>3</v>
      </c>
      <c r="BP14" s="312" t="s">
        <v>772</v>
      </c>
      <c r="BQ14" s="236">
        <v>454.61147999999991</v>
      </c>
      <c r="BR14" s="325">
        <v>0</v>
      </c>
      <c r="BS14" s="391">
        <f>BR14-BQ14</f>
        <v>-454.61147999999991</v>
      </c>
      <c r="BT14" s="6">
        <f t="shared" si="14"/>
        <v>3</v>
      </c>
      <c r="BU14" s="26" t="s">
        <v>12</v>
      </c>
      <c r="BV14" s="400">
        <f>SUM(BV12:BV13)</f>
        <v>10506772.619999999</v>
      </c>
      <c r="BW14" s="400">
        <f>SUM(BW12:BW13)</f>
        <v>0</v>
      </c>
      <c r="BX14" s="609">
        <f>SUM(BX12:BX13)</f>
        <v>-10506772.619999999</v>
      </c>
      <c r="BY14" s="6">
        <f t="shared" si="15"/>
        <v>3</v>
      </c>
      <c r="BZ14" s="10" t="s">
        <v>256</v>
      </c>
      <c r="CA14" s="309">
        <v>525567.47000000009</v>
      </c>
      <c r="CB14" s="309">
        <v>16687025.57</v>
      </c>
      <c r="CC14" s="309">
        <f t="shared" si="16"/>
        <v>17212593.039999999</v>
      </c>
      <c r="CD14" s="6">
        <f t="shared" si="17"/>
        <v>3</v>
      </c>
      <c r="CE14" s="373" t="s">
        <v>23</v>
      </c>
      <c r="CF14" s="184">
        <v>0</v>
      </c>
      <c r="CG14" s="331">
        <f>CF14+CH14</f>
        <v>0</v>
      </c>
      <c r="CH14" s="184">
        <v>0</v>
      </c>
      <c r="CI14" s="6">
        <f t="shared" si="1"/>
        <v>3</v>
      </c>
      <c r="CJ14" s="279" t="s">
        <v>286</v>
      </c>
      <c r="CM14" s="5">
        <v>1.4999999999999999E-4</v>
      </c>
      <c r="CN14" s="6">
        <f t="shared" si="18"/>
        <v>3</v>
      </c>
      <c r="CO14" s="390" t="s">
        <v>295</v>
      </c>
      <c r="CP14" s="388">
        <v>0</v>
      </c>
      <c r="CQ14" s="204">
        <v>0</v>
      </c>
      <c r="CR14" s="204">
        <f>CQ14-CP14</f>
        <v>0</v>
      </c>
      <c r="CS14" s="6">
        <v>3</v>
      </c>
      <c r="CT14" s="7" t="str">
        <f>"STATE UTILITY TAX ( ( 1 - LINE 1 ) * "&amp;UTG*100&amp;"% )"</f>
        <v>STATE UTILITY TAX ( ( 1 - LINE 1 ) * 3.8734% )</v>
      </c>
      <c r="CV14" s="370">
        <v>3.8733999999999998E-2</v>
      </c>
      <c r="CW14" s="334">
        <f>ROUND(CV14-(CV14*CW12),6)</f>
        <v>3.8428999999999998E-2</v>
      </c>
      <c r="CX14" s="6">
        <v>1</v>
      </c>
      <c r="CY14" s="7" t="s">
        <v>98</v>
      </c>
      <c r="CZ14" s="29"/>
      <c r="DA14" s="57"/>
      <c r="DB14" s="57"/>
      <c r="DC14" s="57"/>
      <c r="DD14" s="57"/>
      <c r="DE14" s="57"/>
      <c r="DF14" s="57"/>
      <c r="DG14" s="49">
        <v>1</v>
      </c>
      <c r="DH14" s="7" t="s">
        <v>98</v>
      </c>
      <c r="DI14" s="68"/>
      <c r="DJ14" s="6"/>
      <c r="DK14" s="57"/>
      <c r="DL14" s="57"/>
      <c r="DM14" s="57"/>
      <c r="DN14" s="6"/>
      <c r="DO14" s="6"/>
      <c r="DP14" s="49">
        <v>1</v>
      </c>
      <c r="DQ14" s="377" t="s">
        <v>98</v>
      </c>
      <c r="DR14" s="6"/>
      <c r="DS14" s="7"/>
      <c r="DT14" s="6"/>
      <c r="DU14" s="6"/>
      <c r="DV14" s="6"/>
      <c r="DW14" s="6"/>
      <c r="DY14" s="6">
        <v>1</v>
      </c>
      <c r="DZ14" s="34" t="s">
        <v>32</v>
      </c>
    </row>
    <row r="15" spans="1:138" ht="15" customHeight="1" thickBot="1">
      <c r="A15" s="2">
        <f t="shared" si="0"/>
        <v>5</v>
      </c>
      <c r="B15" s="304">
        <v>42856</v>
      </c>
      <c r="C15" s="82">
        <v>1719520881</v>
      </c>
      <c r="D15" s="82">
        <v>1725572283.0769148</v>
      </c>
      <c r="E15" s="82">
        <f t="shared" si="19"/>
        <v>6051402.0769147873</v>
      </c>
      <c r="F15" s="82">
        <f t="shared" si="20"/>
        <v>5609649.7253000084</v>
      </c>
      <c r="H15" s="2">
        <f t="shared" si="5"/>
        <v>5</v>
      </c>
      <c r="I15" s="140"/>
      <c r="K15" s="185"/>
      <c r="M15" s="6">
        <f t="shared" si="6"/>
        <v>4</v>
      </c>
      <c r="N15" s="7" t="s">
        <v>227</v>
      </c>
      <c r="O15" s="81" t="s">
        <v>59</v>
      </c>
      <c r="P15" s="285">
        <f>P14</f>
        <v>117741953.40843219</v>
      </c>
      <c r="Q15" s="6">
        <f t="shared" si="7"/>
        <v>4</v>
      </c>
      <c r="R15" s="101" t="s">
        <v>141</v>
      </c>
      <c r="S15" s="245"/>
      <c r="T15" s="193">
        <f>+S12*S14</f>
        <v>153513108.36065385</v>
      </c>
      <c r="U15" s="6">
        <f t="shared" si="8"/>
        <v>4</v>
      </c>
      <c r="V15" s="264" t="s">
        <v>206</v>
      </c>
      <c r="W15" s="12"/>
      <c r="Y15" s="179">
        <v>87606032.459999993</v>
      </c>
      <c r="Z15" s="6">
        <v>4</v>
      </c>
      <c r="AA15" s="7" t="s">
        <v>267</v>
      </c>
      <c r="AB15" s="212">
        <v>1097000</v>
      </c>
      <c r="AC15" s="213"/>
      <c r="AF15" s="161" t="s">
        <v>310</v>
      </c>
      <c r="AG15" s="161" t="s">
        <v>311</v>
      </c>
      <c r="AH15" s="161" t="s">
        <v>311</v>
      </c>
      <c r="AI15" s="161" t="s">
        <v>311</v>
      </c>
      <c r="AJ15" s="161" t="s">
        <v>311</v>
      </c>
      <c r="AK15" s="161" t="s">
        <v>311</v>
      </c>
      <c r="AM15" s="6">
        <f t="shared" si="9"/>
        <v>4</v>
      </c>
      <c r="AN15" s="5" t="s">
        <v>159</v>
      </c>
      <c r="AO15" s="238">
        <f>SUM(AO12:AO14)</f>
        <v>10679387.979855018</v>
      </c>
      <c r="AP15" s="238">
        <f>SUM(AP12:AP14)</f>
        <v>8850856.8623018861</v>
      </c>
      <c r="AQ15" s="239">
        <f>SUM(AQ12:AQ14)</f>
        <v>-1828531.1175531317</v>
      </c>
      <c r="AR15" s="6">
        <v>4</v>
      </c>
      <c r="AS15" s="5"/>
      <c r="AT15" s="5"/>
      <c r="AU15" s="12"/>
      <c r="AV15" s="6">
        <f t="shared" si="10"/>
        <v>4</v>
      </c>
      <c r="AW15" s="7"/>
      <c r="AX15" s="32"/>
      <c r="AY15" s="32"/>
      <c r="AZ15" s="32"/>
      <c r="BA15" s="2">
        <f>1+BA14</f>
        <v>4</v>
      </c>
      <c r="BB15" s="5" t="s">
        <v>103</v>
      </c>
      <c r="BD15" s="198">
        <f>-BD12</f>
        <v>-308785.883899145</v>
      </c>
      <c r="BE15" s="20">
        <f t="shared" si="11"/>
        <v>4</v>
      </c>
      <c r="BG15" s="235"/>
      <c r="BH15" s="235"/>
      <c r="BI15" s="235"/>
      <c r="BJ15" s="6">
        <f t="shared" si="12"/>
        <v>4</v>
      </c>
      <c r="BK15" s="240"/>
      <c r="BL15" s="231"/>
      <c r="BM15" s="231"/>
      <c r="BN15" s="12"/>
      <c r="BO15" s="323">
        <f t="shared" si="13"/>
        <v>4</v>
      </c>
      <c r="BP15" s="312"/>
      <c r="BQ15" s="98"/>
      <c r="BR15" s="98"/>
      <c r="BS15" s="98"/>
      <c r="BT15" s="6">
        <f t="shared" si="14"/>
        <v>4</v>
      </c>
      <c r="BU15" s="7"/>
      <c r="BV15" s="32"/>
      <c r="BW15" s="32"/>
      <c r="BX15" s="32"/>
      <c r="BY15" s="6">
        <f t="shared" si="15"/>
        <v>4</v>
      </c>
      <c r="BZ15" s="10" t="s">
        <v>257</v>
      </c>
      <c r="CA15" s="309">
        <v>531160.66999999993</v>
      </c>
      <c r="CB15" s="309">
        <v>5629813.4399999995</v>
      </c>
      <c r="CC15" s="309">
        <f t="shared" si="16"/>
        <v>6160974.1099999994</v>
      </c>
      <c r="CD15" s="6">
        <f t="shared" si="17"/>
        <v>4</v>
      </c>
      <c r="CE15" s="373" t="s">
        <v>102</v>
      </c>
      <c r="CF15" s="374">
        <v>0</v>
      </c>
      <c r="CG15" s="331">
        <f>CF15</f>
        <v>0</v>
      </c>
      <c r="CH15" s="374">
        <v>0</v>
      </c>
      <c r="CI15" s="6">
        <f t="shared" si="1"/>
        <v>4</v>
      </c>
      <c r="CJ15" s="279" t="s">
        <v>287</v>
      </c>
      <c r="CM15" s="382">
        <f>+CM12*(1-CM13)*CM14</f>
        <v>0</v>
      </c>
      <c r="CN15" s="6">
        <f t="shared" si="18"/>
        <v>4</v>
      </c>
      <c r="CO15" s="390" t="s">
        <v>296</v>
      </c>
      <c r="CP15" s="388"/>
      <c r="CQ15" s="389"/>
      <c r="CR15" s="331">
        <f>CQ15-CP15</f>
        <v>0</v>
      </c>
      <c r="CS15" s="6">
        <v>4</v>
      </c>
      <c r="CT15" s="7"/>
      <c r="CV15" s="375"/>
      <c r="CW15" s="266"/>
      <c r="CX15" s="6">
        <f t="shared" ref="CX15:CX60" si="21">CX14+1</f>
        <v>2</v>
      </c>
      <c r="CY15" s="7" t="s">
        <v>33</v>
      </c>
      <c r="CZ15" s="191">
        <v>2252425747.9400001</v>
      </c>
      <c r="DA15" s="191">
        <f>+G37-DA16</f>
        <v>-3172004</v>
      </c>
      <c r="DB15" s="31">
        <f>K12+K14</f>
        <v>56371974.829000004</v>
      </c>
      <c r="DC15" s="31">
        <v>0</v>
      </c>
      <c r="DD15" s="31">
        <v>0</v>
      </c>
      <c r="DE15" s="31">
        <f>-SUM(Y13,Y14,Y15,Y16,Y17,Y18,Y20,Y22,Y24)</f>
        <v>-239790773.60295022</v>
      </c>
      <c r="DF15" s="31">
        <v>0</v>
      </c>
      <c r="DG15" s="6">
        <f t="shared" ref="DG15:DG60" si="22">DG14+1</f>
        <v>2</v>
      </c>
      <c r="DH15" s="7" t="s">
        <v>33</v>
      </c>
      <c r="DI15" s="31">
        <v>0</v>
      </c>
      <c r="DJ15" s="31"/>
      <c r="DK15" s="31">
        <v>0</v>
      </c>
      <c r="DL15" s="31">
        <v>0</v>
      </c>
      <c r="DM15" s="31">
        <v>0</v>
      </c>
      <c r="DN15" s="31">
        <v>0</v>
      </c>
      <c r="DO15" s="203">
        <v>0</v>
      </c>
      <c r="DP15" s="340">
        <f t="shared" ref="DP15:DP60" si="23">DP14+1</f>
        <v>2</v>
      </c>
      <c r="DQ15" s="377" t="s">
        <v>33</v>
      </c>
      <c r="DR15" s="203">
        <v>0</v>
      </c>
      <c r="DS15" s="31">
        <v>0</v>
      </c>
      <c r="DT15" s="203">
        <v>0</v>
      </c>
      <c r="DU15" s="203">
        <v>0</v>
      </c>
      <c r="DV15" s="203">
        <v>0</v>
      </c>
      <c r="DW15" s="203">
        <v>0</v>
      </c>
      <c r="DX15" s="31">
        <f>SUM(DA15:DW15)-DG15-DP15</f>
        <v>-186590802.77395022</v>
      </c>
      <c r="DY15" s="6">
        <f t="shared" ref="DY15:DY29" si="24">+DY14+1</f>
        <v>2</v>
      </c>
      <c r="DZ15" s="7" t="s">
        <v>33</v>
      </c>
      <c r="EA15" s="4">
        <f>+CZ15</f>
        <v>2252425747.9400001</v>
      </c>
      <c r="EB15" s="4">
        <f>+DX15</f>
        <v>-186590802.77395022</v>
      </c>
      <c r="EC15" s="31">
        <f>SUM(EA15:EB15)</f>
        <v>2065834945.16605</v>
      </c>
    </row>
    <row r="16" spans="1:138" ht="15" customHeight="1" thickTop="1">
      <c r="A16" s="2">
        <f t="shared" si="0"/>
        <v>6</v>
      </c>
      <c r="B16" s="304">
        <v>42887</v>
      </c>
      <c r="C16" s="82">
        <v>1578536053</v>
      </c>
      <c r="D16" s="82">
        <v>1571406307.0855925</v>
      </c>
      <c r="E16" s="82">
        <f t="shared" si="19"/>
        <v>-7129745.9144074917</v>
      </c>
      <c r="F16" s="82">
        <f t="shared" si="20"/>
        <v>-6609274.4626557454</v>
      </c>
      <c r="H16" s="2">
        <f t="shared" si="5"/>
        <v>6</v>
      </c>
      <c r="I16" s="5" t="s">
        <v>28</v>
      </c>
      <c r="K16" s="75">
        <f>SUM(K12:K15)</f>
        <v>56928889.149000004</v>
      </c>
      <c r="M16" s="6">
        <f t="shared" si="6"/>
        <v>5</v>
      </c>
      <c r="N16" s="7"/>
      <c r="P16" s="285" t="s">
        <v>59</v>
      </c>
      <c r="Q16" s="6">
        <f t="shared" si="7"/>
        <v>5</v>
      </c>
      <c r="T16" s="186"/>
      <c r="U16" s="6">
        <f t="shared" si="8"/>
        <v>5</v>
      </c>
      <c r="V16" s="264" t="s">
        <v>207</v>
      </c>
      <c r="W16" s="12"/>
      <c r="Y16" s="179">
        <v>17981987.835000001</v>
      </c>
      <c r="Z16" s="6">
        <v>5</v>
      </c>
      <c r="AA16" s="7"/>
      <c r="AB16" s="210"/>
      <c r="AC16" s="211"/>
      <c r="AD16" s="6">
        <v>1</v>
      </c>
      <c r="AE16" s="160" t="s">
        <v>326</v>
      </c>
      <c r="AF16" s="260">
        <v>16758797.35</v>
      </c>
      <c r="AG16" s="260">
        <v>2139061691.5700002</v>
      </c>
      <c r="AH16" s="260">
        <v>45060151.469999999</v>
      </c>
      <c r="AI16" s="260">
        <v>2671245.7000000011</v>
      </c>
      <c r="AJ16" s="260">
        <v>343916.28</v>
      </c>
      <c r="AK16" s="260">
        <f>AG16-AH16-AI16-AJ16</f>
        <v>2090986378.1200001</v>
      </c>
      <c r="AL16" s="199">
        <f>ROUND(AF16/AK16,6)</f>
        <v>8.0149999999999996E-3</v>
      </c>
      <c r="AM16" s="6">
        <f t="shared" si="9"/>
        <v>5</v>
      </c>
      <c r="AR16" s="6">
        <v>5</v>
      </c>
      <c r="AS16" s="143" t="s">
        <v>9</v>
      </c>
      <c r="AT16" s="144"/>
      <c r="AU16" s="30">
        <v>4616427.0995600009</v>
      </c>
      <c r="AV16" s="6">
        <f t="shared" si="10"/>
        <v>5</v>
      </c>
      <c r="AW16" s="7" t="s">
        <v>5</v>
      </c>
      <c r="AX16" s="32"/>
      <c r="AY16" s="32"/>
      <c r="AZ16" s="229">
        <f>-AZ14</f>
        <v>7288.6311797147646</v>
      </c>
      <c r="BA16" s="2"/>
      <c r="BE16" s="20">
        <f t="shared" si="11"/>
        <v>5</v>
      </c>
      <c r="BF16" s="26" t="s">
        <v>16</v>
      </c>
      <c r="BG16" s="241"/>
      <c r="BH16" s="98"/>
      <c r="BI16" s="242">
        <f>-BI14</f>
        <v>-3005492.4599708715</v>
      </c>
      <c r="BJ16" s="6">
        <f t="shared" si="12"/>
        <v>5</v>
      </c>
      <c r="BK16" s="52" t="s">
        <v>178</v>
      </c>
      <c r="BL16" s="231"/>
      <c r="BM16" s="231"/>
      <c r="BN16" s="331">
        <f>BN14</f>
        <v>-914405.02636671416</v>
      </c>
      <c r="BO16" s="323">
        <f t="shared" si="13"/>
        <v>5</v>
      </c>
      <c r="BP16" s="312"/>
      <c r="BQ16" s="324"/>
      <c r="BR16" s="324"/>
      <c r="BS16" s="324"/>
      <c r="BT16" s="6">
        <f t="shared" si="14"/>
        <v>5</v>
      </c>
      <c r="BU16" s="7" t="s">
        <v>5</v>
      </c>
      <c r="BV16" s="32"/>
      <c r="BW16" s="32"/>
      <c r="BX16" s="130">
        <f>-BX14</f>
        <v>10506772.619999999</v>
      </c>
      <c r="BY16" s="6">
        <f t="shared" si="15"/>
        <v>5</v>
      </c>
      <c r="BZ16" s="10" t="s">
        <v>258</v>
      </c>
      <c r="CA16" s="309">
        <v>605715.60000000009</v>
      </c>
      <c r="CB16" s="309">
        <v>17360732.700000003</v>
      </c>
      <c r="CC16" s="309">
        <f t="shared" si="16"/>
        <v>17966448.300000004</v>
      </c>
      <c r="CD16" s="6">
        <f t="shared" si="17"/>
        <v>5</v>
      </c>
      <c r="CE16" s="373" t="s">
        <v>35</v>
      </c>
      <c r="CF16" s="374">
        <v>0</v>
      </c>
      <c r="CG16" s="331">
        <f>CF16</f>
        <v>0</v>
      </c>
      <c r="CH16" s="374">
        <v>0</v>
      </c>
      <c r="CI16" s="6">
        <f t="shared" si="1"/>
        <v>5</v>
      </c>
      <c r="CJ16" s="279" t="s">
        <v>58</v>
      </c>
      <c r="CN16" s="6">
        <f t="shared" si="18"/>
        <v>5</v>
      </c>
      <c r="CO16" s="610" t="s">
        <v>297</v>
      </c>
      <c r="CP16" s="391"/>
      <c r="CQ16" s="392"/>
      <c r="CR16" s="236">
        <f>CQ16-CP16</f>
        <v>0</v>
      </c>
      <c r="CS16" s="6">
        <v>5</v>
      </c>
      <c r="CT16" s="7" t="s">
        <v>19</v>
      </c>
      <c r="CV16" s="375"/>
      <c r="CW16" s="209">
        <f>ROUND(SUM(CW12:CW14),6)</f>
        <v>4.8305000000000001E-2</v>
      </c>
      <c r="CX16" s="6">
        <f t="shared" si="21"/>
        <v>3</v>
      </c>
      <c r="CY16" s="7" t="s">
        <v>34</v>
      </c>
      <c r="CZ16" s="50">
        <v>345108.95999999897</v>
      </c>
      <c r="DA16" s="50">
        <f>F36</f>
        <v>266</v>
      </c>
      <c r="DB16" s="30"/>
      <c r="DC16" s="30"/>
      <c r="DD16" s="30"/>
      <c r="DE16" s="30"/>
      <c r="DF16" s="30"/>
      <c r="DG16" s="6">
        <f t="shared" si="22"/>
        <v>3</v>
      </c>
      <c r="DH16" s="7" t="s">
        <v>34</v>
      </c>
      <c r="DI16" s="30"/>
      <c r="DJ16" s="30"/>
      <c r="DK16" s="30"/>
      <c r="DL16" s="30"/>
      <c r="DM16" s="30"/>
      <c r="DN16" s="30"/>
      <c r="DO16" s="30"/>
      <c r="DP16" s="340">
        <f t="shared" si="23"/>
        <v>3</v>
      </c>
      <c r="DQ16" s="377" t="s">
        <v>34</v>
      </c>
      <c r="DR16" s="30"/>
      <c r="DS16" s="30"/>
      <c r="DT16" s="30"/>
      <c r="DU16" s="30"/>
      <c r="DV16" s="30"/>
      <c r="DW16" s="30"/>
      <c r="DX16" s="30">
        <f>SUM(DA16:DW16)-DG16-DP16</f>
        <v>266</v>
      </c>
      <c r="DY16" s="6">
        <f>+DY15+1</f>
        <v>3</v>
      </c>
      <c r="DZ16" s="7" t="s">
        <v>34</v>
      </c>
      <c r="EA16" s="12">
        <f>+CZ16</f>
        <v>345108.95999999897</v>
      </c>
      <c r="EB16" s="12">
        <f>+DX16</f>
        <v>266</v>
      </c>
      <c r="EC16" s="30">
        <f>SUM(EA16:EB16)</f>
        <v>345374.95999999897</v>
      </c>
    </row>
    <row r="17" spans="1:133" ht="15" customHeight="1">
      <c r="A17" s="2">
        <f t="shared" si="0"/>
        <v>7</v>
      </c>
      <c r="B17" s="304">
        <v>42917</v>
      </c>
      <c r="C17" s="82">
        <v>1674840812</v>
      </c>
      <c r="D17" s="82">
        <v>1663367619.6080327</v>
      </c>
      <c r="E17" s="82">
        <f t="shared" si="19"/>
        <v>-11473192.391967297</v>
      </c>
      <c r="F17" s="82">
        <f t="shared" si="20"/>
        <v>-10635649.347353684</v>
      </c>
      <c r="H17" s="2">
        <f t="shared" si="5"/>
        <v>7</v>
      </c>
      <c r="K17" s="186"/>
      <c r="M17" s="6">
        <f t="shared" si="6"/>
        <v>6</v>
      </c>
      <c r="N17" s="5" t="s">
        <v>228</v>
      </c>
      <c r="O17" s="280" t="s">
        <v>59</v>
      </c>
      <c r="P17" s="285">
        <v>60861180.269781202</v>
      </c>
      <c r="Q17" s="6">
        <f t="shared" si="7"/>
        <v>6</v>
      </c>
      <c r="U17" s="6">
        <f t="shared" si="8"/>
        <v>6</v>
      </c>
      <c r="V17" s="265" t="s">
        <v>208</v>
      </c>
      <c r="Y17" s="179">
        <v>-80083826.509000003</v>
      </c>
      <c r="Z17" s="6">
        <v>6</v>
      </c>
      <c r="AA17" s="214" t="s">
        <v>191</v>
      </c>
      <c r="AB17" s="601">
        <f>+AB15/2</f>
        <v>548500</v>
      </c>
      <c r="AC17" s="216"/>
      <c r="AD17" s="6">
        <f t="shared" ref="AD17:AD33" si="25">AD16+1</f>
        <v>2</v>
      </c>
      <c r="AE17" s="160" t="s">
        <v>327</v>
      </c>
      <c r="AF17" s="289">
        <v>15503094.349999998</v>
      </c>
      <c r="AG17" s="289">
        <v>2217693624.6599998</v>
      </c>
      <c r="AH17" s="289">
        <v>50834934.509999998</v>
      </c>
      <c r="AI17" s="289">
        <v>27848104.060000002</v>
      </c>
      <c r="AJ17" s="289">
        <v>321353.93</v>
      </c>
      <c r="AK17" s="289">
        <f>AG17-AH17-AI17-AJ17</f>
        <v>2138689232.1599996</v>
      </c>
      <c r="AL17" s="199">
        <f>ROUND(AF17/AK17,6)</f>
        <v>7.2490000000000002E-3</v>
      </c>
      <c r="AM17" s="6">
        <f t="shared" si="9"/>
        <v>6</v>
      </c>
      <c r="AN17" s="109" t="s">
        <v>16</v>
      </c>
      <c r="AO17" s="241"/>
      <c r="AP17" s="98"/>
      <c r="AQ17" s="242">
        <f>-AQ15</f>
        <v>1828531.1175531317</v>
      </c>
      <c r="AR17" s="6">
        <v>6</v>
      </c>
      <c r="AS17" s="68" t="s">
        <v>97</v>
      </c>
      <c r="AT17" s="68"/>
      <c r="AU17" s="3">
        <v>4556277.83</v>
      </c>
      <c r="AV17" s="6">
        <f t="shared" si="10"/>
        <v>6</v>
      </c>
      <c r="AW17" s="7"/>
      <c r="AX17" s="32"/>
      <c r="AY17" s="32"/>
      <c r="AZ17" s="229"/>
      <c r="BA17" s="58"/>
      <c r="BB17" s="58"/>
      <c r="BC17" s="58"/>
      <c r="BD17" s="58"/>
      <c r="BE17" s="20">
        <f t="shared" si="11"/>
        <v>6</v>
      </c>
      <c r="BF17" s="70" t="s">
        <v>13</v>
      </c>
      <c r="BG17" s="70"/>
      <c r="BH17" s="404">
        <f>FIT</f>
        <v>0.315</v>
      </c>
      <c r="BI17" s="70">
        <f>BI16*BH17</f>
        <v>-946730.12489082455</v>
      </c>
      <c r="BJ17" s="6">
        <f t="shared" si="12"/>
        <v>6</v>
      </c>
      <c r="BK17" s="5" t="s">
        <v>18</v>
      </c>
      <c r="BL17" s="231"/>
      <c r="BM17" s="404">
        <f>FIT</f>
        <v>0.315</v>
      </c>
      <c r="BN17" s="236">
        <f>ROUND(-BN16*BM17,0)</f>
        <v>288038</v>
      </c>
      <c r="BO17" s="323">
        <f t="shared" si="13"/>
        <v>6</v>
      </c>
      <c r="BP17" s="606"/>
      <c r="BQ17" s="607"/>
      <c r="BR17" s="98"/>
      <c r="BS17" s="98"/>
      <c r="BT17" s="6">
        <f t="shared" si="14"/>
        <v>6</v>
      </c>
      <c r="BU17" s="7"/>
      <c r="BV17" s="32"/>
      <c r="BW17" s="182"/>
      <c r="BY17" s="6">
        <f t="shared" si="15"/>
        <v>6</v>
      </c>
      <c r="BZ17" s="10" t="s">
        <v>259</v>
      </c>
      <c r="CA17" s="309">
        <v>325054.45</v>
      </c>
      <c r="CB17" s="309">
        <v>8926342.2300000004</v>
      </c>
      <c r="CC17" s="77">
        <f t="shared" si="16"/>
        <v>9251396.6799999997</v>
      </c>
      <c r="CD17" s="6">
        <f t="shared" si="17"/>
        <v>6</v>
      </c>
      <c r="CE17" s="373" t="s">
        <v>281</v>
      </c>
      <c r="CF17" s="374">
        <v>0</v>
      </c>
      <c r="CG17" s="331">
        <f>+CF17</f>
        <v>0</v>
      </c>
      <c r="CH17" s="374">
        <v>0</v>
      </c>
      <c r="CI17" s="6">
        <f t="shared" si="1"/>
        <v>6</v>
      </c>
      <c r="CJ17" s="279" t="s">
        <v>288</v>
      </c>
      <c r="CM17" s="5">
        <v>2.0000000000000001E-4</v>
      </c>
      <c r="CN17" s="6">
        <f t="shared" si="18"/>
        <v>6</v>
      </c>
      <c r="CO17" s="393" t="s">
        <v>298</v>
      </c>
      <c r="CP17" s="388">
        <f>SUM(CP14:CP16)</f>
        <v>0</v>
      </c>
      <c r="CQ17" s="388">
        <f>SUM(CQ14:CQ16)</f>
        <v>0</v>
      </c>
      <c r="CR17" s="388">
        <f>SUM(CR14:CR16)</f>
        <v>0</v>
      </c>
      <c r="CS17" s="6">
        <v>6</v>
      </c>
      <c r="CV17" s="375"/>
      <c r="CW17" s="209"/>
      <c r="CX17" s="6">
        <f t="shared" si="21"/>
        <v>4</v>
      </c>
      <c r="CY17" s="7" t="s">
        <v>35</v>
      </c>
      <c r="CZ17" s="50">
        <v>119913342.73999999</v>
      </c>
      <c r="DA17" s="50"/>
      <c r="DB17" s="30"/>
      <c r="DC17" s="30"/>
      <c r="DD17" s="30"/>
      <c r="DE17" s="30"/>
      <c r="DF17" s="30"/>
      <c r="DG17" s="6">
        <f t="shared" si="22"/>
        <v>4</v>
      </c>
      <c r="DH17" s="7" t="s">
        <v>35</v>
      </c>
      <c r="DI17" s="30"/>
      <c r="DJ17" s="30"/>
      <c r="DK17" s="30"/>
      <c r="DL17" s="30"/>
      <c r="DM17" s="30"/>
      <c r="DN17" s="30"/>
      <c r="DO17" s="30"/>
      <c r="DP17" s="340">
        <f t="shared" si="23"/>
        <v>4</v>
      </c>
      <c r="DQ17" s="377" t="s">
        <v>35</v>
      </c>
      <c r="DR17" s="30"/>
      <c r="DS17" s="30"/>
      <c r="DT17" s="30"/>
      <c r="DU17" s="30"/>
      <c r="DV17" s="30"/>
      <c r="DW17" s="30"/>
      <c r="DX17" s="30">
        <f>SUM(DA17:DW17)-DG17-DP17</f>
        <v>0</v>
      </c>
      <c r="DY17" s="6">
        <f>+DY16+1</f>
        <v>4</v>
      </c>
      <c r="DZ17" s="7" t="s">
        <v>35</v>
      </c>
      <c r="EA17" s="12">
        <f>+CZ17</f>
        <v>119913342.73999999</v>
      </c>
      <c r="EB17" s="12">
        <f>+DX17</f>
        <v>0</v>
      </c>
      <c r="EC17" s="30">
        <f>SUM(EA17:EB17)</f>
        <v>119913342.73999999</v>
      </c>
    </row>
    <row r="18" spans="1:133" ht="15" customHeight="1">
      <c r="A18" s="2">
        <f t="shared" si="0"/>
        <v>8</v>
      </c>
      <c r="B18" s="304">
        <v>42948</v>
      </c>
      <c r="C18" s="82">
        <v>1762350614</v>
      </c>
      <c r="D18" s="82">
        <v>1711602233.8193209</v>
      </c>
      <c r="E18" s="82">
        <f t="shared" si="19"/>
        <v>-50748380.180679083</v>
      </c>
      <c r="F18" s="82">
        <f t="shared" si="20"/>
        <v>-47043748.427489512</v>
      </c>
      <c r="H18" s="2">
        <f t="shared" si="5"/>
        <v>8</v>
      </c>
      <c r="I18" s="5" t="s">
        <v>142</v>
      </c>
      <c r="M18" s="6">
        <f t="shared" si="6"/>
        <v>7</v>
      </c>
      <c r="N18" s="5" t="s">
        <v>229</v>
      </c>
      <c r="O18" s="280"/>
      <c r="P18" s="298"/>
      <c r="Q18" s="6">
        <f t="shared" si="7"/>
        <v>7</v>
      </c>
      <c r="T18" s="77"/>
      <c r="U18" s="6">
        <f t="shared" si="8"/>
        <v>7</v>
      </c>
      <c r="V18" s="266" t="s">
        <v>216</v>
      </c>
      <c r="W18" s="12"/>
      <c r="X18" s="12"/>
      <c r="Y18" s="179">
        <v>-188845.818</v>
      </c>
      <c r="Z18" s="6">
        <v>7</v>
      </c>
      <c r="AA18" s="140" t="s">
        <v>170</v>
      </c>
      <c r="AB18" s="217">
        <v>998904.24607200001</v>
      </c>
      <c r="AC18" s="216"/>
      <c r="AD18" s="6">
        <f t="shared" si="25"/>
        <v>3</v>
      </c>
      <c r="AE18" s="160" t="s">
        <v>328</v>
      </c>
      <c r="AF18" s="289">
        <v>18985959.689999998</v>
      </c>
      <c r="AG18" s="289">
        <v>2379212482.8499999</v>
      </c>
      <c r="AH18" s="289">
        <v>53600837.490000002</v>
      </c>
      <c r="AI18" s="289">
        <v>54955680.640000001</v>
      </c>
      <c r="AJ18" s="289">
        <v>355543.17</v>
      </c>
      <c r="AK18" s="289">
        <f>AG18-AH18-AI18-AJ18</f>
        <v>2270300421.5500002</v>
      </c>
      <c r="AL18" s="199">
        <f>ROUND(AF18/AK18,6)</f>
        <v>8.3630000000000006E-3</v>
      </c>
      <c r="AM18" s="6">
        <f t="shared" si="9"/>
        <v>7</v>
      </c>
      <c r="AN18" s="110" t="s">
        <v>13</v>
      </c>
      <c r="AO18" s="110"/>
      <c r="AP18" s="404">
        <f>FIT</f>
        <v>0.315</v>
      </c>
      <c r="AQ18" s="242">
        <f>AQ17*AP18</f>
        <v>575987.30202923645</v>
      </c>
      <c r="AR18" s="6">
        <v>7</v>
      </c>
      <c r="AS18" s="146" t="s">
        <v>17</v>
      </c>
      <c r="AT18" s="146"/>
      <c r="AU18" s="331">
        <f>AU16-AU17</f>
        <v>60149.269560000859</v>
      </c>
      <c r="AV18" s="6">
        <f t="shared" si="10"/>
        <v>7</v>
      </c>
      <c r="AW18" s="7" t="s">
        <v>13</v>
      </c>
      <c r="AX18" s="32"/>
      <c r="AY18" s="404">
        <f>FIT</f>
        <v>0.315</v>
      </c>
      <c r="AZ18" s="190">
        <f>AZ16*AY18</f>
        <v>2295.9188216101506</v>
      </c>
      <c r="BE18" s="20">
        <f t="shared" si="11"/>
        <v>7</v>
      </c>
      <c r="BF18" s="245"/>
      <c r="BG18" s="245"/>
      <c r="BH18" s="245"/>
      <c r="BI18" s="249"/>
      <c r="BJ18" s="6">
        <f t="shared" si="12"/>
        <v>7</v>
      </c>
      <c r="BL18" s="231"/>
      <c r="BM18" s="231"/>
      <c r="BN18" s="247"/>
      <c r="BO18" s="323">
        <f t="shared" si="13"/>
        <v>7</v>
      </c>
      <c r="BP18" s="100" t="s">
        <v>159</v>
      </c>
      <c r="BQ18" s="608">
        <f>SUM(BQ13:BQ17)</f>
        <v>3454.61148</v>
      </c>
      <c r="BR18" s="608">
        <f>SUM(BR13:BR17)</f>
        <v>0</v>
      </c>
      <c r="BS18" s="391">
        <f>SUM(BS13:BS17)</f>
        <v>-3454.61148</v>
      </c>
      <c r="BT18" s="6">
        <f t="shared" si="14"/>
        <v>7</v>
      </c>
      <c r="BU18" s="7" t="s">
        <v>118</v>
      </c>
      <c r="BV18" s="404">
        <f>+FIT</f>
        <v>0.315</v>
      </c>
      <c r="BW18" s="245"/>
      <c r="BX18" s="12">
        <f>BX16*BV18</f>
        <v>3309633.3753</v>
      </c>
      <c r="BY18" s="6">
        <f t="shared" si="15"/>
        <v>7</v>
      </c>
      <c r="BZ18" s="10" t="s">
        <v>269</v>
      </c>
      <c r="CA18" s="338">
        <v>458113.33999999997</v>
      </c>
      <c r="CB18" s="338">
        <v>5712775.5099999998</v>
      </c>
      <c r="CC18" s="75">
        <f t="shared" si="16"/>
        <v>6170888.8499999996</v>
      </c>
      <c r="CD18" s="6">
        <f t="shared" si="17"/>
        <v>7</v>
      </c>
      <c r="CE18" s="375" t="s">
        <v>304</v>
      </c>
      <c r="CF18" s="376">
        <f>SUM(CF13:CF17)</f>
        <v>0</v>
      </c>
      <c r="CG18" s="376">
        <f>SUM(CG13:CG17)</f>
        <v>0</v>
      </c>
      <c r="CH18" s="376">
        <f>SUM(CH13:CH17)</f>
        <v>0</v>
      </c>
      <c r="CI18" s="6">
        <f t="shared" si="1"/>
        <v>7</v>
      </c>
      <c r="CJ18" s="279" t="s">
        <v>289</v>
      </c>
      <c r="CM18" s="382">
        <f>+CM17*CM12</f>
        <v>0</v>
      </c>
      <c r="CN18" s="6">
        <f t="shared" si="18"/>
        <v>7</v>
      </c>
      <c r="CO18" s="393"/>
      <c r="CP18" s="394"/>
      <c r="CQ18" s="394"/>
      <c r="CR18" s="389"/>
      <c r="CS18" s="6">
        <v>7</v>
      </c>
      <c r="CT18" s="5" t="str">
        <f>"CONVERSION FACTOR EXCLUDING FEDERAL INCOME TAX ( 1 - LINE "&amp;CS16&amp;" )"</f>
        <v>CONVERSION FACTOR EXCLUDING FEDERAL INCOME TAX ( 1 - LINE 5 )</v>
      </c>
      <c r="CV18" s="375"/>
      <c r="CW18" s="209">
        <f>1-CW16</f>
        <v>0.95169499999999996</v>
      </c>
      <c r="CX18" s="6">
        <f t="shared" si="21"/>
        <v>5</v>
      </c>
      <c r="CY18" s="7" t="s">
        <v>36</v>
      </c>
      <c r="CZ18" s="3">
        <v>19205356.129999999</v>
      </c>
      <c r="DA18" s="3"/>
      <c r="DB18" s="3">
        <f>K13</f>
        <v>556914.31999999995</v>
      </c>
      <c r="DC18" s="3"/>
      <c r="DD18" s="3" t="s">
        <v>59</v>
      </c>
      <c r="DE18" s="3">
        <f>-SUM(Y19,Y21,Y23)</f>
        <v>31295914.98</v>
      </c>
      <c r="DF18" s="3"/>
      <c r="DG18" s="6">
        <f t="shared" si="22"/>
        <v>5</v>
      </c>
      <c r="DH18" s="7" t="s">
        <v>36</v>
      </c>
      <c r="DI18" s="3"/>
      <c r="DJ18" s="3"/>
      <c r="DK18" s="3"/>
      <c r="DL18" s="3"/>
      <c r="DM18" s="3"/>
      <c r="DN18" s="3"/>
      <c r="DO18" s="3"/>
      <c r="DP18" s="340">
        <f t="shared" si="23"/>
        <v>5</v>
      </c>
      <c r="DQ18" s="377" t="s">
        <v>36</v>
      </c>
      <c r="DR18" s="3"/>
      <c r="DS18" s="3"/>
      <c r="DT18" s="3"/>
      <c r="DU18" s="3"/>
      <c r="DV18" s="3"/>
      <c r="DW18" s="3"/>
      <c r="DX18" s="3">
        <f>SUM(DA18:DW18)-DG18-DP18</f>
        <v>31852829.300000001</v>
      </c>
      <c r="DY18" s="6">
        <f t="shared" si="24"/>
        <v>5</v>
      </c>
      <c r="DZ18" s="7" t="s">
        <v>36</v>
      </c>
      <c r="EA18" s="75">
        <f>+CZ18</f>
        <v>19205356.129999999</v>
      </c>
      <c r="EB18" s="75">
        <f>+DX18</f>
        <v>31852829.300000001</v>
      </c>
      <c r="EC18" s="3">
        <f>SUM(EA18:EB18)</f>
        <v>51058185.43</v>
      </c>
    </row>
    <row r="19" spans="1:133" ht="15" customHeight="1" thickBot="1">
      <c r="A19" s="2">
        <f t="shared" si="0"/>
        <v>9</v>
      </c>
      <c r="B19" s="304">
        <v>42979</v>
      </c>
      <c r="C19" s="82">
        <v>1614649543</v>
      </c>
      <c r="D19" s="82">
        <v>1599615555.6272922</v>
      </c>
      <c r="E19" s="82">
        <f t="shared" si="19"/>
        <v>-15033987.372707844</v>
      </c>
      <c r="F19" s="82">
        <f t="shared" si="20"/>
        <v>-13936506.294500172</v>
      </c>
      <c r="H19" s="2">
        <f t="shared" si="5"/>
        <v>9</v>
      </c>
      <c r="L19" s="72">
        <f>K16</f>
        <v>56928889.149000004</v>
      </c>
      <c r="M19" s="6">
        <f t="shared" si="6"/>
        <v>8</v>
      </c>
      <c r="N19" s="5" t="s">
        <v>231</v>
      </c>
      <c r="O19" s="12" t="s">
        <v>59</v>
      </c>
      <c r="P19" s="77">
        <f>SUM(P15:P18)</f>
        <v>178603133.67821339</v>
      </c>
      <c r="Q19" s="6">
        <f t="shared" si="7"/>
        <v>8</v>
      </c>
      <c r="T19" s="58"/>
      <c r="U19" s="6">
        <f t="shared" si="8"/>
        <v>8</v>
      </c>
      <c r="V19" s="266" t="s">
        <v>215</v>
      </c>
      <c r="Y19" s="179">
        <v>158006.85</v>
      </c>
      <c r="Z19" s="6">
        <v>8</v>
      </c>
      <c r="AA19" s="7" t="s">
        <v>21</v>
      </c>
      <c r="AB19" s="218">
        <f>+AB17-AB18</f>
        <v>-450404.24607200001</v>
      </c>
      <c r="AC19" s="601">
        <f>+AB19</f>
        <v>-450404.24607200001</v>
      </c>
      <c r="AD19" s="6">
        <f t="shared" si="25"/>
        <v>4</v>
      </c>
      <c r="AF19" s="12"/>
      <c r="AG19" s="12"/>
      <c r="AH19" s="12"/>
      <c r="AI19" s="12"/>
      <c r="AJ19" s="12"/>
      <c r="AK19" s="4"/>
      <c r="AL19" s="4"/>
      <c r="AM19" s="6">
        <f t="shared" si="9"/>
        <v>8</v>
      </c>
      <c r="AN19" s="248"/>
      <c r="AO19" s="248"/>
      <c r="AP19" s="248"/>
      <c r="AQ19" s="249"/>
      <c r="AR19" s="6">
        <v>8</v>
      </c>
      <c r="AS19" s="5"/>
      <c r="AT19" s="5"/>
      <c r="AU19" s="5"/>
      <c r="AV19" s="6">
        <f t="shared" si="10"/>
        <v>8</v>
      </c>
      <c r="AW19" s="7"/>
      <c r="AX19" s="32"/>
      <c r="AY19" s="182"/>
      <c r="AZ19" s="190"/>
      <c r="BE19" s="20">
        <f t="shared" si="11"/>
        <v>8</v>
      </c>
      <c r="BF19" s="7" t="s">
        <v>103</v>
      </c>
      <c r="BI19" s="244">
        <f>BI16-BI17</f>
        <v>-2058762.3350800469</v>
      </c>
      <c r="BJ19" s="6">
        <f t="shared" si="12"/>
        <v>8</v>
      </c>
      <c r="BK19" s="157" t="s">
        <v>103</v>
      </c>
      <c r="BL19" s="250"/>
      <c r="BM19" s="251"/>
      <c r="BN19" s="252">
        <f>-BN16-BN17</f>
        <v>626367.02636671416</v>
      </c>
      <c r="BO19" s="323">
        <f t="shared" si="13"/>
        <v>8</v>
      </c>
      <c r="BP19" s="296"/>
      <c r="BQ19" s="296"/>
      <c r="BR19" s="296"/>
      <c r="BS19" s="288"/>
      <c r="BT19" s="6">
        <f t="shared" si="14"/>
        <v>8</v>
      </c>
      <c r="BX19" s="67"/>
      <c r="BY19" s="6">
        <f t="shared" si="15"/>
        <v>8</v>
      </c>
      <c r="BZ19" s="149" t="s">
        <v>260</v>
      </c>
      <c r="CA19" s="310">
        <f>SUM(CA13:CA18)</f>
        <v>2462341.9500000002</v>
      </c>
      <c r="CB19" s="310">
        <f>SUM(CB13:CB18)</f>
        <v>55516006.160000004</v>
      </c>
      <c r="CC19" s="310">
        <f>SUM(CC13:CC18)</f>
        <v>57978348.109999999</v>
      </c>
      <c r="CD19" s="6">
        <f t="shared" si="17"/>
        <v>8</v>
      </c>
      <c r="CE19" s="375"/>
      <c r="CF19" s="375"/>
      <c r="CG19" s="375"/>
      <c r="CH19" s="375"/>
      <c r="CI19" s="6">
        <f t="shared" si="1"/>
        <v>8</v>
      </c>
      <c r="CJ19" s="383"/>
      <c r="CN19" s="6">
        <f t="shared" si="18"/>
        <v>8</v>
      </c>
      <c r="CO19" s="387" t="s">
        <v>299</v>
      </c>
      <c r="CS19" s="6">
        <v>8</v>
      </c>
      <c r="CT19" s="7" t="str">
        <f>"FEDERAL INCOME TAX ( ( 1 - LINE "&amp;CS16&amp;" ) * "&amp;FIT*100&amp;"% )"</f>
        <v>FEDERAL INCOME TAX ( ( 1 - LINE 5 ) * 31.5% )</v>
      </c>
      <c r="CV19" s="404">
        <v>0.315</v>
      </c>
      <c r="CW19" s="334">
        <f>ROUND((1-CW16)*FIT,6)</f>
        <v>0.29978399999999999</v>
      </c>
      <c r="CX19" s="6">
        <f t="shared" si="21"/>
        <v>6</v>
      </c>
      <c r="CY19" s="7" t="s">
        <v>37</v>
      </c>
      <c r="CZ19" s="4">
        <f t="shared" ref="CZ19:DF19" si="26">SUM(CZ15:CZ18)</f>
        <v>2391889555.77</v>
      </c>
      <c r="DA19" s="4">
        <f t="shared" si="26"/>
        <v>-3171738</v>
      </c>
      <c r="DB19" s="4">
        <f t="shared" si="26"/>
        <v>56928889.149000004</v>
      </c>
      <c r="DC19" s="4">
        <f t="shared" si="26"/>
        <v>0</v>
      </c>
      <c r="DD19" s="4">
        <f t="shared" si="26"/>
        <v>0</v>
      </c>
      <c r="DE19" s="4">
        <f>ROUND(SUM(DE15:DE18),0)</f>
        <v>-208494859</v>
      </c>
      <c r="DF19" s="302">
        <f t="shared" si="26"/>
        <v>0</v>
      </c>
      <c r="DG19" s="6">
        <f t="shared" si="22"/>
        <v>6</v>
      </c>
      <c r="DH19" s="7" t="s">
        <v>37</v>
      </c>
      <c r="DI19" s="4">
        <f>SUM(DI15:DI18)</f>
        <v>0</v>
      </c>
      <c r="DJ19" s="4"/>
      <c r="DK19" s="4">
        <f t="shared" ref="DK19:DX19" si="27">SUM(DK15:DK18)</f>
        <v>0</v>
      </c>
      <c r="DL19" s="4">
        <f t="shared" si="27"/>
        <v>0</v>
      </c>
      <c r="DM19" s="4">
        <f t="shared" si="27"/>
        <v>0</v>
      </c>
      <c r="DN19" s="4">
        <f>SUM(DN15:DN18)</f>
        <v>0</v>
      </c>
      <c r="DO19" s="4">
        <f>SUM(DO15:DO18)</f>
        <v>0</v>
      </c>
      <c r="DP19" s="340">
        <f t="shared" si="23"/>
        <v>6</v>
      </c>
      <c r="DQ19" s="377" t="s">
        <v>37</v>
      </c>
      <c r="DR19" s="4">
        <f>SUM(DR15:DR18)</f>
        <v>0</v>
      </c>
      <c r="DS19" s="4">
        <f t="shared" si="27"/>
        <v>0</v>
      </c>
      <c r="DT19" s="4">
        <f t="shared" si="27"/>
        <v>0</v>
      </c>
      <c r="DU19" s="4">
        <f t="shared" ref="DU19:DW19" si="28">SUM(DU15:DU18)</f>
        <v>0</v>
      </c>
      <c r="DV19" s="4">
        <f t="shared" si="28"/>
        <v>0</v>
      </c>
      <c r="DW19" s="4">
        <f t="shared" si="28"/>
        <v>0</v>
      </c>
      <c r="DX19" s="4">
        <f t="shared" si="27"/>
        <v>-154737707.47395021</v>
      </c>
      <c r="DY19" s="6">
        <f t="shared" si="24"/>
        <v>6</v>
      </c>
      <c r="DZ19" s="7" t="s">
        <v>37</v>
      </c>
      <c r="EA19" s="74">
        <f>SUM(EA15:EA18)</f>
        <v>2391889555.77</v>
      </c>
      <c r="EB19" s="74">
        <f>SUM(EB15:EB18)</f>
        <v>-154737707.47395021</v>
      </c>
      <c r="EC19" s="74">
        <f>SUM(EC15:EC18)</f>
        <v>2237151848.2960496</v>
      </c>
    </row>
    <row r="20" spans="1:133" ht="15" customHeight="1" thickTop="1" thickBot="1">
      <c r="A20" s="2">
        <f t="shared" si="0"/>
        <v>10</v>
      </c>
      <c r="B20" s="304">
        <v>43009</v>
      </c>
      <c r="C20" s="82">
        <v>1788067702</v>
      </c>
      <c r="D20" s="82">
        <v>1789195111.2518184</v>
      </c>
      <c r="E20" s="82">
        <f t="shared" si="19"/>
        <v>1127409.2518184185</v>
      </c>
      <c r="F20" s="82">
        <f t="shared" si="20"/>
        <v>1045108.376435674</v>
      </c>
      <c r="H20" s="2">
        <f t="shared" si="5"/>
        <v>10</v>
      </c>
      <c r="I20" s="7" t="s">
        <v>29</v>
      </c>
      <c r="J20" s="176">
        <f>BD</f>
        <v>7.8759999999999993E-3</v>
      </c>
      <c r="K20" s="177">
        <f>L19*J20</f>
        <v>448371.93093752401</v>
      </c>
      <c r="M20" s="6">
        <f t="shared" si="6"/>
        <v>9</v>
      </c>
      <c r="N20" s="5" t="s">
        <v>232</v>
      </c>
      <c r="O20" s="39"/>
      <c r="P20" s="285" t="s">
        <v>59</v>
      </c>
      <c r="Q20" s="6">
        <f t="shared" si="7"/>
        <v>9</v>
      </c>
      <c r="R20" s="5" t="s">
        <v>16</v>
      </c>
      <c r="S20" s="245"/>
      <c r="T20" s="194">
        <f>-T15+T18</f>
        <v>-153513108.36065385</v>
      </c>
      <c r="U20" s="6">
        <f t="shared" si="8"/>
        <v>9</v>
      </c>
      <c r="V20" s="266" t="s">
        <v>209</v>
      </c>
      <c r="Y20" s="179">
        <v>33089508.434950273</v>
      </c>
      <c r="Z20" s="6">
        <v>9</v>
      </c>
      <c r="AA20" s="7"/>
      <c r="AB20" s="58"/>
      <c r="AC20" s="219"/>
      <c r="AD20" s="6">
        <f t="shared" si="25"/>
        <v>5</v>
      </c>
      <c r="AE20" s="5" t="s">
        <v>185</v>
      </c>
      <c r="AF20" s="12"/>
      <c r="AG20" s="12"/>
      <c r="AH20" s="12"/>
      <c r="AI20" s="12"/>
      <c r="AJ20" s="12"/>
      <c r="AK20" s="12"/>
      <c r="AL20" s="199">
        <f>ROUND(SUM(AL16:AL18)/3,6)</f>
        <v>7.8759999999999993E-3</v>
      </c>
      <c r="AM20" s="6">
        <f t="shared" si="9"/>
        <v>9</v>
      </c>
      <c r="AN20" s="100" t="s">
        <v>103</v>
      </c>
      <c r="AO20" s="141"/>
      <c r="AP20" s="141"/>
      <c r="AQ20" s="244">
        <f>AQ17-AQ18</f>
        <v>1252543.8155238952</v>
      </c>
      <c r="AR20" s="6">
        <v>9</v>
      </c>
      <c r="AS20" s="102" t="s">
        <v>113</v>
      </c>
      <c r="AT20" s="5"/>
      <c r="AU20" s="179">
        <f>AU14+AU18</f>
        <v>51603.092551997863</v>
      </c>
      <c r="AV20" s="6">
        <f t="shared" si="10"/>
        <v>9</v>
      </c>
      <c r="AW20" s="7" t="s">
        <v>103</v>
      </c>
      <c r="AX20" s="32"/>
      <c r="AY20" s="32"/>
      <c r="AZ20" s="206">
        <f>AZ16-AZ18</f>
        <v>4992.7123581046144</v>
      </c>
      <c r="BE20" s="20"/>
      <c r="BJ20" s="20"/>
      <c r="BK20" s="7"/>
      <c r="BO20" s="323">
        <f t="shared" si="13"/>
        <v>9</v>
      </c>
      <c r="BP20" s="109" t="s">
        <v>266</v>
      </c>
      <c r="BQ20" s="241"/>
      <c r="BR20" s="98"/>
      <c r="BS20" s="242">
        <f>BS18</f>
        <v>-3454.61148</v>
      </c>
      <c r="BT20" s="6">
        <f t="shared" si="14"/>
        <v>9</v>
      </c>
      <c r="BU20" s="7" t="s">
        <v>103</v>
      </c>
      <c r="BV20" s="80"/>
      <c r="BW20" s="70"/>
      <c r="BX20" s="314">
        <f>+BX16-BX18</f>
        <v>7197139.2446999997</v>
      </c>
      <c r="BY20" s="6">
        <f t="shared" si="15"/>
        <v>9</v>
      </c>
      <c r="CD20" s="6">
        <f t="shared" si="17"/>
        <v>9</v>
      </c>
      <c r="CE20" s="377" t="s">
        <v>282</v>
      </c>
      <c r="CF20" s="341"/>
      <c r="CG20" s="378"/>
      <c r="CH20" s="374">
        <f>-CH18</f>
        <v>0</v>
      </c>
      <c r="CI20" s="6">
        <f t="shared" si="1"/>
        <v>9</v>
      </c>
      <c r="CJ20" s="7" t="s">
        <v>290</v>
      </c>
      <c r="CK20" s="13"/>
      <c r="CL20"/>
      <c r="CM20" s="30">
        <f>+CM18+CM15</f>
        <v>0</v>
      </c>
      <c r="CN20" s="6">
        <f t="shared" si="18"/>
        <v>9</v>
      </c>
      <c r="CO20" s="395" t="s">
        <v>300</v>
      </c>
      <c r="CP20" s="388">
        <v>0</v>
      </c>
      <c r="CQ20" s="388">
        <v>0</v>
      </c>
      <c r="CR20" s="388">
        <f>CQ20-CP20</f>
        <v>0</v>
      </c>
      <c r="CS20" s="6">
        <v>9</v>
      </c>
      <c r="CT20" s="7" t="str">
        <f>"CONVERSION FACTOR ( 1 - LINE "&amp;CS19&amp;" )"</f>
        <v>CONVERSION FACTOR ( 1 - LINE 8 )</v>
      </c>
      <c r="CV20" s="375"/>
      <c r="CW20" s="306">
        <f>ROUND(1-CW19-CW16,6)</f>
        <v>0.65191100000000002</v>
      </c>
      <c r="CX20" s="6">
        <f t="shared" si="21"/>
        <v>7</v>
      </c>
      <c r="CZ20" s="29"/>
      <c r="DA20" s="29" t="s">
        <v>59</v>
      </c>
      <c r="DB20" s="29" t="s">
        <v>59</v>
      </c>
      <c r="DC20" s="29" t="s">
        <v>59</v>
      </c>
      <c r="DD20" s="29" t="s">
        <v>59</v>
      </c>
      <c r="DE20" s="29"/>
      <c r="DF20" s="29"/>
      <c r="DG20" s="6">
        <f t="shared" si="22"/>
        <v>7</v>
      </c>
      <c r="DI20" s="29" t="s">
        <v>59</v>
      </c>
      <c r="DJ20" s="29"/>
      <c r="DK20" s="29"/>
      <c r="DL20" s="29"/>
      <c r="DM20" s="29" t="s">
        <v>59</v>
      </c>
      <c r="DN20" s="29"/>
      <c r="DO20" s="29"/>
      <c r="DP20" s="340">
        <f t="shared" si="23"/>
        <v>7</v>
      </c>
      <c r="DR20" s="29"/>
      <c r="DS20" s="29"/>
      <c r="DT20" s="29"/>
      <c r="DU20" s="29"/>
      <c r="DV20" s="29"/>
      <c r="DW20" s="29"/>
      <c r="DX20" s="29"/>
      <c r="DY20" s="6">
        <f>+DY19+1</f>
        <v>7</v>
      </c>
      <c r="EA20" s="57"/>
      <c r="EB20" s="57"/>
    </row>
    <row r="21" spans="1:133" ht="15" customHeight="1" thickTop="1" thickBot="1">
      <c r="A21" s="2">
        <f t="shared" si="0"/>
        <v>11</v>
      </c>
      <c r="B21" s="304">
        <v>43040</v>
      </c>
      <c r="C21" s="82">
        <v>2006678704</v>
      </c>
      <c r="D21" s="82">
        <v>2032315138.3654356</v>
      </c>
      <c r="E21" s="82">
        <f t="shared" si="19"/>
        <v>25636434.3654356</v>
      </c>
      <c r="F21" s="82">
        <f t="shared" si="20"/>
        <v>23764974.656758804</v>
      </c>
      <c r="H21" s="2">
        <f t="shared" si="5"/>
        <v>11</v>
      </c>
      <c r="I21" s="7" t="s">
        <v>30</v>
      </c>
      <c r="J21" s="176">
        <f>FF</f>
        <v>2E-3</v>
      </c>
      <c r="K21" s="178">
        <f>L19*J21</f>
        <v>113857.778298</v>
      </c>
      <c r="L21" s="12"/>
      <c r="M21" s="6">
        <f t="shared" si="6"/>
        <v>10</v>
      </c>
      <c r="N21" s="7" t="s">
        <v>227</v>
      </c>
      <c r="O21" s="5" t="s">
        <v>59</v>
      </c>
      <c r="P21" s="389">
        <v>52535707.060000002</v>
      </c>
      <c r="Q21" s="6">
        <f t="shared" si="7"/>
        <v>10</v>
      </c>
      <c r="R21" s="5" t="s">
        <v>59</v>
      </c>
      <c r="T21" s="29" t="s">
        <v>59</v>
      </c>
      <c r="U21" s="6">
        <f t="shared" si="8"/>
        <v>10</v>
      </c>
      <c r="V21" s="266" t="s">
        <v>210</v>
      </c>
      <c r="X21" s="103"/>
      <c r="Y21" s="179">
        <v>-31491119.73</v>
      </c>
      <c r="Z21" s="6">
        <v>10</v>
      </c>
      <c r="AA21" s="7" t="s">
        <v>219</v>
      </c>
      <c r="AB21" s="220">
        <v>273000</v>
      </c>
      <c r="AD21" s="6">
        <f t="shared" si="25"/>
        <v>6</v>
      </c>
      <c r="AE21" s="7"/>
      <c r="AF21" s="12"/>
      <c r="AG21" s="12"/>
      <c r="AH21" s="246"/>
      <c r="AI21" s="246"/>
      <c r="AJ21" s="12"/>
      <c r="AK21" s="12"/>
      <c r="AL21" s="12"/>
      <c r="AR21" s="6">
        <v>10</v>
      </c>
      <c r="AS21" s="5"/>
      <c r="AT21" s="5"/>
      <c r="AU21" s="5"/>
      <c r="AV21" s="6"/>
      <c r="AW21" s="7"/>
      <c r="AX21" s="32"/>
      <c r="AY21" s="32"/>
      <c r="AZ21" s="53"/>
      <c r="BE21" s="20"/>
      <c r="BG21" s="243"/>
      <c r="BH21" s="69"/>
      <c r="BI21" s="69"/>
      <c r="BO21" s="323">
        <f t="shared" si="13"/>
        <v>10</v>
      </c>
      <c r="BP21" s="70" t="s">
        <v>18</v>
      </c>
      <c r="BQ21" s="70"/>
      <c r="BR21" s="404">
        <f>FIT</f>
        <v>0.315</v>
      </c>
      <c r="BS21" s="392">
        <f>BS20*-BR21</f>
        <v>1088.2026162</v>
      </c>
      <c r="BT21" s="70"/>
      <c r="BU21" s="70"/>
      <c r="BV21" s="70"/>
      <c r="BW21" s="70"/>
      <c r="BX21" s="70"/>
      <c r="BY21" s="6">
        <f t="shared" si="15"/>
        <v>10</v>
      </c>
      <c r="BZ21" s="5" t="s">
        <v>262</v>
      </c>
      <c r="CA21" s="313">
        <f>CA19/6</f>
        <v>410390.32500000001</v>
      </c>
      <c r="CB21" s="76">
        <f>CB19/6</f>
        <v>9252667.6933333334</v>
      </c>
      <c r="CC21" s="77">
        <f>+CC19/6</f>
        <v>9663058.0183333326</v>
      </c>
      <c r="CD21" s="6">
        <f t="shared" si="17"/>
        <v>10</v>
      </c>
      <c r="CE21" s="341"/>
      <c r="CF21" s="341"/>
      <c r="CG21" s="378" t="s">
        <v>59</v>
      </c>
      <c r="CH21" s="378"/>
      <c r="CI21" s="340">
        <f t="shared" si="1"/>
        <v>10</v>
      </c>
      <c r="CJ21" s="7" t="s">
        <v>291</v>
      </c>
      <c r="CK21" s="13"/>
      <c r="CL21"/>
      <c r="CM21" s="197"/>
      <c r="CN21" s="6">
        <f t="shared" si="18"/>
        <v>10</v>
      </c>
      <c r="CO21" s="396" t="s">
        <v>301</v>
      </c>
      <c r="CP21" s="611">
        <f>+CP20</f>
        <v>0</v>
      </c>
      <c r="CQ21" s="611">
        <f>+CQ20</f>
        <v>0</v>
      </c>
      <c r="CR21" s="611">
        <f>+CR20</f>
        <v>0</v>
      </c>
      <c r="CU21" s="402"/>
      <c r="CV21" s="403"/>
      <c r="CW21" s="340"/>
      <c r="CX21" s="6">
        <f t="shared" si="21"/>
        <v>8</v>
      </c>
      <c r="CY21" s="7" t="s">
        <v>38</v>
      </c>
      <c r="CZ21" s="29"/>
      <c r="DA21" s="29"/>
      <c r="DB21" s="29"/>
      <c r="DC21" s="29"/>
      <c r="DD21" s="29"/>
      <c r="DE21" s="29"/>
      <c r="DF21" s="29"/>
      <c r="DG21" s="6">
        <f t="shared" si="22"/>
        <v>8</v>
      </c>
      <c r="DH21" s="7" t="s">
        <v>38</v>
      </c>
      <c r="DI21" s="29"/>
      <c r="DJ21" s="29"/>
      <c r="DK21" s="29"/>
      <c r="DL21" s="29"/>
      <c r="DM21" s="29"/>
      <c r="DN21" s="29"/>
      <c r="DO21" s="29"/>
      <c r="DP21" s="340">
        <f t="shared" si="23"/>
        <v>8</v>
      </c>
      <c r="DQ21" s="377" t="s">
        <v>38</v>
      </c>
      <c r="DR21" s="29"/>
      <c r="DS21" s="29"/>
      <c r="DT21" s="29"/>
      <c r="DU21" s="29"/>
      <c r="DV21" s="29"/>
      <c r="DW21" s="29"/>
      <c r="DX21" s="29"/>
      <c r="DY21" s="6">
        <f>+DY20+1</f>
        <v>8</v>
      </c>
      <c r="DZ21" s="39" t="s">
        <v>38</v>
      </c>
      <c r="EA21" s="57"/>
      <c r="EB21" s="57"/>
      <c r="EC21" s="29"/>
    </row>
    <row r="22" spans="1:133" ht="15" customHeight="1" thickTop="1">
      <c r="A22" s="2">
        <f t="shared" si="0"/>
        <v>12</v>
      </c>
      <c r="B22" s="304">
        <v>43070</v>
      </c>
      <c r="C22" s="82">
        <v>2389752569</v>
      </c>
      <c r="D22" s="82">
        <v>2357572476.7021856</v>
      </c>
      <c r="E22" s="82">
        <f t="shared" si="19"/>
        <v>-32180092.297814369</v>
      </c>
      <c r="F22" s="82">
        <f>E22*(1-0.071)</f>
        <v>-29895305.744669549</v>
      </c>
      <c r="H22" s="2">
        <f t="shared" si="5"/>
        <v>12</v>
      </c>
      <c r="I22" s="26" t="s">
        <v>21</v>
      </c>
      <c r="J22" s="176"/>
      <c r="K22" s="70"/>
      <c r="L22" s="12"/>
      <c r="M22" s="6">
        <f t="shared" si="6"/>
        <v>11</v>
      </c>
      <c r="N22" s="5" t="s">
        <v>228</v>
      </c>
      <c r="O22" s="7"/>
      <c r="P22" s="389">
        <v>664212373.96784794</v>
      </c>
      <c r="Q22" s="6">
        <f t="shared" si="7"/>
        <v>11</v>
      </c>
      <c r="R22" s="5" t="s">
        <v>20</v>
      </c>
      <c r="S22" s="407">
        <f>FIT</f>
        <v>0.315</v>
      </c>
      <c r="T22" s="191">
        <f>+T20*S22</f>
        <v>-48356629.133605964</v>
      </c>
      <c r="U22" s="6">
        <f t="shared" si="8"/>
        <v>11</v>
      </c>
      <c r="V22" s="267" t="s">
        <v>201</v>
      </c>
      <c r="Y22" s="179">
        <v>4213344.9499999993</v>
      </c>
      <c r="Z22" s="6">
        <v>11</v>
      </c>
      <c r="AA22" s="7"/>
      <c r="AB22" s="83"/>
      <c r="AD22" s="6">
        <f t="shared" si="25"/>
        <v>7</v>
      </c>
      <c r="AE22" s="145" t="s">
        <v>186</v>
      </c>
      <c r="AF22" s="12"/>
      <c r="AG22" s="12">
        <v>2391889555.77</v>
      </c>
      <c r="AH22" s="12">
        <v>119913342.73999999</v>
      </c>
      <c r="AI22" s="12">
        <v>19205356.129999999</v>
      </c>
      <c r="AJ22" s="12">
        <f>CZ16</f>
        <v>345108.95999999897</v>
      </c>
      <c r="AK22" s="72">
        <f>AG22-AH22-AI22-AJ22</f>
        <v>2252425747.9400001</v>
      </c>
      <c r="AL22" s="77">
        <f>CZ15-AK22</f>
        <v>0</v>
      </c>
      <c r="AR22" s="6">
        <v>11</v>
      </c>
      <c r="AS22" s="5" t="s">
        <v>7</v>
      </c>
      <c r="AT22" s="5"/>
      <c r="AU22" s="179">
        <f>-(AU14+AU18)</f>
        <v>-51603.092551997863</v>
      </c>
      <c r="AV22" s="7" t="s">
        <v>59</v>
      </c>
      <c r="AW22" s="7"/>
      <c r="AX22" s="32"/>
      <c r="AY22" s="32"/>
      <c r="AZ22" s="32"/>
      <c r="BE22" s="20"/>
      <c r="BF22" s="7"/>
      <c r="BG22" s="13"/>
      <c r="BH22" s="69"/>
      <c r="BI22" s="69"/>
      <c r="BJ22" s="69"/>
      <c r="BK22" s="69"/>
      <c r="BL22" s="69"/>
      <c r="BM22" s="69"/>
      <c r="BN22" s="69"/>
      <c r="BO22" s="323">
        <f t="shared" si="13"/>
        <v>11</v>
      </c>
      <c r="BP22" s="296"/>
      <c r="BQ22" s="296"/>
      <c r="BR22" s="296"/>
      <c r="BS22" s="296"/>
      <c r="BT22" s="296"/>
      <c r="BU22" s="296"/>
      <c r="BV22" s="296"/>
      <c r="BW22" s="296"/>
      <c r="BX22" s="296"/>
      <c r="BY22" s="6">
        <f t="shared" si="15"/>
        <v>11</v>
      </c>
      <c r="CA22" s="308"/>
      <c r="CB22" s="308"/>
      <c r="CC22" s="308"/>
      <c r="CD22" s="6">
        <f t="shared" si="17"/>
        <v>11</v>
      </c>
      <c r="CE22" s="377" t="s">
        <v>8</v>
      </c>
      <c r="CF22" s="404">
        <f>FIT</f>
        <v>0.315</v>
      </c>
      <c r="CG22" s="379"/>
      <c r="CH22" s="380">
        <f>CH20*CF22</f>
        <v>0</v>
      </c>
      <c r="CI22" s="340">
        <f t="shared" si="1"/>
        <v>11</v>
      </c>
      <c r="CJ22" s="7" t="s">
        <v>16</v>
      </c>
      <c r="CK22" s="37"/>
      <c r="CL22"/>
      <c r="CM22" s="31">
        <f>CM21-CM20</f>
        <v>0</v>
      </c>
      <c r="CN22" s="6">
        <f t="shared" si="18"/>
        <v>11</v>
      </c>
      <c r="CO22" s="396"/>
      <c r="CP22" s="52"/>
      <c r="CQ22" s="52"/>
      <c r="CR22" s="52"/>
      <c r="CV22" s="375"/>
      <c r="CW22" s="1"/>
      <c r="CX22" s="6">
        <f t="shared" si="21"/>
        <v>9</v>
      </c>
      <c r="DG22" s="6">
        <f t="shared" si="22"/>
        <v>9</v>
      </c>
      <c r="DP22" s="340">
        <f t="shared" si="23"/>
        <v>9</v>
      </c>
      <c r="DY22" s="6">
        <f t="shared" si="24"/>
        <v>9</v>
      </c>
      <c r="EA22" s="57"/>
      <c r="EB22" s="57"/>
    </row>
    <row r="23" spans="1:133" ht="15" customHeight="1" thickBot="1">
      <c r="A23" s="2">
        <f t="shared" si="0"/>
        <v>13</v>
      </c>
      <c r="B23" s="304">
        <v>43101</v>
      </c>
      <c r="C23" s="82">
        <v>2215266167</v>
      </c>
      <c r="D23" s="82">
        <v>2297838647.2009201</v>
      </c>
      <c r="E23" s="82">
        <f t="shared" si="19"/>
        <v>82572480.200920105</v>
      </c>
      <c r="F23" s="82">
        <f>E23*(1-0.071)</f>
        <v>76709834.106654778</v>
      </c>
      <c r="H23" s="2">
        <f t="shared" si="5"/>
        <v>13</v>
      </c>
      <c r="I23" s="7"/>
      <c r="J23" s="176"/>
      <c r="K23" s="73"/>
      <c r="L23" s="179">
        <f>SUM(K20:K21)</f>
        <v>562229.70923552406</v>
      </c>
      <c r="M23" s="6">
        <f t="shared" si="6"/>
        <v>12</v>
      </c>
      <c r="N23" s="5" t="s">
        <v>233</v>
      </c>
      <c r="P23" s="389">
        <v>-551526433.13999999</v>
      </c>
      <c r="Q23" s="6">
        <f t="shared" si="7"/>
        <v>12</v>
      </c>
      <c r="R23" s="58"/>
      <c r="S23" s="253"/>
      <c r="T23" s="195"/>
      <c r="U23" s="6">
        <f t="shared" si="8"/>
        <v>12</v>
      </c>
      <c r="V23" s="267" t="s">
        <v>200</v>
      </c>
      <c r="W23" s="147"/>
      <c r="Y23" s="179">
        <v>37197.9</v>
      </c>
      <c r="Z23" s="6">
        <v>12</v>
      </c>
      <c r="AA23" s="214" t="s">
        <v>192</v>
      </c>
      <c r="AB23" s="601">
        <f>AB21/4</f>
        <v>68250</v>
      </c>
      <c r="AD23" s="6">
        <f t="shared" si="25"/>
        <v>8</v>
      </c>
      <c r="AE23" s="148"/>
      <c r="AF23" s="12"/>
      <c r="AG23" s="12"/>
      <c r="AH23" s="12"/>
      <c r="AI23" s="12"/>
      <c r="AJ23" s="12"/>
      <c r="AK23" s="331"/>
      <c r="AL23" s="12"/>
      <c r="AR23" s="6">
        <v>12</v>
      </c>
      <c r="AS23" s="5"/>
      <c r="AT23" s="5"/>
      <c r="AU23" s="5"/>
      <c r="AV23" s="7"/>
      <c r="AW23" s="7"/>
      <c r="AX23" s="32"/>
      <c r="AY23" s="32"/>
      <c r="AZ23" s="32"/>
      <c r="BE23" s="99"/>
      <c r="BF23" s="51"/>
      <c r="BG23" s="253"/>
      <c r="BH23" s="253"/>
      <c r="BI23" s="253"/>
      <c r="BJ23" s="69"/>
      <c r="BK23" s="69"/>
      <c r="BL23" s="69"/>
      <c r="BM23" s="69"/>
      <c r="BN23" s="69"/>
      <c r="BO23" s="323">
        <f t="shared" si="13"/>
        <v>12</v>
      </c>
      <c r="BP23" s="381" t="s">
        <v>103</v>
      </c>
      <c r="BQ23" s="283"/>
      <c r="BR23" s="330"/>
      <c r="BS23" s="314">
        <f>-BS20-BS21</f>
        <v>2366.4088638000003</v>
      </c>
      <c r="BT23" s="332"/>
      <c r="BU23" s="332"/>
      <c r="BV23" s="332"/>
      <c r="BW23" s="332"/>
      <c r="BX23" s="332"/>
      <c r="BY23" s="6">
        <f t="shared" si="15"/>
        <v>12</v>
      </c>
      <c r="BZ23" s="175" t="s">
        <v>273</v>
      </c>
      <c r="CA23" s="77"/>
      <c r="CB23" s="77"/>
      <c r="CC23" s="77"/>
      <c r="CD23" s="6">
        <f t="shared" si="17"/>
        <v>12</v>
      </c>
      <c r="CE23" s="377" t="s">
        <v>15</v>
      </c>
      <c r="CF23" s="378" t="s">
        <v>59</v>
      </c>
      <c r="CG23" s="378"/>
      <c r="CH23" s="198">
        <f>CH20-CH22</f>
        <v>0</v>
      </c>
      <c r="CI23" s="340">
        <f t="shared" si="1"/>
        <v>12</v>
      </c>
      <c r="CK23" s="29"/>
      <c r="CL23"/>
      <c r="CM23" s="29" t="s">
        <v>59</v>
      </c>
      <c r="CN23" s="6">
        <f t="shared" si="18"/>
        <v>12</v>
      </c>
      <c r="CO23" s="5" t="s">
        <v>13</v>
      </c>
      <c r="CP23" s="98"/>
      <c r="CQ23" s="404">
        <f>FIT</f>
        <v>0.315</v>
      </c>
      <c r="CR23" s="236">
        <f>-CR21*CQ23</f>
        <v>0</v>
      </c>
      <c r="CW23" s="297"/>
      <c r="CX23" s="6">
        <f t="shared" si="21"/>
        <v>10</v>
      </c>
      <c r="CY23" s="7" t="s">
        <v>39</v>
      </c>
      <c r="CZ23" s="29"/>
      <c r="DA23" s="29"/>
      <c r="DB23" s="29"/>
      <c r="DC23" s="29"/>
      <c r="DD23" s="29"/>
      <c r="DE23" s="29"/>
      <c r="DF23" s="29"/>
      <c r="DG23" s="6">
        <f t="shared" si="22"/>
        <v>10</v>
      </c>
      <c r="DH23" s="7" t="s">
        <v>39</v>
      </c>
      <c r="DI23" s="29"/>
      <c r="DJ23" s="29"/>
      <c r="DK23" s="29"/>
      <c r="DL23" s="29"/>
      <c r="DM23" s="29"/>
      <c r="DN23" s="29"/>
      <c r="DO23" s="29"/>
      <c r="DP23" s="340">
        <f t="shared" si="23"/>
        <v>10</v>
      </c>
      <c r="DQ23" s="377" t="s">
        <v>39</v>
      </c>
      <c r="DR23" s="29"/>
      <c r="DS23" s="29"/>
      <c r="DT23" s="29"/>
      <c r="DU23" s="29"/>
      <c r="DV23" s="29"/>
      <c r="DW23" s="29"/>
      <c r="DX23" s="29"/>
      <c r="DY23" s="6">
        <f t="shared" si="24"/>
        <v>10</v>
      </c>
      <c r="DZ23" s="34" t="s">
        <v>39</v>
      </c>
      <c r="EA23" s="57"/>
      <c r="EB23" s="57"/>
      <c r="EC23" s="29"/>
    </row>
    <row r="24" spans="1:133" ht="15" customHeight="1" thickTop="1" thickBot="1">
      <c r="A24" s="2">
        <f t="shared" si="0"/>
        <v>14</v>
      </c>
      <c r="B24" s="304">
        <v>43132</v>
      </c>
      <c r="C24" s="82">
        <v>2064898700</v>
      </c>
      <c r="D24" s="82">
        <v>2009810244.0909047</v>
      </c>
      <c r="E24" s="82">
        <f t="shared" si="19"/>
        <v>-55088455.909095287</v>
      </c>
      <c r="F24" s="82">
        <f>E24*(1-0.071)</f>
        <v>-51177175.539549522</v>
      </c>
      <c r="H24" s="2">
        <f t="shared" si="5"/>
        <v>14</v>
      </c>
      <c r="I24" s="7" t="s">
        <v>31</v>
      </c>
      <c r="J24" s="176">
        <f>UTN</f>
        <v>3.8428999999999998E-2</v>
      </c>
      <c r="K24" s="180">
        <f>L19*J24</f>
        <v>2187720.2811069209</v>
      </c>
      <c r="L24" s="12"/>
      <c r="M24" s="6">
        <f t="shared" si="6"/>
        <v>13</v>
      </c>
      <c r="N24" s="5" t="s">
        <v>230</v>
      </c>
      <c r="O24" s="7"/>
      <c r="P24" s="299"/>
      <c r="Q24" s="6">
        <f t="shared" si="7"/>
        <v>13</v>
      </c>
      <c r="R24" s="7" t="s">
        <v>133</v>
      </c>
      <c r="S24" s="79"/>
      <c r="T24" s="196">
        <f>-T22</f>
        <v>48356629.133605964</v>
      </c>
      <c r="U24" s="6">
        <f t="shared" si="8"/>
        <v>13</v>
      </c>
      <c r="V24" s="267" t="s">
        <v>217</v>
      </c>
      <c r="W24" s="58"/>
      <c r="X24" s="72"/>
      <c r="Y24" s="181">
        <v>410.12</v>
      </c>
      <c r="Z24" s="6">
        <v>13</v>
      </c>
      <c r="AA24" s="140" t="s">
        <v>170</v>
      </c>
      <c r="AB24" s="221">
        <v>0</v>
      </c>
      <c r="AD24" s="6">
        <f t="shared" si="25"/>
        <v>9</v>
      </c>
      <c r="AE24" s="149"/>
      <c r="AF24" s="12"/>
      <c r="AG24" s="12"/>
      <c r="AH24" s="12"/>
      <c r="AI24" s="12"/>
      <c r="AJ24" s="80"/>
      <c r="AK24" s="289"/>
      <c r="AL24" s="12"/>
      <c r="AR24" s="6">
        <v>13</v>
      </c>
      <c r="AS24" s="5" t="s">
        <v>22</v>
      </c>
      <c r="AT24" s="404">
        <f>FIT</f>
        <v>0.315</v>
      </c>
      <c r="AU24" s="331">
        <f>ROUND(AU22*AT24,0)</f>
        <v>-16255</v>
      </c>
      <c r="AV24" s="7"/>
      <c r="AW24" s="7"/>
      <c r="AX24" s="32"/>
      <c r="AY24" s="32"/>
      <c r="AZ24" s="32"/>
      <c r="BE24" s="99"/>
      <c r="BF24" s="58"/>
      <c r="BG24" s="52"/>
      <c r="BH24" s="52"/>
      <c r="BI24" s="52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6">
        <f t="shared" si="15"/>
        <v>13</v>
      </c>
      <c r="BZ24" s="311" t="s">
        <v>263</v>
      </c>
      <c r="CA24" s="75">
        <f>CA18</f>
        <v>458113.33999999997</v>
      </c>
      <c r="CB24" s="75">
        <f>CB18</f>
        <v>5712775.5099999998</v>
      </c>
      <c r="CC24" s="75">
        <f>CC18</f>
        <v>6170888.8499999996</v>
      </c>
      <c r="CD24" s="6">
        <f t="shared" si="17"/>
        <v>13</v>
      </c>
      <c r="CI24" s="340">
        <f t="shared" si="1"/>
        <v>13</v>
      </c>
      <c r="CJ24" s="7" t="s">
        <v>20</v>
      </c>
      <c r="CK24" s="404">
        <f>FIT</f>
        <v>0.315</v>
      </c>
      <c r="CL24" s="245"/>
      <c r="CM24" s="75">
        <f>CM22*CK24</f>
        <v>0</v>
      </c>
      <c r="CN24" s="6">
        <f t="shared" si="18"/>
        <v>13</v>
      </c>
      <c r="CO24" s="7" t="s">
        <v>103</v>
      </c>
      <c r="CP24" s="98"/>
      <c r="CQ24" s="98"/>
      <c r="CR24" s="397">
        <f>-CR21-CR23</f>
        <v>0</v>
      </c>
      <c r="CW24" s="1"/>
      <c r="CX24" s="6">
        <f t="shared" si="21"/>
        <v>11</v>
      </c>
      <c r="CY24" s="7" t="s">
        <v>40</v>
      </c>
      <c r="CZ24" s="191">
        <v>197388367.59999999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6">
        <f t="shared" si="22"/>
        <v>11</v>
      </c>
      <c r="DH24" s="7" t="s">
        <v>40</v>
      </c>
      <c r="DI24" s="31">
        <v>0</v>
      </c>
      <c r="DJ24" s="31"/>
      <c r="DK24" s="31">
        <v>0</v>
      </c>
      <c r="DL24" s="31">
        <v>0</v>
      </c>
      <c r="DM24" s="31">
        <v>0</v>
      </c>
      <c r="DN24" s="31">
        <v>0</v>
      </c>
      <c r="DO24" s="203">
        <v>0</v>
      </c>
      <c r="DP24" s="340">
        <f t="shared" si="23"/>
        <v>11</v>
      </c>
      <c r="DQ24" s="377" t="s">
        <v>40</v>
      </c>
      <c r="DR24" s="203">
        <v>0</v>
      </c>
      <c r="DS24" s="31">
        <v>0</v>
      </c>
      <c r="DT24" s="203">
        <v>0</v>
      </c>
      <c r="DU24" s="203">
        <v>0</v>
      </c>
      <c r="DV24" s="203">
        <v>0</v>
      </c>
      <c r="DW24" s="203">
        <v>0</v>
      </c>
      <c r="DX24" s="31">
        <f>SUM(DA24:DW24)-DG24-DP24</f>
        <v>0</v>
      </c>
      <c r="DY24" s="6">
        <f t="shared" si="24"/>
        <v>11</v>
      </c>
      <c r="DZ24" s="7" t="s">
        <v>96</v>
      </c>
      <c r="EA24" s="4">
        <f>+CZ24</f>
        <v>197388367.59999999</v>
      </c>
      <c r="EB24" s="4">
        <f>+DX24</f>
        <v>0</v>
      </c>
      <c r="EC24" s="31">
        <f>SUM(EA24:EB24)</f>
        <v>197388367.59999999</v>
      </c>
    </row>
    <row r="25" spans="1:133" ht="15" customHeight="1" thickTop="1" thickBot="1">
      <c r="A25" s="2">
        <f t="shared" si="0"/>
        <v>15</v>
      </c>
      <c r="B25" s="304">
        <v>43160</v>
      </c>
      <c r="C25" s="82">
        <v>2062414077</v>
      </c>
      <c r="D25" s="82">
        <v>2061771747.93521</v>
      </c>
      <c r="E25" s="82">
        <f t="shared" si="19"/>
        <v>-642329.06479001045</v>
      </c>
      <c r="F25" s="82">
        <f>E25*(1-0.071)</f>
        <v>-596723.70118991972</v>
      </c>
      <c r="H25" s="2">
        <f t="shared" si="5"/>
        <v>15</v>
      </c>
      <c r="I25" s="26" t="s">
        <v>11</v>
      </c>
      <c r="K25" s="73"/>
      <c r="L25" s="12"/>
      <c r="M25" s="6">
        <f t="shared" si="6"/>
        <v>14</v>
      </c>
      <c r="N25" s="7" t="s">
        <v>234</v>
      </c>
      <c r="O25" s="8"/>
      <c r="P25" s="83">
        <f>P21+P22+P23+P24</f>
        <v>165221647.88784802</v>
      </c>
      <c r="Q25" s="6"/>
      <c r="U25" s="6">
        <f t="shared" si="8"/>
        <v>14</v>
      </c>
      <c r="V25" s="268" t="s">
        <v>144</v>
      </c>
      <c r="W25" s="282"/>
      <c r="X25" s="215"/>
      <c r="Y25" s="204">
        <f>SUM(Y13:Y24)</f>
        <v>208494858.62295023</v>
      </c>
      <c r="Z25" s="6">
        <v>14</v>
      </c>
      <c r="AA25" s="7" t="s">
        <v>21</v>
      </c>
      <c r="AB25" s="218">
        <f>+AB23-AB24</f>
        <v>68250</v>
      </c>
      <c r="AC25" s="222">
        <f>+AB25</f>
        <v>68250</v>
      </c>
      <c r="AD25" s="6">
        <f t="shared" si="25"/>
        <v>10</v>
      </c>
      <c r="AE25" s="149" t="s">
        <v>223</v>
      </c>
      <c r="AF25" s="12"/>
      <c r="AG25" s="12"/>
      <c r="AH25" s="12"/>
      <c r="AI25" s="12"/>
      <c r="AJ25" s="80"/>
      <c r="AK25" s="200">
        <f>AL20</f>
        <v>7.8759999999999993E-3</v>
      </c>
      <c r="AL25" s="12"/>
      <c r="AR25" s="6">
        <v>14</v>
      </c>
      <c r="AS25" s="5"/>
      <c r="AT25" s="108"/>
      <c r="AU25" s="205"/>
      <c r="AV25" s="7"/>
      <c r="AW25" s="7"/>
      <c r="AX25" s="7"/>
      <c r="AY25" s="107"/>
      <c r="AZ25" s="32"/>
      <c r="BE25" s="99"/>
      <c r="BF25" s="58"/>
      <c r="BG25" s="77"/>
      <c r="BH25" s="77"/>
      <c r="BI25" s="98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6">
        <f t="shared" si="15"/>
        <v>14</v>
      </c>
      <c r="CA25" s="12"/>
      <c r="CB25" s="12"/>
      <c r="CC25" s="12"/>
      <c r="CD25" s="12"/>
      <c r="CE25" s="12"/>
      <c r="CF25" s="12"/>
      <c r="CG25" s="12"/>
      <c r="CH25" s="12"/>
      <c r="CI25" s="340">
        <f t="shared" si="1"/>
        <v>14</v>
      </c>
      <c r="CJ25" s="7" t="s">
        <v>103</v>
      </c>
      <c r="CK25" s="80"/>
      <c r="CL25" s="70"/>
      <c r="CM25" s="198">
        <f>CM22-CM24</f>
        <v>0</v>
      </c>
      <c r="CN25" s="98"/>
      <c r="CW25" s="1"/>
      <c r="CX25" s="6">
        <f t="shared" si="21"/>
        <v>12</v>
      </c>
      <c r="CY25" s="7" t="s">
        <v>41</v>
      </c>
      <c r="CZ25" s="50">
        <v>482961036.42000002</v>
      </c>
      <c r="DA25" s="30"/>
      <c r="DB25" s="30"/>
      <c r="DC25" s="30"/>
      <c r="DD25" s="30"/>
      <c r="DE25" s="30">
        <f>Y40</f>
        <v>-2109545.4300000002</v>
      </c>
      <c r="DF25" s="30"/>
      <c r="DG25" s="6">
        <f t="shared" si="22"/>
        <v>12</v>
      </c>
      <c r="DH25" s="7" t="s">
        <v>41</v>
      </c>
      <c r="DI25" s="30"/>
      <c r="DJ25" s="30"/>
      <c r="DK25" s="30"/>
      <c r="DL25" s="30"/>
      <c r="DM25" s="30"/>
      <c r="DN25" s="30"/>
      <c r="DO25" s="30"/>
      <c r="DP25" s="340">
        <f t="shared" si="23"/>
        <v>12</v>
      </c>
      <c r="DQ25" s="377" t="s">
        <v>41</v>
      </c>
      <c r="DR25" s="30"/>
      <c r="DS25" s="30"/>
      <c r="DT25" s="30"/>
      <c r="DU25" s="30"/>
      <c r="DV25" s="30"/>
      <c r="DW25" s="30"/>
      <c r="DX25" s="30">
        <f>SUM(DA25:DW25)-DG25-DP25</f>
        <v>-2109545.4300000002</v>
      </c>
      <c r="DY25" s="6">
        <f>+DY24+1</f>
        <v>12</v>
      </c>
      <c r="DZ25" s="7" t="s">
        <v>23</v>
      </c>
      <c r="EA25" s="12">
        <f>+CZ25</f>
        <v>482961036.42000002</v>
      </c>
      <c r="EB25" s="12">
        <f>+DX25</f>
        <v>-2109545.4300000002</v>
      </c>
      <c r="EC25" s="30">
        <f>SUM(EA25:EB25)</f>
        <v>480851490.99000001</v>
      </c>
    </row>
    <row r="26" spans="1:133" ht="15" customHeight="1" thickTop="1" thickBot="1">
      <c r="A26" s="2">
        <f t="shared" si="0"/>
        <v>16</v>
      </c>
      <c r="C26" s="172">
        <f>SUM(C14:C25)</f>
        <v>22643707953</v>
      </c>
      <c r="D26" s="172">
        <f>SUM(D14:D25)</f>
        <v>22598518420.209122</v>
      </c>
      <c r="E26" s="172">
        <f>SUM(E14:E25)</f>
        <v>-45189532.790877581</v>
      </c>
      <c r="F26" s="172">
        <f>SUM(F14:F25)</f>
        <v>-41901373.691285074</v>
      </c>
      <c r="H26" s="2">
        <f t="shared" si="5"/>
        <v>16</v>
      </c>
      <c r="I26" s="7"/>
      <c r="L26" s="150">
        <f>SUM(K24:K24)</f>
        <v>2187720.2811069209</v>
      </c>
      <c r="M26" s="6">
        <f t="shared" si="6"/>
        <v>15</v>
      </c>
      <c r="O26" s="8"/>
      <c r="P26" s="83"/>
      <c r="Q26" s="6"/>
      <c r="R26" s="79"/>
      <c r="S26" s="336"/>
      <c r="T26" s="337"/>
      <c r="U26" s="6">
        <f t="shared" si="8"/>
        <v>15</v>
      </c>
      <c r="V26" s="269"/>
      <c r="W26" s="58"/>
      <c r="Y26" s="273"/>
      <c r="Z26" s="6">
        <v>15</v>
      </c>
      <c r="AC26" s="186"/>
      <c r="AD26" s="6">
        <f t="shared" si="25"/>
        <v>11</v>
      </c>
      <c r="AE26" s="149" t="s">
        <v>224</v>
      </c>
      <c r="AF26" s="12"/>
      <c r="AG26" s="12"/>
      <c r="AH26" s="12"/>
      <c r="AI26" s="12"/>
      <c r="AJ26" s="12"/>
      <c r="AK26" s="289">
        <f>AK22*AK25</f>
        <v>17740105.190775439</v>
      </c>
      <c r="AL26" s="72"/>
      <c r="AR26" s="6">
        <v>15</v>
      </c>
      <c r="AS26" s="5" t="s">
        <v>15</v>
      </c>
      <c r="AT26" s="5"/>
      <c r="AU26" s="206">
        <f>AU22-AU24</f>
        <v>-35348.092551997863</v>
      </c>
      <c r="AV26" s="7"/>
      <c r="AW26" s="7"/>
      <c r="AX26" s="7"/>
      <c r="AY26" s="7"/>
      <c r="AZ26" s="32"/>
      <c r="BE26" s="99"/>
      <c r="BF26" s="106"/>
      <c r="BG26" s="77"/>
      <c r="BH26" s="77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6">
        <f t="shared" si="15"/>
        <v>15</v>
      </c>
      <c r="BZ26" s="145" t="s">
        <v>264</v>
      </c>
      <c r="CA26" s="77">
        <f>CA21-CA24</f>
        <v>-47723.014999999956</v>
      </c>
      <c r="CB26" s="77">
        <f>CB21-CB24</f>
        <v>3539892.1833333336</v>
      </c>
      <c r="CC26" s="77">
        <f>CC21-CC24</f>
        <v>3492169.168333333</v>
      </c>
      <c r="CE26" s="5" t="s">
        <v>769</v>
      </c>
      <c r="CF26" s="77"/>
      <c r="CG26" s="77"/>
      <c r="CH26" s="77"/>
      <c r="CI26" s="77"/>
      <c r="CJ26" s="375" t="s">
        <v>769</v>
      </c>
      <c r="CK26" s="77"/>
      <c r="CL26" s="77"/>
      <c r="CM26" s="77"/>
      <c r="CN26" s="98"/>
      <c r="CO26" s="375" t="s">
        <v>769</v>
      </c>
      <c r="CP26"/>
      <c r="CQ26"/>
      <c r="CR26"/>
      <c r="CW26" s="1"/>
      <c r="CX26" s="6">
        <f t="shared" si="21"/>
        <v>13</v>
      </c>
      <c r="CY26" s="7" t="s">
        <v>42</v>
      </c>
      <c r="CZ26" s="50">
        <v>117308227.88</v>
      </c>
      <c r="DA26" s="30"/>
      <c r="DB26" s="30"/>
      <c r="DC26" s="30"/>
      <c r="DD26" s="30"/>
      <c r="DE26" s="30"/>
      <c r="DF26" s="30"/>
      <c r="DG26" s="6">
        <f t="shared" si="22"/>
        <v>13</v>
      </c>
      <c r="DH26" s="7" t="s">
        <v>42</v>
      </c>
      <c r="DI26" s="30"/>
      <c r="DJ26" s="30"/>
      <c r="DK26" s="30"/>
      <c r="DL26" s="30"/>
      <c r="DM26" s="30"/>
      <c r="DN26" s="30"/>
      <c r="DO26" s="30"/>
      <c r="DP26" s="340">
        <f t="shared" si="23"/>
        <v>13</v>
      </c>
      <c r="DQ26" s="377" t="s">
        <v>42</v>
      </c>
      <c r="DR26" s="30"/>
      <c r="DS26" s="30"/>
      <c r="DT26" s="30"/>
      <c r="DU26" s="30"/>
      <c r="DV26" s="30"/>
      <c r="DW26" s="30"/>
      <c r="DX26" s="30">
        <f>SUM(DA26:DW26)-DG26-DP26</f>
        <v>0</v>
      </c>
      <c r="DY26" s="6">
        <f t="shared" si="24"/>
        <v>13</v>
      </c>
      <c r="DZ26" s="7" t="s">
        <v>102</v>
      </c>
      <c r="EA26" s="12">
        <f>+CZ26</f>
        <v>117308227.88</v>
      </c>
      <c r="EB26" s="12">
        <f>+DX26</f>
        <v>0</v>
      </c>
      <c r="EC26" s="30">
        <f>SUM(EA26:EB26)</f>
        <v>117308227.88</v>
      </c>
    </row>
    <row r="27" spans="1:133" ht="15" customHeight="1" thickTop="1">
      <c r="A27" s="2">
        <f t="shared" si="0"/>
        <v>17</v>
      </c>
      <c r="C27" s="56"/>
      <c r="D27" s="56"/>
      <c r="H27" s="2">
        <f t="shared" si="5"/>
        <v>17</v>
      </c>
      <c r="I27" s="7"/>
      <c r="K27" s="70"/>
      <c r="L27" s="77"/>
      <c r="M27" s="6">
        <f t="shared" si="6"/>
        <v>16</v>
      </c>
      <c r="N27" s="7" t="s">
        <v>22</v>
      </c>
      <c r="O27" s="8"/>
      <c r="P27" s="83">
        <f>P15-P21</f>
        <v>65206246.348432183</v>
      </c>
      <c r="Q27" s="6"/>
      <c r="R27" s="79"/>
      <c r="S27" s="336"/>
      <c r="T27" s="337"/>
      <c r="U27" s="6">
        <f t="shared" si="8"/>
        <v>16</v>
      </c>
      <c r="V27" s="270" t="s">
        <v>145</v>
      </c>
      <c r="W27" s="58"/>
      <c r="Y27" s="274"/>
      <c r="Z27" s="6">
        <v>16</v>
      </c>
      <c r="AA27" s="7"/>
      <c r="AB27" s="12"/>
      <c r="AC27" s="223"/>
      <c r="AD27" s="6">
        <f t="shared" si="25"/>
        <v>12</v>
      </c>
      <c r="AR27" s="6"/>
      <c r="AS27" s="5"/>
      <c r="AT27" s="5"/>
      <c r="AU27" s="82"/>
      <c r="AV27" s="7"/>
      <c r="AW27" s="7"/>
      <c r="AX27" s="7"/>
      <c r="AY27" s="7"/>
      <c r="AZ27" s="32"/>
      <c r="BE27" s="99"/>
      <c r="BF27" s="106"/>
      <c r="BG27" s="77"/>
      <c r="BH27" s="77"/>
      <c r="BI27" s="77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6">
        <f t="shared" si="15"/>
        <v>16</v>
      </c>
      <c r="CA27" s="12"/>
      <c r="CB27" s="12"/>
      <c r="CC27" s="12"/>
      <c r="CD27" s="12"/>
      <c r="CE27" s="375" t="s">
        <v>767</v>
      </c>
      <c r="CF27" s="12"/>
      <c r="CG27" s="12"/>
      <c r="CH27" s="12"/>
      <c r="CI27" s="12"/>
      <c r="CJ27" s="375" t="s">
        <v>767</v>
      </c>
      <c r="CK27" s="12"/>
      <c r="CL27" s="12"/>
      <c r="CM27" s="12"/>
      <c r="CN27" s="77"/>
      <c r="CO27" s="375" t="s">
        <v>767</v>
      </c>
      <c r="CP27"/>
      <c r="CQ27"/>
      <c r="CR27"/>
      <c r="CW27" s="1"/>
      <c r="CX27" s="6">
        <f t="shared" si="21"/>
        <v>14</v>
      </c>
      <c r="CY27" s="5" t="s">
        <v>104</v>
      </c>
      <c r="CZ27" s="3">
        <v>-76430322.280000001</v>
      </c>
      <c r="DA27" s="3"/>
      <c r="DB27" s="3"/>
      <c r="DC27" s="3"/>
      <c r="DD27" s="3"/>
      <c r="DE27" s="3">
        <f>Y38</f>
        <v>76430322.280000001</v>
      </c>
      <c r="DF27" s="3"/>
      <c r="DG27" s="6">
        <f t="shared" si="22"/>
        <v>14</v>
      </c>
      <c r="DH27" s="5" t="s">
        <v>104</v>
      </c>
      <c r="DI27" s="3"/>
      <c r="DJ27" s="3"/>
      <c r="DK27" s="3"/>
      <c r="DL27" s="3"/>
      <c r="DM27" s="3"/>
      <c r="DN27" s="3"/>
      <c r="DO27" s="3"/>
      <c r="DP27" s="340">
        <f t="shared" si="23"/>
        <v>14</v>
      </c>
      <c r="DQ27" s="375" t="s">
        <v>104</v>
      </c>
      <c r="DR27" s="3"/>
      <c r="DS27" s="3"/>
      <c r="DT27" s="3"/>
      <c r="DU27" s="3"/>
      <c r="DV27" s="3"/>
      <c r="DW27" s="3"/>
      <c r="DX27" s="3">
        <f>SUM(DA27:DW27)-DG27-DP27</f>
        <v>76430322.280000001</v>
      </c>
      <c r="DY27" s="6">
        <f t="shared" si="24"/>
        <v>14</v>
      </c>
      <c r="DZ27" s="5" t="s">
        <v>43</v>
      </c>
      <c r="EA27" s="75">
        <f>+CZ27</f>
        <v>-76430322.280000001</v>
      </c>
      <c r="EB27" s="75">
        <f>+DX27</f>
        <v>76430322.280000001</v>
      </c>
      <c r="EC27" s="3">
        <f>SUM(EA27:EB27)</f>
        <v>0</v>
      </c>
    </row>
    <row r="28" spans="1:133" ht="15" customHeight="1">
      <c r="A28" s="2">
        <f t="shared" si="0"/>
        <v>18</v>
      </c>
      <c r="B28" s="600" t="s">
        <v>324</v>
      </c>
      <c r="C28" s="5" t="s">
        <v>121</v>
      </c>
      <c r="D28" s="173"/>
      <c r="E28" s="174">
        <v>-21313983.051235802</v>
      </c>
      <c r="F28" s="53">
        <v>-1773990</v>
      </c>
      <c r="H28" s="2">
        <f t="shared" si="5"/>
        <v>18</v>
      </c>
      <c r="I28" s="7"/>
      <c r="K28" s="70"/>
      <c r="L28" s="150"/>
      <c r="M28" s="6">
        <f t="shared" si="6"/>
        <v>17</v>
      </c>
      <c r="N28" s="7" t="s">
        <v>220</v>
      </c>
      <c r="O28" s="8"/>
      <c r="P28" s="83">
        <f>P17+P18-P22-P23-P24</f>
        <v>-51824760.558066726</v>
      </c>
      <c r="Q28" s="6"/>
      <c r="R28" s="79"/>
      <c r="S28" s="336"/>
      <c r="T28" s="337"/>
      <c r="U28" s="6">
        <f t="shared" si="8"/>
        <v>17</v>
      </c>
      <c r="V28" s="267" t="s">
        <v>60</v>
      </c>
      <c r="X28" s="335">
        <f>BD</f>
        <v>7.8759999999999993E-3</v>
      </c>
      <c r="Y28" s="290">
        <f>-SUM(Y13:Y18,Y22,Y23,Y24)*X28</f>
        <v>-1628272.1351235674</v>
      </c>
      <c r="Z28" s="6">
        <v>17</v>
      </c>
      <c r="AA28" s="7" t="s">
        <v>151</v>
      </c>
      <c r="AB28" s="12"/>
      <c r="AC28" s="191">
        <f>+AC19+AC25</f>
        <v>-382154.24607200001</v>
      </c>
      <c r="AD28" s="6">
        <f t="shared" si="25"/>
        <v>13</v>
      </c>
      <c r="AE28" s="5" t="s">
        <v>14</v>
      </c>
      <c r="AK28" s="201">
        <v>16615442.039999999</v>
      </c>
      <c r="AR28" s="6"/>
      <c r="AS28" s="5"/>
      <c r="AT28" s="5"/>
      <c r="AU28" s="82"/>
      <c r="AV28" s="72"/>
      <c r="AW28" s="72"/>
      <c r="AX28" s="72"/>
      <c r="AY28" s="72"/>
      <c r="AZ28" s="72"/>
      <c r="BE28" s="99"/>
      <c r="BF28" s="58"/>
      <c r="BG28" s="72"/>
      <c r="BH28" s="72"/>
      <c r="BI28" s="72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6">
        <f t="shared" si="15"/>
        <v>17</v>
      </c>
      <c r="BZ28" s="312" t="s">
        <v>272</v>
      </c>
      <c r="CA28" s="12"/>
      <c r="CB28" s="404">
        <f>FIT</f>
        <v>0.315</v>
      </c>
      <c r="CC28" s="75">
        <f>-CC26*CB28</f>
        <v>-1100033.2880249999</v>
      </c>
      <c r="CD28" s="77"/>
      <c r="CE28" s="375" t="s">
        <v>768</v>
      </c>
      <c r="CF28" s="77"/>
      <c r="CG28" s="77"/>
      <c r="CH28" s="77"/>
      <c r="CI28" s="77"/>
      <c r="CJ28" s="375" t="s">
        <v>768</v>
      </c>
      <c r="CK28" s="77"/>
      <c r="CL28" s="77"/>
      <c r="CM28" s="77"/>
      <c r="CN28" s="328"/>
      <c r="CO28" s="375" t="s">
        <v>768</v>
      </c>
      <c r="CP28" s="326"/>
      <c r="CQ28" s="327"/>
      <c r="CR28" s="329"/>
      <c r="CW28" s="1"/>
      <c r="CX28" s="6">
        <f t="shared" si="21"/>
        <v>15</v>
      </c>
      <c r="CY28" s="7" t="s">
        <v>44</v>
      </c>
      <c r="CZ28" s="4">
        <f t="shared" ref="CZ28:DF28" si="29">SUM(CZ24:CZ27)</f>
        <v>721227309.62</v>
      </c>
      <c r="DA28" s="4">
        <f t="shared" si="29"/>
        <v>0</v>
      </c>
      <c r="DB28" s="4">
        <f t="shared" si="29"/>
        <v>0</v>
      </c>
      <c r="DC28" s="4">
        <f t="shared" si="29"/>
        <v>0</v>
      </c>
      <c r="DD28" s="4">
        <f t="shared" si="29"/>
        <v>0</v>
      </c>
      <c r="DE28" s="4">
        <f t="shared" si="29"/>
        <v>74320776.849999994</v>
      </c>
      <c r="DF28" s="302">
        <f t="shared" si="29"/>
        <v>0</v>
      </c>
      <c r="DG28" s="6">
        <f t="shared" si="22"/>
        <v>15</v>
      </c>
      <c r="DH28" s="7" t="s">
        <v>44</v>
      </c>
      <c r="DI28" s="4">
        <f>SUM(DI24:DI27)</f>
        <v>0</v>
      </c>
      <c r="DJ28" s="4">
        <f>SUM(DJ23:DJ27)</f>
        <v>0</v>
      </c>
      <c r="DK28" s="4">
        <f>SUM(DK23:DK27)</f>
        <v>0</v>
      </c>
      <c r="DL28" s="4">
        <f>SUM(DL24:DL27)</f>
        <v>0</v>
      </c>
      <c r="DM28" s="4">
        <f>SUM(DM23:DM27)</f>
        <v>0</v>
      </c>
      <c r="DN28" s="4">
        <f>SUM(DN23:DN27)</f>
        <v>0</v>
      </c>
      <c r="DO28" s="4">
        <f>SUM(DO23:DO27)</f>
        <v>0</v>
      </c>
      <c r="DP28" s="340">
        <f t="shared" si="23"/>
        <v>15</v>
      </c>
      <c r="DQ28" s="377" t="s">
        <v>44</v>
      </c>
      <c r="DR28" s="4">
        <f>SUM(DR23:DR27)</f>
        <v>0</v>
      </c>
      <c r="DS28" s="4">
        <f>SUM(DS23:DS27)</f>
        <v>0</v>
      </c>
      <c r="DT28" s="4">
        <f t="shared" ref="DT28:DX28" si="30">SUM(DT23:DT27)</f>
        <v>0</v>
      </c>
      <c r="DU28" s="4">
        <f t="shared" ref="DU28:DW28" si="31">SUM(DU23:DU27)</f>
        <v>0</v>
      </c>
      <c r="DV28" s="4">
        <f t="shared" si="31"/>
        <v>0</v>
      </c>
      <c r="DW28" s="4">
        <f t="shared" si="31"/>
        <v>0</v>
      </c>
      <c r="DX28" s="4">
        <f t="shared" si="30"/>
        <v>74320776.849999994</v>
      </c>
      <c r="DY28" s="6">
        <f t="shared" si="24"/>
        <v>15</v>
      </c>
      <c r="DZ28" s="7" t="s">
        <v>44</v>
      </c>
      <c r="EA28" s="74">
        <f>SUM(EA24:EA27)</f>
        <v>721227309.62</v>
      </c>
      <c r="EB28" s="74">
        <f>SUM(EB24:EB27)</f>
        <v>74320776.849999994</v>
      </c>
      <c r="EC28" s="74">
        <f>SUM(EC24:EC27)</f>
        <v>795548086.47000003</v>
      </c>
    </row>
    <row r="29" spans="1:133" ht="15" customHeight="1" thickBot="1">
      <c r="A29" s="2">
        <f t="shared" si="0"/>
        <v>19</v>
      </c>
      <c r="C29" s="5" t="s">
        <v>122</v>
      </c>
      <c r="E29" s="174">
        <v>-6841153.4882304911</v>
      </c>
      <c r="F29" s="174">
        <v>-473589</v>
      </c>
      <c r="H29" s="2">
        <f t="shared" si="5"/>
        <v>19</v>
      </c>
      <c r="I29" s="114" t="s">
        <v>182</v>
      </c>
      <c r="K29" s="70"/>
      <c r="L29" s="150"/>
      <c r="M29" s="6">
        <f t="shared" si="6"/>
        <v>18</v>
      </c>
      <c r="N29" s="7" t="s">
        <v>25</v>
      </c>
      <c r="P29" s="286">
        <f>-SUM(P27:P28)</f>
        <v>-13381485.790365458</v>
      </c>
      <c r="Q29" s="6"/>
      <c r="R29" s="79"/>
      <c r="S29" s="336"/>
      <c r="T29" s="337"/>
      <c r="U29" s="6">
        <f t="shared" si="8"/>
        <v>18</v>
      </c>
      <c r="V29" s="267" t="s">
        <v>101</v>
      </c>
      <c r="X29" s="335">
        <f>FF</f>
        <v>2E-3</v>
      </c>
      <c r="Y29" s="291">
        <f>-SUM(Y13:Y18,Y22:Y24)*X29</f>
        <v>-413476.92613599991</v>
      </c>
      <c r="Z29" s="6">
        <v>18</v>
      </c>
      <c r="AA29" s="224"/>
      <c r="AB29" s="12"/>
      <c r="AC29" s="225"/>
      <c r="AD29" s="6">
        <f t="shared" si="25"/>
        <v>14</v>
      </c>
      <c r="AE29" s="5" t="s">
        <v>21</v>
      </c>
      <c r="AL29" s="71">
        <f>ROUND(AK26-AK28,0)</f>
        <v>1124663</v>
      </c>
      <c r="AR29" s="5"/>
      <c r="AS29" s="5"/>
      <c r="AT29" s="5"/>
      <c r="AU29" s="5"/>
      <c r="AV29" s="5"/>
      <c r="AW29" s="5"/>
      <c r="AX29" s="5"/>
      <c r="AY29" s="5"/>
      <c r="AZ29" s="5"/>
      <c r="BA29" s="6"/>
      <c r="BE29" s="58"/>
      <c r="BF29" s="58"/>
      <c r="BG29" s="58"/>
      <c r="BH29" s="58"/>
      <c r="BI29" s="58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6">
        <f t="shared" si="15"/>
        <v>18</v>
      </c>
      <c r="CA29" s="12"/>
      <c r="CB29" s="12"/>
      <c r="CC29" s="12"/>
      <c r="CD29" s="12"/>
      <c r="CF29" s="12"/>
      <c r="CG29" s="12"/>
      <c r="CH29" s="12"/>
      <c r="CI29" s="12"/>
      <c r="CK29" s="12"/>
      <c r="CL29" s="12"/>
      <c r="CM29" s="12"/>
      <c r="CN29" s="328"/>
      <c r="CO29" s="330"/>
      <c r="CP29" s="331"/>
      <c r="CQ29" s="330"/>
      <c r="CR29" s="332"/>
      <c r="CW29" s="1"/>
      <c r="CX29" s="6">
        <f t="shared" si="21"/>
        <v>16</v>
      </c>
      <c r="CY29" s="7"/>
      <c r="CZ29" s="57"/>
      <c r="DA29" s="57"/>
      <c r="DB29" s="57"/>
      <c r="DC29" s="57"/>
      <c r="DD29" s="57"/>
      <c r="DE29" s="57"/>
      <c r="DF29" s="57"/>
      <c r="DG29" s="6">
        <f t="shared" si="22"/>
        <v>16</v>
      </c>
      <c r="DH29" s="7"/>
      <c r="DI29" s="57"/>
      <c r="DJ29" s="57"/>
      <c r="DK29" s="57"/>
      <c r="DL29" s="57"/>
      <c r="DM29" s="57"/>
      <c r="DN29" s="57"/>
      <c r="DO29" s="57"/>
      <c r="DP29" s="340">
        <f t="shared" si="23"/>
        <v>16</v>
      </c>
      <c r="DQ29" s="377"/>
      <c r="DR29" s="57"/>
      <c r="DS29" s="57"/>
      <c r="DT29" s="57"/>
      <c r="DU29" s="57"/>
      <c r="DV29" s="57"/>
      <c r="DW29" s="57"/>
      <c r="DX29" s="57"/>
      <c r="DY29" s="6">
        <f t="shared" si="24"/>
        <v>16</v>
      </c>
      <c r="DZ29" s="7"/>
      <c r="EA29" s="4"/>
      <c r="EB29" s="4"/>
      <c r="EC29" s="57"/>
    </row>
    <row r="30" spans="1:133" ht="15" customHeight="1" thickTop="1" thickBot="1">
      <c r="A30" s="2">
        <f t="shared" si="0"/>
        <v>20</v>
      </c>
      <c r="B30" s="6"/>
      <c r="C30" s="5" t="s">
        <v>123</v>
      </c>
      <c r="E30" s="174">
        <v>-5943131.9943744699</v>
      </c>
      <c r="F30" s="174">
        <v>-407221</v>
      </c>
      <c r="H30" s="2">
        <f t="shared" si="5"/>
        <v>20</v>
      </c>
      <c r="I30" s="140" t="s">
        <v>181</v>
      </c>
      <c r="K30" s="12"/>
      <c r="L30" s="150"/>
      <c r="Q30" s="6"/>
      <c r="R30"/>
      <c r="S30"/>
      <c r="T30"/>
      <c r="U30" s="6">
        <f t="shared" si="8"/>
        <v>19</v>
      </c>
      <c r="V30" s="267" t="s">
        <v>146</v>
      </c>
      <c r="X30" s="335">
        <f>UTN</f>
        <v>3.8428999999999998E-2</v>
      </c>
      <c r="Y30" s="291">
        <f>-SUM(Y13:Y18,Y22:Y24)*X30</f>
        <v>-7944752.3972401703</v>
      </c>
      <c r="Z30" s="6">
        <v>19</v>
      </c>
      <c r="AA30" s="224" t="s">
        <v>8</v>
      </c>
      <c r="AB30" s="408">
        <f>FIT</f>
        <v>0.315</v>
      </c>
      <c r="AC30" s="189">
        <f>-AC28*AB30</f>
        <v>120378.58751268001</v>
      </c>
      <c r="AD30" s="6">
        <f t="shared" si="25"/>
        <v>15</v>
      </c>
      <c r="AR30" s="5"/>
      <c r="AS30" s="5"/>
      <c r="AT30" s="5"/>
      <c r="AU30" s="5"/>
      <c r="AV30" s="5"/>
      <c r="AW30" s="5"/>
      <c r="AX30" s="5"/>
      <c r="AY30" s="5"/>
      <c r="AZ30" s="5"/>
      <c r="BA30" s="6"/>
      <c r="BE30" s="20"/>
      <c r="BI30" s="12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6">
        <f t="shared" si="15"/>
        <v>19</v>
      </c>
      <c r="BZ30" s="312" t="s">
        <v>103</v>
      </c>
      <c r="CA30" s="12"/>
      <c r="CB30" s="12"/>
      <c r="CC30" s="314">
        <f>SUM(CC26:CC28)</f>
        <v>2392135.8803083329</v>
      </c>
      <c r="CD30" s="72"/>
      <c r="CF30" s="72"/>
      <c r="CG30" s="72"/>
      <c r="CH30" s="72"/>
      <c r="CI30" s="72"/>
      <c r="CJ30" s="72"/>
      <c r="CK30" s="72"/>
      <c r="CL30" s="72"/>
      <c r="CM30" s="72"/>
      <c r="CN30" s="6"/>
      <c r="CO30" s="12"/>
      <c r="CP30" s="12"/>
      <c r="CQ30" s="12"/>
      <c r="CR30" s="12"/>
      <c r="CW30" s="1"/>
      <c r="CX30" s="6">
        <f t="shared" si="21"/>
        <v>17</v>
      </c>
      <c r="CY30" s="26" t="s">
        <v>24</v>
      </c>
      <c r="CZ30" s="191">
        <v>126777937.98999999</v>
      </c>
      <c r="DA30" s="31">
        <v>0</v>
      </c>
      <c r="DB30" s="31">
        <v>0</v>
      </c>
      <c r="DC30" s="31">
        <v>0</v>
      </c>
      <c r="DD30" s="31">
        <v>0</v>
      </c>
      <c r="DE30" s="203">
        <v>0</v>
      </c>
      <c r="DF30" s="203">
        <v>0</v>
      </c>
      <c r="DG30" s="6">
        <f t="shared" si="22"/>
        <v>17</v>
      </c>
      <c r="DH30" s="26" t="s">
        <v>24</v>
      </c>
      <c r="DI30" s="31">
        <v>0</v>
      </c>
      <c r="DJ30" s="31"/>
      <c r="DK30" s="31">
        <v>0</v>
      </c>
      <c r="DL30" s="31">
        <v>0</v>
      </c>
      <c r="DM30" s="31">
        <v>0</v>
      </c>
      <c r="DN30" s="31">
        <v>0</v>
      </c>
      <c r="DO30" s="203">
        <v>0</v>
      </c>
      <c r="DP30" s="340">
        <f t="shared" si="23"/>
        <v>17</v>
      </c>
      <c r="DQ30" s="26" t="s">
        <v>24</v>
      </c>
      <c r="DR30" s="203">
        <v>0</v>
      </c>
      <c r="DS30" s="31">
        <v>0</v>
      </c>
      <c r="DT30" s="203">
        <v>0</v>
      </c>
      <c r="DU30" s="203">
        <v>0</v>
      </c>
      <c r="DV30" s="203">
        <v>0</v>
      </c>
      <c r="DW30" s="203">
        <v>0</v>
      </c>
      <c r="DX30" s="31">
        <f t="shared" ref="DX30:DX44" si="32">SUM(DA30:DW30)-DG30-DP30</f>
        <v>0</v>
      </c>
      <c r="DY30" s="6">
        <f>+DY29+1</f>
        <v>17</v>
      </c>
      <c r="DZ30" s="39" t="s">
        <v>24</v>
      </c>
      <c r="EA30" s="4">
        <f t="shared" ref="EA30:EA44" si="33">+CZ30</f>
        <v>126777937.98999999</v>
      </c>
      <c r="EB30" s="4">
        <f t="shared" ref="EB30:EB44" si="34">+DX30</f>
        <v>0</v>
      </c>
      <c r="EC30" s="31">
        <f t="shared" ref="EC30:EC44" si="35">SUM(EA30:EB30)</f>
        <v>126777937.98999999</v>
      </c>
    </row>
    <row r="31" spans="1:133" ht="15" customHeight="1" thickTop="1" thickBot="1">
      <c r="A31" s="2">
        <f t="shared" si="0"/>
        <v>21</v>
      </c>
      <c r="C31" s="7" t="s">
        <v>124</v>
      </c>
      <c r="D31" s="175"/>
      <c r="E31" s="174">
        <v>-4593753.7416335884</v>
      </c>
      <c r="F31" s="174">
        <v>-305723</v>
      </c>
      <c r="H31" s="2">
        <f t="shared" si="5"/>
        <v>21</v>
      </c>
      <c r="I31" s="171" t="s">
        <v>194</v>
      </c>
      <c r="J31" s="300"/>
      <c r="K31" s="184">
        <v>35344314.299999997</v>
      </c>
      <c r="M31" s="375"/>
      <c r="N31" s="375"/>
      <c r="O31" s="375"/>
      <c r="P31" s="375"/>
      <c r="Q31" s="6"/>
      <c r="R31"/>
      <c r="S31"/>
      <c r="T31"/>
      <c r="U31" s="6">
        <f t="shared" si="8"/>
        <v>20</v>
      </c>
      <c r="V31" s="271" t="s">
        <v>147</v>
      </c>
      <c r="Y31" s="275">
        <f>SUM(Y28:Y30)</f>
        <v>-9986501.4584997371</v>
      </c>
      <c r="Z31" s="6">
        <v>20</v>
      </c>
      <c r="AA31" s="224" t="s">
        <v>15</v>
      </c>
      <c r="AB31" s="12"/>
      <c r="AC31" s="218">
        <f>-AC28-AC30</f>
        <v>261775.65855932</v>
      </c>
      <c r="AD31" s="6">
        <f t="shared" si="25"/>
        <v>16</v>
      </c>
      <c r="AE31" s="5" t="s">
        <v>103</v>
      </c>
      <c r="AL31" s="4">
        <f>-AL29</f>
        <v>-1124663</v>
      </c>
      <c r="AR31" s="69"/>
      <c r="AS31" s="69"/>
      <c r="AT31" s="69"/>
      <c r="AU31" s="69"/>
      <c r="AV31" s="69"/>
      <c r="AW31" s="69"/>
      <c r="AX31" s="69"/>
      <c r="AY31" s="69"/>
      <c r="AZ31" s="69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6"/>
      <c r="BZ31" s="62"/>
      <c r="CA31" s="12"/>
      <c r="CB31" s="12"/>
      <c r="CC31"/>
      <c r="CD31"/>
      <c r="CE31" s="607"/>
      <c r="CF31"/>
      <c r="CG31"/>
      <c r="CH31"/>
      <c r="CI31"/>
      <c r="CJ31"/>
      <c r="CK31"/>
      <c r="CL31"/>
      <c r="CM31"/>
      <c r="CN31" s="6"/>
      <c r="CW31" s="1"/>
      <c r="CX31" s="6">
        <f t="shared" si="21"/>
        <v>18</v>
      </c>
      <c r="CY31" s="7" t="s">
        <v>45</v>
      </c>
      <c r="CZ31" s="50">
        <v>21892949.559999999</v>
      </c>
      <c r="DA31" s="30"/>
      <c r="DB31" s="30"/>
      <c r="DC31" s="30"/>
      <c r="DD31" s="30"/>
      <c r="DE31" s="30" t="s">
        <v>59</v>
      </c>
      <c r="DF31" s="30"/>
      <c r="DG31" s="6">
        <f t="shared" si="22"/>
        <v>18</v>
      </c>
      <c r="DH31" s="7" t="s">
        <v>45</v>
      </c>
      <c r="DI31" s="30">
        <v>0</v>
      </c>
      <c r="DJ31" s="30"/>
      <c r="DK31" s="30"/>
      <c r="DL31" s="30"/>
      <c r="DM31" s="30"/>
      <c r="DN31" s="30"/>
      <c r="DO31" s="30"/>
      <c r="DP31" s="340">
        <f t="shared" si="23"/>
        <v>18</v>
      </c>
      <c r="DQ31" s="377" t="s">
        <v>45</v>
      </c>
      <c r="DR31" s="30">
        <f>+BS13</f>
        <v>-3000</v>
      </c>
      <c r="DS31" s="30"/>
      <c r="DT31" s="30">
        <f>+CA26</f>
        <v>-47723.014999999956</v>
      </c>
      <c r="DU31" s="30"/>
      <c r="DV31" s="30"/>
      <c r="DW31" s="30">
        <f>+CE31</f>
        <v>0</v>
      </c>
      <c r="DX31" s="30">
        <f t="shared" si="32"/>
        <v>-50723.014999999956</v>
      </c>
      <c r="DY31" s="6">
        <f t="shared" ref="DY31:DY53" si="36">+DY30+1</f>
        <v>18</v>
      </c>
      <c r="DZ31" s="7" t="s">
        <v>45</v>
      </c>
      <c r="EA31" s="12">
        <f t="shared" si="33"/>
        <v>21892949.559999999</v>
      </c>
      <c r="EB31" s="12">
        <f t="shared" si="34"/>
        <v>-50723.014999999956</v>
      </c>
      <c r="EC31" s="30">
        <f t="shared" si="35"/>
        <v>21842226.544999998</v>
      </c>
    </row>
    <row r="32" spans="1:133" ht="15" customHeight="1" thickTop="1">
      <c r="A32" s="2">
        <f t="shared" si="0"/>
        <v>22</v>
      </c>
      <c r="C32" s="5" t="s">
        <v>125</v>
      </c>
      <c r="D32" s="7"/>
      <c r="E32" s="174">
        <v>-339429.5281060884</v>
      </c>
      <c r="F32" s="174">
        <v>-21486</v>
      </c>
      <c r="H32" s="2">
        <f t="shared" si="5"/>
        <v>22</v>
      </c>
      <c r="I32" s="140" t="s">
        <v>183</v>
      </c>
      <c r="K32" s="179"/>
      <c r="M32" s="375"/>
      <c r="N32" s="375"/>
      <c r="O32" s="375"/>
      <c r="P32" s="375"/>
      <c r="Q32" s="6"/>
      <c r="R32"/>
      <c r="S32"/>
      <c r="T32"/>
      <c r="U32" s="6">
        <f t="shared" si="8"/>
        <v>21</v>
      </c>
      <c r="V32" s="271"/>
      <c r="X32" s="103"/>
      <c r="Y32" s="274"/>
      <c r="AD32" s="6">
        <f t="shared" si="25"/>
        <v>17</v>
      </c>
      <c r="AE32" s="5" t="s">
        <v>18</v>
      </c>
      <c r="AK32" s="404">
        <f>FIT</f>
        <v>0.315</v>
      </c>
      <c r="AL32" s="202">
        <f>ROUND(-AL29*AK32,0)</f>
        <v>-354269</v>
      </c>
      <c r="BY32" s="62"/>
      <c r="BZ32" s="62"/>
      <c r="CA32" s="62"/>
      <c r="CB32" s="62"/>
      <c r="CC32" s="62"/>
      <c r="CD32" s="62"/>
      <c r="CE32" s="607"/>
      <c r="CF32" s="62"/>
      <c r="CG32" s="62"/>
      <c r="CH32" s="62"/>
      <c r="CI32" s="62"/>
      <c r="CJ32" s="62"/>
      <c r="CK32" s="62"/>
      <c r="CL32" s="62"/>
      <c r="CM32" s="62"/>
      <c r="CN32" s="6"/>
      <c r="CW32" s="1"/>
      <c r="CX32" s="6">
        <f t="shared" si="21"/>
        <v>19</v>
      </c>
      <c r="CY32" s="7" t="s">
        <v>46</v>
      </c>
      <c r="CZ32" s="50">
        <v>77869045.599999905</v>
      </c>
      <c r="DA32" s="30"/>
      <c r="DB32" s="30"/>
      <c r="DC32" s="30"/>
      <c r="DD32" s="30"/>
      <c r="DE32" s="30" t="s">
        <v>59</v>
      </c>
      <c r="DF32" s="30"/>
      <c r="DG32" s="6">
        <f t="shared" si="22"/>
        <v>19</v>
      </c>
      <c r="DH32" s="7" t="s">
        <v>46</v>
      </c>
      <c r="DI32" s="30">
        <v>0</v>
      </c>
      <c r="DJ32" s="30"/>
      <c r="DK32" s="30"/>
      <c r="DL32" s="30"/>
      <c r="DM32" s="30"/>
      <c r="DN32" s="30"/>
      <c r="DO32" s="30"/>
      <c r="DP32" s="340">
        <f t="shared" si="23"/>
        <v>19</v>
      </c>
      <c r="DQ32" s="377" t="s">
        <v>46</v>
      </c>
      <c r="DR32" s="30"/>
      <c r="DS32" s="30"/>
      <c r="DT32" s="30">
        <f>+CB26</f>
        <v>3539892.1833333336</v>
      </c>
      <c r="DU32" s="30"/>
      <c r="DV32" s="30"/>
      <c r="DW32" s="30">
        <v>0</v>
      </c>
      <c r="DX32" s="30">
        <f t="shared" si="32"/>
        <v>3539892.1833333336</v>
      </c>
      <c r="DY32" s="6">
        <f>+DY31+1</f>
        <v>19</v>
      </c>
      <c r="DZ32" s="7" t="s">
        <v>46</v>
      </c>
      <c r="EA32" s="12">
        <f t="shared" si="33"/>
        <v>77869045.599999905</v>
      </c>
      <c r="EB32" s="12">
        <f t="shared" si="34"/>
        <v>3539892.1833333336</v>
      </c>
      <c r="EC32" s="30">
        <f t="shared" si="35"/>
        <v>81408937.783333242</v>
      </c>
    </row>
    <row r="33" spans="1:134" ht="15" customHeight="1" thickBot="1">
      <c r="A33" s="2">
        <f t="shared" si="0"/>
        <v>23</v>
      </c>
      <c r="C33" s="7" t="s">
        <v>126</v>
      </c>
      <c r="E33" s="174">
        <v>-1763870.3409811503</v>
      </c>
      <c r="F33" s="174">
        <v>-108410</v>
      </c>
      <c r="H33" s="2">
        <f t="shared" si="5"/>
        <v>23</v>
      </c>
      <c r="I33" s="140" t="s">
        <v>325</v>
      </c>
      <c r="K33" s="184">
        <v>51208247.939999998</v>
      </c>
      <c r="M33" s="375"/>
      <c r="N33" s="375"/>
      <c r="O33" s="375"/>
      <c r="P33" s="375"/>
      <c r="Q33" s="6"/>
      <c r="R33"/>
      <c r="S33"/>
      <c r="T33"/>
      <c r="U33" s="6">
        <f t="shared" si="8"/>
        <v>22</v>
      </c>
      <c r="V33" s="272" t="s">
        <v>148</v>
      </c>
      <c r="X33" s="103"/>
      <c r="Y33" s="192"/>
      <c r="AA33"/>
      <c r="AB33"/>
      <c r="AC33"/>
      <c r="AD33" s="6">
        <f t="shared" si="25"/>
        <v>18</v>
      </c>
      <c r="AE33" s="102" t="s">
        <v>103</v>
      </c>
      <c r="AL33" s="198">
        <f>AL31-AL32</f>
        <v>-770394</v>
      </c>
      <c r="BY33" s="62"/>
      <c r="BZ33" s="62"/>
      <c r="CA33" s="62"/>
      <c r="CB33" s="62"/>
      <c r="CC33" s="62"/>
      <c r="CD33" s="62"/>
      <c r="CE33" s="607"/>
      <c r="CF33" s="62"/>
      <c r="CG33" s="62"/>
      <c r="CH33" s="62"/>
      <c r="CI33" s="62"/>
      <c r="CJ33" s="62"/>
      <c r="CK33" s="62"/>
      <c r="CL33" s="62"/>
      <c r="CM33" s="62"/>
      <c r="CN33" s="6"/>
      <c r="CW33" s="1"/>
      <c r="CX33" s="6">
        <f t="shared" si="21"/>
        <v>20</v>
      </c>
      <c r="CY33" s="7" t="s">
        <v>47</v>
      </c>
      <c r="CZ33" s="50">
        <v>50615958.691398904</v>
      </c>
      <c r="DA33" s="30">
        <f>F39</f>
        <v>-24981</v>
      </c>
      <c r="DB33" s="30">
        <f>+K20</f>
        <v>448371.93093752401</v>
      </c>
      <c r="DC33" s="30"/>
      <c r="DD33" s="30"/>
      <c r="DE33" s="30">
        <f>Y28</f>
        <v>-1628272.1351235674</v>
      </c>
      <c r="DF33" s="30"/>
      <c r="DG33" s="6">
        <f t="shared" si="22"/>
        <v>20</v>
      </c>
      <c r="DH33" s="7" t="s">
        <v>47</v>
      </c>
      <c r="DI33" s="30">
        <f>AL29</f>
        <v>1124663</v>
      </c>
      <c r="DJ33" s="30"/>
      <c r="DK33" s="30"/>
      <c r="DL33" s="30"/>
      <c r="DM33" s="30">
        <f>BD12</f>
        <v>308785.883899145</v>
      </c>
      <c r="DN33" s="30"/>
      <c r="DO33" s="30"/>
      <c r="DP33" s="340">
        <f t="shared" si="23"/>
        <v>20</v>
      </c>
      <c r="DQ33" s="377" t="s">
        <v>47</v>
      </c>
      <c r="DR33" s="30"/>
      <c r="DS33" s="30"/>
      <c r="DT33" s="30"/>
      <c r="DU33" s="30"/>
      <c r="DV33" s="30"/>
      <c r="DW33" s="30"/>
      <c r="DX33" s="30">
        <f t="shared" si="32"/>
        <v>228567.67971310153</v>
      </c>
      <c r="DY33" s="6">
        <f t="shared" si="36"/>
        <v>20</v>
      </c>
      <c r="DZ33" s="7" t="s">
        <v>27</v>
      </c>
      <c r="EA33" s="12">
        <f t="shared" si="33"/>
        <v>50615958.691398904</v>
      </c>
      <c r="EB33" s="12">
        <f t="shared" si="34"/>
        <v>228567.67971310153</v>
      </c>
      <c r="EC33" s="30">
        <f t="shared" si="35"/>
        <v>50844526.371112004</v>
      </c>
    </row>
    <row r="34" spans="1:134" ht="15" customHeight="1" thickTop="1">
      <c r="A34" s="2">
        <f t="shared" si="0"/>
        <v>24</v>
      </c>
      <c r="C34" s="7" t="s">
        <v>127</v>
      </c>
      <c r="E34" s="174">
        <v>-1176286.0435634728</v>
      </c>
      <c r="F34" s="174">
        <v>-80328</v>
      </c>
      <c r="H34" s="2">
        <f t="shared" si="5"/>
        <v>24</v>
      </c>
      <c r="I34" s="26" t="s">
        <v>184</v>
      </c>
      <c r="K34" s="187"/>
      <c r="L34" s="58"/>
      <c r="M34" s="375"/>
      <c r="N34" s="375"/>
      <c r="O34" s="375"/>
      <c r="P34" s="375"/>
      <c r="Q34" s="6"/>
      <c r="R34"/>
      <c r="S34"/>
      <c r="T34"/>
      <c r="U34" s="6">
        <f t="shared" si="8"/>
        <v>23</v>
      </c>
      <c r="V34" s="264" t="s">
        <v>211</v>
      </c>
      <c r="X34" s="103"/>
      <c r="Y34" s="290">
        <v>-108081464.22</v>
      </c>
      <c r="AA34"/>
      <c r="AB34"/>
      <c r="AC34"/>
      <c r="AD34" s="6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BY34" s="62"/>
      <c r="BZ34" s="62"/>
      <c r="CA34" s="62"/>
      <c r="CB34" s="62"/>
      <c r="CC34" s="62"/>
      <c r="CD34" s="62"/>
      <c r="CE34" s="607"/>
      <c r="CF34" s="62"/>
      <c r="CG34" s="62"/>
      <c r="CH34" s="62"/>
      <c r="CI34" s="62"/>
      <c r="CJ34" s="62"/>
      <c r="CK34" s="62"/>
      <c r="CL34" s="62"/>
      <c r="CM34" s="62"/>
      <c r="CN34" s="6"/>
      <c r="CW34" s="1"/>
      <c r="CX34" s="6">
        <f t="shared" si="21"/>
        <v>21</v>
      </c>
      <c r="CY34" s="7" t="s">
        <v>48</v>
      </c>
      <c r="CZ34" s="50">
        <v>21828367.420462001</v>
      </c>
      <c r="DA34" s="30"/>
      <c r="DB34" s="30"/>
      <c r="DC34" s="30"/>
      <c r="DD34" s="30"/>
      <c r="DE34" s="30">
        <f>Y37+Y41</f>
        <v>-19042060.639999997</v>
      </c>
      <c r="DF34" s="30"/>
      <c r="DG34" s="6">
        <f t="shared" si="22"/>
        <v>21</v>
      </c>
      <c r="DH34" s="7" t="s">
        <v>48</v>
      </c>
      <c r="DI34" s="30"/>
      <c r="DJ34" s="30"/>
      <c r="DK34" s="30"/>
      <c r="DL34" s="30"/>
      <c r="DM34" s="30"/>
      <c r="DN34" s="30"/>
      <c r="DO34" s="30"/>
      <c r="DP34" s="340">
        <f t="shared" si="23"/>
        <v>21</v>
      </c>
      <c r="DQ34" s="377" t="s">
        <v>48</v>
      </c>
      <c r="DR34" s="30"/>
      <c r="DS34" s="30"/>
      <c r="DT34" s="30"/>
      <c r="DU34" s="30"/>
      <c r="DV34" s="30"/>
      <c r="DW34" s="30"/>
      <c r="DX34" s="30">
        <f t="shared" si="32"/>
        <v>-19042060.639999997</v>
      </c>
      <c r="DY34" s="6">
        <f t="shared" si="36"/>
        <v>21</v>
      </c>
      <c r="DZ34" s="7" t="s">
        <v>48</v>
      </c>
      <c r="EA34" s="12">
        <f t="shared" si="33"/>
        <v>21828367.420462001</v>
      </c>
      <c r="EB34" s="12">
        <f t="shared" si="34"/>
        <v>-19042060.639999997</v>
      </c>
      <c r="EC34" s="30">
        <f t="shared" si="35"/>
        <v>2786306.7804620042</v>
      </c>
    </row>
    <row r="35" spans="1:134" ht="15" customHeight="1">
      <c r="A35" s="2">
        <f t="shared" si="0"/>
        <v>25</v>
      </c>
      <c r="C35" s="7" t="s">
        <v>188</v>
      </c>
      <c r="D35" s="151"/>
      <c r="E35" s="174">
        <v>86116.749274483256</v>
      </c>
      <c r="F35" s="174">
        <v>-1257</v>
      </c>
      <c r="H35" s="2">
        <f t="shared" si="5"/>
        <v>25</v>
      </c>
      <c r="I35" s="7"/>
      <c r="K35" s="70"/>
      <c r="L35" s="181">
        <f>SUM(K31:K33)</f>
        <v>86552562.239999995</v>
      </c>
      <c r="M35" s="375"/>
      <c r="N35" s="375"/>
      <c r="O35" s="375"/>
      <c r="P35" s="375"/>
      <c r="Q35" s="6"/>
      <c r="R35"/>
      <c r="S35"/>
      <c r="T35"/>
      <c r="U35" s="6">
        <f t="shared" si="8"/>
        <v>24</v>
      </c>
      <c r="V35" s="262" t="s">
        <v>212</v>
      </c>
      <c r="X35" s="103"/>
      <c r="Y35" s="291">
        <v>-61007928.329999998</v>
      </c>
      <c r="AA35"/>
      <c r="AB35"/>
      <c r="AC35"/>
      <c r="AD35" s="6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5"/>
      <c r="AS35" s="5"/>
      <c r="AT35" s="5"/>
      <c r="AU35" s="5"/>
      <c r="AV35" s="5"/>
      <c r="AW35" s="5"/>
      <c r="AX35" s="5"/>
      <c r="AY35" s="5"/>
      <c r="AZ35" s="5"/>
      <c r="BY35" s="62"/>
      <c r="BZ35" s="62"/>
      <c r="CA35" s="62"/>
      <c r="CB35" s="62"/>
      <c r="CC35" s="62"/>
      <c r="CD35" s="62"/>
      <c r="CE35" s="72"/>
      <c r="CF35" s="62"/>
      <c r="CG35" s="62"/>
      <c r="CH35" s="62"/>
      <c r="CI35" s="62"/>
      <c r="CJ35" s="62"/>
      <c r="CK35" s="62"/>
      <c r="CL35" s="62"/>
      <c r="CM35" s="62"/>
      <c r="CN35" s="6"/>
      <c r="CW35" s="1"/>
      <c r="CX35" s="6">
        <f t="shared" si="21"/>
        <v>22</v>
      </c>
      <c r="CY35" s="7" t="s">
        <v>49</v>
      </c>
      <c r="CZ35" s="50">
        <v>108081464.22</v>
      </c>
      <c r="DA35" s="30"/>
      <c r="DB35" s="30"/>
      <c r="DC35" s="30"/>
      <c r="DD35" s="30"/>
      <c r="DE35" s="30">
        <f>Y34</f>
        <v>-108081464.22</v>
      </c>
      <c r="DF35" s="30"/>
      <c r="DG35" s="6">
        <f t="shared" si="22"/>
        <v>22</v>
      </c>
      <c r="DH35" s="7" t="s">
        <v>49</v>
      </c>
      <c r="DI35" s="30"/>
      <c r="DJ35" s="30"/>
      <c r="DK35" s="30"/>
      <c r="DL35" s="30"/>
      <c r="DM35" s="30"/>
      <c r="DN35" s="30"/>
      <c r="DO35" s="30"/>
      <c r="DP35" s="340">
        <f t="shared" si="23"/>
        <v>22</v>
      </c>
      <c r="DQ35" s="377" t="s">
        <v>49</v>
      </c>
      <c r="DR35" s="30"/>
      <c r="DS35" s="30"/>
      <c r="DT35" s="30"/>
      <c r="DU35" s="30"/>
      <c r="DV35" s="30"/>
      <c r="DW35" s="30"/>
      <c r="DX35" s="30">
        <f t="shared" si="32"/>
        <v>-108081464.22</v>
      </c>
      <c r="DY35" s="6">
        <f t="shared" si="36"/>
        <v>22</v>
      </c>
      <c r="DZ35" s="7" t="s">
        <v>49</v>
      </c>
      <c r="EA35" s="12">
        <f t="shared" si="33"/>
        <v>108081464.22</v>
      </c>
      <c r="EB35" s="12">
        <f t="shared" si="34"/>
        <v>-108081464.22</v>
      </c>
      <c r="EC35" s="30">
        <f t="shared" si="35"/>
        <v>0</v>
      </c>
    </row>
    <row r="36" spans="1:134" ht="15" customHeight="1">
      <c r="A36" s="2">
        <f t="shared" si="0"/>
        <v>26</v>
      </c>
      <c r="C36" s="5" t="s">
        <v>128</v>
      </c>
      <c r="E36" s="174">
        <v>7577.4600545802878</v>
      </c>
      <c r="F36" s="174">
        <v>266</v>
      </c>
      <c r="H36" s="2">
        <f t="shared" si="5"/>
        <v>26</v>
      </c>
      <c r="K36" s="70"/>
      <c r="L36" s="188"/>
      <c r="M36" s="375"/>
      <c r="N36" s="375"/>
      <c r="O36" s="375"/>
      <c r="P36" s="375"/>
      <c r="Q36" s="6"/>
      <c r="R36"/>
      <c r="S36"/>
      <c r="T36"/>
      <c r="U36" s="6">
        <f t="shared" si="8"/>
        <v>25</v>
      </c>
      <c r="V36" s="264" t="s">
        <v>206</v>
      </c>
      <c r="W36" s="58"/>
      <c r="X36" s="103"/>
      <c r="Y36" s="291">
        <v>-84106057.969999999</v>
      </c>
      <c r="AA36"/>
      <c r="AB36"/>
      <c r="AC36"/>
      <c r="AD36" s="6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83"/>
      <c r="AS36" s="83"/>
      <c r="AT36" s="83"/>
      <c r="AU36" s="83"/>
      <c r="AV36" s="83"/>
      <c r="AW36" s="83"/>
      <c r="AX36" s="83"/>
      <c r="AY36" s="83"/>
      <c r="AZ36" s="83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"/>
      <c r="CW36" s="1"/>
      <c r="CX36" s="6">
        <f t="shared" si="21"/>
        <v>23</v>
      </c>
      <c r="CY36" s="7" t="s">
        <v>50</v>
      </c>
      <c r="CZ36" s="50">
        <v>127722469.81661491</v>
      </c>
      <c r="DA36" s="30">
        <f>F40</f>
        <v>-6343</v>
      </c>
      <c r="DB36" s="30">
        <f>+K21</f>
        <v>113857.778298</v>
      </c>
      <c r="DC36" s="30"/>
      <c r="DD36" s="30"/>
      <c r="DE36" s="30">
        <f>Y29+Y42</f>
        <v>-467640.5461359999</v>
      </c>
      <c r="DF36" s="30">
        <f>AC28</f>
        <v>-382154.24607200001</v>
      </c>
      <c r="DG36" s="6">
        <f t="shared" si="22"/>
        <v>23</v>
      </c>
      <c r="DH36" s="7" t="s">
        <v>50</v>
      </c>
      <c r="DI36" s="30"/>
      <c r="DJ36" s="30">
        <f>AQ12</f>
        <v>-1679863.2223731112</v>
      </c>
      <c r="DK36" s="30">
        <f>+AU18</f>
        <v>60149.269560000859</v>
      </c>
      <c r="DL36" s="30">
        <f>AZ14</f>
        <v>-7288.6311797147646</v>
      </c>
      <c r="DM36" s="30"/>
      <c r="DN36" s="30">
        <f>+BI14</f>
        <v>3005492.4599708715</v>
      </c>
      <c r="DO36" s="30">
        <f>BN16</f>
        <v>-914405.02636671416</v>
      </c>
      <c r="DP36" s="340">
        <f t="shared" si="23"/>
        <v>23</v>
      </c>
      <c r="DQ36" s="377" t="s">
        <v>50</v>
      </c>
      <c r="DR36" s="30">
        <f>+BS14</f>
        <v>-454.61147999999991</v>
      </c>
      <c r="DS36" s="30"/>
      <c r="DT36" s="30"/>
      <c r="DU36" s="30"/>
      <c r="DV36" s="30"/>
      <c r="DW36" s="30"/>
      <c r="DX36" s="30">
        <f t="shared" si="32"/>
        <v>-278649.77577866783</v>
      </c>
      <c r="DY36" s="6">
        <f t="shared" si="36"/>
        <v>23</v>
      </c>
      <c r="DZ36" s="7" t="s">
        <v>50</v>
      </c>
      <c r="EA36" s="12">
        <f t="shared" si="33"/>
        <v>127722469.81661491</v>
      </c>
      <c r="EB36" s="12">
        <f t="shared" si="34"/>
        <v>-278649.77577866783</v>
      </c>
      <c r="EC36" s="30">
        <f t="shared" si="35"/>
        <v>127443820.04083624</v>
      </c>
      <c r="ED36" s="12"/>
    </row>
    <row r="37" spans="1:134" ht="15" customHeight="1">
      <c r="A37" s="2">
        <f t="shared" si="0"/>
        <v>27</v>
      </c>
      <c r="B37" s="5" t="s">
        <v>28</v>
      </c>
      <c r="E37" s="276">
        <f>ROUND(SUM(E28:E36),0)</f>
        <v>-41877914</v>
      </c>
      <c r="F37" s="277">
        <f>SUM(F28:F36)</f>
        <v>-3171738</v>
      </c>
      <c r="G37" s="4">
        <f>SUM(F28:F36)</f>
        <v>-3171738</v>
      </c>
      <c r="H37" s="2">
        <f t="shared" si="5"/>
        <v>27</v>
      </c>
      <c r="I37" s="7" t="s">
        <v>152</v>
      </c>
      <c r="K37" s="70"/>
      <c r="L37" s="70">
        <f>L19-L23-L26-L35</f>
        <v>-32373623.081342436</v>
      </c>
      <c r="M37" s="375"/>
      <c r="N37" s="375"/>
      <c r="O37" s="375"/>
      <c r="P37" s="375"/>
      <c r="Q37" s="6"/>
      <c r="R37"/>
      <c r="S37"/>
      <c r="T37"/>
      <c r="U37" s="6">
        <f t="shared" si="8"/>
        <v>26</v>
      </c>
      <c r="V37" s="264" t="s">
        <v>213</v>
      </c>
      <c r="W37" s="58"/>
      <c r="X37" s="103"/>
      <c r="Y37" s="291">
        <v>-17161631.559999999</v>
      </c>
      <c r="AA37"/>
      <c r="AB37"/>
      <c r="AC37"/>
      <c r="AD37" s="6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54"/>
      <c r="AS37" s="254"/>
      <c r="AT37" s="254"/>
      <c r="AU37" s="254"/>
      <c r="AV37" s="254"/>
      <c r="AW37" s="254"/>
      <c r="AX37" s="254"/>
      <c r="AY37" s="254"/>
      <c r="AZ37" s="254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"/>
      <c r="CW37" s="1"/>
      <c r="CX37" s="6">
        <f t="shared" si="21"/>
        <v>24</v>
      </c>
      <c r="CY37" s="7" t="s">
        <v>129</v>
      </c>
      <c r="CZ37" s="50">
        <v>299690912.46301591</v>
      </c>
      <c r="DA37" s="30"/>
      <c r="DB37" s="30"/>
      <c r="DC37" s="30"/>
      <c r="DD37" s="30"/>
      <c r="DG37" s="6">
        <f t="shared" si="22"/>
        <v>24</v>
      </c>
      <c r="DH37" s="7" t="s">
        <v>129</v>
      </c>
      <c r="DI37" s="30"/>
      <c r="DJ37" s="30"/>
      <c r="DK37" s="30"/>
      <c r="DL37" s="30"/>
      <c r="DM37" s="30"/>
      <c r="DN37" s="30"/>
      <c r="DO37" s="30"/>
      <c r="DP37" s="340">
        <f t="shared" si="23"/>
        <v>24</v>
      </c>
      <c r="DQ37" s="377" t="s">
        <v>129</v>
      </c>
      <c r="DR37" s="30"/>
      <c r="DS37" s="30"/>
      <c r="DT37" s="30"/>
      <c r="DU37" s="30"/>
      <c r="DV37" s="30"/>
      <c r="DW37" s="30"/>
      <c r="DX37" s="30">
        <f t="shared" si="32"/>
        <v>0</v>
      </c>
      <c r="DY37" s="6">
        <f t="shared" si="36"/>
        <v>24</v>
      </c>
      <c r="DZ37" s="7" t="s">
        <v>129</v>
      </c>
      <c r="EA37" s="12">
        <f t="shared" si="33"/>
        <v>299690912.46301591</v>
      </c>
      <c r="EB37" s="12">
        <f t="shared" si="34"/>
        <v>0</v>
      </c>
      <c r="EC37" s="30">
        <f t="shared" si="35"/>
        <v>299690912.46301591</v>
      </c>
    </row>
    <row r="38" spans="1:134" ht="13.5" customHeight="1">
      <c r="A38" s="2">
        <f t="shared" si="0"/>
        <v>28</v>
      </c>
      <c r="B38" s="253"/>
      <c r="C38" s="253"/>
      <c r="E38" s="287"/>
      <c r="F38" s="71"/>
      <c r="H38" s="2">
        <f t="shared" si="5"/>
        <v>28</v>
      </c>
      <c r="I38" s="7"/>
      <c r="K38" s="70"/>
      <c r="L38" s="70"/>
      <c r="M38" s="375"/>
      <c r="N38" s="375"/>
      <c r="O38" s="375"/>
      <c r="P38" s="375"/>
      <c r="Q38" s="6"/>
      <c r="R38"/>
      <c r="S38"/>
      <c r="T38"/>
      <c r="U38" s="6">
        <f t="shared" si="8"/>
        <v>27</v>
      </c>
      <c r="V38" s="265" t="s">
        <v>208</v>
      </c>
      <c r="W38" s="58"/>
      <c r="X38" s="103"/>
      <c r="Y38" s="291">
        <v>76430322.280000001</v>
      </c>
      <c r="AA38"/>
      <c r="AB38"/>
      <c r="AC38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CW38" s="1"/>
      <c r="CX38" s="6">
        <f t="shared" si="21"/>
        <v>25</v>
      </c>
      <c r="CY38" s="7" t="s">
        <v>87</v>
      </c>
      <c r="CZ38" s="50">
        <v>61146264.530047998</v>
      </c>
      <c r="DA38" s="30"/>
      <c r="DB38" s="30"/>
      <c r="DC38" s="30"/>
      <c r="DD38" s="30"/>
      <c r="DE38" s="30"/>
      <c r="DF38" s="30"/>
      <c r="DG38" s="6">
        <f t="shared" si="22"/>
        <v>25</v>
      </c>
      <c r="DH38" s="7" t="s">
        <v>87</v>
      </c>
      <c r="DI38" s="30"/>
      <c r="DJ38" s="30"/>
      <c r="DK38" s="30"/>
      <c r="DL38" s="30"/>
      <c r="DM38" s="30"/>
      <c r="DN38" s="30"/>
      <c r="DO38" s="30"/>
      <c r="DP38" s="340">
        <f t="shared" si="23"/>
        <v>25</v>
      </c>
      <c r="DQ38" s="377" t="s">
        <v>87</v>
      </c>
      <c r="DR38" s="30"/>
      <c r="DS38" s="30"/>
      <c r="DT38" s="30"/>
      <c r="DU38" s="30"/>
      <c r="DV38" s="30"/>
      <c r="DW38" s="30"/>
      <c r="DX38" s="30">
        <f t="shared" si="32"/>
        <v>0</v>
      </c>
      <c r="DY38" s="6">
        <f t="shared" si="36"/>
        <v>25</v>
      </c>
      <c r="DZ38" s="7" t="s">
        <v>87</v>
      </c>
      <c r="EA38" s="12">
        <f t="shared" si="33"/>
        <v>61146264.530047998</v>
      </c>
      <c r="EB38" s="12">
        <f t="shared" si="34"/>
        <v>0</v>
      </c>
      <c r="EC38" s="30">
        <f t="shared" si="35"/>
        <v>61146264.530047998</v>
      </c>
    </row>
    <row r="39" spans="1:134" ht="15" customHeight="1">
      <c r="A39" s="2">
        <f t="shared" si="0"/>
        <v>29</v>
      </c>
      <c r="B39" s="7" t="s">
        <v>29</v>
      </c>
      <c r="C39" s="7"/>
      <c r="D39" s="7"/>
      <c r="E39" s="176">
        <f>BD</f>
        <v>7.8759999999999993E-3</v>
      </c>
      <c r="F39" s="177">
        <f>ROUND(G37*E39,0)</f>
        <v>-24981</v>
      </c>
      <c r="G39" s="12"/>
      <c r="H39" s="2">
        <f t="shared" si="5"/>
        <v>29</v>
      </c>
      <c r="I39" s="7" t="s">
        <v>13</v>
      </c>
      <c r="J39" s="407">
        <f>FIT</f>
        <v>0.315</v>
      </c>
      <c r="K39" s="70"/>
      <c r="L39" s="75">
        <f>ROUND(L37*J39,0)</f>
        <v>-10197691</v>
      </c>
      <c r="M39" s="375"/>
      <c r="N39" s="375"/>
      <c r="O39" s="375"/>
      <c r="P39" s="375"/>
      <c r="Q39" s="6"/>
      <c r="R39"/>
      <c r="S39"/>
      <c r="T39"/>
      <c r="U39" s="6">
        <f t="shared" si="8"/>
        <v>28</v>
      </c>
      <c r="V39" s="266" t="s">
        <v>214</v>
      </c>
      <c r="W39" s="58"/>
      <c r="X39" s="103"/>
      <c r="Y39" s="291">
        <v>23990.3</v>
      </c>
      <c r="AA39"/>
      <c r="AB39"/>
      <c r="AC39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76"/>
      <c r="AR39" s="245"/>
      <c r="AS39" s="245"/>
      <c r="AT39" s="245"/>
      <c r="AU39" s="245"/>
      <c r="AV39" s="245"/>
      <c r="AW39" s="245"/>
      <c r="AX39" s="245"/>
      <c r="AY39" s="245"/>
      <c r="AZ39" s="245"/>
      <c r="CW39" s="1"/>
      <c r="CX39" s="6">
        <f t="shared" si="21"/>
        <v>26</v>
      </c>
      <c r="CY39" s="26" t="s">
        <v>112</v>
      </c>
      <c r="CZ39" s="50">
        <v>24598110.5699999</v>
      </c>
      <c r="DA39" s="30"/>
      <c r="DB39" s="30"/>
      <c r="DC39" s="30"/>
      <c r="DD39" s="30"/>
      <c r="DE39" s="30"/>
      <c r="DF39" s="30"/>
      <c r="DG39" s="6">
        <f t="shared" si="22"/>
        <v>26</v>
      </c>
      <c r="DH39" s="26" t="s">
        <v>112</v>
      </c>
      <c r="DI39" s="30"/>
      <c r="DJ39" s="30"/>
      <c r="DK39" s="30"/>
      <c r="DL39" s="30"/>
      <c r="DM39" s="30"/>
      <c r="DN39" s="30"/>
      <c r="DO39" s="30"/>
      <c r="DP39" s="340">
        <f t="shared" si="23"/>
        <v>26</v>
      </c>
      <c r="DQ39" s="26" t="s">
        <v>112</v>
      </c>
      <c r="DR39" s="30"/>
      <c r="DS39" s="30"/>
      <c r="DT39" s="30"/>
      <c r="DU39" s="30"/>
      <c r="DV39" s="30"/>
      <c r="DW39" s="30"/>
      <c r="DX39" s="30">
        <f t="shared" si="32"/>
        <v>0</v>
      </c>
      <c r="DY39" s="6">
        <f t="shared" si="36"/>
        <v>26</v>
      </c>
      <c r="DZ39" s="26" t="s">
        <v>112</v>
      </c>
      <c r="EA39" s="12">
        <f t="shared" si="33"/>
        <v>24598110.5699999</v>
      </c>
      <c r="EB39" s="12">
        <f t="shared" si="34"/>
        <v>0</v>
      </c>
      <c r="EC39" s="30">
        <f t="shared" si="35"/>
        <v>24598110.5699999</v>
      </c>
    </row>
    <row r="40" spans="1:134" ht="15" customHeight="1">
      <c r="A40" s="2">
        <f t="shared" si="0"/>
        <v>30</v>
      </c>
      <c r="B40" s="7" t="s">
        <v>30</v>
      </c>
      <c r="C40" s="7"/>
      <c r="D40" s="7"/>
      <c r="E40" s="176">
        <f>FF</f>
        <v>2E-3</v>
      </c>
      <c r="F40" s="178">
        <f>ROUND(G37*E40,0)</f>
        <v>-6343</v>
      </c>
      <c r="G40" s="12"/>
      <c r="H40" s="2">
        <f t="shared" si="5"/>
        <v>30</v>
      </c>
      <c r="I40" s="7"/>
      <c r="K40" s="70"/>
      <c r="L40" s="77"/>
      <c r="M40" s="375"/>
      <c r="N40" s="375"/>
      <c r="O40" s="375"/>
      <c r="P40" s="375"/>
      <c r="Q40" s="6"/>
      <c r="R40"/>
      <c r="S40"/>
      <c r="T40"/>
      <c r="U40" s="6">
        <f t="shared" si="8"/>
        <v>29</v>
      </c>
      <c r="V40" s="265" t="s">
        <v>202</v>
      </c>
      <c r="W40" s="77"/>
      <c r="X40" s="284"/>
      <c r="Y40" s="291">
        <v>-2109545.4300000002</v>
      </c>
      <c r="AA40"/>
      <c r="AB40"/>
      <c r="AC40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55"/>
      <c r="AS40" s="255"/>
      <c r="AT40" s="255"/>
      <c r="AU40" s="255"/>
      <c r="AV40" s="255"/>
      <c r="AW40" s="255"/>
      <c r="AX40" s="255"/>
      <c r="AY40" s="255"/>
      <c r="AZ40" s="255"/>
      <c r="CW40" s="1"/>
      <c r="CX40" s="6">
        <f t="shared" si="21"/>
        <v>27</v>
      </c>
      <c r="CY40" s="7" t="s">
        <v>51</v>
      </c>
      <c r="CZ40" s="50">
        <v>-79731820.409999907</v>
      </c>
      <c r="DA40" s="30"/>
      <c r="DB40" s="30">
        <f>L35</f>
        <v>86552562.239999995</v>
      </c>
      <c r="DC40" s="30"/>
      <c r="DD40" s="30"/>
      <c r="DE40" s="30">
        <f>Y39+Y44</f>
        <v>23990.3</v>
      </c>
      <c r="DF40" s="30"/>
      <c r="DG40" s="6">
        <f t="shared" si="22"/>
        <v>27</v>
      </c>
      <c r="DH40" s="7" t="s">
        <v>51</v>
      </c>
      <c r="DI40" s="30"/>
      <c r="DJ40" s="30"/>
      <c r="DK40" s="30"/>
      <c r="DL40" s="30"/>
      <c r="DM40" s="30"/>
      <c r="DN40" s="30"/>
      <c r="DO40" s="30"/>
      <c r="DP40" s="340">
        <f t="shared" si="23"/>
        <v>27</v>
      </c>
      <c r="DQ40" s="377" t="s">
        <v>51</v>
      </c>
      <c r="DR40" s="30"/>
      <c r="DT40" s="30"/>
      <c r="DU40" s="30"/>
      <c r="DV40" s="30"/>
      <c r="DW40" s="30"/>
      <c r="DX40" s="30">
        <f t="shared" si="32"/>
        <v>86576552.539999992</v>
      </c>
      <c r="DY40" s="6">
        <f t="shared" si="36"/>
        <v>27</v>
      </c>
      <c r="DZ40" s="7" t="s">
        <v>51</v>
      </c>
      <c r="EA40" s="12">
        <f t="shared" si="33"/>
        <v>-79731820.409999907</v>
      </c>
      <c r="EB40" s="12">
        <f t="shared" si="34"/>
        <v>86576552.539999992</v>
      </c>
      <c r="EC40" s="30">
        <f t="shared" si="35"/>
        <v>6844732.1300000846</v>
      </c>
    </row>
    <row r="41" spans="1:134" ht="15" customHeight="1" thickBot="1">
      <c r="A41" s="2">
        <f t="shared" si="0"/>
        <v>31</v>
      </c>
      <c r="B41" s="26" t="s">
        <v>21</v>
      </c>
      <c r="C41" s="7"/>
      <c r="D41" s="7"/>
      <c r="E41" s="176"/>
      <c r="F41" s="70"/>
      <c r="G41" s="179">
        <f>SUM(F39:F40)</f>
        <v>-31324</v>
      </c>
      <c r="H41" s="2">
        <f t="shared" si="5"/>
        <v>31</v>
      </c>
      <c r="I41" s="7" t="s">
        <v>103</v>
      </c>
      <c r="L41" s="183">
        <f>L37-L39</f>
        <v>-22175932.081342436</v>
      </c>
      <c r="M41" s="375"/>
      <c r="N41" s="375"/>
      <c r="O41" s="375"/>
      <c r="P41" s="375"/>
      <c r="Q41" s="6"/>
      <c r="R41"/>
      <c r="S41"/>
      <c r="T41"/>
      <c r="U41" s="6">
        <f t="shared" si="8"/>
        <v>30</v>
      </c>
      <c r="V41" s="267" t="s">
        <v>203</v>
      </c>
      <c r="X41" s="103"/>
      <c r="Y41" s="291">
        <v>-1880429.0799999998</v>
      </c>
      <c r="AA41"/>
      <c r="AB41"/>
      <c r="AC41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56"/>
      <c r="AS41" s="256"/>
      <c r="AT41" s="256"/>
      <c r="AU41" s="256"/>
      <c r="AV41" s="256"/>
      <c r="AW41" s="256"/>
      <c r="AX41" s="256"/>
      <c r="AY41" s="256"/>
      <c r="AZ41" s="256"/>
      <c r="CW41" s="1"/>
      <c r="CX41" s="6">
        <f t="shared" si="21"/>
        <v>28</v>
      </c>
      <c r="CY41" s="7" t="s">
        <v>134</v>
      </c>
      <c r="CZ41" s="50">
        <v>10506772.619999999</v>
      </c>
      <c r="DA41" s="30"/>
      <c r="DB41" s="30"/>
      <c r="DC41" s="30"/>
      <c r="DD41" s="30"/>
      <c r="DE41" s="30"/>
      <c r="DF41" s="30"/>
      <c r="DG41" s="6">
        <f t="shared" si="22"/>
        <v>28</v>
      </c>
      <c r="DH41" s="7" t="s">
        <v>180</v>
      </c>
      <c r="DI41" s="30"/>
      <c r="DJ41" s="30"/>
      <c r="DK41" s="30"/>
      <c r="DL41" s="30"/>
      <c r="DM41" s="30"/>
      <c r="DN41" s="30"/>
      <c r="DO41" s="30"/>
      <c r="DP41" s="340">
        <f t="shared" si="23"/>
        <v>28</v>
      </c>
      <c r="DQ41" s="377" t="s">
        <v>180</v>
      </c>
      <c r="DR41" s="30"/>
      <c r="DS41" s="30">
        <f>BX12</f>
        <v>-10506772.619999999</v>
      </c>
      <c r="DT41" s="30"/>
      <c r="DU41" s="30"/>
      <c r="DV41" s="30"/>
      <c r="DW41" s="30"/>
      <c r="DX41" s="30">
        <f t="shared" si="32"/>
        <v>-10506772.619999999</v>
      </c>
      <c r="DY41" s="6">
        <f t="shared" si="36"/>
        <v>28</v>
      </c>
      <c r="DZ41" s="5" t="s">
        <v>180</v>
      </c>
      <c r="EA41" s="12">
        <f t="shared" si="33"/>
        <v>10506772.619999999</v>
      </c>
      <c r="EB41" s="12">
        <f t="shared" si="34"/>
        <v>-10506772.619999999</v>
      </c>
      <c r="EC41" s="30">
        <f>SUM(EA41:EB41)</f>
        <v>0</v>
      </c>
    </row>
    <row r="42" spans="1:134" ht="15" customHeight="1" thickTop="1">
      <c r="A42" s="2">
        <f t="shared" si="0"/>
        <v>32</v>
      </c>
      <c r="B42" s="7"/>
      <c r="C42" s="7"/>
      <c r="D42" s="7"/>
      <c r="E42" s="176"/>
      <c r="F42" s="73"/>
      <c r="G42" s="12"/>
      <c r="H42" s="2"/>
      <c r="M42" s="375"/>
      <c r="N42" s="375"/>
      <c r="O42" s="375"/>
      <c r="P42" s="375"/>
      <c r="Q42" s="6"/>
      <c r="R42"/>
      <c r="S42"/>
      <c r="T42"/>
      <c r="U42" s="6">
        <f t="shared" si="8"/>
        <v>31</v>
      </c>
      <c r="V42" s="267" t="s">
        <v>149</v>
      </c>
      <c r="X42" s="215"/>
      <c r="Y42" s="291">
        <v>-54163.62</v>
      </c>
      <c r="AA42"/>
      <c r="AB42"/>
      <c r="AC42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56"/>
      <c r="AS42" s="256"/>
      <c r="AT42" s="256"/>
      <c r="AU42" s="256"/>
      <c r="AV42" s="256"/>
      <c r="AW42" s="256"/>
      <c r="AX42" s="256"/>
      <c r="AY42" s="256"/>
      <c r="AZ42" s="256"/>
      <c r="CW42" s="1"/>
      <c r="CX42" s="6">
        <f t="shared" si="21"/>
        <v>29</v>
      </c>
      <c r="CY42" s="7" t="s">
        <v>105</v>
      </c>
      <c r="CZ42" s="50">
        <v>243915571.73922399</v>
      </c>
      <c r="DA42" s="30">
        <f>+G44</f>
        <v>-121887</v>
      </c>
      <c r="DB42" s="30">
        <f>+L26</f>
        <v>2187720.2811069209</v>
      </c>
      <c r="DC42" s="30"/>
      <c r="DD42" s="30"/>
      <c r="DE42" s="30">
        <f>Y30+Y36+Y43+Y35</f>
        <v>-153074114.92724019</v>
      </c>
      <c r="DF42" s="30"/>
      <c r="DG42" s="6">
        <f t="shared" si="22"/>
        <v>29</v>
      </c>
      <c r="DH42" s="7" t="s">
        <v>105</v>
      </c>
      <c r="DI42" s="30"/>
      <c r="DJ42" s="30">
        <f>AQ14</f>
        <v>-148667.89518002036</v>
      </c>
      <c r="DK42" s="30">
        <f>AU14</f>
        <v>-8546.1770080029964</v>
      </c>
      <c r="DL42" s="30"/>
      <c r="DM42" s="30"/>
      <c r="DN42" s="30"/>
      <c r="DO42" s="30"/>
      <c r="DP42" s="340">
        <f t="shared" si="23"/>
        <v>29</v>
      </c>
      <c r="DQ42" s="377" t="s">
        <v>105</v>
      </c>
      <c r="DR42" s="30"/>
      <c r="DS42" s="30"/>
      <c r="DT42" s="30"/>
      <c r="DU42" s="30"/>
      <c r="DV42" s="30"/>
      <c r="DW42" s="30"/>
      <c r="DX42" s="30">
        <f t="shared" si="32"/>
        <v>-151165495.71832129</v>
      </c>
      <c r="DY42" s="6">
        <f t="shared" si="36"/>
        <v>29</v>
      </c>
      <c r="DZ42" s="7" t="s">
        <v>105</v>
      </c>
      <c r="EA42" s="12">
        <f t="shared" si="33"/>
        <v>243915571.73922399</v>
      </c>
      <c r="EB42" s="12">
        <f t="shared" si="34"/>
        <v>-151165495.71832129</v>
      </c>
      <c r="EC42" s="30">
        <f t="shared" si="35"/>
        <v>92750076.020902693</v>
      </c>
    </row>
    <row r="43" spans="1:134" ht="15" customHeight="1">
      <c r="A43" s="2">
        <f t="shared" si="0"/>
        <v>33</v>
      </c>
      <c r="B43" s="7" t="s">
        <v>31</v>
      </c>
      <c r="C43" s="7"/>
      <c r="D43" s="7"/>
      <c r="E43" s="176">
        <f>+UTN</f>
        <v>3.8428999999999998E-2</v>
      </c>
      <c r="F43" s="180">
        <f>ROUND(G37*E43,0)</f>
        <v>-121887</v>
      </c>
      <c r="G43" s="12"/>
      <c r="H43" s="2"/>
      <c r="M43" s="375"/>
      <c r="N43" s="375"/>
      <c r="O43" s="375"/>
      <c r="P43" s="375"/>
      <c r="Q43" s="6"/>
      <c r="R43"/>
      <c r="S43"/>
      <c r="T43"/>
      <c r="U43" s="6">
        <f t="shared" si="8"/>
        <v>32</v>
      </c>
      <c r="V43" s="267" t="s">
        <v>150</v>
      </c>
      <c r="Y43" s="291">
        <v>-15376.23</v>
      </c>
      <c r="AA43"/>
      <c r="AB43"/>
      <c r="AC43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56"/>
      <c r="AS43" s="256"/>
      <c r="AT43" s="256"/>
      <c r="AU43" s="256"/>
      <c r="AV43" s="256"/>
      <c r="AW43" s="256"/>
      <c r="AX43" s="256"/>
      <c r="AY43" s="256"/>
      <c r="AZ43" s="256"/>
      <c r="CW43" s="1"/>
      <c r="CX43" s="6">
        <f t="shared" si="21"/>
        <v>30</v>
      </c>
      <c r="CY43" s="7" t="s">
        <v>52</v>
      </c>
      <c r="CZ43" s="50">
        <v>52535707.060000002</v>
      </c>
      <c r="DA43" s="30">
        <f>G48</f>
        <v>-950836</v>
      </c>
      <c r="DB43" s="30">
        <f>L39</f>
        <v>-10197691</v>
      </c>
      <c r="DC43" s="30">
        <f>P27+P46</f>
        <v>65206246.348432183</v>
      </c>
      <c r="DD43" s="30">
        <f>T22</f>
        <v>-48356629.133605964</v>
      </c>
      <c r="DE43" s="30">
        <f>Y48</f>
        <v>-172013.09090191126</v>
      </c>
      <c r="DF43" s="30">
        <f>AC30</f>
        <v>120378.58751268001</v>
      </c>
      <c r="DG43" s="6">
        <f t="shared" si="22"/>
        <v>30</v>
      </c>
      <c r="DH43" s="7" t="s">
        <v>52</v>
      </c>
      <c r="DI43" s="30">
        <f>AL32</f>
        <v>-354269</v>
      </c>
      <c r="DJ43" s="30">
        <f>AQ18</f>
        <v>575987.30202923645</v>
      </c>
      <c r="DK43" s="30">
        <f>AU24</f>
        <v>-16255</v>
      </c>
      <c r="DL43" s="30">
        <f>AZ18</f>
        <v>2295.9188216101506</v>
      </c>
      <c r="DM43" s="30"/>
      <c r="DN43" s="30">
        <f>+BI17</f>
        <v>-946730.12489082455</v>
      </c>
      <c r="DO43" s="30">
        <f>BN17</f>
        <v>288038</v>
      </c>
      <c r="DP43" s="340">
        <f t="shared" si="23"/>
        <v>30</v>
      </c>
      <c r="DQ43" s="377" t="s">
        <v>52</v>
      </c>
      <c r="DR43" s="30">
        <f>+BS21</f>
        <v>1088.2026162</v>
      </c>
      <c r="DS43" s="30"/>
      <c r="DT43" s="30">
        <f>+CC28</f>
        <v>-1100033.2880249999</v>
      </c>
      <c r="DU43" s="30">
        <f>+CD28</f>
        <v>0</v>
      </c>
      <c r="DV43" s="30">
        <f>+CE33</f>
        <v>0</v>
      </c>
      <c r="DW43" s="30">
        <f>+CF28</f>
        <v>0</v>
      </c>
      <c r="DX43" s="30">
        <f t="shared" si="32"/>
        <v>4099577.7219882095</v>
      </c>
      <c r="DY43" s="6">
        <f t="shared" si="36"/>
        <v>30</v>
      </c>
      <c r="DZ43" s="7" t="s">
        <v>52</v>
      </c>
      <c r="EA43" s="12">
        <f t="shared" si="33"/>
        <v>52535707.060000002</v>
      </c>
      <c r="EB43" s="12">
        <f t="shared" si="34"/>
        <v>4099577.7219882095</v>
      </c>
      <c r="EC43" s="30">
        <f t="shared" si="35"/>
        <v>56635284.781988211</v>
      </c>
    </row>
    <row r="44" spans="1:134" ht="15" customHeight="1">
      <c r="A44" s="2">
        <f t="shared" si="0"/>
        <v>34</v>
      </c>
      <c r="B44" s="26" t="s">
        <v>11</v>
      </c>
      <c r="C44" s="7"/>
      <c r="D44" s="7"/>
      <c r="F44" s="73"/>
      <c r="G44" s="181">
        <f>SUM(F43:F43)</f>
        <v>-121887</v>
      </c>
      <c r="H44" s="2"/>
      <c r="M44" s="375"/>
      <c r="N44" s="375"/>
      <c r="O44" s="375"/>
      <c r="P44" s="375"/>
      <c r="R44"/>
      <c r="S44"/>
      <c r="T44"/>
      <c r="U44" s="6">
        <f t="shared" si="8"/>
        <v>33</v>
      </c>
      <c r="V44" s="267" t="s">
        <v>218</v>
      </c>
      <c r="W44" s="58"/>
      <c r="X44" s="58"/>
      <c r="Y44" s="291">
        <v>0</v>
      </c>
      <c r="AA44"/>
      <c r="AB44"/>
      <c r="AC44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56"/>
      <c r="AS44" s="256"/>
      <c r="AT44" s="256"/>
      <c r="AU44" s="256"/>
      <c r="AV44" s="256"/>
      <c r="AW44" s="256"/>
      <c r="AX44" s="256"/>
      <c r="AY44" s="256"/>
      <c r="AZ44" s="256"/>
      <c r="CS44" s="58"/>
      <c r="CT44" s="58"/>
      <c r="CU44" s="58"/>
      <c r="CV44" s="58"/>
      <c r="CW44" s="27"/>
      <c r="CX44" s="6">
        <f t="shared" si="21"/>
        <v>31</v>
      </c>
      <c r="CY44" s="5" t="s">
        <v>53</v>
      </c>
      <c r="CZ44" s="3">
        <v>112685940.827847</v>
      </c>
      <c r="DA44" s="3"/>
      <c r="DB44" s="3"/>
      <c r="DC44" s="3">
        <f>P28</f>
        <v>-51824760.558066726</v>
      </c>
      <c r="DD44" s="3"/>
      <c r="DE44" s="3"/>
      <c r="DF44" s="3"/>
      <c r="DG44" s="6">
        <f t="shared" si="22"/>
        <v>31</v>
      </c>
      <c r="DH44" s="5" t="s">
        <v>53</v>
      </c>
      <c r="DI44" s="3"/>
      <c r="DJ44" s="30"/>
      <c r="DK44" s="3"/>
      <c r="DL44" s="3"/>
      <c r="DM44" s="3"/>
      <c r="DN44" s="30"/>
      <c r="DO44" s="30"/>
      <c r="DP44" s="340">
        <f t="shared" si="23"/>
        <v>31</v>
      </c>
      <c r="DQ44" s="375" t="s">
        <v>53</v>
      </c>
      <c r="DR44" s="30"/>
      <c r="DS44" s="30">
        <f>BX18</f>
        <v>3309633.3753</v>
      </c>
      <c r="DT44" s="30"/>
      <c r="DU44" s="30"/>
      <c r="DV44" s="30"/>
      <c r="DW44" s="30"/>
      <c r="DX44" s="3">
        <f t="shared" si="32"/>
        <v>-48515127.182766728</v>
      </c>
      <c r="DY44" s="6">
        <f>+DY43+1</f>
        <v>31</v>
      </c>
      <c r="DZ44" s="5" t="s">
        <v>53</v>
      </c>
      <c r="EA44" s="12">
        <f t="shared" si="33"/>
        <v>112685940.827847</v>
      </c>
      <c r="EB44" s="12">
        <f t="shared" si="34"/>
        <v>-48515127.182766728</v>
      </c>
      <c r="EC44" s="30">
        <f t="shared" si="35"/>
        <v>64170813.645080276</v>
      </c>
    </row>
    <row r="45" spans="1:134" ht="15" customHeight="1">
      <c r="A45" s="2">
        <f t="shared" si="0"/>
        <v>35</v>
      </c>
      <c r="B45" s="7"/>
      <c r="C45" s="7"/>
      <c r="D45" s="7"/>
      <c r="E45" s="82"/>
      <c r="G45" s="12"/>
      <c r="H45" s="2"/>
      <c r="M45" s="375"/>
      <c r="N45" s="375"/>
      <c r="O45" s="375"/>
      <c r="P45" s="375"/>
      <c r="R45"/>
      <c r="S45"/>
      <c r="T45"/>
      <c r="U45" s="6">
        <f t="shared" si="8"/>
        <v>34</v>
      </c>
      <c r="V45" s="265" t="s">
        <v>151</v>
      </c>
      <c r="W45" s="58"/>
      <c r="X45" s="58"/>
      <c r="Y45" s="275">
        <f>SUM(Y34:Y44)</f>
        <v>-197962283.85999998</v>
      </c>
      <c r="AA45"/>
      <c r="AB45"/>
      <c r="AC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56"/>
      <c r="AS45" s="256"/>
      <c r="AT45" s="256"/>
      <c r="AU45" s="256"/>
      <c r="AV45" s="256"/>
      <c r="AW45" s="256"/>
      <c r="AX45" s="256"/>
      <c r="AY45" s="256"/>
      <c r="AZ45" s="256"/>
      <c r="BE45" s="245"/>
      <c r="BF45" s="245"/>
      <c r="BG45" s="245"/>
      <c r="BH45" s="245"/>
      <c r="BI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91"/>
      <c r="CT45" s="92"/>
      <c r="CU45" s="36"/>
      <c r="CV45" s="92"/>
      <c r="CW45" s="27"/>
      <c r="CX45" s="6">
        <f t="shared" si="21"/>
        <v>32</v>
      </c>
      <c r="CY45" s="7" t="s">
        <v>54</v>
      </c>
      <c r="CZ45" s="78">
        <f t="shared" ref="CZ45:DI45" si="37">SUM(CZ28:CZ44)</f>
        <v>1981362962.3186104</v>
      </c>
      <c r="DA45" s="78">
        <f t="shared" si="37"/>
        <v>-1104047</v>
      </c>
      <c r="DB45" s="78">
        <f t="shared" si="37"/>
        <v>79104821.230342433</v>
      </c>
      <c r="DC45" s="78">
        <f t="shared" si="37"/>
        <v>13381485.790365458</v>
      </c>
      <c r="DD45" s="78">
        <f t="shared" si="37"/>
        <v>-48356629.133605964</v>
      </c>
      <c r="DE45" s="78">
        <f t="shared" si="37"/>
        <v>-208120798.40940168</v>
      </c>
      <c r="DF45" s="78">
        <f t="shared" si="37"/>
        <v>-261775.65855932</v>
      </c>
      <c r="DG45" s="6">
        <f t="shared" si="22"/>
        <v>32</v>
      </c>
      <c r="DH45" s="7" t="s">
        <v>54</v>
      </c>
      <c r="DI45" s="78">
        <f t="shared" si="37"/>
        <v>770394</v>
      </c>
      <c r="DJ45" s="78">
        <f t="shared" ref="DJ45:DM45" si="38">SUM(DJ28:DJ44)</f>
        <v>-1252543.8155238952</v>
      </c>
      <c r="DK45" s="78">
        <f t="shared" si="38"/>
        <v>35348.092551997863</v>
      </c>
      <c r="DL45" s="78">
        <f t="shared" si="38"/>
        <v>-4992.7123581046144</v>
      </c>
      <c r="DM45" s="78">
        <f t="shared" si="38"/>
        <v>308785.883899145</v>
      </c>
      <c r="DN45" s="78">
        <f>SUM(DN28:DN44)</f>
        <v>2058762.3350800469</v>
      </c>
      <c r="DO45" s="78">
        <f>SUM(DO28:DO44)</f>
        <v>-626367.02636671416</v>
      </c>
      <c r="DP45" s="340">
        <f t="shared" si="23"/>
        <v>32</v>
      </c>
      <c r="DQ45" s="377" t="s">
        <v>54</v>
      </c>
      <c r="DR45" s="78">
        <f t="shared" ref="DR45:DX45" si="39">SUM(DR28:DR44)</f>
        <v>-2366.4088638000003</v>
      </c>
      <c r="DS45" s="78">
        <f t="shared" si="39"/>
        <v>-7197139.2446999997</v>
      </c>
      <c r="DT45" s="78">
        <f t="shared" si="39"/>
        <v>2392135.8803083338</v>
      </c>
      <c r="DU45" s="78">
        <f t="shared" si="39"/>
        <v>0</v>
      </c>
      <c r="DV45" s="78">
        <f t="shared" si="39"/>
        <v>0</v>
      </c>
      <c r="DW45" s="78">
        <f t="shared" si="39"/>
        <v>0</v>
      </c>
      <c r="DX45" s="78">
        <f t="shared" si="39"/>
        <v>-168874926.19683203</v>
      </c>
      <c r="DY45" s="6">
        <f t="shared" si="36"/>
        <v>32</v>
      </c>
      <c r="DZ45" s="7" t="s">
        <v>54</v>
      </c>
      <c r="EA45" s="78">
        <f>SUM(EA28:EA44)</f>
        <v>1981362962.3186104</v>
      </c>
      <c r="EB45" s="78">
        <f>SUM(EB28:EB44)</f>
        <v>-168874926.19683203</v>
      </c>
      <c r="EC45" s="78">
        <f>SUM(EC28:EC44)</f>
        <v>1812488036.1217785</v>
      </c>
    </row>
    <row r="46" spans="1:134" ht="15" customHeight="1">
      <c r="A46" s="2">
        <f t="shared" si="0"/>
        <v>36</v>
      </c>
      <c r="B46" s="7" t="s">
        <v>5</v>
      </c>
      <c r="C46" s="7"/>
      <c r="D46" s="7"/>
      <c r="E46" s="82"/>
      <c r="F46" s="70"/>
      <c r="G46" s="150">
        <f>G37-G41-G44</f>
        <v>-3018527</v>
      </c>
      <c r="H46" s="2"/>
      <c r="M46" s="375"/>
      <c r="N46" s="375"/>
      <c r="O46" s="375"/>
      <c r="P46" s="375"/>
      <c r="R46"/>
      <c r="S46"/>
      <c r="T46"/>
      <c r="U46" s="6">
        <f t="shared" si="8"/>
        <v>35</v>
      </c>
      <c r="V46" s="283"/>
      <c r="W46" s="58"/>
      <c r="X46" s="58"/>
      <c r="Y46" s="192"/>
      <c r="AA46"/>
      <c r="AB46"/>
      <c r="AC46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56"/>
      <c r="AS46" s="256"/>
      <c r="AT46" s="256"/>
      <c r="AU46" s="256"/>
      <c r="AV46" s="256"/>
      <c r="AW46" s="256"/>
      <c r="AX46" s="256"/>
      <c r="AY46" s="256"/>
      <c r="AZ46" s="256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93"/>
      <c r="CT46" s="92"/>
      <c r="CU46" s="36"/>
      <c r="CV46" s="92"/>
      <c r="CW46" s="94"/>
      <c r="CX46" s="6">
        <f t="shared" si="21"/>
        <v>33</v>
      </c>
      <c r="CZ46" s="4"/>
      <c r="DA46" s="4" t="s">
        <v>59</v>
      </c>
      <c r="DB46" s="4" t="s">
        <v>59</v>
      </c>
      <c r="DC46" s="4" t="s">
        <v>59</v>
      </c>
      <c r="DD46" s="4" t="s">
        <v>59</v>
      </c>
      <c r="DE46" s="4" t="s">
        <v>59</v>
      </c>
      <c r="DF46" s="4" t="s">
        <v>59</v>
      </c>
      <c r="DG46" s="6">
        <f t="shared" si="22"/>
        <v>33</v>
      </c>
      <c r="DI46" s="4" t="s">
        <v>59</v>
      </c>
      <c r="DJ46" s="4"/>
      <c r="DK46" s="4" t="s">
        <v>59</v>
      </c>
      <c r="DL46" s="4"/>
      <c r="DM46" s="4" t="s">
        <v>59</v>
      </c>
      <c r="DN46" s="4"/>
      <c r="DO46" s="4"/>
      <c r="DP46" s="340">
        <f t="shared" si="23"/>
        <v>33</v>
      </c>
      <c r="DR46" s="4"/>
      <c r="DS46" s="4"/>
      <c r="DT46" s="4"/>
      <c r="DU46" s="4"/>
      <c r="DV46" s="4"/>
      <c r="DW46" s="4"/>
      <c r="DX46" s="4"/>
      <c r="DY46" s="6">
        <f t="shared" si="36"/>
        <v>33</v>
      </c>
      <c r="EA46" s="4"/>
      <c r="EB46" s="4"/>
      <c r="EC46" s="4"/>
    </row>
    <row r="47" spans="1:134" ht="15" customHeight="1">
      <c r="A47" s="2">
        <f t="shared" si="0"/>
        <v>37</v>
      </c>
      <c r="B47" s="7"/>
      <c r="C47" s="7"/>
      <c r="D47" s="7"/>
      <c r="E47" s="82"/>
      <c r="F47" s="70"/>
      <c r="G47" s="70"/>
      <c r="H47" s="2"/>
      <c r="L47" s="76"/>
      <c r="M47" s="375"/>
      <c r="N47" s="375"/>
      <c r="O47" s="375"/>
      <c r="P47" s="375"/>
      <c r="R47"/>
      <c r="S47"/>
      <c r="T47"/>
      <c r="U47" s="6">
        <f t="shared" si="8"/>
        <v>36</v>
      </c>
      <c r="V47" s="265" t="s">
        <v>152</v>
      </c>
      <c r="Y47" s="292">
        <f>-Y25-Y31-Y45</f>
        <v>-546073.30445051193</v>
      </c>
      <c r="AA47"/>
      <c r="AB47"/>
      <c r="AC47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93"/>
      <c r="CT47" s="92"/>
      <c r="CU47" s="36"/>
      <c r="CV47" s="92"/>
      <c r="CW47" s="92"/>
      <c r="CX47" s="6">
        <f t="shared" si="21"/>
        <v>34</v>
      </c>
      <c r="CY47" s="7" t="s">
        <v>55</v>
      </c>
      <c r="CZ47" s="31">
        <f t="shared" ref="CZ47:DD47" si="40">CZ19-CZ45</f>
        <v>410526593.45138955</v>
      </c>
      <c r="DA47" s="31">
        <f t="shared" si="40"/>
        <v>-2067691</v>
      </c>
      <c r="DB47" s="31">
        <f t="shared" si="40"/>
        <v>-22175932.081342429</v>
      </c>
      <c r="DC47" s="31">
        <f t="shared" si="40"/>
        <v>-13381485.790365458</v>
      </c>
      <c r="DD47" s="31">
        <f t="shared" si="40"/>
        <v>48356629.133605964</v>
      </c>
      <c r="DE47" s="31">
        <f>ROUND(DE19-DE45,0)</f>
        <v>-374061</v>
      </c>
      <c r="DF47" s="31">
        <f>ROUND(DF19-DF45,0)</f>
        <v>261776</v>
      </c>
      <c r="DG47" s="6">
        <f t="shared" si="22"/>
        <v>34</v>
      </c>
      <c r="DH47" s="7" t="s">
        <v>55</v>
      </c>
      <c r="DI47" s="31">
        <f>DI19-DI45</f>
        <v>-770394</v>
      </c>
      <c r="DJ47" s="31">
        <f t="shared" ref="DJ47:DX47" si="41">DJ19-DJ45</f>
        <v>1252543.8155238952</v>
      </c>
      <c r="DK47" s="31">
        <f t="shared" si="41"/>
        <v>-35348.092551997863</v>
      </c>
      <c r="DL47" s="31">
        <f t="shared" si="41"/>
        <v>4992.7123581046144</v>
      </c>
      <c r="DM47" s="31">
        <f t="shared" si="41"/>
        <v>-308785.883899145</v>
      </c>
      <c r="DN47" s="31">
        <f>DN19-DN45</f>
        <v>-2058762.3350800469</v>
      </c>
      <c r="DO47" s="31">
        <f>DO19-DO45</f>
        <v>626367.02636671416</v>
      </c>
      <c r="DP47" s="340">
        <f t="shared" si="23"/>
        <v>34</v>
      </c>
      <c r="DQ47" s="377" t="s">
        <v>55</v>
      </c>
      <c r="DR47" s="31">
        <f>DR19-DR45</f>
        <v>2366.4088638000003</v>
      </c>
      <c r="DS47" s="31">
        <f t="shared" si="41"/>
        <v>7197139.2446999997</v>
      </c>
      <c r="DT47" s="31">
        <f t="shared" si="41"/>
        <v>-2392135.8803083338</v>
      </c>
      <c r="DU47" s="31">
        <f t="shared" ref="DU47:DW47" si="42">DU19-DU45</f>
        <v>0</v>
      </c>
      <c r="DV47" s="31">
        <f t="shared" si="42"/>
        <v>0</v>
      </c>
      <c r="DW47" s="31">
        <f t="shared" si="42"/>
        <v>0</v>
      </c>
      <c r="DX47" s="31">
        <f t="shared" si="41"/>
        <v>14137218.722881824</v>
      </c>
      <c r="DY47" s="6">
        <f t="shared" si="36"/>
        <v>34</v>
      </c>
      <c r="DZ47" s="5" t="str">
        <f>CY47</f>
        <v>NET OPERATING INCOME</v>
      </c>
      <c r="EA47" s="31">
        <f>EA19-EA45</f>
        <v>410526593.45138955</v>
      </c>
      <c r="EB47" s="31">
        <f>EB19-EB45</f>
        <v>14137218.722881824</v>
      </c>
      <c r="EC47" s="31">
        <f>EC19-EC45</f>
        <v>424663812.17427111</v>
      </c>
    </row>
    <row r="48" spans="1:134" ht="15" customHeight="1">
      <c r="A48" s="2">
        <f t="shared" si="0"/>
        <v>38</v>
      </c>
      <c r="B48" s="7" t="s">
        <v>13</v>
      </c>
      <c r="C48" s="7"/>
      <c r="D48" s="7"/>
      <c r="E48" s="407">
        <f>FIT</f>
        <v>0.315</v>
      </c>
      <c r="F48" s="70"/>
      <c r="G48" s="75">
        <f>ROUND(G46*E48,0)</f>
        <v>-950836</v>
      </c>
      <c r="H48" s="2"/>
      <c r="L48" s="76"/>
      <c r="M48" s="375"/>
      <c r="N48" s="375"/>
      <c r="O48" s="375"/>
      <c r="P48" s="375"/>
      <c r="R48"/>
      <c r="S48"/>
      <c r="T48"/>
      <c r="U48" s="6">
        <f t="shared" si="8"/>
        <v>37</v>
      </c>
      <c r="V48" s="265" t="s">
        <v>18</v>
      </c>
      <c r="X48" s="407">
        <f>FIT</f>
        <v>0.315</v>
      </c>
      <c r="Y48" s="278">
        <f>Y47*X48</f>
        <v>-172013.09090191126</v>
      </c>
      <c r="AA48"/>
      <c r="AB48"/>
      <c r="AC48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36"/>
      <c r="CT48" s="92"/>
      <c r="CU48" s="36"/>
      <c r="CV48" s="92"/>
      <c r="CW48" s="92"/>
      <c r="CX48" s="6">
        <f t="shared" si="21"/>
        <v>35</v>
      </c>
      <c r="CZ48" s="21"/>
      <c r="DA48" s="21"/>
      <c r="DB48" s="21"/>
      <c r="DC48" s="21"/>
      <c r="DD48" s="21"/>
      <c r="DE48" s="21"/>
      <c r="DF48" s="21"/>
      <c r="DG48" s="6">
        <f t="shared" si="22"/>
        <v>35</v>
      </c>
      <c r="DI48" s="21"/>
      <c r="DJ48" s="21"/>
      <c r="DK48" s="21"/>
      <c r="DL48" s="21"/>
      <c r="DM48" s="21"/>
      <c r="DN48" s="21"/>
      <c r="DO48" s="21"/>
      <c r="DP48" s="340">
        <f t="shared" si="23"/>
        <v>35</v>
      </c>
      <c r="DR48" s="21"/>
      <c r="DS48" s="21"/>
      <c r="DT48" s="21"/>
      <c r="DU48" s="21"/>
      <c r="DV48" s="21"/>
      <c r="DW48" s="21"/>
      <c r="DX48" s="21"/>
      <c r="DY48" s="6">
        <f t="shared" si="36"/>
        <v>35</v>
      </c>
      <c r="DZ48" s="7"/>
      <c r="EA48" s="21"/>
      <c r="EB48" s="21"/>
      <c r="EC48" s="21"/>
    </row>
    <row r="49" spans="1:143" ht="15" customHeight="1" thickBot="1">
      <c r="A49" s="2">
        <f t="shared" si="0"/>
        <v>39</v>
      </c>
      <c r="B49" s="7" t="s">
        <v>103</v>
      </c>
      <c r="C49" s="7"/>
      <c r="D49" s="7"/>
      <c r="F49" s="70"/>
      <c r="G49" s="183">
        <f>G46-G48</f>
        <v>-2067691</v>
      </c>
      <c r="H49" s="2"/>
      <c r="L49" s="76"/>
      <c r="P49"/>
      <c r="R49"/>
      <c r="S49"/>
      <c r="T49"/>
      <c r="U49" s="6">
        <f t="shared" si="8"/>
        <v>38</v>
      </c>
      <c r="V49" s="265" t="s">
        <v>103</v>
      </c>
      <c r="Y49" s="293">
        <f>Y47-Y48</f>
        <v>-374060.21354860067</v>
      </c>
      <c r="AA49"/>
      <c r="AB49"/>
      <c r="AC49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45"/>
      <c r="CI49" s="245"/>
      <c r="CJ49" s="245"/>
      <c r="CK49" s="245"/>
      <c r="CL49" s="245"/>
      <c r="CM49" s="245"/>
      <c r="CN49" s="245"/>
      <c r="CO49" s="245"/>
      <c r="CP49" s="245"/>
      <c r="CQ49" s="245"/>
      <c r="CR49" s="245"/>
      <c r="CS49" s="93"/>
      <c r="CT49" s="95"/>
      <c r="CU49" s="92"/>
      <c r="CV49" s="92"/>
      <c r="CW49" s="92"/>
      <c r="CX49" s="6">
        <f t="shared" si="21"/>
        <v>36</v>
      </c>
      <c r="CY49" s="7" t="s">
        <v>56</v>
      </c>
      <c r="CZ49" s="4">
        <f>CZ60</f>
        <v>5221534297.9814234</v>
      </c>
      <c r="DA49" s="4">
        <f t="shared" ref="DA49:DI49" si="43">DA60</f>
        <v>0</v>
      </c>
      <c r="DB49" s="4">
        <f t="shared" si="43"/>
        <v>0</v>
      </c>
      <c r="DC49" s="4">
        <f t="shared" si="43"/>
        <v>0</v>
      </c>
      <c r="DD49" s="4">
        <f t="shared" si="43"/>
        <v>0</v>
      </c>
      <c r="DE49" s="4">
        <f t="shared" si="43"/>
        <v>0</v>
      </c>
      <c r="DF49" s="4">
        <f t="shared" si="43"/>
        <v>0</v>
      </c>
      <c r="DG49" s="6">
        <f t="shared" si="22"/>
        <v>36</v>
      </c>
      <c r="DH49" s="7" t="s">
        <v>56</v>
      </c>
      <c r="DI49" s="4">
        <f t="shared" si="43"/>
        <v>0</v>
      </c>
      <c r="DJ49" s="4">
        <f t="shared" ref="DJ49:DW49" si="44">DJ60</f>
        <v>0</v>
      </c>
      <c r="DK49" s="4">
        <f t="shared" si="44"/>
        <v>0</v>
      </c>
      <c r="DL49" s="4">
        <f t="shared" si="44"/>
        <v>0</v>
      </c>
      <c r="DM49" s="4">
        <f t="shared" si="44"/>
        <v>0</v>
      </c>
      <c r="DN49" s="4">
        <f t="shared" si="44"/>
        <v>0</v>
      </c>
      <c r="DO49" s="4">
        <f t="shared" si="44"/>
        <v>0</v>
      </c>
      <c r="DP49" s="340">
        <f t="shared" si="23"/>
        <v>36</v>
      </c>
      <c r="DQ49" s="377" t="s">
        <v>56</v>
      </c>
      <c r="DR49" s="4">
        <f t="shared" si="44"/>
        <v>0</v>
      </c>
      <c r="DS49" s="4">
        <f t="shared" si="44"/>
        <v>0</v>
      </c>
      <c r="DT49" s="4">
        <f t="shared" si="44"/>
        <v>0</v>
      </c>
      <c r="DU49" s="4">
        <f t="shared" si="44"/>
        <v>0</v>
      </c>
      <c r="DV49" s="4">
        <f t="shared" si="44"/>
        <v>0</v>
      </c>
      <c r="DW49" s="4">
        <f t="shared" si="44"/>
        <v>0</v>
      </c>
      <c r="DX49" s="4">
        <f>SUM(DA49:DW49)-DG49-DP49</f>
        <v>0</v>
      </c>
      <c r="DY49" s="6">
        <f t="shared" si="36"/>
        <v>36</v>
      </c>
      <c r="DZ49" s="5" t="str">
        <f>CY49</f>
        <v xml:space="preserve">RATE BASE </v>
      </c>
      <c r="EA49" s="4">
        <f>EA60</f>
        <v>5221534297.9814234</v>
      </c>
      <c r="EB49" s="4">
        <f>+DX49</f>
        <v>0</v>
      </c>
      <c r="EC49" s="4">
        <f>SUM(EA49:EB49)</f>
        <v>5221534297.9814234</v>
      </c>
      <c r="ED49" s="302">
        <v>5221534297.9814234</v>
      </c>
    </row>
    <row r="50" spans="1:143" ht="15" customHeight="1" thickTop="1">
      <c r="A50" s="2"/>
      <c r="G50" s="4"/>
      <c r="H50" s="12"/>
      <c r="L50" s="76"/>
      <c r="R50"/>
      <c r="S50"/>
      <c r="T50"/>
      <c r="V50" s="245"/>
      <c r="W50" s="245"/>
      <c r="X50" s="245"/>
      <c r="Y50" s="245"/>
      <c r="AA50"/>
      <c r="AB50"/>
      <c r="AC50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BE50" s="245"/>
      <c r="BF50" s="245"/>
      <c r="BG50" s="245"/>
      <c r="BH50" s="245"/>
      <c r="BI50" s="76">
        <f>ROUND(BI19-DN47,0)</f>
        <v>0</v>
      </c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58"/>
      <c r="CT50" s="58"/>
      <c r="CU50" s="58"/>
      <c r="CV50" s="58"/>
      <c r="CW50" s="58"/>
      <c r="CX50" s="6">
        <f t="shared" si="21"/>
        <v>37</v>
      </c>
      <c r="CZ50" s="68"/>
      <c r="DG50" s="6">
        <f t="shared" si="22"/>
        <v>37</v>
      </c>
      <c r="DJ50" s="7"/>
      <c r="DN50" s="7"/>
      <c r="DO50" s="7"/>
      <c r="DP50" s="340">
        <f t="shared" si="23"/>
        <v>37</v>
      </c>
      <c r="DR50" s="7"/>
      <c r="DS50" s="7"/>
      <c r="DT50" s="7"/>
      <c r="DU50" s="7"/>
      <c r="DV50" s="7"/>
      <c r="DW50" s="7"/>
      <c r="DY50" s="6">
        <f t="shared" si="36"/>
        <v>37</v>
      </c>
      <c r="EA50" s="4"/>
      <c r="EB50" s="4"/>
      <c r="ED50" s="375"/>
    </row>
    <row r="51" spans="1:143" ht="15" customHeight="1">
      <c r="A51" s="2"/>
      <c r="G51" s="76"/>
      <c r="H51" s="150"/>
      <c r="L51" s="76"/>
      <c r="R51"/>
      <c r="S51"/>
      <c r="T51"/>
      <c r="U51" s="245"/>
      <c r="V51" s="245"/>
      <c r="W51" s="245"/>
      <c r="X51" s="245"/>
      <c r="Y51" s="245"/>
      <c r="AA51"/>
      <c r="AB51"/>
      <c r="AC51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U51" s="76">
        <f>ROUND(AU26-DK47,0)</f>
        <v>0</v>
      </c>
      <c r="AZ51" s="76">
        <f>ROUND(AZ20-DL47,0)</f>
        <v>0</v>
      </c>
      <c r="BD51" s="76">
        <f>ROUND(BD15-DM47,0)</f>
        <v>0</v>
      </c>
      <c r="BE51" s="245"/>
      <c r="BF51" s="245"/>
      <c r="BG51" s="245"/>
      <c r="BH51" s="245"/>
      <c r="BI51" s="245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5"/>
      <c r="CS51" s="28"/>
      <c r="CT51" s="58"/>
      <c r="CU51" s="58"/>
      <c r="CV51" s="58"/>
      <c r="CW51" s="25"/>
      <c r="CX51" s="6">
        <f t="shared" si="21"/>
        <v>38</v>
      </c>
      <c r="CY51" s="7" t="s">
        <v>57</v>
      </c>
      <c r="CZ51" s="303">
        <f>CZ47/CZ49</f>
        <v>7.8621832209374506E-2</v>
      </c>
      <c r="DG51" s="6">
        <f t="shared" si="22"/>
        <v>38</v>
      </c>
      <c r="DH51" s="7" t="s">
        <v>57</v>
      </c>
      <c r="DJ51" s="7"/>
      <c r="DN51" s="7"/>
      <c r="DO51" s="7"/>
      <c r="DP51" s="340">
        <f t="shared" si="23"/>
        <v>38</v>
      </c>
      <c r="DQ51" s="377" t="s">
        <v>57</v>
      </c>
      <c r="DR51" s="7"/>
      <c r="DS51" s="7"/>
      <c r="DT51" s="7"/>
      <c r="DU51" s="7"/>
      <c r="DV51" s="7"/>
      <c r="DW51" s="7"/>
      <c r="DY51" s="6">
        <f t="shared" si="36"/>
        <v>38</v>
      </c>
      <c r="DZ51" s="5" t="str">
        <f>CY51</f>
        <v>RATE OF RETURN</v>
      </c>
      <c r="EA51" s="81">
        <f>EA47/EA49</f>
        <v>7.8621832209374506E-2</v>
      </c>
      <c r="EB51" s="81"/>
      <c r="EC51" s="81">
        <f>EC47/EC49</f>
        <v>8.132931585615373E-2</v>
      </c>
      <c r="ED51" s="358">
        <v>8.132931585615373E-2</v>
      </c>
    </row>
    <row r="52" spans="1:143" ht="15" customHeight="1">
      <c r="A52" s="2"/>
      <c r="H52" s="12"/>
      <c r="L52" s="76"/>
      <c r="R52"/>
      <c r="S52"/>
      <c r="T52"/>
      <c r="U52" s="245"/>
      <c r="V52" s="245"/>
      <c r="W52" s="245"/>
      <c r="X52" s="245"/>
      <c r="Y52" s="245"/>
      <c r="AA52" s="76"/>
      <c r="AB52" s="76"/>
      <c r="AC52" s="76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5"/>
      <c r="CC52" s="245"/>
      <c r="CD52" s="245"/>
      <c r="CE52" s="245"/>
      <c r="CF52" s="245"/>
      <c r="CG52" s="245"/>
      <c r="CH52" s="245"/>
      <c r="CI52" s="245"/>
      <c r="CJ52" s="245"/>
      <c r="CK52" s="245"/>
      <c r="CL52" s="245"/>
      <c r="CM52" s="245"/>
      <c r="CN52" s="245"/>
      <c r="CO52" s="245"/>
      <c r="CP52" s="245"/>
      <c r="CQ52" s="245"/>
      <c r="CR52" s="245"/>
      <c r="CS52" s="28"/>
      <c r="CT52" s="54"/>
      <c r="CU52" s="58"/>
      <c r="CV52" s="58"/>
      <c r="CW52" s="25"/>
      <c r="CX52" s="6">
        <f t="shared" si="21"/>
        <v>39</v>
      </c>
      <c r="DG52" s="6">
        <f t="shared" si="22"/>
        <v>39</v>
      </c>
      <c r="DP52" s="340">
        <f t="shared" si="23"/>
        <v>39</v>
      </c>
      <c r="DY52" s="6">
        <f t="shared" si="36"/>
        <v>39</v>
      </c>
      <c r="ED52" s="375"/>
    </row>
    <row r="53" spans="1:143" ht="15" customHeight="1">
      <c r="A53" s="2"/>
      <c r="B53" s="102"/>
      <c r="H53" s="150"/>
      <c r="L53" s="76"/>
      <c r="U53" s="245"/>
      <c r="V53" s="245"/>
      <c r="W53" s="245"/>
      <c r="X53" s="245"/>
      <c r="Y53" s="245"/>
      <c r="Z53" s="76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BE53" s="245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45"/>
      <c r="CS53" s="58"/>
      <c r="CT53" s="58"/>
      <c r="CU53" s="58"/>
      <c r="CV53" s="58"/>
      <c r="CW53" s="58"/>
      <c r="CX53" s="6">
        <f t="shared" si="21"/>
        <v>40</v>
      </c>
      <c r="CY53" s="5" t="s">
        <v>26</v>
      </c>
      <c r="CZ53" s="301"/>
      <c r="DG53" s="6">
        <f t="shared" si="22"/>
        <v>40</v>
      </c>
      <c r="DH53" s="5" t="s">
        <v>26</v>
      </c>
      <c r="DP53" s="340">
        <f t="shared" si="23"/>
        <v>40</v>
      </c>
      <c r="DQ53" s="375" t="s">
        <v>26</v>
      </c>
      <c r="DY53" s="6">
        <f t="shared" si="36"/>
        <v>40</v>
      </c>
      <c r="DZ53" s="5" t="s">
        <v>26</v>
      </c>
      <c r="ED53" s="375"/>
    </row>
    <row r="54" spans="1:143" ht="15" customHeight="1">
      <c r="A54" s="2"/>
      <c r="H54" s="70"/>
      <c r="L54" s="76"/>
      <c r="Q54" s="58"/>
      <c r="U54" s="245"/>
      <c r="V54" s="245"/>
      <c r="W54" s="245"/>
      <c r="X54" s="245"/>
      <c r="Y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45"/>
      <c r="CI54" s="245"/>
      <c r="CJ54" s="245"/>
      <c r="CK54" s="245"/>
      <c r="CL54" s="245"/>
      <c r="CM54" s="245"/>
      <c r="CN54" s="245"/>
      <c r="CO54" s="245"/>
      <c r="CP54" s="245"/>
      <c r="CQ54" s="245"/>
      <c r="CR54" s="245"/>
      <c r="CS54" s="25"/>
      <c r="CT54" s="58"/>
      <c r="CU54" s="58"/>
      <c r="CV54" s="58"/>
      <c r="CW54" s="96"/>
      <c r="CX54" s="6">
        <f t="shared" si="21"/>
        <v>41</v>
      </c>
      <c r="CY54" s="257" t="s">
        <v>195</v>
      </c>
      <c r="CZ54" s="4">
        <v>10478154812.746208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6">
        <f t="shared" si="22"/>
        <v>41</v>
      </c>
      <c r="DH54" s="257" t="s">
        <v>195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340">
        <f t="shared" si="23"/>
        <v>41</v>
      </c>
      <c r="DQ54" s="257" t="s">
        <v>195</v>
      </c>
      <c r="DR54" s="302">
        <v>0</v>
      </c>
      <c r="DS54" s="4">
        <v>0</v>
      </c>
      <c r="DT54" s="302">
        <v>0</v>
      </c>
      <c r="DU54" s="302">
        <v>0</v>
      </c>
      <c r="DV54" s="302">
        <v>0</v>
      </c>
      <c r="DW54" s="302">
        <v>0</v>
      </c>
      <c r="DX54" s="4">
        <f t="shared" ref="DX54:DX59" si="45">SUM(DA54:DW54)-DG54-DP54</f>
        <v>0</v>
      </c>
      <c r="DY54" s="6">
        <f t="shared" ref="DY54:DY60" si="46">DY53+1</f>
        <v>41</v>
      </c>
      <c r="DZ54" s="257" t="s">
        <v>195</v>
      </c>
      <c r="EA54" s="4">
        <f t="shared" ref="EA54:EA59" si="47">CZ54</f>
        <v>10478154812.746208</v>
      </c>
      <c r="EB54" s="4">
        <f t="shared" ref="EB54:EB59" si="48">+DX54</f>
        <v>0</v>
      </c>
      <c r="EC54" s="4">
        <f t="shared" ref="EC54:EC59" si="49">+EB54+EA54</f>
        <v>10478154812.746208</v>
      </c>
      <c r="ED54" s="302">
        <v>10478154812.746208</v>
      </c>
    </row>
    <row r="55" spans="1:143" ht="15" customHeight="1">
      <c r="A55" s="2"/>
      <c r="H55" s="77"/>
      <c r="L55" s="76"/>
      <c r="Q55" s="58"/>
      <c r="U55" s="245"/>
      <c r="V55" s="245"/>
      <c r="W55" s="245"/>
      <c r="X55" s="245"/>
      <c r="Y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  <c r="BX55" s="245"/>
      <c r="BY55" s="245"/>
      <c r="BZ55" s="245"/>
      <c r="CA55" s="245"/>
      <c r="CB55" s="245"/>
      <c r="CC55" s="245"/>
      <c r="CD55" s="245"/>
      <c r="CE55" s="245"/>
      <c r="CF55" s="245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  <c r="CQ55" s="245"/>
      <c r="CR55" s="245"/>
      <c r="CS55" s="25"/>
      <c r="CT55" s="39"/>
      <c r="CU55" s="58"/>
      <c r="CV55" s="58"/>
      <c r="CW55" s="84"/>
      <c r="CX55" s="6">
        <f t="shared" si="21"/>
        <v>42</v>
      </c>
      <c r="CY55" s="257" t="s">
        <v>196</v>
      </c>
      <c r="CZ55" s="179">
        <v>-4176283636.9941368</v>
      </c>
      <c r="DA55" s="4"/>
      <c r="DB55" s="4"/>
      <c r="DC55" s="4"/>
      <c r="DD55" s="4"/>
      <c r="DE55" s="4"/>
      <c r="DF55" s="4"/>
      <c r="DG55" s="6">
        <f t="shared" si="22"/>
        <v>42</v>
      </c>
      <c r="DH55" s="257" t="s">
        <v>196</v>
      </c>
      <c r="DI55" s="4"/>
      <c r="DJ55" s="4"/>
      <c r="DK55" s="4"/>
      <c r="DL55" s="4"/>
      <c r="DM55" s="4"/>
      <c r="DN55" s="4"/>
      <c r="DO55" s="4"/>
      <c r="DP55" s="340">
        <f t="shared" si="23"/>
        <v>42</v>
      </c>
      <c r="DQ55" s="257" t="s">
        <v>196</v>
      </c>
      <c r="DR55" s="12"/>
      <c r="DS55" s="4"/>
      <c r="DT55" s="12"/>
      <c r="DU55" s="12"/>
      <c r="DV55" s="12"/>
      <c r="DW55" s="12"/>
      <c r="DX55" s="12">
        <f t="shared" si="45"/>
        <v>0</v>
      </c>
      <c r="DY55" s="6">
        <f t="shared" si="46"/>
        <v>42</v>
      </c>
      <c r="DZ55" s="257" t="s">
        <v>196</v>
      </c>
      <c r="EA55" s="30">
        <f t="shared" si="47"/>
        <v>-4176283636.9941368</v>
      </c>
      <c r="EB55" s="30">
        <f t="shared" si="48"/>
        <v>0</v>
      </c>
      <c r="EC55" s="30">
        <f t="shared" si="49"/>
        <v>-4176283636.9941368</v>
      </c>
      <c r="ED55" s="179">
        <v>-4176283636.9941368</v>
      </c>
    </row>
    <row r="56" spans="1:143" ht="15" customHeight="1">
      <c r="A56" s="2"/>
      <c r="H56" s="71"/>
      <c r="L56" s="76"/>
      <c r="Q56" s="58"/>
      <c r="R56" s="58"/>
      <c r="S56" s="58"/>
      <c r="T56" s="58"/>
      <c r="U56" s="245"/>
      <c r="V56" s="245"/>
      <c r="W56" s="245"/>
      <c r="X56" s="245"/>
      <c r="Y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5"/>
      <c r="CH56" s="245"/>
      <c r="CI56" s="245"/>
      <c r="CJ56" s="245"/>
      <c r="CK56" s="245"/>
      <c r="CL56" s="245"/>
      <c r="CM56" s="245"/>
      <c r="CN56" s="245"/>
      <c r="CO56" s="245"/>
      <c r="CP56" s="245"/>
      <c r="CQ56" s="245"/>
      <c r="CR56" s="245"/>
      <c r="CS56" s="25"/>
      <c r="CT56" s="39"/>
      <c r="CU56" s="69"/>
      <c r="CV56" s="58"/>
      <c r="CW56" s="58"/>
      <c r="CX56" s="6">
        <f t="shared" si="21"/>
        <v>43</v>
      </c>
      <c r="CY56" s="5" t="s">
        <v>106</v>
      </c>
      <c r="CZ56" s="12">
        <v>294296997.80000007</v>
      </c>
      <c r="DA56" s="12"/>
      <c r="DB56" s="12"/>
      <c r="DC56" s="12"/>
      <c r="DD56" s="12"/>
      <c r="DE56" s="12"/>
      <c r="DF56" s="12"/>
      <c r="DG56" s="6">
        <f t="shared" si="22"/>
        <v>43</v>
      </c>
      <c r="DH56" s="5" t="s">
        <v>106</v>
      </c>
      <c r="DI56" s="12"/>
      <c r="DJ56" s="12"/>
      <c r="DK56" s="12"/>
      <c r="DL56" s="12"/>
      <c r="DM56" s="12"/>
      <c r="DN56" s="12"/>
      <c r="DO56" s="12"/>
      <c r="DP56" s="340">
        <f t="shared" si="23"/>
        <v>43</v>
      </c>
      <c r="DQ56" s="375" t="s">
        <v>106</v>
      </c>
      <c r="DR56" s="12"/>
      <c r="DS56" s="12"/>
      <c r="DT56" s="12"/>
      <c r="DU56" s="12"/>
      <c r="DV56" s="12"/>
      <c r="DW56" s="12"/>
      <c r="DX56" s="12">
        <f t="shared" si="45"/>
        <v>0</v>
      </c>
      <c r="DY56" s="6">
        <f t="shared" si="46"/>
        <v>43</v>
      </c>
      <c r="DZ56" s="5" t="s">
        <v>106</v>
      </c>
      <c r="EA56" s="30">
        <f t="shared" si="47"/>
        <v>294296997.80000007</v>
      </c>
      <c r="EB56" s="30">
        <f t="shared" si="48"/>
        <v>0</v>
      </c>
      <c r="EC56" s="30">
        <f t="shared" si="49"/>
        <v>294296997.80000007</v>
      </c>
      <c r="ED56" s="179">
        <v>294296997.80000007</v>
      </c>
    </row>
    <row r="57" spans="1:143" ht="15" customHeight="1">
      <c r="A57" s="2"/>
      <c r="L57" s="76"/>
      <c r="Q57" s="58"/>
      <c r="R57" s="58"/>
      <c r="S57" s="58"/>
      <c r="T57" s="58"/>
      <c r="Y57" s="76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5"/>
      <c r="BX57" s="245"/>
      <c r="BY57" s="245"/>
      <c r="BZ57" s="245"/>
      <c r="CA57" s="245"/>
      <c r="CB57" s="245"/>
      <c r="CC57" s="245"/>
      <c r="CD57" s="245"/>
      <c r="CE57" s="245"/>
      <c r="CF57" s="245"/>
      <c r="CG57" s="245"/>
      <c r="CH57" s="245"/>
      <c r="CI57" s="245"/>
      <c r="CJ57" s="245"/>
      <c r="CK57" s="245"/>
      <c r="CL57" s="245"/>
      <c r="CM57" s="245"/>
      <c r="CN57" s="245"/>
      <c r="CO57" s="245"/>
      <c r="CP57" s="245"/>
      <c r="CQ57" s="245"/>
      <c r="CR57" s="245"/>
      <c r="CS57" s="25"/>
      <c r="CT57" s="58"/>
      <c r="CU57" s="58"/>
      <c r="CV57" s="58"/>
      <c r="CW57" s="69"/>
      <c r="CX57" s="6">
        <f t="shared" si="21"/>
        <v>44</v>
      </c>
      <c r="CY57" s="5" t="s">
        <v>107</v>
      </c>
      <c r="CZ57" s="12">
        <v>-1444156899.9966838</v>
      </c>
      <c r="DA57" s="12"/>
      <c r="DB57" s="12"/>
      <c r="DC57" s="12"/>
      <c r="DD57" s="12"/>
      <c r="DE57" s="12"/>
      <c r="DF57" s="12"/>
      <c r="DG57" s="6">
        <f t="shared" si="22"/>
        <v>44</v>
      </c>
      <c r="DH57" s="5" t="s">
        <v>107</v>
      </c>
      <c r="DI57" s="12"/>
      <c r="DJ57" s="12"/>
      <c r="DK57" s="12"/>
      <c r="DL57" s="12"/>
      <c r="DM57" s="12"/>
      <c r="DN57" s="12"/>
      <c r="DO57" s="12"/>
      <c r="DP57" s="340">
        <f t="shared" si="23"/>
        <v>44</v>
      </c>
      <c r="DQ57" s="375" t="s">
        <v>107</v>
      </c>
      <c r="DR57" s="12"/>
      <c r="DS57" s="12"/>
      <c r="DT57" s="12"/>
      <c r="DU57" s="12"/>
      <c r="DV57" s="12"/>
      <c r="DW57" s="12"/>
      <c r="DX57" s="12">
        <f t="shared" si="45"/>
        <v>0</v>
      </c>
      <c r="DY57" s="6">
        <f t="shared" si="46"/>
        <v>44</v>
      </c>
      <c r="DZ57" s="5" t="s">
        <v>107</v>
      </c>
      <c r="EA57" s="30">
        <f t="shared" si="47"/>
        <v>-1444156899.9966838</v>
      </c>
      <c r="EB57" s="30">
        <f t="shared" si="48"/>
        <v>0</v>
      </c>
      <c r="EC57" s="30">
        <f t="shared" si="49"/>
        <v>-1444156899.9966838</v>
      </c>
      <c r="ED57" s="179">
        <v>-1444156899.9966838</v>
      </c>
    </row>
    <row r="58" spans="1:143" s="85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6"/>
      <c r="M58" s="5"/>
      <c r="N58" s="5"/>
      <c r="O58" s="5"/>
      <c r="P58" s="5"/>
      <c r="Q58" s="58"/>
      <c r="R58" s="58"/>
      <c r="S58" s="58"/>
      <c r="T58" s="58"/>
      <c r="U58" s="5"/>
      <c r="V58" s="5"/>
      <c r="W58" s="5"/>
      <c r="X58" s="5"/>
      <c r="Y58" s="5"/>
      <c r="Z58" s="5"/>
      <c r="AA58" s="5"/>
      <c r="AB58" s="5"/>
      <c r="AC58" s="5"/>
      <c r="AD58" s="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56"/>
      <c r="AS58" s="56"/>
      <c r="AT58" s="56"/>
      <c r="AU58" s="56"/>
      <c r="AV58" s="56"/>
      <c r="AW58" s="56"/>
      <c r="AX58" s="56"/>
      <c r="AY58" s="56"/>
      <c r="AZ58" s="56"/>
      <c r="BA58" s="5"/>
      <c r="BB58" s="5"/>
      <c r="BC58" s="5"/>
      <c r="BD58" s="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  <c r="BX58" s="245"/>
      <c r="BY58" s="245"/>
      <c r="BZ58" s="245"/>
      <c r="CA58" s="245"/>
      <c r="CB58" s="245"/>
      <c r="CC58" s="245"/>
      <c r="CD58" s="245"/>
      <c r="CE58" s="245"/>
      <c r="CF58" s="245"/>
      <c r="CG58" s="245"/>
      <c r="CH58" s="245"/>
      <c r="CI58" s="245"/>
      <c r="CJ58" s="245"/>
      <c r="CK58" s="245"/>
      <c r="CL58" s="245"/>
      <c r="CM58" s="245"/>
      <c r="CN58" s="245"/>
      <c r="CO58" s="245"/>
      <c r="CP58" s="245"/>
      <c r="CQ58" s="245"/>
      <c r="CR58" s="245"/>
      <c r="CS58" s="25"/>
      <c r="CT58" s="39"/>
      <c r="CU58" s="58"/>
      <c r="CV58" s="58"/>
      <c r="CW58" s="69"/>
      <c r="CX58" s="6">
        <f t="shared" si="21"/>
        <v>45</v>
      </c>
      <c r="CY58" s="5" t="s">
        <v>109</v>
      </c>
      <c r="CZ58" s="12">
        <v>173252695.94745985</v>
      </c>
      <c r="DA58" s="12"/>
      <c r="DB58" s="12"/>
      <c r="DC58" s="12"/>
      <c r="DD58" s="12"/>
      <c r="DE58" s="12"/>
      <c r="DF58" s="12"/>
      <c r="DG58" s="6">
        <f t="shared" si="22"/>
        <v>45</v>
      </c>
      <c r="DH58" s="5" t="s">
        <v>109</v>
      </c>
      <c r="DI58" s="12"/>
      <c r="DJ58" s="12"/>
      <c r="DK58" s="12"/>
      <c r="DL58" s="12"/>
      <c r="DM58" s="12"/>
      <c r="DN58" s="12"/>
      <c r="DO58" s="12"/>
      <c r="DP58" s="340">
        <f t="shared" si="23"/>
        <v>45</v>
      </c>
      <c r="DQ58" s="375" t="s">
        <v>109</v>
      </c>
      <c r="DR58" s="12"/>
      <c r="DS58" s="12"/>
      <c r="DT58" s="12"/>
      <c r="DU58" s="12"/>
      <c r="DV58" s="12"/>
      <c r="DW58" s="12"/>
      <c r="DX58" s="12">
        <f t="shared" si="45"/>
        <v>0</v>
      </c>
      <c r="DY58" s="6">
        <f t="shared" si="46"/>
        <v>45</v>
      </c>
      <c r="DZ58" s="5" t="s">
        <v>109</v>
      </c>
      <c r="EA58" s="30">
        <f t="shared" si="47"/>
        <v>173252695.94745985</v>
      </c>
      <c r="EB58" s="30">
        <f t="shared" si="48"/>
        <v>0</v>
      </c>
      <c r="EC58" s="30">
        <f t="shared" si="49"/>
        <v>173252695.94745985</v>
      </c>
      <c r="ED58" s="179">
        <v>173252695.94745985</v>
      </c>
      <c r="EE58"/>
      <c r="EF58"/>
      <c r="EG58"/>
      <c r="EH58"/>
      <c r="EI58" s="5"/>
      <c r="EJ58" s="5"/>
      <c r="EK58" s="5"/>
      <c r="EL58" s="5"/>
      <c r="EM58" s="5"/>
    </row>
    <row r="59" spans="1:143" s="85" customFormat="1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6"/>
      <c r="M59" s="5"/>
      <c r="N59" s="5"/>
      <c r="O59" s="5"/>
      <c r="P59" s="5"/>
      <c r="Q59" s="58"/>
      <c r="R59" s="58"/>
      <c r="S59" s="58"/>
      <c r="T59" s="58"/>
      <c r="U59" s="5"/>
      <c r="V59" s="5"/>
      <c r="W59" s="5"/>
      <c r="X59" s="5"/>
      <c r="Y59" s="5"/>
      <c r="Z59" s="5"/>
      <c r="AA59" s="5"/>
      <c r="AB59" s="5"/>
      <c r="AC59" s="5"/>
      <c r="AD59" s="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86"/>
      <c r="AS59" s="56"/>
      <c r="AT59" s="56"/>
      <c r="AU59" s="56"/>
      <c r="AV59" s="56"/>
      <c r="AW59" s="86"/>
      <c r="AX59" s="56"/>
      <c r="AY59" s="56"/>
      <c r="AZ59" s="56"/>
      <c r="BA59" s="5"/>
      <c r="BB59" s="5"/>
      <c r="BC59" s="5"/>
      <c r="BD59" s="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5"/>
      <c r="CE59" s="245"/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5"/>
      <c r="CT59" s="39"/>
      <c r="CU59" s="58"/>
      <c r="CV59" s="58"/>
      <c r="CW59" s="69"/>
      <c r="CX59" s="6">
        <f t="shared" si="21"/>
        <v>46</v>
      </c>
      <c r="CY59" s="5" t="s">
        <v>108</v>
      </c>
      <c r="CZ59" s="75">
        <v>-103729671.521424</v>
      </c>
      <c r="DA59" s="75"/>
      <c r="DB59" s="75"/>
      <c r="DC59" s="75"/>
      <c r="DD59" s="75"/>
      <c r="DE59" s="75"/>
      <c r="DF59" s="75"/>
      <c r="DG59" s="6">
        <f t="shared" si="22"/>
        <v>46</v>
      </c>
      <c r="DH59" s="5" t="s">
        <v>108</v>
      </c>
      <c r="DI59" s="75"/>
      <c r="DJ59" s="75"/>
      <c r="DK59" s="75"/>
      <c r="DL59" s="75"/>
      <c r="DM59" s="75"/>
      <c r="DN59" s="75"/>
      <c r="DO59" s="75"/>
      <c r="DP59" s="340">
        <f t="shared" si="23"/>
        <v>46</v>
      </c>
      <c r="DQ59" s="375" t="s">
        <v>108</v>
      </c>
      <c r="DR59" s="75"/>
      <c r="DS59" s="75"/>
      <c r="DT59" s="75"/>
      <c r="DU59" s="75"/>
      <c r="DV59" s="75"/>
      <c r="DW59" s="75"/>
      <c r="DX59" s="75">
        <f t="shared" si="45"/>
        <v>0</v>
      </c>
      <c r="DY59" s="6">
        <f t="shared" si="46"/>
        <v>46</v>
      </c>
      <c r="DZ59" s="5" t="s">
        <v>108</v>
      </c>
      <c r="EA59" s="30">
        <f t="shared" si="47"/>
        <v>-103729671.521424</v>
      </c>
      <c r="EB59" s="30">
        <f t="shared" si="48"/>
        <v>0</v>
      </c>
      <c r="EC59" s="30">
        <f t="shared" si="49"/>
        <v>-103729671.521424</v>
      </c>
      <c r="ED59" s="111">
        <v>-103729671.521424</v>
      </c>
      <c r="EE59"/>
      <c r="EF59"/>
      <c r="EG59"/>
      <c r="EH59"/>
    </row>
    <row r="60" spans="1:143" s="85" customFormat="1" ht="15" customHeight="1" thickBo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6"/>
      <c r="M60" s="5"/>
      <c r="N60" s="5"/>
      <c r="O60" s="5"/>
      <c r="P60" s="5"/>
      <c r="Q60" s="58"/>
      <c r="R60" s="58"/>
      <c r="S60" s="58"/>
      <c r="T60" s="58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56"/>
      <c r="AS60" s="56"/>
      <c r="AT60" s="56"/>
      <c r="AU60" s="56"/>
      <c r="AV60" s="56"/>
      <c r="AW60" s="56"/>
      <c r="AX60" s="56"/>
      <c r="AY60" s="56"/>
      <c r="AZ60" s="56"/>
      <c r="BA60" s="5"/>
      <c r="BB60" s="5"/>
      <c r="BC60" s="5"/>
      <c r="BD60" s="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  <c r="BX60" s="245"/>
      <c r="BY60" s="245"/>
      <c r="BZ60" s="245"/>
      <c r="CA60" s="245"/>
      <c r="CB60" s="245"/>
      <c r="CC60" s="245"/>
      <c r="CD60" s="245"/>
      <c r="CE60" s="245"/>
      <c r="CF60" s="245"/>
      <c r="CG60" s="245"/>
      <c r="CH60" s="245"/>
      <c r="CI60" s="245"/>
      <c r="CJ60" s="245"/>
      <c r="CK60" s="245"/>
      <c r="CL60" s="245"/>
      <c r="CM60" s="245"/>
      <c r="CN60" s="245"/>
      <c r="CO60" s="245"/>
      <c r="CP60" s="245"/>
      <c r="CQ60" s="245"/>
      <c r="CR60" s="245"/>
      <c r="CS60" s="25"/>
      <c r="CT60" s="58"/>
      <c r="CU60" s="58"/>
      <c r="CV60" s="58"/>
      <c r="CW60" s="69"/>
      <c r="CX60" s="6">
        <f t="shared" si="21"/>
        <v>47</v>
      </c>
      <c r="CY60" s="5" t="s">
        <v>110</v>
      </c>
      <c r="CZ60" s="258">
        <f t="shared" ref="CZ60:DI60" si="50">SUM(CZ54:CZ59)</f>
        <v>5221534297.9814234</v>
      </c>
      <c r="DA60" s="258">
        <f t="shared" si="50"/>
        <v>0</v>
      </c>
      <c r="DB60" s="258">
        <f t="shared" si="50"/>
        <v>0</v>
      </c>
      <c r="DC60" s="258">
        <f t="shared" si="50"/>
        <v>0</v>
      </c>
      <c r="DD60" s="258">
        <f t="shared" si="50"/>
        <v>0</v>
      </c>
      <c r="DE60" s="258">
        <f t="shared" si="50"/>
        <v>0</v>
      </c>
      <c r="DF60" s="258">
        <f t="shared" si="50"/>
        <v>0</v>
      </c>
      <c r="DG60" s="6">
        <f t="shared" si="22"/>
        <v>47</v>
      </c>
      <c r="DH60" s="5" t="s">
        <v>110</v>
      </c>
      <c r="DI60" s="258">
        <f t="shared" si="50"/>
        <v>0</v>
      </c>
      <c r="DJ60" s="258">
        <f t="shared" ref="DJ60:DX60" si="51">SUM(DJ54:DJ59)</f>
        <v>0</v>
      </c>
      <c r="DK60" s="258">
        <f t="shared" si="51"/>
        <v>0</v>
      </c>
      <c r="DL60" s="258">
        <f t="shared" si="51"/>
        <v>0</v>
      </c>
      <c r="DM60" s="258">
        <f t="shared" si="51"/>
        <v>0</v>
      </c>
      <c r="DN60" s="258">
        <f>SUM(DN54:DN59)</f>
        <v>0</v>
      </c>
      <c r="DO60" s="258">
        <f>SUM(DO54:DO59)</f>
        <v>0</v>
      </c>
      <c r="DP60" s="340">
        <f t="shared" si="23"/>
        <v>47</v>
      </c>
      <c r="DQ60" s="375" t="s">
        <v>110</v>
      </c>
      <c r="DR60" s="258">
        <f>SUM(DR54:DR59)</f>
        <v>0</v>
      </c>
      <c r="DS60" s="258">
        <f t="shared" si="51"/>
        <v>0</v>
      </c>
      <c r="DT60" s="258">
        <f t="shared" si="51"/>
        <v>0</v>
      </c>
      <c r="DU60" s="258">
        <f t="shared" si="51"/>
        <v>0</v>
      </c>
      <c r="DV60" s="258">
        <f t="shared" si="51"/>
        <v>0</v>
      </c>
      <c r="DW60" s="258">
        <f t="shared" si="51"/>
        <v>0</v>
      </c>
      <c r="DX60" s="258">
        <f t="shared" si="51"/>
        <v>0</v>
      </c>
      <c r="DY60" s="6">
        <f t="shared" si="46"/>
        <v>47</v>
      </c>
      <c r="DZ60" s="5" t="s">
        <v>110</v>
      </c>
      <c r="EA60" s="305">
        <f>SUM(EA54:EA59)</f>
        <v>5221534297.9814234</v>
      </c>
      <c r="EB60" s="305">
        <f>SUM(EB54:EB59)</f>
        <v>0</v>
      </c>
      <c r="EC60" s="305">
        <f>SUM(EC54:EC59)</f>
        <v>5221534297.9814234</v>
      </c>
      <c r="ED60" s="615">
        <v>5221534297.9814234</v>
      </c>
      <c r="EE60"/>
      <c r="EF60"/>
      <c r="EG60"/>
      <c r="EH60"/>
    </row>
    <row r="61" spans="1:143" ht="15" customHeight="1" thickTop="1">
      <c r="A61" s="2"/>
      <c r="L61" s="76"/>
      <c r="Q61" s="58"/>
      <c r="R61" s="58"/>
      <c r="S61" s="58"/>
      <c r="T61" s="58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5"/>
      <c r="CT61" s="58"/>
      <c r="CU61" s="58"/>
      <c r="CV61" s="58"/>
      <c r="CW61" s="97"/>
      <c r="CX61" s="87"/>
      <c r="CY61" s="85"/>
      <c r="CZ61" s="111"/>
      <c r="DA61" s="111"/>
      <c r="DB61" s="111"/>
      <c r="DC61" s="111"/>
      <c r="DD61" s="111"/>
      <c r="DE61" s="111"/>
      <c r="DF61" s="111"/>
      <c r="DG61" s="85"/>
      <c r="DH61" s="85"/>
      <c r="DI61" s="111"/>
      <c r="DJ61" s="111"/>
      <c r="DK61" s="111"/>
      <c r="DL61" s="111"/>
      <c r="DM61" s="111"/>
      <c r="DN61" s="111"/>
      <c r="DO61" s="111"/>
      <c r="DP61" s="85"/>
      <c r="DQ61" s="85"/>
      <c r="DR61" s="111"/>
      <c r="DS61" s="111"/>
      <c r="DT61" s="111"/>
      <c r="DU61" s="111"/>
      <c r="DV61" s="111"/>
      <c r="DW61" s="111"/>
      <c r="DX61" s="111"/>
      <c r="DY61" s="85"/>
      <c r="DZ61" s="85"/>
      <c r="EA61" s="85"/>
      <c r="EB61" s="85"/>
      <c r="EC61" s="85"/>
      <c r="ED61" s="85"/>
      <c r="EI61" s="85"/>
      <c r="EJ61" s="85"/>
      <c r="EK61" s="85"/>
      <c r="EL61" s="85"/>
      <c r="EM61" s="85"/>
    </row>
    <row r="62" spans="1:143" customFormat="1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76"/>
      <c r="M62" s="5"/>
      <c r="N62" s="58"/>
      <c r="O62" s="58"/>
      <c r="P62" s="58"/>
      <c r="Q62" s="58"/>
      <c r="R62" s="58"/>
      <c r="S62" s="58"/>
      <c r="T62" s="58"/>
      <c r="U62" s="5"/>
      <c r="V62" s="5"/>
      <c r="W62" s="5"/>
      <c r="X62" s="5"/>
      <c r="Y62" s="5"/>
      <c r="Z62" s="5"/>
      <c r="AA62" s="5"/>
      <c r="AB62" s="5"/>
      <c r="AC62" s="5"/>
      <c r="AD62" s="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56"/>
      <c r="AS62" s="56"/>
      <c r="AT62" s="56"/>
      <c r="AU62" s="56"/>
      <c r="AV62" s="56"/>
      <c r="AW62" s="56"/>
      <c r="AX62" s="56"/>
      <c r="AY62" s="56"/>
      <c r="AZ62" s="56"/>
      <c r="BA62" s="5"/>
      <c r="BB62" s="5"/>
      <c r="BC62" s="5"/>
      <c r="BD62" s="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/>
      <c r="CL62" s="245"/>
      <c r="CM62" s="245"/>
      <c r="CN62" s="245"/>
      <c r="CO62" s="245"/>
      <c r="CP62" s="245"/>
      <c r="CQ62" s="245"/>
      <c r="CR62" s="245"/>
      <c r="CS62" s="25"/>
      <c r="CT62" s="58"/>
      <c r="CU62" s="58"/>
      <c r="CV62" s="46"/>
      <c r="CW62" s="69"/>
      <c r="CX62" s="87"/>
    </row>
    <row r="63" spans="1:143" customFormat="1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76"/>
      <c r="M63" s="5"/>
      <c r="N63" s="58"/>
      <c r="O63" s="58"/>
      <c r="P63" s="58"/>
      <c r="Q63" s="58"/>
      <c r="R63" s="58"/>
      <c r="S63" s="58"/>
      <c r="T63" s="58"/>
      <c r="U63" s="5"/>
      <c r="V63" s="5"/>
      <c r="W63" s="5"/>
      <c r="X63" s="5"/>
      <c r="Y63" s="5"/>
      <c r="Z63" s="5"/>
      <c r="AA63" s="5"/>
      <c r="AB63" s="5"/>
      <c r="AC63" s="5"/>
      <c r="AD63" s="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56"/>
      <c r="AS63" s="56"/>
      <c r="AT63" s="56"/>
      <c r="AU63" s="56"/>
      <c r="AV63" s="56"/>
      <c r="AW63" s="56"/>
      <c r="AX63" s="56"/>
      <c r="AY63" s="56"/>
      <c r="AZ63" s="56"/>
      <c r="BA63" s="5"/>
      <c r="BB63" s="5"/>
      <c r="BC63" s="5"/>
      <c r="BD63" s="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5"/>
      <c r="BX63" s="245"/>
      <c r="BY63" s="245"/>
      <c r="BZ63" s="245"/>
      <c r="CA63" s="245"/>
      <c r="CB63" s="245"/>
      <c r="CC63" s="245"/>
      <c r="CD63" s="245"/>
      <c r="CE63" s="245"/>
      <c r="CF63" s="245"/>
      <c r="CG63" s="245"/>
      <c r="CH63" s="245"/>
      <c r="CI63" s="245"/>
      <c r="CJ63" s="245"/>
      <c r="CK63" s="245"/>
      <c r="CL63" s="245"/>
      <c r="CM63" s="245"/>
      <c r="CN63" s="245"/>
      <c r="CO63" s="245"/>
      <c r="CP63" s="245"/>
      <c r="CQ63" s="245"/>
      <c r="CR63" s="245"/>
      <c r="CS63" s="25"/>
      <c r="CT63" s="58"/>
      <c r="CU63" s="58"/>
      <c r="CV63" s="58"/>
      <c r="CW63" s="88"/>
      <c r="CX63" s="87"/>
    </row>
    <row r="64" spans="1:143" customFormat="1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76"/>
      <c r="M64" s="5"/>
      <c r="N64" s="58"/>
      <c r="O64" s="58"/>
      <c r="P64" s="58"/>
      <c r="Q64" s="58"/>
      <c r="R64" s="58"/>
      <c r="S64" s="58"/>
      <c r="T64" s="58"/>
      <c r="U64" s="5"/>
      <c r="V64" s="5"/>
      <c r="W64" s="5"/>
      <c r="X64" s="5"/>
      <c r="Y64" s="5"/>
      <c r="Z64" s="5"/>
      <c r="AA64" s="5"/>
      <c r="AB64" s="5"/>
      <c r="AC64" s="5"/>
      <c r="AD64" s="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56"/>
      <c r="AS64" s="56"/>
      <c r="AT64" s="56"/>
      <c r="AU64" s="56"/>
      <c r="AV64" s="56"/>
      <c r="AW64" s="56"/>
      <c r="AX64" s="56"/>
      <c r="AY64" s="56"/>
      <c r="AZ64" s="56"/>
      <c r="BA64" s="5"/>
      <c r="BB64" s="5"/>
      <c r="BC64" s="5"/>
      <c r="BD64" s="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  <c r="BX64" s="245"/>
      <c r="BY64" s="245"/>
      <c r="BZ64" s="245"/>
      <c r="CA64" s="245"/>
      <c r="CB64" s="245"/>
      <c r="CC64" s="245"/>
      <c r="CD64" s="245"/>
      <c r="CE64" s="245"/>
      <c r="CF64" s="245"/>
      <c r="CG64" s="245"/>
      <c r="CH64" s="245"/>
      <c r="CI64" s="245"/>
      <c r="CJ64" s="245"/>
      <c r="CK64" s="245"/>
      <c r="CL64" s="245"/>
      <c r="CM64" s="245"/>
      <c r="CN64" s="245"/>
      <c r="CO64" s="245"/>
      <c r="CP64" s="245"/>
      <c r="CQ64" s="245"/>
      <c r="CR64" s="245"/>
      <c r="CS64" s="25"/>
      <c r="CT64" s="58"/>
      <c r="CU64" s="58"/>
      <c r="CV64" s="58"/>
      <c r="CW64" s="88"/>
      <c r="CX64" s="87"/>
    </row>
    <row r="65" spans="1:138" customFormat="1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76"/>
      <c r="M65" s="5"/>
      <c r="N65" s="58"/>
      <c r="O65" s="58"/>
      <c r="P65" s="58"/>
      <c r="Q65" s="58"/>
      <c r="R65" s="58"/>
      <c r="S65" s="58"/>
      <c r="T65" s="58"/>
      <c r="U65" s="5"/>
      <c r="V65" s="5"/>
      <c r="W65" s="5"/>
      <c r="X65" s="5"/>
      <c r="Y65" s="5"/>
      <c r="Z65" s="5"/>
      <c r="AA65" s="5"/>
      <c r="AB65" s="5"/>
      <c r="AC65" s="5"/>
      <c r="AD65" s="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56"/>
      <c r="AS65" s="56"/>
      <c r="AT65" s="56"/>
      <c r="AU65" s="56"/>
      <c r="AV65" s="56"/>
      <c r="AW65" s="56"/>
      <c r="AX65" s="56"/>
      <c r="AY65" s="56"/>
      <c r="AZ65" s="56"/>
      <c r="BA65" s="5"/>
      <c r="BB65" s="5"/>
      <c r="BC65" s="5"/>
      <c r="BD65" s="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  <c r="BR65" s="245"/>
      <c r="BS65" s="245"/>
      <c r="BT65" s="245"/>
      <c r="BU65" s="245"/>
      <c r="BV65" s="245"/>
      <c r="BW65" s="245"/>
      <c r="BX65" s="245"/>
      <c r="BY65" s="245"/>
      <c r="BZ65" s="245"/>
      <c r="CA65" s="245"/>
      <c r="CB65" s="245"/>
      <c r="CC65" s="245"/>
      <c r="CD65" s="245"/>
      <c r="CE65" s="245"/>
      <c r="CF65" s="245"/>
      <c r="CG65" s="245"/>
      <c r="CH65" s="245"/>
      <c r="CI65" s="245"/>
      <c r="CJ65" s="245"/>
      <c r="CK65" s="245"/>
      <c r="CL65" s="245"/>
      <c r="CM65" s="245"/>
      <c r="CN65" s="245"/>
      <c r="CO65" s="245"/>
      <c r="CP65" s="245"/>
      <c r="CQ65" s="245"/>
      <c r="CR65" s="245"/>
      <c r="CS65" s="25"/>
      <c r="CT65" s="58"/>
      <c r="CU65" s="58"/>
      <c r="CV65" s="58"/>
      <c r="CW65" s="69"/>
      <c r="CX65" s="59"/>
    </row>
    <row r="66" spans="1:138" customFormat="1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76"/>
      <c r="M66" s="5"/>
      <c r="N66" s="58"/>
      <c r="O66" s="58"/>
      <c r="P66" s="58"/>
      <c r="Q66" s="58"/>
      <c r="R66" s="58"/>
      <c r="S66" s="58"/>
      <c r="T66" s="58"/>
      <c r="U66" s="5"/>
      <c r="V66" s="5"/>
      <c r="W66" s="5"/>
      <c r="X66" s="5"/>
      <c r="Y66" s="5"/>
      <c r="Z66" s="5"/>
      <c r="AA66" s="5"/>
      <c r="AB66" s="5"/>
      <c r="AC66" s="5"/>
      <c r="AD66" s="5"/>
      <c r="AE66" s="245"/>
      <c r="AF66" s="245"/>
      <c r="AG66" s="245"/>
      <c r="AH66" s="245"/>
      <c r="AI66" s="245"/>
      <c r="AJ66" s="245"/>
      <c r="AK66" s="245"/>
      <c r="AL66" s="245"/>
      <c r="AM66" s="259"/>
      <c r="AN66" s="89"/>
      <c r="AO66" s="90"/>
      <c r="AP66" s="5"/>
      <c r="AQ66" s="90"/>
      <c r="AR66" s="56"/>
      <c r="AS66" s="56"/>
      <c r="AT66" s="56"/>
      <c r="AU66" s="56"/>
      <c r="AV66" s="56"/>
      <c r="AW66" s="56"/>
      <c r="AX66" s="56"/>
      <c r="AY66" s="56"/>
      <c r="AZ66" s="56"/>
      <c r="BA66" s="5"/>
      <c r="BB66" s="5"/>
      <c r="BC66" s="5"/>
      <c r="BD66" s="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5"/>
      <c r="BT66" s="245"/>
      <c r="BU66" s="245"/>
      <c r="BV66" s="245"/>
      <c r="BW66" s="245"/>
      <c r="BX66" s="245"/>
      <c r="BY66" s="245"/>
      <c r="BZ66" s="245"/>
      <c r="CA66" s="245"/>
      <c r="CB66" s="245"/>
      <c r="CC66" s="245"/>
      <c r="CD66" s="245"/>
      <c r="CE66" s="245"/>
      <c r="CF66" s="245"/>
      <c r="CG66" s="245"/>
      <c r="CH66" s="245"/>
      <c r="CI66" s="245"/>
      <c r="CJ66" s="245"/>
      <c r="CK66" s="245"/>
      <c r="CL66" s="245"/>
      <c r="CM66" s="245"/>
      <c r="CN66" s="245"/>
      <c r="CO66" s="245"/>
      <c r="CP66" s="245"/>
      <c r="CQ66" s="245"/>
      <c r="CR66" s="245"/>
      <c r="CS66" s="5"/>
      <c r="CT66" s="5"/>
      <c r="CU66" s="5"/>
      <c r="CV66" s="5"/>
      <c r="CW66" s="5"/>
      <c r="CX66" s="59"/>
    </row>
    <row r="67" spans="1:138" customFormat="1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76"/>
      <c r="M67" s="5"/>
      <c r="N67" s="58"/>
      <c r="O67" s="58"/>
      <c r="P67" s="58"/>
      <c r="Q67" s="58"/>
      <c r="R67" s="58"/>
      <c r="S67" s="58"/>
      <c r="T67" s="58"/>
      <c r="U67" s="5"/>
      <c r="V67" s="5"/>
      <c r="W67" s="5"/>
      <c r="X67" s="5"/>
      <c r="Y67" s="5"/>
      <c r="Z67" s="5"/>
      <c r="AA67" s="5"/>
      <c r="AB67" s="5"/>
      <c r="AC67" s="5"/>
      <c r="AD67" s="5"/>
      <c r="AE67" s="245"/>
      <c r="AF67" s="245"/>
      <c r="AG67" s="245"/>
      <c r="AH67" s="245"/>
      <c r="AI67" s="245"/>
      <c r="AJ67" s="245"/>
      <c r="AK67" s="245"/>
      <c r="AL67" s="245"/>
      <c r="AM67" s="5"/>
      <c r="AN67" s="5"/>
      <c r="AO67" s="5"/>
      <c r="AP67" s="5"/>
      <c r="AQ67" s="5"/>
      <c r="AR67" s="56"/>
      <c r="AS67" s="56"/>
      <c r="AT67" s="56"/>
      <c r="AU67" s="56"/>
      <c r="AV67" s="56"/>
      <c r="AW67" s="56"/>
      <c r="AX67" s="56"/>
      <c r="AY67" s="56"/>
      <c r="AZ67" s="56"/>
      <c r="BA67" s="5"/>
      <c r="BB67" s="5"/>
      <c r="BC67" s="5"/>
      <c r="BD67" s="5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245"/>
      <c r="BP67" s="245"/>
      <c r="BQ67" s="245"/>
      <c r="BR67" s="245"/>
      <c r="BS67" s="245"/>
      <c r="BT67" s="245"/>
      <c r="BU67" s="245"/>
      <c r="BV67" s="245"/>
      <c r="BW67" s="245"/>
      <c r="BX67" s="245"/>
      <c r="BY67" s="245"/>
      <c r="BZ67" s="245"/>
      <c r="CA67" s="245"/>
      <c r="CB67" s="245"/>
      <c r="CC67" s="245"/>
      <c r="CD67" s="245"/>
      <c r="CE67" s="245"/>
      <c r="CF67" s="245"/>
      <c r="CG67" s="245"/>
      <c r="CH67" s="245"/>
      <c r="CI67" s="245"/>
      <c r="CJ67" s="245"/>
      <c r="CK67" s="245"/>
      <c r="CL67" s="245"/>
      <c r="CM67" s="245"/>
      <c r="CN67" s="245"/>
      <c r="CO67" s="245"/>
      <c r="CP67" s="245"/>
      <c r="CQ67" s="245"/>
      <c r="CR67" s="245"/>
      <c r="CS67" s="5"/>
      <c r="CT67" s="5"/>
      <c r="CU67" s="5"/>
      <c r="CV67" s="5"/>
      <c r="CW67" s="5"/>
      <c r="CX67" s="59"/>
    </row>
    <row r="68" spans="1:138" customFormat="1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76"/>
      <c r="M68" s="5"/>
      <c r="N68" s="58"/>
      <c r="O68" s="58"/>
      <c r="P68" s="58"/>
      <c r="Q68" s="58"/>
      <c r="R68" s="58"/>
      <c r="S68" s="58"/>
      <c r="T68" s="58"/>
      <c r="U68" s="5"/>
      <c r="V68" s="5"/>
      <c r="W68" s="5"/>
      <c r="X68" s="5"/>
      <c r="Y68" s="5"/>
      <c r="Z68" s="5"/>
      <c r="AA68" s="5"/>
      <c r="AB68" s="5"/>
      <c r="AC68" s="5"/>
      <c r="AD68" s="5"/>
      <c r="AE68" s="245"/>
      <c r="AF68" s="245"/>
      <c r="AG68" s="245"/>
      <c r="AH68" s="245"/>
      <c r="AI68" s="245"/>
      <c r="AJ68" s="245"/>
      <c r="AK68" s="245"/>
      <c r="AL68" s="245"/>
      <c r="AM68" s="5"/>
      <c r="AN68" s="5"/>
      <c r="AO68" s="5"/>
      <c r="AP68" s="5"/>
      <c r="AQ68" s="5"/>
      <c r="AR68" s="56"/>
      <c r="AS68" s="56"/>
      <c r="AT68" s="56"/>
      <c r="AU68" s="56"/>
      <c r="AV68" s="56"/>
      <c r="AW68" s="56"/>
      <c r="AX68" s="56"/>
      <c r="AY68" s="56"/>
      <c r="AZ68" s="56"/>
      <c r="BA68" s="55"/>
      <c r="BB68" s="5"/>
      <c r="BC68" s="5"/>
      <c r="BD68" s="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245"/>
      <c r="BT68" s="245"/>
      <c r="BU68" s="245"/>
      <c r="BV68" s="245"/>
      <c r="BW68" s="245"/>
      <c r="BX68" s="245"/>
      <c r="BY68" s="245"/>
      <c r="BZ68" s="245"/>
      <c r="CA68" s="245"/>
      <c r="CB68" s="245"/>
      <c r="CC68" s="245"/>
      <c r="CD68" s="245"/>
      <c r="CE68" s="245"/>
      <c r="CF68" s="245"/>
      <c r="CG68" s="245"/>
      <c r="CH68" s="245"/>
      <c r="CI68" s="245"/>
      <c r="CJ68" s="245"/>
      <c r="CK68" s="245"/>
      <c r="CL68" s="245"/>
      <c r="CM68" s="245"/>
      <c r="CN68" s="245"/>
      <c r="CO68" s="245"/>
      <c r="CP68" s="245"/>
      <c r="CQ68" s="245"/>
      <c r="CR68" s="245"/>
      <c r="CS68" s="5"/>
      <c r="CT68" s="5"/>
      <c r="CU68" s="5"/>
      <c r="CV68" s="5"/>
      <c r="CW68" s="5"/>
      <c r="CX68" s="59"/>
    </row>
    <row r="69" spans="1:138" customFormat="1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76"/>
      <c r="M69" s="5"/>
      <c r="N69" s="58"/>
      <c r="O69" s="58"/>
      <c r="P69" s="58"/>
      <c r="Q69" s="58"/>
      <c r="R69" s="58"/>
      <c r="S69" s="58"/>
      <c r="T69" s="58"/>
      <c r="U69" s="5"/>
      <c r="V69" s="5"/>
      <c r="W69" s="5"/>
      <c r="X69" s="5"/>
      <c r="Y69" s="5"/>
      <c r="Z69" s="5"/>
      <c r="AA69" s="5"/>
      <c r="AB69" s="5"/>
      <c r="AC69" s="5"/>
      <c r="AD69" s="5"/>
      <c r="AE69" s="245"/>
      <c r="AF69" s="245"/>
      <c r="AG69" s="245"/>
      <c r="AH69" s="245"/>
      <c r="AI69" s="245"/>
      <c r="AJ69" s="245"/>
      <c r="AK69" s="245"/>
      <c r="AL69" s="245"/>
      <c r="AM69" s="5"/>
      <c r="AN69" s="5"/>
      <c r="AO69" s="5"/>
      <c r="AP69" s="5"/>
      <c r="AQ69" s="5"/>
      <c r="AR69" s="56"/>
      <c r="AS69" s="56"/>
      <c r="AT69" s="56"/>
      <c r="AU69" s="56"/>
      <c r="AV69" s="56"/>
      <c r="AW69" s="56"/>
      <c r="AX69" s="56"/>
      <c r="AY69" s="56"/>
      <c r="AZ69" s="56"/>
      <c r="BA69" s="5"/>
      <c r="BB69" s="5"/>
      <c r="BC69" s="5"/>
      <c r="BD69" s="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5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/>
      <c r="CN69" s="245"/>
      <c r="CO69" s="245"/>
      <c r="CP69" s="245"/>
      <c r="CQ69" s="245"/>
      <c r="CR69" s="245"/>
      <c r="CS69" s="5"/>
      <c r="CT69" s="5"/>
      <c r="CU69" s="5"/>
      <c r="CV69" s="5"/>
      <c r="CW69" s="5"/>
      <c r="CX69" s="59"/>
    </row>
    <row r="70" spans="1:138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76"/>
      <c r="M70" s="5"/>
      <c r="N70" s="58"/>
      <c r="O70" s="58"/>
      <c r="P70" s="58"/>
      <c r="Q70" s="58"/>
      <c r="R70" s="58"/>
      <c r="S70" s="58"/>
      <c r="T70" s="58"/>
      <c r="U70" s="5"/>
      <c r="V70" s="5"/>
      <c r="W70" s="5"/>
      <c r="X70" s="5"/>
      <c r="Y70" s="5"/>
      <c r="Z70" s="5"/>
      <c r="AA70" s="5"/>
      <c r="AB70" s="5"/>
      <c r="AC70" s="5"/>
      <c r="AD70" s="5"/>
      <c r="AE70" s="245"/>
      <c r="AF70" s="245"/>
      <c r="AG70" s="245"/>
      <c r="AH70" s="245"/>
      <c r="AI70" s="245"/>
      <c r="AJ70" s="245"/>
      <c r="AK70" s="245"/>
      <c r="AL70" s="245"/>
      <c r="AM70" s="5"/>
      <c r="AN70" s="5"/>
      <c r="AO70" s="5"/>
      <c r="AP70" s="5"/>
      <c r="AQ70" s="5"/>
      <c r="AR70" s="56"/>
      <c r="AS70" s="56"/>
      <c r="AT70" s="56"/>
      <c r="AU70" s="56"/>
      <c r="AV70" s="56"/>
      <c r="AW70" s="56"/>
      <c r="AX70" s="56"/>
      <c r="AY70" s="56"/>
      <c r="AZ70" s="56"/>
      <c r="BA70" s="5"/>
      <c r="BB70" s="5"/>
      <c r="BC70" s="5"/>
      <c r="BD70" s="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  <c r="BQ70" s="245"/>
      <c r="BR70" s="245"/>
      <c r="BS70" s="245"/>
      <c r="BT70" s="245"/>
      <c r="BU70" s="245"/>
      <c r="BV70" s="245"/>
      <c r="BW70" s="245"/>
      <c r="BX70" s="245"/>
      <c r="BY70" s="245"/>
      <c r="BZ70" s="245"/>
      <c r="CA70" s="245"/>
      <c r="CB70" s="245"/>
      <c r="CC70" s="245"/>
      <c r="CD70" s="245"/>
      <c r="CE70" s="245"/>
      <c r="CF70" s="245"/>
      <c r="CG70" s="245"/>
      <c r="CH70" s="245"/>
      <c r="CI70" s="245"/>
      <c r="CJ70" s="245"/>
      <c r="CK70" s="245"/>
      <c r="CL70" s="245"/>
      <c r="CM70" s="245"/>
      <c r="CN70" s="245"/>
      <c r="CO70" s="245"/>
      <c r="CP70" s="245"/>
      <c r="CQ70" s="245"/>
      <c r="CR70" s="245"/>
      <c r="CS70" s="5"/>
      <c r="CT70" s="5"/>
      <c r="CU70" s="5"/>
      <c r="CV70" s="5"/>
      <c r="CW70" s="5"/>
      <c r="CX70" s="59"/>
    </row>
    <row r="71" spans="1:138" customFormat="1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76"/>
      <c r="M71" s="5"/>
      <c r="N71" s="58"/>
      <c r="O71" s="58"/>
      <c r="P71" s="58"/>
      <c r="Q71" s="58"/>
      <c r="R71" s="58"/>
      <c r="S71" s="58"/>
      <c r="T71" s="58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6"/>
      <c r="AS71" s="56"/>
      <c r="AT71" s="56"/>
      <c r="AU71" s="56"/>
      <c r="AV71" s="56"/>
      <c r="AW71" s="56"/>
      <c r="AX71" s="56"/>
      <c r="AY71" s="56"/>
      <c r="AZ71" s="56"/>
      <c r="BA71" s="5"/>
      <c r="BB71" s="5"/>
      <c r="BC71" s="5"/>
      <c r="BD71" s="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5"/>
      <c r="BQ71" s="245"/>
      <c r="BR71" s="245"/>
      <c r="BS71" s="245"/>
      <c r="BT71" s="245"/>
      <c r="BU71" s="245"/>
      <c r="BV71" s="245"/>
      <c r="BW71" s="245"/>
      <c r="BX71" s="245"/>
      <c r="BY71" s="245"/>
      <c r="BZ71" s="245"/>
      <c r="CA71" s="245"/>
      <c r="CB71" s="245"/>
      <c r="CC71" s="245"/>
      <c r="CD71" s="245"/>
      <c r="CE71" s="245"/>
      <c r="CF71" s="245"/>
      <c r="CG71" s="245"/>
      <c r="CH71" s="245"/>
      <c r="CI71" s="245"/>
      <c r="CJ71" s="245"/>
      <c r="CK71" s="245"/>
      <c r="CL71" s="245"/>
      <c r="CM71" s="245"/>
      <c r="CN71" s="245"/>
      <c r="CO71" s="245"/>
      <c r="CP71" s="245"/>
      <c r="CQ71" s="245"/>
      <c r="CR71" s="245"/>
      <c r="CS71" s="5"/>
      <c r="CT71" s="5"/>
      <c r="CU71" s="5"/>
      <c r="CV71" s="5"/>
      <c r="CW71" s="5"/>
      <c r="CX71" s="59"/>
    </row>
    <row r="72" spans="1:138" customFormat="1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76"/>
      <c r="M72" s="5"/>
      <c r="N72" s="58"/>
      <c r="O72" s="58"/>
      <c r="P72" s="58"/>
      <c r="Q72" s="58"/>
      <c r="R72" s="58"/>
      <c r="S72" s="58"/>
      <c r="T72" s="58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6"/>
      <c r="AS72" s="56"/>
      <c r="AT72" s="56"/>
      <c r="AU72" s="56"/>
      <c r="AV72" s="56"/>
      <c r="AW72" s="56"/>
      <c r="AX72" s="56"/>
      <c r="AY72" s="56"/>
      <c r="AZ72" s="56"/>
      <c r="BA72" s="5"/>
      <c r="BB72" s="5"/>
      <c r="BC72" s="5"/>
      <c r="BD72" s="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5"/>
      <c r="CC72" s="245"/>
      <c r="CD72" s="245"/>
      <c r="CE72" s="245"/>
      <c r="CF72" s="245"/>
      <c r="CG72" s="245"/>
      <c r="CH72" s="245"/>
      <c r="CI72" s="245"/>
      <c r="CJ72" s="245"/>
      <c r="CK72" s="245"/>
      <c r="CL72" s="245"/>
      <c r="CM72" s="245"/>
      <c r="CN72" s="245"/>
      <c r="CO72" s="245"/>
      <c r="CP72" s="245"/>
      <c r="CQ72" s="245"/>
      <c r="CR72" s="245"/>
      <c r="CS72" s="5"/>
      <c r="CT72" s="5"/>
      <c r="CU72" s="5"/>
      <c r="CV72" s="5"/>
      <c r="CW72" s="5"/>
      <c r="CX72" s="59"/>
    </row>
    <row r="73" spans="1:138" customFormat="1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76"/>
      <c r="M73" s="5"/>
      <c r="N73" s="58"/>
      <c r="O73" s="58"/>
      <c r="P73" s="58"/>
      <c r="Q73" s="58"/>
      <c r="R73" s="58"/>
      <c r="S73" s="58"/>
      <c r="T73" s="58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6"/>
      <c r="AS73" s="56"/>
      <c r="AT73" s="56"/>
      <c r="AU73" s="56"/>
      <c r="AV73" s="56"/>
      <c r="AW73" s="56"/>
      <c r="AX73" s="56"/>
      <c r="AY73" s="56"/>
      <c r="AZ73" s="56"/>
      <c r="BA73" s="5"/>
      <c r="BB73" s="5"/>
      <c r="BC73" s="5"/>
      <c r="BD73" s="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5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245"/>
      <c r="CN73" s="245"/>
      <c r="CO73" s="245"/>
      <c r="CP73" s="245"/>
      <c r="CQ73" s="245"/>
      <c r="CR73" s="245"/>
      <c r="CS73" s="5"/>
      <c r="CT73" s="5"/>
      <c r="CU73" s="5"/>
      <c r="CV73" s="5"/>
      <c r="CW73" s="5"/>
      <c r="CX73" s="59"/>
    </row>
    <row r="74" spans="1:138" customFormat="1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76"/>
      <c r="M74" s="5"/>
      <c r="N74" s="58"/>
      <c r="O74" s="58"/>
      <c r="P74" s="58"/>
      <c r="Q74" s="58"/>
      <c r="R74" s="58"/>
      <c r="S74" s="58"/>
      <c r="T74" s="58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6"/>
      <c r="AS74" s="56"/>
      <c r="AT74" s="56"/>
      <c r="AU74" s="56"/>
      <c r="AV74" s="56"/>
      <c r="AW74" s="56"/>
      <c r="AX74" s="56"/>
      <c r="AY74" s="56"/>
      <c r="AZ74" s="56"/>
      <c r="BA74" s="5"/>
      <c r="BB74" s="5"/>
      <c r="BC74" s="5"/>
      <c r="BD74" s="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5"/>
      <c r="CB74" s="245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45"/>
      <c r="CP74" s="245"/>
      <c r="CQ74" s="245"/>
      <c r="CR74" s="245"/>
      <c r="CS74" s="5"/>
      <c r="CT74" s="5"/>
      <c r="CU74" s="5"/>
      <c r="CV74" s="5"/>
      <c r="CW74" s="5"/>
      <c r="CX74" s="59"/>
    </row>
    <row r="75" spans="1:138" customFormat="1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76"/>
      <c r="M75" s="5"/>
      <c r="N75" s="58"/>
      <c r="O75" s="58"/>
      <c r="P75" s="58"/>
      <c r="Q75" s="58"/>
      <c r="R75" s="58"/>
      <c r="S75" s="58"/>
      <c r="T75" s="58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6"/>
      <c r="AS75" s="56"/>
      <c r="AT75" s="56"/>
      <c r="AU75" s="56"/>
      <c r="AV75" s="56"/>
      <c r="AW75" s="56"/>
      <c r="AX75" s="56"/>
      <c r="AY75" s="56"/>
      <c r="AZ75" s="56"/>
      <c r="BA75" s="5"/>
      <c r="BB75" s="5"/>
      <c r="BC75" s="5"/>
      <c r="BD75" s="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  <c r="BR75" s="245"/>
      <c r="BS75" s="245"/>
      <c r="BT75" s="245"/>
      <c r="BU75" s="245"/>
      <c r="BV75" s="245"/>
      <c r="BW75" s="245"/>
      <c r="BX75" s="245"/>
      <c r="BY75" s="245"/>
      <c r="BZ75" s="245"/>
      <c r="CA75" s="245"/>
      <c r="CB75" s="245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45"/>
      <c r="CP75" s="245"/>
      <c r="CQ75" s="245"/>
      <c r="CR75" s="245"/>
      <c r="CS75" s="5"/>
      <c r="CT75" s="5"/>
      <c r="CU75" s="5"/>
      <c r="CV75" s="5"/>
      <c r="CW75" s="5"/>
      <c r="CX75" s="59"/>
    </row>
    <row r="76" spans="1:138" customFormat="1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76"/>
      <c r="M76" s="5"/>
      <c r="N76" s="58"/>
      <c r="O76" s="58"/>
      <c r="P76" s="58"/>
      <c r="Q76" s="58"/>
      <c r="R76" s="58"/>
      <c r="S76" s="58"/>
      <c r="T76" s="58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6"/>
      <c r="AS76" s="56"/>
      <c r="AT76" s="56"/>
      <c r="AU76" s="56"/>
      <c r="AV76" s="56"/>
      <c r="AW76" s="56"/>
      <c r="AX76" s="56"/>
      <c r="AY76" s="56"/>
      <c r="AZ76" s="56"/>
      <c r="BA76" s="5"/>
      <c r="BB76" s="5"/>
      <c r="BC76" s="5"/>
      <c r="BD76" s="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245"/>
      <c r="BW76" s="245"/>
      <c r="BX76" s="245"/>
      <c r="BY76" s="245"/>
      <c r="BZ76" s="245"/>
      <c r="CA76" s="245"/>
      <c r="CB76" s="245"/>
      <c r="CC76" s="245"/>
      <c r="CD76" s="245"/>
      <c r="CE76" s="245"/>
      <c r="CF76" s="245"/>
      <c r="CG76" s="245"/>
      <c r="CH76" s="245"/>
      <c r="CI76" s="245"/>
      <c r="CJ76" s="245"/>
      <c r="CK76" s="245"/>
      <c r="CL76" s="245"/>
      <c r="CM76" s="245"/>
      <c r="CN76" s="245"/>
      <c r="CO76" s="245"/>
      <c r="CP76" s="245"/>
      <c r="CQ76" s="245"/>
      <c r="CR76" s="245"/>
      <c r="CS76" s="5"/>
      <c r="CT76" s="5"/>
      <c r="CU76" s="5"/>
      <c r="CV76" s="5"/>
      <c r="CW76" s="5"/>
      <c r="CX76" s="59"/>
    </row>
    <row r="77" spans="1:138" ht="15" customHeight="1">
      <c r="L77" s="76"/>
      <c r="N77" s="58"/>
      <c r="O77" s="58"/>
      <c r="P77" s="58"/>
      <c r="Q77" s="58"/>
      <c r="R77" s="58"/>
      <c r="S77" s="58"/>
      <c r="T77" s="58"/>
      <c r="BE77" s="259"/>
      <c r="BF77" s="89"/>
      <c r="BG77" s="90"/>
      <c r="BI77" s="90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F77" s="62"/>
      <c r="EG77" s="62"/>
      <c r="EH77" s="62"/>
    </row>
    <row r="78" spans="1:138" s="82" customFormat="1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76"/>
      <c r="M78" s="5"/>
      <c r="N78" s="58"/>
      <c r="O78" s="58"/>
      <c r="P78" s="58"/>
      <c r="Q78" s="58"/>
      <c r="R78" s="58"/>
      <c r="S78" s="58"/>
      <c r="T78" s="58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6"/>
      <c r="AS78" s="56"/>
      <c r="AT78" s="56"/>
      <c r="AU78" s="56"/>
      <c r="AV78" s="56"/>
      <c r="AW78" s="56"/>
      <c r="AX78" s="56"/>
      <c r="AY78" s="56"/>
      <c r="AZ78" s="56"/>
      <c r="BA78" s="5"/>
      <c r="BB78" s="5"/>
      <c r="BC78" s="5"/>
      <c r="BD78" s="5"/>
      <c r="BE78" s="5"/>
      <c r="BF78" s="5"/>
      <c r="BG78" s="5"/>
      <c r="BH78" s="5"/>
      <c r="BI78" s="5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9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 s="405"/>
      <c r="EG78" s="405"/>
      <c r="EH78" s="405"/>
    </row>
    <row r="79" spans="1:138" ht="15" customHeight="1">
      <c r="L79" s="76"/>
      <c r="N79" s="58"/>
      <c r="O79" s="58"/>
      <c r="P79" s="58"/>
      <c r="Q79" s="58"/>
      <c r="R79" s="58"/>
      <c r="S79" s="58"/>
      <c r="T79" s="58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</row>
    <row r="80" spans="1:138" ht="15" customHeight="1">
      <c r="L80" s="76"/>
      <c r="N80" s="58"/>
      <c r="O80" s="58"/>
      <c r="P80" s="58"/>
      <c r="Q80" s="58"/>
      <c r="R80" s="58"/>
      <c r="S80" s="58"/>
      <c r="T80" s="58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</row>
    <row r="81" spans="12:139" ht="15" customHeight="1">
      <c r="L81" s="76"/>
      <c r="N81" s="58"/>
      <c r="O81" s="58"/>
      <c r="P81" s="58"/>
      <c r="Q81" s="58"/>
      <c r="R81" s="58"/>
      <c r="S81" s="58"/>
      <c r="T81" s="58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</row>
    <row r="82" spans="12:139" ht="15" customHeight="1">
      <c r="L82" s="76"/>
      <c r="N82" s="58"/>
      <c r="O82" s="58"/>
      <c r="P82" s="58"/>
      <c r="Q82" s="58"/>
      <c r="R82" s="58"/>
      <c r="S82" s="58"/>
      <c r="T82" s="58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</row>
    <row r="83" spans="12:139" ht="15" customHeight="1">
      <c r="L83" s="76"/>
      <c r="N83" s="58"/>
      <c r="O83" s="58"/>
      <c r="P83" s="58"/>
      <c r="Q83" s="58"/>
      <c r="R83" s="58"/>
      <c r="S83" s="58"/>
      <c r="T83" s="58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</row>
    <row r="84" spans="12:139" ht="15" customHeight="1">
      <c r="L84" s="76"/>
      <c r="N84" s="58"/>
      <c r="O84" s="58"/>
      <c r="P84" s="58"/>
      <c r="Q84" s="58"/>
      <c r="R84" s="58"/>
      <c r="S84" s="58"/>
      <c r="T84" s="58"/>
    </row>
    <row r="85" spans="12:139" ht="15" customHeight="1">
      <c r="L85" s="76"/>
      <c r="N85" s="58"/>
      <c r="O85" s="58"/>
      <c r="P85" s="58"/>
      <c r="Q85" s="58"/>
      <c r="R85" s="58"/>
      <c r="S85" s="58"/>
      <c r="T85" s="58"/>
    </row>
    <row r="86" spans="12:139" ht="15" customHeight="1">
      <c r="L86" s="76"/>
      <c r="N86" s="58"/>
      <c r="O86" s="58"/>
      <c r="P86" s="58"/>
      <c r="Q86" s="58"/>
      <c r="R86" s="58"/>
      <c r="S86" s="58"/>
      <c r="T86" s="58"/>
    </row>
    <row r="87" spans="12:139" ht="15" customHeight="1">
      <c r="L87" s="76"/>
      <c r="N87" s="58"/>
      <c r="O87" s="58"/>
      <c r="P87" s="58"/>
      <c r="Q87" s="58"/>
      <c r="R87" s="58"/>
      <c r="S87" s="58"/>
      <c r="T87" s="58"/>
    </row>
    <row r="88" spans="12:139" ht="15" customHeight="1">
      <c r="L88" s="76"/>
      <c r="N88" s="58"/>
      <c r="O88" s="58"/>
      <c r="P88" s="58"/>
      <c r="Q88" s="58"/>
      <c r="R88" s="58"/>
      <c r="S88" s="58"/>
      <c r="T88" s="5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I88"/>
    </row>
    <row r="89" spans="12:139" ht="15" customHeight="1">
      <c r="L89" s="76"/>
      <c r="N89" s="58"/>
      <c r="O89" s="58"/>
      <c r="P89" s="58"/>
      <c r="Q89" s="58"/>
      <c r="R89" s="58"/>
      <c r="S89" s="58"/>
      <c r="T89" s="58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I89"/>
    </row>
    <row r="90" spans="12:139" ht="15" customHeight="1">
      <c r="L90" s="76"/>
      <c r="N90" s="58"/>
      <c r="O90" s="58"/>
      <c r="P90" s="58"/>
      <c r="Q90" s="58"/>
      <c r="R90" s="58"/>
      <c r="S90" s="58"/>
      <c r="T90" s="58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I90"/>
    </row>
    <row r="91" spans="12:139" ht="15" customHeight="1">
      <c r="L91" s="76"/>
      <c r="N91" s="58"/>
      <c r="O91" s="58"/>
      <c r="P91" s="58"/>
      <c r="Q91" s="58"/>
      <c r="R91" s="58"/>
      <c r="S91" s="58"/>
      <c r="T91" s="58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I91"/>
    </row>
    <row r="92" spans="12:139" ht="15" customHeight="1">
      <c r="L92" s="76"/>
      <c r="N92" s="58"/>
      <c r="O92" s="58"/>
      <c r="P92" s="58"/>
      <c r="Q92" s="58"/>
      <c r="R92" s="58"/>
      <c r="S92" s="58"/>
      <c r="T92" s="58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I92"/>
    </row>
    <row r="93" spans="12:139" ht="15" customHeight="1">
      <c r="L93" s="76"/>
      <c r="N93" s="58"/>
      <c r="O93" s="58"/>
      <c r="P93" s="58"/>
      <c r="Q93" s="58"/>
      <c r="R93" s="58"/>
      <c r="S93" s="58"/>
      <c r="T93" s="58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I93"/>
    </row>
    <row r="94" spans="12:139" ht="15" customHeight="1">
      <c r="L94" s="76"/>
      <c r="N94" s="58"/>
      <c r="O94" s="58"/>
      <c r="P94" s="58"/>
      <c r="Q94" s="58"/>
      <c r="R94" s="58"/>
      <c r="S94" s="58"/>
      <c r="T94" s="58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I94"/>
    </row>
    <row r="95" spans="12:139" ht="15" customHeight="1">
      <c r="L95" s="76"/>
      <c r="N95" s="58"/>
      <c r="O95" s="58"/>
      <c r="P95" s="58"/>
      <c r="Q95" s="58"/>
      <c r="R95" s="58"/>
      <c r="S95" s="58"/>
      <c r="T95" s="58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I95"/>
    </row>
    <row r="96" spans="12:139" ht="15" customHeight="1">
      <c r="L96" s="76"/>
      <c r="N96" s="58"/>
      <c r="O96" s="58"/>
      <c r="P96" s="58"/>
      <c r="Q96" s="58"/>
      <c r="R96" s="58"/>
      <c r="S96" s="58"/>
      <c r="T96" s="58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I96"/>
    </row>
    <row r="97" spans="12:139" ht="15" customHeight="1">
      <c r="L97" s="76"/>
      <c r="N97" s="58"/>
      <c r="O97" s="58"/>
      <c r="P97" s="58"/>
      <c r="Q97" s="58"/>
      <c r="R97" s="58"/>
      <c r="S97" s="58"/>
      <c r="T97" s="58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I97"/>
    </row>
    <row r="98" spans="12:139" ht="15" customHeight="1">
      <c r="L98" s="76"/>
      <c r="N98" s="58"/>
      <c r="O98" s="58"/>
      <c r="P98" s="58"/>
      <c r="Q98" s="58"/>
      <c r="R98" s="58"/>
      <c r="S98" s="58"/>
      <c r="T98" s="5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I98"/>
    </row>
    <row r="99" spans="12:139" ht="15" customHeight="1">
      <c r="L99" s="76"/>
      <c r="N99" s="58"/>
      <c r="O99" s="58"/>
      <c r="P99" s="58"/>
      <c r="Q99" s="58"/>
      <c r="R99" s="58"/>
      <c r="S99" s="58"/>
      <c r="T99" s="58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I99"/>
    </row>
    <row r="100" spans="12:139" ht="15" customHeight="1">
      <c r="L100" s="76"/>
      <c r="N100" s="58"/>
      <c r="O100" s="58"/>
      <c r="P100" s="58"/>
      <c r="Q100" s="58"/>
      <c r="R100" s="58"/>
      <c r="S100" s="58"/>
      <c r="T100" s="58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I100"/>
    </row>
    <row r="101" spans="12:139" ht="15" customHeight="1">
      <c r="L101" s="76"/>
      <c r="N101" s="58"/>
      <c r="O101" s="58"/>
      <c r="P101" s="58"/>
      <c r="Q101" s="58"/>
      <c r="R101" s="58"/>
      <c r="S101" s="58"/>
      <c r="T101" s="58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I101"/>
    </row>
    <row r="102" spans="12:139" ht="15" customHeight="1">
      <c r="L102" s="76"/>
      <c r="N102" s="58"/>
      <c r="O102" s="58"/>
      <c r="P102" s="58"/>
      <c r="Q102" s="58"/>
      <c r="R102" s="58"/>
      <c r="S102" s="58"/>
      <c r="T102" s="58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I102"/>
    </row>
    <row r="103" spans="12:139" ht="15" customHeight="1">
      <c r="L103" s="76"/>
      <c r="N103" s="58"/>
      <c r="O103" s="58"/>
      <c r="P103" s="58"/>
      <c r="Q103" s="58"/>
      <c r="R103" s="58"/>
      <c r="S103" s="58"/>
      <c r="T103" s="58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I103"/>
    </row>
    <row r="104" spans="12:139" ht="15" customHeight="1">
      <c r="L104" s="76"/>
      <c r="N104" s="58"/>
      <c r="O104" s="58"/>
      <c r="P104" s="58"/>
      <c r="Q104" s="58"/>
      <c r="R104" s="58"/>
      <c r="S104" s="58"/>
      <c r="T104" s="58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I104"/>
    </row>
    <row r="105" spans="12:139" ht="15" customHeight="1">
      <c r="L105" s="76"/>
      <c r="N105" s="58"/>
      <c r="O105" s="58"/>
      <c r="P105" s="58"/>
      <c r="Q105" s="58"/>
      <c r="R105" s="58"/>
      <c r="S105" s="58"/>
      <c r="T105" s="58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I105"/>
    </row>
    <row r="106" spans="12:139" ht="15" customHeight="1">
      <c r="L106" s="76"/>
      <c r="N106" s="58"/>
      <c r="O106" s="58"/>
      <c r="P106" s="58"/>
      <c r="Q106" s="58"/>
      <c r="R106" s="58"/>
      <c r="S106" s="58"/>
      <c r="T106" s="58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I106"/>
    </row>
    <row r="107" spans="12:139" ht="15" customHeight="1">
      <c r="L107" s="76"/>
      <c r="N107" s="58"/>
      <c r="O107" s="58"/>
      <c r="P107" s="58"/>
      <c r="Q107" s="58"/>
      <c r="R107" s="58"/>
      <c r="S107" s="58"/>
      <c r="T107" s="58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I107"/>
    </row>
    <row r="108" spans="12:139" ht="15" customHeight="1">
      <c r="L108" s="76"/>
      <c r="N108" s="58"/>
      <c r="O108" s="58"/>
      <c r="P108" s="58"/>
      <c r="Q108" s="58"/>
      <c r="R108" s="58"/>
      <c r="S108" s="58"/>
      <c r="T108" s="5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I108"/>
    </row>
    <row r="109" spans="12:139" ht="15" customHeight="1">
      <c r="L109" s="76"/>
      <c r="N109" s="58"/>
      <c r="O109" s="58"/>
      <c r="P109" s="58"/>
      <c r="Q109" s="58"/>
      <c r="R109" s="58"/>
      <c r="S109" s="58"/>
      <c r="T109" s="58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I109"/>
    </row>
    <row r="110" spans="12:139" ht="15" customHeight="1">
      <c r="L110" s="76"/>
      <c r="N110" s="58"/>
      <c r="O110" s="58"/>
      <c r="P110" s="58"/>
      <c r="Q110" s="58"/>
      <c r="R110" s="58"/>
      <c r="S110" s="58"/>
      <c r="T110" s="58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I110"/>
    </row>
    <row r="111" spans="12:139" ht="15" customHeight="1">
      <c r="N111" s="58"/>
      <c r="O111" s="58"/>
      <c r="P111" s="58"/>
      <c r="Q111" s="58"/>
      <c r="R111" s="58"/>
      <c r="S111" s="58"/>
      <c r="T111" s="58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I111"/>
    </row>
    <row r="112" spans="12:139" ht="15" customHeight="1">
      <c r="N112" s="58"/>
      <c r="O112" s="58"/>
      <c r="P112" s="58"/>
      <c r="Q112" s="58"/>
      <c r="R112" s="58"/>
      <c r="S112" s="58"/>
      <c r="T112" s="58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I112"/>
    </row>
    <row r="113" spans="14:139" ht="15" customHeight="1">
      <c r="N113" s="58"/>
      <c r="O113" s="58"/>
      <c r="P113" s="58"/>
      <c r="Q113" s="58"/>
      <c r="R113" s="58"/>
      <c r="S113" s="58"/>
      <c r="T113" s="58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I113"/>
    </row>
    <row r="114" spans="14:139" ht="15" customHeight="1">
      <c r="N114" s="58"/>
      <c r="O114" s="58"/>
      <c r="P114" s="58"/>
      <c r="Q114" s="58"/>
      <c r="R114" s="58"/>
      <c r="S114" s="58"/>
      <c r="T114" s="58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I114"/>
    </row>
    <row r="115" spans="14:139" ht="15" customHeight="1">
      <c r="N115" s="58"/>
      <c r="O115" s="58"/>
      <c r="P115" s="58"/>
      <c r="Q115" s="58"/>
      <c r="R115" s="58"/>
      <c r="S115" s="58"/>
      <c r="T115" s="58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I115"/>
    </row>
    <row r="116" spans="14:139" ht="15" customHeight="1">
      <c r="N116" s="58"/>
      <c r="O116" s="58"/>
      <c r="P116" s="58"/>
      <c r="Q116" s="58"/>
      <c r="R116" s="58"/>
      <c r="S116" s="58"/>
      <c r="T116" s="58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I116"/>
    </row>
    <row r="117" spans="14:139" ht="15" customHeight="1">
      <c r="N117" s="58"/>
      <c r="O117" s="58"/>
      <c r="P117" s="58"/>
      <c r="Q117" s="58"/>
      <c r="R117" s="58"/>
      <c r="S117" s="58"/>
      <c r="T117" s="58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I117"/>
    </row>
    <row r="118" spans="14:139" ht="15" customHeight="1">
      <c r="N118" s="58"/>
      <c r="O118" s="58"/>
      <c r="P118" s="58"/>
      <c r="Q118" s="58"/>
      <c r="R118" s="58"/>
      <c r="S118" s="58"/>
      <c r="T118" s="5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I118"/>
    </row>
    <row r="119" spans="14:139" ht="15" customHeight="1">
      <c r="N119" s="58"/>
      <c r="O119" s="58"/>
      <c r="P119" s="58"/>
      <c r="Q119" s="58"/>
      <c r="R119" s="58"/>
      <c r="S119" s="58"/>
      <c r="T119" s="58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I119"/>
    </row>
    <row r="120" spans="14:139" ht="15" customHeight="1">
      <c r="N120" s="58"/>
      <c r="O120" s="58"/>
      <c r="P120" s="58"/>
      <c r="Q120" s="58"/>
      <c r="R120" s="58"/>
      <c r="S120" s="58"/>
      <c r="T120" s="58"/>
    </row>
    <row r="121" spans="14:139" ht="15" customHeight="1">
      <c r="N121" s="58"/>
      <c r="O121" s="58"/>
      <c r="P121" s="58"/>
      <c r="R121" s="58"/>
      <c r="S121" s="58"/>
      <c r="T121" s="58"/>
    </row>
    <row r="122" spans="14:139" ht="15" customHeight="1">
      <c r="N122" s="58"/>
      <c r="O122" s="58"/>
      <c r="P122" s="58"/>
      <c r="R122" s="58"/>
      <c r="S122" s="58"/>
      <c r="T122" s="58"/>
    </row>
    <row r="123" spans="14:139" ht="15" customHeight="1">
      <c r="N123" s="58"/>
      <c r="O123" s="58"/>
      <c r="P123" s="58"/>
    </row>
    <row r="124" spans="14:139" ht="15" customHeight="1">
      <c r="N124" s="58"/>
      <c r="O124" s="58"/>
      <c r="P124" s="58"/>
    </row>
    <row r="125" spans="14:139" ht="15" customHeight="1">
      <c r="N125" s="58"/>
      <c r="O125" s="58"/>
      <c r="P125" s="58"/>
    </row>
    <row r="126" spans="14:139" ht="15" customHeight="1">
      <c r="N126" s="58"/>
      <c r="O126" s="58"/>
      <c r="P126" s="58"/>
    </row>
    <row r="127" spans="14:139" ht="15" customHeight="1">
      <c r="N127" s="58"/>
      <c r="O127" s="58"/>
      <c r="P127" s="58"/>
    </row>
    <row r="128" spans="14:139" ht="15" customHeight="1">
      <c r="N128" s="58"/>
      <c r="O128" s="58"/>
      <c r="P128" s="58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6">
    <mergeCell ref="CI7:CM7"/>
    <mergeCell ref="BT7:BX7"/>
    <mergeCell ref="CD4:CH4"/>
    <mergeCell ref="CD5:CH5"/>
    <mergeCell ref="CD6:CH6"/>
    <mergeCell ref="CD7:CH7"/>
  </mergeCells>
  <phoneticPr fontId="11" type="noConversion"/>
  <conditionalFormatting sqref="E38">
    <cfRule type="cellIs" dxfId="0" priority="1" operator="notEqual">
      <formula>0</formula>
    </cfRule>
  </conditionalFormatting>
  <printOptions horizontalCentered="1"/>
  <pageMargins left="0.5" right="0.25" top="0.28000000000000003" bottom="0.45" header="0.25" footer="0.18"/>
  <pageSetup orientation="portrait" r:id="rId39"/>
  <headerFooter alignWithMargins="0"/>
  <colBreaks count="1" manualBreakCount="1">
    <brk id="110" max="60" man="1"/>
  </colBreaks>
  <ignoredErrors>
    <ignoredError sqref="DC47 DI33 DI47 DI43 DX20:DX23 EB20:EB23 DM56:DM60 EB28 EC48 DD44:DD47 DS42:DS43 DX29 EC50 EC46 EA19:EA28 EC15:EC28 EA29:EC29 DK56:DK60 DX46 DB17 DX50:DX53 DA41:DB46 DA40 DA16:DA19 DA56:DB60 DA47 EC30:EC44 EA30:EA44 DA20:DB39 EA56:EC60 EC52:EC54 DA48:DB48 DK37:DK48 EA45:EB46 EA48:EB54 EA47 DX48 DM33:DM48 DS46:DS47 DA50:DB54 DK50:DK54 DM50:DM54" unlockedFormula="1"/>
    <ignoredError sqref="DE47 DL56:DL60 DL37:DL48 DL50:DL54" formula="1" unlockedFormula="1"/>
    <ignoredError sqref="DE19 DL32:DL35 DL28:DL3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F3" sqref="F3"/>
    </sheetView>
  </sheetViews>
  <sheetFormatPr defaultColWidth="10.7109375" defaultRowHeight="12.75"/>
  <cols>
    <col min="1" max="1" width="3.85546875" style="342" bestFit="1" customWidth="1"/>
    <col min="2" max="2" width="36.85546875" style="342" bestFit="1" customWidth="1"/>
    <col min="3" max="3" width="19.42578125" style="342" customWidth="1"/>
    <col min="4" max="4" width="12.7109375" style="342" customWidth="1"/>
    <col min="5" max="5" width="12" style="342" customWidth="1"/>
    <col min="6" max="6" width="14.140625" style="342" customWidth="1"/>
    <col min="7" max="7" width="4" style="342" bestFit="1" customWidth="1"/>
    <col min="8" max="8" width="14.28515625" style="342" bestFit="1" customWidth="1"/>
    <col min="9" max="9" width="12.28515625" style="342" bestFit="1" customWidth="1"/>
    <col min="10" max="10" width="18.7109375" style="342" bestFit="1" customWidth="1"/>
    <col min="11" max="13" width="10.85546875" style="342" bestFit="1" customWidth="1"/>
    <col min="14" max="16384" width="10.7109375" style="342"/>
  </cols>
  <sheetData>
    <row r="1" spans="1:7" ht="15.75">
      <c r="F1" s="614" t="s">
        <v>778</v>
      </c>
    </row>
    <row r="2" spans="1:7" ht="15.75">
      <c r="B2" s="343"/>
      <c r="F2" s="614" t="s">
        <v>784</v>
      </c>
    </row>
    <row r="3" spans="1:7" ht="12.75" customHeight="1">
      <c r="A3" s="344" t="s">
        <v>179</v>
      </c>
      <c r="B3" s="344"/>
      <c r="C3" s="344"/>
      <c r="D3" s="344"/>
      <c r="E3" s="344"/>
      <c r="F3" s="345"/>
      <c r="G3" s="345"/>
    </row>
    <row r="4" spans="1:7" ht="12.75" customHeight="1">
      <c r="A4" s="344"/>
      <c r="B4" s="344"/>
      <c r="C4" s="344"/>
      <c r="D4" s="344"/>
      <c r="E4" s="344"/>
      <c r="F4" s="339" t="s">
        <v>321</v>
      </c>
      <c r="G4" s="345"/>
    </row>
    <row r="5" spans="1:7" ht="12.75" customHeight="1">
      <c r="A5" s="344" t="s">
        <v>235</v>
      </c>
      <c r="B5" s="344"/>
      <c r="C5" s="344"/>
      <c r="D5" s="344"/>
      <c r="E5" s="344"/>
      <c r="F5" s="345"/>
      <c r="G5" s="345"/>
    </row>
    <row r="6" spans="1:7" ht="12.75" customHeight="1">
      <c r="A6" s="411" t="s">
        <v>236</v>
      </c>
      <c r="B6" s="344"/>
      <c r="C6" s="344"/>
      <c r="D6" s="344"/>
      <c r="E6" s="344"/>
      <c r="F6" s="345"/>
      <c r="G6" s="345"/>
    </row>
    <row r="7" spans="1:7" s="348" customFormat="1" ht="12.75" customHeight="1">
      <c r="A7" s="14" t="str">
        <f>TESTYEAR</f>
        <v>FOR THE TWELVE MONTHS ENDED MARCH 31, 2018</v>
      </c>
      <c r="B7" s="346"/>
      <c r="C7" s="346"/>
      <c r="D7" s="346"/>
      <c r="E7" s="346"/>
      <c r="F7" s="347"/>
      <c r="G7" s="347"/>
    </row>
    <row r="8" spans="1:7">
      <c r="A8" s="349"/>
      <c r="B8" s="349"/>
      <c r="C8" s="349"/>
      <c r="D8" s="349"/>
      <c r="E8" s="349"/>
      <c r="F8" s="349"/>
    </row>
    <row r="9" spans="1:7">
      <c r="A9" s="349"/>
      <c r="B9" s="349"/>
      <c r="C9" s="349"/>
      <c r="D9" s="349"/>
      <c r="E9" s="349"/>
      <c r="F9" s="349"/>
    </row>
    <row r="10" spans="1:7">
      <c r="A10" s="349"/>
      <c r="B10" s="349"/>
      <c r="C10" s="349"/>
      <c r="D10" s="349"/>
      <c r="E10" s="349"/>
      <c r="F10" s="349"/>
    </row>
    <row r="11" spans="1:7">
      <c r="A11" s="342">
        <v>1</v>
      </c>
      <c r="B11" s="350" t="s">
        <v>237</v>
      </c>
      <c r="C11" s="350" t="s">
        <v>238</v>
      </c>
      <c r="D11" s="350" t="s">
        <v>239</v>
      </c>
      <c r="E11" s="350" t="s">
        <v>240</v>
      </c>
      <c r="F11" s="350" t="s">
        <v>241</v>
      </c>
    </row>
    <row r="12" spans="1:7">
      <c r="A12" s="342">
        <v>2</v>
      </c>
    </row>
    <row r="13" spans="1:7">
      <c r="A13" s="342">
        <v>3</v>
      </c>
      <c r="B13" s="342" t="s">
        <v>59</v>
      </c>
      <c r="F13" s="350" t="s">
        <v>242</v>
      </c>
    </row>
    <row r="14" spans="1:7">
      <c r="A14" s="342">
        <v>4</v>
      </c>
      <c r="F14" s="350" t="s">
        <v>243</v>
      </c>
    </row>
    <row r="15" spans="1:7">
      <c r="A15" s="342">
        <v>5</v>
      </c>
      <c r="B15" s="351" t="s">
        <v>165</v>
      </c>
      <c r="C15" s="351" t="s">
        <v>244</v>
      </c>
      <c r="D15" s="351" t="s">
        <v>245</v>
      </c>
      <c r="E15" s="351" t="s">
        <v>246</v>
      </c>
      <c r="F15" s="351" t="s">
        <v>247</v>
      </c>
    </row>
    <row r="16" spans="1:7">
      <c r="A16" s="342">
        <v>6</v>
      </c>
    </row>
    <row r="17" spans="1:14">
      <c r="A17" s="342">
        <v>7</v>
      </c>
      <c r="B17" s="352" t="s">
        <v>268</v>
      </c>
      <c r="C17" s="353">
        <v>3866823198</v>
      </c>
      <c r="D17" s="354">
        <v>0.50290000000000001</v>
      </c>
      <c r="E17" s="355">
        <f>F17/D17</f>
        <v>5.8460926625571688E-2</v>
      </c>
      <c r="F17" s="356">
        <v>2.9400000000000003E-2</v>
      </c>
      <c r="G17" s="357"/>
      <c r="J17" s="341"/>
      <c r="K17" s="341"/>
      <c r="L17" s="341"/>
      <c r="M17" s="341"/>
      <c r="N17" s="341"/>
    </row>
    <row r="18" spans="1:14">
      <c r="A18" s="342">
        <v>8</v>
      </c>
      <c r="C18" s="348"/>
      <c r="D18" s="348"/>
      <c r="E18" s="348"/>
      <c r="F18" s="358"/>
      <c r="J18" s="341"/>
      <c r="K18" s="341"/>
      <c r="L18" s="341"/>
      <c r="M18" s="341"/>
      <c r="N18" s="341"/>
    </row>
    <row r="19" spans="1:14">
      <c r="A19" s="342">
        <v>9</v>
      </c>
      <c r="B19" s="349" t="s">
        <v>248</v>
      </c>
      <c r="C19" s="353">
        <v>3822890945</v>
      </c>
      <c r="D19" s="359">
        <f>ROUND(C19/$C$21,4)</f>
        <v>0.49709999999999999</v>
      </c>
      <c r="E19" s="355">
        <v>9.7153424657534251E-2</v>
      </c>
      <c r="F19" s="360">
        <f>ROUND(D19*E19,4)</f>
        <v>4.8300000000000003E-2</v>
      </c>
      <c r="J19" s="341"/>
      <c r="K19" s="341"/>
      <c r="L19" s="341"/>
      <c r="M19" s="341"/>
      <c r="N19" s="341"/>
    </row>
    <row r="20" spans="1:14">
      <c r="A20" s="342">
        <v>10</v>
      </c>
      <c r="C20" s="348"/>
      <c r="D20" s="348"/>
      <c r="E20" s="348"/>
      <c r="F20" s="361"/>
      <c r="J20" s="341"/>
      <c r="K20" s="341"/>
      <c r="L20" s="341"/>
      <c r="M20" s="341"/>
      <c r="N20" s="341"/>
    </row>
    <row r="21" spans="1:14">
      <c r="A21" s="342">
        <v>11</v>
      </c>
      <c r="B21" s="349" t="s">
        <v>166</v>
      </c>
      <c r="C21" s="362">
        <f>C17+C19</f>
        <v>7689714143</v>
      </c>
      <c r="D21" s="363">
        <f>SUM(D17:D20)</f>
        <v>1</v>
      </c>
      <c r="E21" s="364"/>
      <c r="F21" s="365">
        <f>F17+F19</f>
        <v>7.7700000000000005E-2</v>
      </c>
      <c r="J21" s="341"/>
      <c r="K21" s="341"/>
      <c r="L21" s="341"/>
      <c r="M21" s="341"/>
      <c r="N21" s="341"/>
    </row>
    <row r="22" spans="1:14">
      <c r="A22" s="342">
        <v>12</v>
      </c>
      <c r="F22" s="366"/>
      <c r="J22" s="341"/>
      <c r="K22" s="341"/>
      <c r="L22" s="341"/>
      <c r="M22" s="341"/>
      <c r="N22" s="341"/>
    </row>
    <row r="23" spans="1:14">
      <c r="A23" s="342">
        <v>13</v>
      </c>
      <c r="F23" s="367"/>
      <c r="J23" s="341"/>
      <c r="K23" s="341"/>
      <c r="L23" s="341"/>
      <c r="M23" s="341"/>
      <c r="N23" s="341"/>
    </row>
    <row r="24" spans="1:14">
      <c r="A24" s="342">
        <f t="shared" ref="A24" si="0">A23+1</f>
        <v>14</v>
      </c>
      <c r="B24" s="349" t="s">
        <v>274</v>
      </c>
      <c r="C24" s="349"/>
      <c r="F24" s="367"/>
      <c r="J24" s="341"/>
      <c r="K24" s="341"/>
      <c r="L24" s="341"/>
      <c r="M24" s="341"/>
      <c r="N24" s="341"/>
    </row>
    <row r="25" spans="1:14">
      <c r="F25" s="368"/>
      <c r="J25" s="341"/>
      <c r="K25" s="341"/>
      <c r="L25" s="341"/>
      <c r="M25" s="341"/>
      <c r="N25" s="341"/>
    </row>
    <row r="26" spans="1:14">
      <c r="F26" s="368"/>
      <c r="J26" s="341"/>
      <c r="K26" s="341"/>
      <c r="L26" s="341"/>
      <c r="M26" s="341"/>
      <c r="N26" s="341"/>
    </row>
    <row r="27" spans="1:14">
      <c r="C27" s="369"/>
      <c r="J27" s="341"/>
      <c r="K27" s="341"/>
      <c r="L27" s="341"/>
      <c r="M27" s="341"/>
      <c r="N27" s="341"/>
    </row>
    <row r="28" spans="1:14">
      <c r="C28" s="369"/>
    </row>
    <row r="29" spans="1:14">
      <c r="C29" s="369"/>
    </row>
    <row r="30" spans="1:14">
      <c r="C30" s="369"/>
    </row>
    <row r="31" spans="1:14">
      <c r="C31" s="369"/>
    </row>
    <row r="32" spans="1:14">
      <c r="C32" s="369"/>
    </row>
    <row r="33" spans="3:3">
      <c r="C33" s="369"/>
    </row>
    <row r="34" spans="3:3">
      <c r="C34" s="369"/>
    </row>
    <row r="35" spans="3:3">
      <c r="C35" s="369"/>
    </row>
    <row r="36" spans="3:3">
      <c r="C36" s="369"/>
    </row>
    <row r="37" spans="3:3">
      <c r="C37" s="369"/>
    </row>
    <row r="38" spans="3:3">
      <c r="C38" s="369"/>
    </row>
    <row r="39" spans="3:3">
      <c r="C39" s="369"/>
    </row>
    <row r="40" spans="3:3">
      <c r="C40" s="369"/>
    </row>
    <row r="41" spans="3:3">
      <c r="C41" s="369"/>
    </row>
    <row r="42" spans="3:3">
      <c r="C42" s="369"/>
    </row>
    <row r="43" spans="3:3">
      <c r="C43" s="369"/>
    </row>
    <row r="44" spans="3:3">
      <c r="C44" s="369"/>
    </row>
    <row r="45" spans="3:3">
      <c r="C45" s="369"/>
    </row>
    <row r="46" spans="3:3">
      <c r="C46" s="369"/>
    </row>
    <row r="47" spans="3:3">
      <c r="C47" s="369"/>
    </row>
    <row r="48" spans="3:3">
      <c r="C48" s="369"/>
    </row>
    <row r="49" spans="3:3">
      <c r="C49" s="369"/>
    </row>
    <row r="50" spans="3:3">
      <c r="C50" s="369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90" zoomScaleNormal="90" workbookViewId="0">
      <selection activeCell="A3" sqref="A3:D3"/>
    </sheetView>
  </sheetViews>
  <sheetFormatPr defaultColWidth="11.7109375" defaultRowHeight="15"/>
  <cols>
    <col min="1" max="1" width="71.85546875" style="412" customWidth="1"/>
    <col min="2" max="3" width="21.42578125" style="412" customWidth="1"/>
    <col min="4" max="4" width="22.28515625" style="412" customWidth="1"/>
    <col min="5" max="5" width="3.28515625" style="412" customWidth="1"/>
    <col min="6" max="16384" width="11.7109375" style="412"/>
  </cols>
  <sheetData>
    <row r="1" spans="1:5" ht="15.75">
      <c r="D1" s="614" t="s">
        <v>778</v>
      </c>
    </row>
    <row r="2" spans="1:5" ht="15.75">
      <c r="D2" s="614" t="s">
        <v>785</v>
      </c>
    </row>
    <row r="3" spans="1:5" ht="18" customHeight="1">
      <c r="A3" s="628" t="s">
        <v>179</v>
      </c>
      <c r="B3" s="628"/>
      <c r="C3" s="628"/>
      <c r="D3" s="628"/>
    </row>
    <row r="4" spans="1:5" ht="18" customHeight="1">
      <c r="A4" s="414" t="s">
        <v>330</v>
      </c>
      <c r="B4" s="415"/>
      <c r="C4" s="415"/>
      <c r="D4" s="415"/>
    </row>
    <row r="5" spans="1:5" ht="18" customHeight="1" thickBot="1">
      <c r="A5" s="628" t="s">
        <v>331</v>
      </c>
      <c r="B5" s="628"/>
      <c r="C5" s="628"/>
      <c r="D5" s="628"/>
    </row>
    <row r="6" spans="1:5" ht="19.5" customHeight="1" thickBot="1">
      <c r="B6" s="415"/>
      <c r="C6" s="415"/>
      <c r="D6" s="413" t="s">
        <v>329</v>
      </c>
    </row>
    <row r="7" spans="1:5" ht="18" customHeight="1">
      <c r="A7" s="629" t="s">
        <v>776</v>
      </c>
      <c r="B7" s="629"/>
      <c r="C7" s="629"/>
      <c r="D7" s="629"/>
      <c r="E7" s="416"/>
    </row>
    <row r="8" spans="1:5" ht="18" customHeight="1">
      <c r="A8" s="630"/>
      <c r="B8" s="630"/>
      <c r="C8" s="630"/>
      <c r="D8" s="630"/>
      <c r="E8" s="416"/>
    </row>
    <row r="9" spans="1:5" ht="18" customHeight="1">
      <c r="A9" s="417"/>
      <c r="B9" s="418" t="s">
        <v>332</v>
      </c>
      <c r="C9" s="419" t="s">
        <v>333</v>
      </c>
      <c r="D9" s="420" t="s">
        <v>334</v>
      </c>
    </row>
    <row r="10" spans="1:5" ht="18" customHeight="1">
      <c r="A10" s="421" t="s">
        <v>335</v>
      </c>
      <c r="B10" s="422"/>
      <c r="C10" s="422"/>
      <c r="D10" s="423"/>
      <c r="E10" s="424"/>
    </row>
    <row r="11" spans="1:5" ht="18" customHeight="1">
      <c r="A11" s="425" t="s">
        <v>336</v>
      </c>
      <c r="B11" s="426">
        <v>2252425747.9400001</v>
      </c>
      <c r="C11" s="427">
        <v>954439622.87999904</v>
      </c>
      <c r="D11" s="428">
        <f>SUM(B11:C11)</f>
        <v>3206865370.8199992</v>
      </c>
      <c r="E11" s="424"/>
    </row>
    <row r="12" spans="1:5" ht="18" customHeight="1">
      <c r="A12" s="425" t="s">
        <v>337</v>
      </c>
      <c r="B12" s="429">
        <v>345108.95999999897</v>
      </c>
      <c r="C12" s="430">
        <v>0</v>
      </c>
      <c r="D12" s="431">
        <f>SUM(B12:C12)</f>
        <v>345108.95999999897</v>
      </c>
      <c r="E12" s="424"/>
    </row>
    <row r="13" spans="1:5" ht="18" customHeight="1">
      <c r="A13" s="425" t="s">
        <v>338</v>
      </c>
      <c r="B13" s="429">
        <v>119913342.73999999</v>
      </c>
      <c r="C13" s="430">
        <v>0</v>
      </c>
      <c r="D13" s="431">
        <f>SUM(B13:C13)</f>
        <v>119913342.73999999</v>
      </c>
      <c r="E13" s="424"/>
    </row>
    <row r="14" spans="1:5" ht="18" customHeight="1">
      <c r="A14" s="425" t="s">
        <v>339</v>
      </c>
      <c r="B14" s="432">
        <v>19205356.129999999</v>
      </c>
      <c r="C14" s="433">
        <v>-26460613.620000001</v>
      </c>
      <c r="D14" s="434">
        <f>SUM(B14:C14)</f>
        <v>-7255257.4900000021</v>
      </c>
      <c r="E14" s="424"/>
    </row>
    <row r="15" spans="1:5" ht="18" customHeight="1">
      <c r="A15" s="425" t="s">
        <v>340</v>
      </c>
      <c r="B15" s="427">
        <f>SUM(B11:B14)</f>
        <v>2391889555.77</v>
      </c>
      <c r="C15" s="427">
        <f>SUM(C11:C14)</f>
        <v>927979009.25999904</v>
      </c>
      <c r="D15" s="428">
        <f>SUM(D11:D14)</f>
        <v>3319868565.0299993</v>
      </c>
      <c r="E15" s="424"/>
    </row>
    <row r="16" spans="1:5" ht="18" customHeight="1">
      <c r="A16" s="421" t="s">
        <v>341</v>
      </c>
      <c r="B16" s="435"/>
      <c r="C16" s="435"/>
      <c r="D16" s="436"/>
      <c r="E16" s="424"/>
    </row>
    <row r="17" spans="1:5" ht="18" customHeight="1">
      <c r="A17" s="421" t="s">
        <v>342</v>
      </c>
      <c r="B17" s="435"/>
      <c r="C17" s="435"/>
      <c r="D17" s="436"/>
      <c r="E17" s="424"/>
    </row>
    <row r="18" spans="1:5" ht="18" customHeight="1">
      <c r="A18" s="421" t="s">
        <v>343</v>
      </c>
      <c r="B18" s="435"/>
      <c r="C18" s="435"/>
      <c r="D18" s="436"/>
      <c r="E18" s="424"/>
    </row>
    <row r="19" spans="1:5" ht="18" customHeight="1">
      <c r="A19" s="421" t="s">
        <v>344</v>
      </c>
      <c r="B19" s="435"/>
      <c r="C19" s="435"/>
      <c r="D19" s="436"/>
      <c r="E19" s="424"/>
    </row>
    <row r="20" spans="1:5" ht="18" customHeight="1">
      <c r="A20" s="425" t="s">
        <v>345</v>
      </c>
      <c r="B20" s="426">
        <v>197388367.59999999</v>
      </c>
      <c r="C20" s="427">
        <v>0</v>
      </c>
      <c r="D20" s="428">
        <f>B20+C20</f>
        <v>197388367.59999999</v>
      </c>
      <c r="E20" s="424"/>
    </row>
    <row r="21" spans="1:5" ht="18" customHeight="1">
      <c r="A21" s="425" t="s">
        <v>346</v>
      </c>
      <c r="B21" s="429">
        <v>482961036.42000002</v>
      </c>
      <c r="C21" s="430">
        <v>334823116.41000003</v>
      </c>
      <c r="D21" s="431">
        <f>B21+C21</f>
        <v>817784152.83000004</v>
      </c>
      <c r="E21" s="424"/>
    </row>
    <row r="22" spans="1:5" ht="18" customHeight="1">
      <c r="A22" s="425" t="s">
        <v>347</v>
      </c>
      <c r="B22" s="429">
        <v>117308227.88</v>
      </c>
      <c r="C22" s="430">
        <v>0</v>
      </c>
      <c r="D22" s="431">
        <f>B22+C22</f>
        <v>117308227.88</v>
      </c>
      <c r="E22" s="424"/>
    </row>
    <row r="23" spans="1:5" ht="18" customHeight="1">
      <c r="A23" s="425" t="s">
        <v>348</v>
      </c>
      <c r="B23" s="432">
        <v>-76430322.280000001</v>
      </c>
      <c r="C23" s="433">
        <v>0</v>
      </c>
      <c r="D23" s="434">
        <f>B23+C23</f>
        <v>-76430322.280000001</v>
      </c>
      <c r="E23" s="424"/>
    </row>
    <row r="24" spans="1:5" ht="18" customHeight="1">
      <c r="A24" s="425" t="s">
        <v>349</v>
      </c>
      <c r="B24" s="427">
        <f>SUM(B20:B23)</f>
        <v>721227309.62</v>
      </c>
      <c r="C24" s="427">
        <f>SUM(C20:C23)</f>
        <v>334823116.41000003</v>
      </c>
      <c r="D24" s="428">
        <f>SUM(D20:D23)</f>
        <v>1056050426.03</v>
      </c>
      <c r="E24" s="424"/>
    </row>
    <row r="25" spans="1:5" ht="18" customHeight="1">
      <c r="A25" s="437" t="s">
        <v>350</v>
      </c>
      <c r="B25" s="438"/>
      <c r="C25" s="438"/>
      <c r="D25" s="439"/>
    </row>
    <row r="26" spans="1:5" ht="18" customHeight="1">
      <c r="A26" s="425" t="s">
        <v>351</v>
      </c>
      <c r="B26" s="426">
        <v>126777937.98999999</v>
      </c>
      <c r="C26" s="427">
        <v>4459309.5</v>
      </c>
      <c r="D26" s="428">
        <f t="shared" ref="D26:D40" si="0">B26+C26</f>
        <v>131237247.48999999</v>
      </c>
      <c r="E26" s="424"/>
    </row>
    <row r="27" spans="1:5" ht="18" customHeight="1">
      <c r="A27" s="425" t="s">
        <v>352</v>
      </c>
      <c r="B27" s="429">
        <v>21892949.559999999</v>
      </c>
      <c r="C27" s="430">
        <v>0</v>
      </c>
      <c r="D27" s="431">
        <f t="shared" si="0"/>
        <v>21892949.559999999</v>
      </c>
      <c r="E27" s="424"/>
    </row>
    <row r="28" spans="1:5" ht="18" customHeight="1">
      <c r="A28" s="425" t="s">
        <v>353</v>
      </c>
      <c r="B28" s="429">
        <v>77869045.599999905</v>
      </c>
      <c r="C28" s="430">
        <v>63047117.969999999</v>
      </c>
      <c r="D28" s="431">
        <f t="shared" si="0"/>
        <v>140916163.5699999</v>
      </c>
      <c r="E28" s="424"/>
    </row>
    <row r="29" spans="1:5" ht="18" customHeight="1">
      <c r="A29" s="425" t="s">
        <v>354</v>
      </c>
      <c r="B29" s="429">
        <v>50615958.691398904</v>
      </c>
      <c r="C29" s="430">
        <v>28488678.578600999</v>
      </c>
      <c r="D29" s="431">
        <f t="shared" si="0"/>
        <v>79104637.269999906</v>
      </c>
      <c r="E29" s="424"/>
    </row>
    <row r="30" spans="1:5" ht="18" customHeight="1">
      <c r="A30" s="425" t="s">
        <v>355</v>
      </c>
      <c r="B30" s="429">
        <v>21828367.420462001</v>
      </c>
      <c r="C30" s="430">
        <v>7299749.529538</v>
      </c>
      <c r="D30" s="431">
        <f t="shared" si="0"/>
        <v>29128116.950000003</v>
      </c>
      <c r="E30" s="424"/>
    </row>
    <row r="31" spans="1:5" ht="18" customHeight="1">
      <c r="A31" s="425" t="s">
        <v>356</v>
      </c>
      <c r="B31" s="429">
        <v>108081464.22</v>
      </c>
      <c r="C31" s="430">
        <v>15237276.26</v>
      </c>
      <c r="D31" s="431">
        <f t="shared" si="0"/>
        <v>123318740.48</v>
      </c>
      <c r="E31" s="424"/>
    </row>
    <row r="32" spans="1:5" ht="18" customHeight="1">
      <c r="A32" s="425" t="s">
        <v>357</v>
      </c>
      <c r="B32" s="429">
        <v>127722469.81661491</v>
      </c>
      <c r="C32" s="430">
        <v>63276301.903385006</v>
      </c>
      <c r="D32" s="431">
        <f t="shared" si="0"/>
        <v>190998771.71999991</v>
      </c>
      <c r="E32" s="424"/>
    </row>
    <row r="33" spans="1:5" ht="18" customHeight="1">
      <c r="A33" s="425" t="s">
        <v>358</v>
      </c>
      <c r="B33" s="429">
        <v>299690912.46301591</v>
      </c>
      <c r="C33" s="430">
        <v>127546354.906984</v>
      </c>
      <c r="D33" s="431">
        <f t="shared" si="0"/>
        <v>427237267.36999989</v>
      </c>
      <c r="E33" s="424"/>
    </row>
    <row r="34" spans="1:5" ht="18" customHeight="1">
      <c r="A34" s="425" t="s">
        <v>359</v>
      </c>
      <c r="B34" s="429">
        <v>61146264.530047998</v>
      </c>
      <c r="C34" s="430">
        <v>18499373.289952002</v>
      </c>
      <c r="D34" s="431">
        <f t="shared" si="0"/>
        <v>79645637.819999993</v>
      </c>
      <c r="E34" s="424"/>
    </row>
    <row r="35" spans="1:5" ht="18" customHeight="1">
      <c r="A35" s="425" t="s">
        <v>360</v>
      </c>
      <c r="B35" s="429">
        <v>24598110.5699999</v>
      </c>
      <c r="C35" s="430">
        <v>0</v>
      </c>
      <c r="D35" s="431">
        <f t="shared" si="0"/>
        <v>24598110.5699999</v>
      </c>
      <c r="E35" s="424"/>
    </row>
    <row r="36" spans="1:5" ht="18" customHeight="1">
      <c r="A36" s="440" t="s">
        <v>361</v>
      </c>
      <c r="B36" s="429">
        <v>-79731820.409999907</v>
      </c>
      <c r="C36" s="430">
        <v>2522826.35</v>
      </c>
      <c r="D36" s="431">
        <f t="shared" si="0"/>
        <v>-77208994.059999913</v>
      </c>
    </row>
    <row r="37" spans="1:5" ht="18" customHeight="1">
      <c r="A37" s="440" t="s">
        <v>362</v>
      </c>
      <c r="B37" s="429">
        <v>10506772.619999999</v>
      </c>
      <c r="C37" s="430">
        <v>0</v>
      </c>
      <c r="D37" s="431">
        <f t="shared" si="0"/>
        <v>10506772.619999999</v>
      </c>
    </row>
    <row r="38" spans="1:5" ht="18" customHeight="1">
      <c r="A38" s="440" t="s">
        <v>363</v>
      </c>
      <c r="B38" s="429">
        <v>243915571.73922399</v>
      </c>
      <c r="C38" s="430">
        <v>108571954.760776</v>
      </c>
      <c r="D38" s="431">
        <f t="shared" si="0"/>
        <v>352487526.5</v>
      </c>
    </row>
    <row r="39" spans="1:5" ht="18" customHeight="1">
      <c r="A39" s="440" t="s">
        <v>364</v>
      </c>
      <c r="B39" s="429">
        <v>52535707.060000002</v>
      </c>
      <c r="C39" s="430">
        <v>17072511.239999998</v>
      </c>
      <c r="D39" s="431">
        <f t="shared" si="0"/>
        <v>69608218.299999997</v>
      </c>
    </row>
    <row r="40" spans="1:5" ht="18" customHeight="1">
      <c r="A40" s="440" t="s">
        <v>365</v>
      </c>
      <c r="B40" s="432">
        <v>112685940.827847</v>
      </c>
      <c r="C40" s="433">
        <v>21379337.292151999</v>
      </c>
      <c r="D40" s="434">
        <f t="shared" si="0"/>
        <v>134065278.11999901</v>
      </c>
    </row>
    <row r="41" spans="1:5" ht="18" customHeight="1">
      <c r="A41" s="437" t="s">
        <v>366</v>
      </c>
      <c r="B41" s="427">
        <f>SUM(B24:B40)</f>
        <v>1981362962.3186104</v>
      </c>
      <c r="C41" s="427">
        <f>SUM(C24:C40)</f>
        <v>812223907.99138808</v>
      </c>
      <c r="D41" s="428">
        <f>SUM(D24:D40)</f>
        <v>2793586870.3099985</v>
      </c>
    </row>
    <row r="42" spans="1:5" ht="18" customHeight="1">
      <c r="A42" s="440"/>
      <c r="B42" s="438"/>
      <c r="C42" s="438"/>
      <c r="D42" s="439"/>
    </row>
    <row r="43" spans="1:5" ht="18" customHeight="1">
      <c r="A43" s="441" t="s">
        <v>55</v>
      </c>
      <c r="B43" s="442">
        <f>B15-B41</f>
        <v>410526593.45138955</v>
      </c>
      <c r="C43" s="442">
        <f>C15-C41</f>
        <v>115755101.26861095</v>
      </c>
      <c r="D43" s="443">
        <f>D15-D41</f>
        <v>526281694.72000074</v>
      </c>
    </row>
    <row r="44" spans="1:5" ht="12" customHeight="1">
      <c r="A44" s="444"/>
      <c r="B44" s="445"/>
      <c r="C44" s="445"/>
      <c r="D44" s="446"/>
      <c r="E44" s="424"/>
    </row>
    <row r="45" spans="1:5" s="424" customFormat="1" ht="18" customHeight="1">
      <c r="A45" s="447"/>
      <c r="B45" s="448"/>
      <c r="C45" s="448"/>
      <c r="D45" s="449"/>
    </row>
    <row r="46" spans="1:5" ht="18" customHeight="1">
      <c r="A46" s="424"/>
      <c r="B46" s="450"/>
    </row>
    <row r="47" spans="1:5">
      <c r="B47" s="451"/>
      <c r="C47" s="451"/>
    </row>
    <row r="48" spans="1:5" ht="18" customHeight="1">
      <c r="B48" s="451"/>
      <c r="C48" s="451"/>
      <c r="D48" s="452"/>
    </row>
  </sheetData>
  <mergeCells count="4">
    <mergeCell ref="A3:D3"/>
    <mergeCell ref="A5:D5"/>
    <mergeCell ref="A7:D7"/>
    <mergeCell ref="A8:D8"/>
  </mergeCells>
  <pageMargins left="0.7" right="0.7" top="0.75" bottom="0.75" header="0.3" footer="0.3"/>
  <pageSetup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3" sqref="B13"/>
    </sheetView>
  </sheetViews>
  <sheetFormatPr defaultRowHeight="15"/>
  <cols>
    <col min="1" max="1" width="84.28515625" style="453" customWidth="1"/>
    <col min="2" max="2" width="27.85546875" style="454" customWidth="1"/>
    <col min="3" max="3" width="27.42578125" style="454" customWidth="1"/>
    <col min="4" max="4" width="9.140625" style="412"/>
    <col min="5" max="5" width="17.42578125" style="412" bestFit="1" customWidth="1"/>
    <col min="6" max="16384" width="9.140625" style="412"/>
  </cols>
  <sheetData>
    <row r="1" spans="1:5" ht="15.75">
      <c r="C1" s="614"/>
    </row>
    <row r="2" spans="1:5" ht="13.5" customHeight="1">
      <c r="C2" s="614"/>
    </row>
    <row r="3" spans="1:5">
      <c r="A3" s="619" t="s">
        <v>179</v>
      </c>
      <c r="B3" s="619"/>
      <c r="C3" s="619"/>
      <c r="D3" s="617"/>
    </row>
    <row r="4" spans="1:5" ht="17.25" customHeight="1">
      <c r="A4" s="620" t="s">
        <v>367</v>
      </c>
      <c r="B4" s="620"/>
      <c r="C4" s="620"/>
      <c r="D4" s="618"/>
    </row>
    <row r="5" spans="1:5" ht="15.75" thickBot="1">
      <c r="A5" s="619" t="s">
        <v>368</v>
      </c>
      <c r="B5" s="619"/>
      <c r="C5" s="619"/>
      <c r="D5" s="617"/>
    </row>
    <row r="6" spans="1:5" ht="17.25" customHeight="1" thickBot="1">
      <c r="C6" s="455" t="s">
        <v>771</v>
      </c>
    </row>
    <row r="7" spans="1:5" ht="9" customHeight="1"/>
    <row r="8" spans="1:5">
      <c r="A8" s="456" t="s">
        <v>369</v>
      </c>
      <c r="B8" s="457" t="s">
        <v>370</v>
      </c>
      <c r="C8" s="458" t="s">
        <v>371</v>
      </c>
    </row>
    <row r="9" spans="1:5">
      <c r="A9" s="635" t="s">
        <v>372</v>
      </c>
      <c r="B9" s="636"/>
      <c r="C9" s="636"/>
    </row>
    <row r="10" spans="1:5">
      <c r="A10" s="459" t="s">
        <v>373</v>
      </c>
    </row>
    <row r="11" spans="1:5">
      <c r="A11" s="459" t="s">
        <v>374</v>
      </c>
    </row>
    <row r="12" spans="1:5">
      <c r="A12" s="459" t="s">
        <v>375</v>
      </c>
      <c r="B12" s="586">
        <v>9766534298.6499996</v>
      </c>
      <c r="C12" s="586">
        <v>125063042098.11</v>
      </c>
      <c r="E12" s="461"/>
    </row>
    <row r="13" spans="1:5">
      <c r="A13" s="459" t="s">
        <v>376</v>
      </c>
      <c r="B13" s="460">
        <v>0</v>
      </c>
      <c r="C13" s="460">
        <v>0</v>
      </c>
    </row>
    <row r="14" spans="1:5">
      <c r="A14" s="459" t="s">
        <v>377</v>
      </c>
      <c r="B14" s="460">
        <v>49283195.740000002</v>
      </c>
      <c r="C14" s="460">
        <v>664209722.95000017</v>
      </c>
    </row>
    <row r="15" spans="1:5">
      <c r="A15" s="459" t="s">
        <v>378</v>
      </c>
      <c r="B15" s="460">
        <v>91525009.939999998</v>
      </c>
      <c r="C15" s="460">
        <v>1067217728.4200001</v>
      </c>
    </row>
    <row r="16" spans="1:5">
      <c r="A16" s="459" t="s">
        <v>379</v>
      </c>
      <c r="B16" s="460">
        <v>246082066.06</v>
      </c>
      <c r="C16" s="460">
        <v>3350325872.9999986</v>
      </c>
    </row>
    <row r="17" spans="1:3">
      <c r="A17" s="459" t="s">
        <v>380</v>
      </c>
      <c r="B17" s="462">
        <v>282791674.87</v>
      </c>
      <c r="C17" s="462">
        <v>3676291773.309999</v>
      </c>
    </row>
    <row r="18" spans="1:3">
      <c r="A18" s="459" t="s">
        <v>381</v>
      </c>
      <c r="B18" s="460">
        <f>SUM(B12:B17)</f>
        <v>10436216245.26</v>
      </c>
      <c r="C18" s="460">
        <f>SUM(C12:C17)</f>
        <v>133821087195.78999</v>
      </c>
    </row>
    <row r="19" spans="1:3">
      <c r="A19" s="459"/>
      <c r="B19" s="463"/>
      <c r="C19" s="463"/>
    </row>
    <row r="20" spans="1:3">
      <c r="A20" s="459" t="s">
        <v>382</v>
      </c>
      <c r="B20" s="464"/>
      <c r="C20" s="464"/>
    </row>
    <row r="21" spans="1:3">
      <c r="A21" s="459" t="s">
        <v>383</v>
      </c>
      <c r="B21" s="460">
        <v>3700424342.6900001</v>
      </c>
      <c r="C21" s="460">
        <v>46784213593.719986</v>
      </c>
    </row>
    <row r="22" spans="1:3">
      <c r="A22" s="459" t="s">
        <v>384</v>
      </c>
      <c r="B22" s="460">
        <v>611314.14</v>
      </c>
      <c r="C22" s="460">
        <v>16203055.420000006</v>
      </c>
    </row>
    <row r="23" spans="1:3">
      <c r="A23" s="459" t="s">
        <v>385</v>
      </c>
      <c r="B23" s="460">
        <v>84764113.530000001</v>
      </c>
      <c r="C23" s="460">
        <v>1080819891.3199999</v>
      </c>
    </row>
    <row r="24" spans="1:3">
      <c r="A24" s="459" t="s">
        <v>386</v>
      </c>
      <c r="B24" s="460">
        <v>154597628.06999999</v>
      </c>
      <c r="C24" s="460">
        <v>1756413358.7099957</v>
      </c>
    </row>
    <row r="25" spans="1:3">
      <c r="A25" s="459" t="s">
        <v>387</v>
      </c>
      <c r="B25" s="460">
        <v>8654564.4700000007</v>
      </c>
      <c r="C25" s="460">
        <v>34618257.880000003</v>
      </c>
    </row>
    <row r="26" spans="1:3">
      <c r="A26" s="459" t="s">
        <v>388</v>
      </c>
      <c r="B26" s="462">
        <v>0</v>
      </c>
      <c r="C26" s="462">
        <v>77891080.230000004</v>
      </c>
    </row>
    <row r="27" spans="1:3">
      <c r="A27" s="459" t="s">
        <v>389</v>
      </c>
      <c r="B27" s="460">
        <f>SUM(B21:B26)</f>
        <v>3949051962.9000001</v>
      </c>
      <c r="C27" s="460">
        <f>SUM(C21:C26)</f>
        <v>49750159237.279984</v>
      </c>
    </row>
    <row r="28" spans="1:3">
      <c r="A28" s="459"/>
      <c r="B28" s="463"/>
      <c r="C28" s="463"/>
    </row>
    <row r="29" spans="1:3">
      <c r="A29" s="459" t="s">
        <v>390</v>
      </c>
      <c r="B29" s="464"/>
      <c r="C29" s="464"/>
    </row>
    <row r="30" spans="1:3">
      <c r="A30" s="459" t="s">
        <v>391</v>
      </c>
      <c r="B30" s="460">
        <v>670843023.72000003</v>
      </c>
      <c r="C30" s="460">
        <v>7929726597.4800005</v>
      </c>
    </row>
    <row r="31" spans="1:3">
      <c r="A31" s="459" t="s">
        <v>392</v>
      </c>
      <c r="B31" s="460">
        <v>1387106.61</v>
      </c>
      <c r="C31" s="460">
        <v>14336262.9</v>
      </c>
    </row>
    <row r="32" spans="1:3">
      <c r="A32" s="459" t="s">
        <v>393</v>
      </c>
      <c r="B32" s="460">
        <v>0</v>
      </c>
      <c r="C32" s="460">
        <v>100691708.82999998</v>
      </c>
    </row>
    <row r="33" spans="1:3">
      <c r="A33" s="459" t="s">
        <v>394</v>
      </c>
      <c r="B33" s="460">
        <v>45911630.880000003</v>
      </c>
      <c r="C33" s="460">
        <v>217229578.37</v>
      </c>
    </row>
    <row r="34" spans="1:3">
      <c r="A34" s="459" t="s">
        <v>395</v>
      </c>
      <c r="B34" s="462">
        <v>174500637.269999</v>
      </c>
      <c r="C34" s="462">
        <v>1800538514.0599978</v>
      </c>
    </row>
    <row r="35" spans="1:3">
      <c r="A35" s="459" t="s">
        <v>396</v>
      </c>
      <c r="B35" s="460">
        <f>SUM(B30:B34)</f>
        <v>892642398.47999907</v>
      </c>
      <c r="C35" s="460">
        <v>10062522661.639997</v>
      </c>
    </row>
    <row r="36" spans="1:3">
      <c r="A36" s="459"/>
      <c r="B36" s="463"/>
      <c r="C36" s="463"/>
    </row>
    <row r="37" spans="1:3">
      <c r="A37" s="459" t="s">
        <v>397</v>
      </c>
      <c r="B37" s="464"/>
      <c r="C37" s="464"/>
    </row>
    <row r="38" spans="1:3">
      <c r="A38" s="459" t="s">
        <v>398</v>
      </c>
      <c r="B38" s="460">
        <v>-5393056732.9200001</v>
      </c>
      <c r="C38" s="460">
        <v>-68066656288.369919</v>
      </c>
    </row>
    <row r="39" spans="1:3">
      <c r="A39" s="459" t="s">
        <v>399</v>
      </c>
      <c r="B39" s="460">
        <v>-199902166.81999999</v>
      </c>
      <c r="C39" s="460">
        <v>-2298885526.6399989</v>
      </c>
    </row>
    <row r="40" spans="1:3">
      <c r="A40" s="459" t="s">
        <v>400</v>
      </c>
      <c r="B40" s="462">
        <v>-131755773.549999</v>
      </c>
      <c r="C40" s="462">
        <v>-1657963800.609997</v>
      </c>
    </row>
    <row r="41" spans="1:3">
      <c r="A41" s="459" t="s">
        <v>401</v>
      </c>
      <c r="B41" s="460">
        <f>SUM(B38:B40)</f>
        <v>-5724714673.289999</v>
      </c>
      <c r="C41" s="460">
        <v>-72023505615.619934</v>
      </c>
    </row>
    <row r="42" spans="1:3">
      <c r="A42" s="459"/>
      <c r="B42" s="463"/>
      <c r="C42" s="463"/>
    </row>
    <row r="43" spans="1:3">
      <c r="A43" s="459" t="s">
        <v>402</v>
      </c>
      <c r="B43" s="460">
        <v>9553195933.3499985</v>
      </c>
      <c r="C43" s="460">
        <v>121610263479.09009</v>
      </c>
    </row>
    <row r="44" spans="1:3">
      <c r="A44" s="459"/>
      <c r="B44" s="463"/>
      <c r="C44" s="463"/>
    </row>
    <row r="45" spans="1:3">
      <c r="A45" s="459" t="s">
        <v>403</v>
      </c>
      <c r="B45" s="464"/>
      <c r="C45" s="464"/>
    </row>
    <row r="46" spans="1:3">
      <c r="A46" s="459" t="s">
        <v>404</v>
      </c>
      <c r="B46" s="464"/>
      <c r="C46" s="464"/>
    </row>
    <row r="47" spans="1:3">
      <c r="A47" s="459" t="s">
        <v>405</v>
      </c>
      <c r="B47" s="460">
        <v>3120524.04</v>
      </c>
      <c r="C47" s="460">
        <v>39763523.050000004</v>
      </c>
    </row>
    <row r="48" spans="1:3">
      <c r="A48" s="459" t="s">
        <v>406</v>
      </c>
      <c r="B48" s="460">
        <v>-20712.73</v>
      </c>
      <c r="C48" s="460">
        <v>-310518.58999999991</v>
      </c>
    </row>
    <row r="49" spans="1:3">
      <c r="A49" s="459" t="s">
        <v>407</v>
      </c>
      <c r="B49" s="460">
        <v>25149902</v>
      </c>
      <c r="C49" s="460">
        <v>351033372</v>
      </c>
    </row>
    <row r="50" spans="1:3">
      <c r="A50" s="459" t="s">
        <v>408</v>
      </c>
      <c r="B50" s="462">
        <v>48572105.079999998</v>
      </c>
      <c r="C50" s="462">
        <v>638766928.76999974</v>
      </c>
    </row>
    <row r="51" spans="1:3">
      <c r="A51" s="459" t="s">
        <v>409</v>
      </c>
      <c r="B51" s="460">
        <v>76821818.390000001</v>
      </c>
      <c r="C51" s="460">
        <v>1029253305.2299999</v>
      </c>
    </row>
    <row r="52" spans="1:3">
      <c r="A52" s="459"/>
      <c r="B52" s="463"/>
      <c r="C52" s="463"/>
    </row>
    <row r="53" spans="1:3">
      <c r="A53" s="459" t="s">
        <v>410</v>
      </c>
      <c r="B53" s="460">
        <f>B51</f>
        <v>76821818.390000001</v>
      </c>
      <c r="C53" s="460">
        <f>C51</f>
        <v>1029253305.2299999</v>
      </c>
    </row>
    <row r="54" spans="1:3">
      <c r="A54" s="459"/>
      <c r="B54" s="463"/>
      <c r="C54" s="463"/>
    </row>
    <row r="55" spans="1:3">
      <c r="A55" s="459" t="s">
        <v>411</v>
      </c>
      <c r="B55" s="464"/>
      <c r="C55" s="464"/>
    </row>
    <row r="56" spans="1:3">
      <c r="A56" s="459" t="s">
        <v>412</v>
      </c>
      <c r="B56" s="464"/>
      <c r="C56" s="464"/>
    </row>
    <row r="57" spans="1:3">
      <c r="A57" s="459" t="s">
        <v>413</v>
      </c>
      <c r="B57" s="460">
        <v>10566939.01</v>
      </c>
      <c r="C57" s="460">
        <v>201522545.42999968</v>
      </c>
    </row>
    <row r="58" spans="1:3">
      <c r="A58" s="459" t="s">
        <v>414</v>
      </c>
      <c r="B58" s="460">
        <v>10136393.85</v>
      </c>
      <c r="C58" s="460">
        <v>68556742.179999933</v>
      </c>
    </row>
    <row r="59" spans="1:3">
      <c r="A59" s="459" t="s">
        <v>415</v>
      </c>
      <c r="B59" s="460">
        <v>3529350.97</v>
      </c>
      <c r="C59" s="460">
        <v>64398907.909999982</v>
      </c>
    </row>
    <row r="60" spans="1:3">
      <c r="A60" s="459" t="s">
        <v>416</v>
      </c>
      <c r="B60" s="462">
        <v>0</v>
      </c>
      <c r="C60" s="462">
        <v>0</v>
      </c>
    </row>
    <row r="61" spans="1:3">
      <c r="A61" s="459" t="s">
        <v>417</v>
      </c>
      <c r="B61" s="460">
        <v>24232683.829999998</v>
      </c>
      <c r="C61" s="460">
        <v>334478195.51999956</v>
      </c>
    </row>
    <row r="62" spans="1:3">
      <c r="A62" s="459"/>
      <c r="B62" s="463"/>
      <c r="C62" s="463"/>
    </row>
    <row r="63" spans="1:3">
      <c r="A63" s="459" t="s">
        <v>418</v>
      </c>
      <c r="B63" s="465">
        <v>0</v>
      </c>
      <c r="C63" s="465">
        <v>0</v>
      </c>
    </row>
    <row r="64" spans="1:3">
      <c r="A64" s="459" t="s">
        <v>419</v>
      </c>
      <c r="B64" s="464">
        <v>0</v>
      </c>
      <c r="C64" s="464">
        <v>0</v>
      </c>
    </row>
    <row r="65" spans="1:3">
      <c r="A65" s="459"/>
      <c r="B65" s="464"/>
      <c r="C65" s="464"/>
    </row>
    <row r="66" spans="1:3">
      <c r="A66" s="459" t="s">
        <v>420</v>
      </c>
      <c r="B66" s="464"/>
      <c r="C66" s="464"/>
    </row>
    <row r="67" spans="1:3">
      <c r="A67" s="459" t="s">
        <v>421</v>
      </c>
      <c r="B67" s="460">
        <v>655017.64</v>
      </c>
      <c r="C67" s="460">
        <v>32096858.900000006</v>
      </c>
    </row>
    <row r="68" spans="1:3">
      <c r="A68" s="459" t="s">
        <v>422</v>
      </c>
      <c r="B68" s="460">
        <v>245480122.15000001</v>
      </c>
      <c r="C68" s="460">
        <v>2656658479.9399943</v>
      </c>
    </row>
    <row r="69" spans="1:3">
      <c r="A69" s="459" t="s">
        <v>423</v>
      </c>
      <c r="B69" s="460">
        <v>96116581.430000007</v>
      </c>
      <c r="C69" s="460">
        <v>1130901236.6199987</v>
      </c>
    </row>
    <row r="70" spans="1:3">
      <c r="A70" s="459" t="s">
        <v>424</v>
      </c>
      <c r="B70" s="460">
        <v>11139705.560000001</v>
      </c>
      <c r="C70" s="460">
        <v>143630027.03999999</v>
      </c>
    </row>
    <row r="71" spans="1:3">
      <c r="A71" s="459" t="s">
        <v>425</v>
      </c>
      <c r="B71" s="460">
        <v>0</v>
      </c>
      <c r="C71" s="460">
        <v>0</v>
      </c>
    </row>
    <row r="72" spans="1:3">
      <c r="A72" s="459" t="s">
        <v>426</v>
      </c>
      <c r="B72" s="460">
        <v>173845301.37</v>
      </c>
      <c r="C72" s="460">
        <v>2069659040.4799967</v>
      </c>
    </row>
    <row r="73" spans="1:3">
      <c r="A73" s="459" t="s">
        <v>427</v>
      </c>
      <c r="B73" s="460">
        <v>169235.18</v>
      </c>
      <c r="C73" s="460">
        <v>2005865.43</v>
      </c>
    </row>
    <row r="74" spans="1:3">
      <c r="A74" s="459" t="s">
        <v>428</v>
      </c>
      <c r="B74" s="462">
        <v>-33662916.409999996</v>
      </c>
      <c r="C74" s="462">
        <v>-192629219.42999977</v>
      </c>
    </row>
    <row r="75" spans="1:3">
      <c r="A75" s="459" t="s">
        <v>429</v>
      </c>
      <c r="B75" s="460">
        <v>493743046.92000002</v>
      </c>
      <c r="C75" s="460">
        <v>5842322288.9799929</v>
      </c>
    </row>
    <row r="76" spans="1:3">
      <c r="A76" s="459"/>
      <c r="B76" s="463"/>
      <c r="C76" s="463"/>
    </row>
    <row r="77" spans="1:3">
      <c r="A77" s="459" t="s">
        <v>430</v>
      </c>
      <c r="B77" s="464"/>
      <c r="C77" s="464"/>
    </row>
    <row r="78" spans="1:3">
      <c r="A78" s="459" t="s">
        <v>431</v>
      </c>
      <c r="B78" s="462">
        <v>-9997230.3399999999</v>
      </c>
      <c r="C78" s="462">
        <v>-108847357.7299999</v>
      </c>
    </row>
    <row r="79" spans="1:3">
      <c r="A79" s="459" t="s">
        <v>432</v>
      </c>
      <c r="B79" s="460">
        <f>SUM(B78)</f>
        <v>-9997230.3399999999</v>
      </c>
      <c r="C79" s="460">
        <f>SUM(C78)</f>
        <v>-108847357.7299999</v>
      </c>
    </row>
    <row r="80" spans="1:3">
      <c r="A80" s="459"/>
      <c r="B80" s="463"/>
      <c r="C80" s="463"/>
    </row>
    <row r="81" spans="1:3">
      <c r="A81" s="459" t="s">
        <v>433</v>
      </c>
      <c r="B81" s="464"/>
      <c r="C81" s="464"/>
    </row>
    <row r="82" spans="1:3">
      <c r="A82" s="459" t="s">
        <v>434</v>
      </c>
      <c r="B82" s="460">
        <v>18283740.339999899</v>
      </c>
      <c r="C82" s="460">
        <v>245222101.29999959</v>
      </c>
    </row>
    <row r="83" spans="1:3">
      <c r="A83" s="459" t="s">
        <v>435</v>
      </c>
      <c r="B83" s="460">
        <v>109079930.39999899</v>
      </c>
      <c r="C83" s="460">
        <v>1381407274.7399969</v>
      </c>
    </row>
    <row r="84" spans="1:3">
      <c r="A84" s="459" t="s">
        <v>436</v>
      </c>
      <c r="B84" s="460">
        <v>129554.21</v>
      </c>
      <c r="C84" s="460">
        <v>2820314.75</v>
      </c>
    </row>
    <row r="85" spans="1:3">
      <c r="A85" s="459" t="s">
        <v>437</v>
      </c>
      <c r="B85" s="460">
        <v>29440</v>
      </c>
      <c r="C85" s="460">
        <v>221440</v>
      </c>
    </row>
    <row r="86" spans="1:3">
      <c r="A86" s="459" t="s">
        <v>438</v>
      </c>
      <c r="B86" s="460">
        <v>-281736.39</v>
      </c>
      <c r="C86" s="460">
        <v>-909257.86000000115</v>
      </c>
    </row>
    <row r="87" spans="1:3">
      <c r="A87" s="459" t="s">
        <v>439</v>
      </c>
      <c r="B87" s="460">
        <v>14559807.5599999</v>
      </c>
      <c r="C87" s="460">
        <v>380363696.02999938</v>
      </c>
    </row>
    <row r="88" spans="1:3">
      <c r="A88" s="459" t="s">
        <v>440</v>
      </c>
      <c r="B88" s="462">
        <v>69262.97</v>
      </c>
      <c r="C88" s="462">
        <v>794679.69999999984</v>
      </c>
    </row>
    <row r="89" spans="1:3">
      <c r="A89" s="459" t="s">
        <v>441</v>
      </c>
      <c r="B89" s="460">
        <v>141869999.08999899</v>
      </c>
      <c r="C89" s="460">
        <v>2009920248.6599972</v>
      </c>
    </row>
    <row r="90" spans="1:3">
      <c r="A90" s="459"/>
      <c r="B90" s="463"/>
      <c r="C90" s="463"/>
    </row>
    <row r="91" spans="1:3">
      <c r="A91" s="459" t="s">
        <v>442</v>
      </c>
      <c r="B91" s="464"/>
      <c r="C91" s="464"/>
    </row>
    <row r="92" spans="1:3">
      <c r="A92" s="459" t="s">
        <v>443</v>
      </c>
      <c r="B92" s="460">
        <v>23717540.27</v>
      </c>
      <c r="C92" s="460">
        <v>264331818.54999998</v>
      </c>
    </row>
    <row r="93" spans="1:3">
      <c r="A93" s="459" t="s">
        <v>444</v>
      </c>
      <c r="B93" s="462">
        <v>0</v>
      </c>
      <c r="C93" s="462">
        <v>0</v>
      </c>
    </row>
    <row r="94" spans="1:3">
      <c r="A94" s="459" t="s">
        <v>445</v>
      </c>
      <c r="B94" s="460">
        <v>23717540.27</v>
      </c>
      <c r="C94" s="460">
        <v>264331818.54999998</v>
      </c>
    </row>
    <row r="95" spans="1:3">
      <c r="A95" s="459"/>
      <c r="B95" s="463"/>
      <c r="C95" s="463"/>
    </row>
    <row r="96" spans="1:3">
      <c r="A96" s="459" t="s">
        <v>446</v>
      </c>
      <c r="B96" s="464"/>
      <c r="C96" s="464"/>
    </row>
    <row r="97" spans="1:3">
      <c r="A97" s="459" t="s">
        <v>447</v>
      </c>
      <c r="B97" s="460">
        <v>23522577.100000001</v>
      </c>
      <c r="C97" s="460">
        <v>294704771.21999949</v>
      </c>
    </row>
    <row r="98" spans="1:3">
      <c r="A98" s="459" t="s">
        <v>448</v>
      </c>
      <c r="B98" s="460">
        <v>14000</v>
      </c>
      <c r="C98" s="460">
        <v>47730743.620000005</v>
      </c>
    </row>
    <row r="99" spans="1:3">
      <c r="A99" s="459" t="s">
        <v>449</v>
      </c>
      <c r="B99" s="462">
        <v>9837.34</v>
      </c>
      <c r="C99" s="462">
        <v>281513.06</v>
      </c>
    </row>
    <row r="100" spans="1:3">
      <c r="A100" s="459" t="s">
        <v>450</v>
      </c>
      <c r="B100" s="460">
        <v>23546414.440000001</v>
      </c>
      <c r="C100" s="460">
        <v>342717027.89999944</v>
      </c>
    </row>
    <row r="101" spans="1:3">
      <c r="A101" s="459"/>
      <c r="B101" s="463"/>
      <c r="C101" s="463"/>
    </row>
    <row r="102" spans="1:3">
      <c r="A102" s="459" t="s">
        <v>451</v>
      </c>
      <c r="B102" s="464"/>
      <c r="C102" s="464"/>
    </row>
    <row r="103" spans="1:3">
      <c r="A103" s="459" t="s">
        <v>452</v>
      </c>
      <c r="B103" s="460">
        <v>1338890900.51999</v>
      </c>
      <c r="C103" s="460">
        <v>9805239426.1299782</v>
      </c>
    </row>
    <row r="104" spans="1:3">
      <c r="A104" s="459"/>
      <c r="B104" s="466"/>
      <c r="C104" s="466"/>
    </row>
    <row r="105" spans="1:3">
      <c r="A105" s="459" t="s">
        <v>453</v>
      </c>
      <c r="B105" s="460">
        <v>2036003354.7299891</v>
      </c>
      <c r="C105" s="460">
        <v>18490161648.009968</v>
      </c>
    </row>
    <row r="106" spans="1:3">
      <c r="A106" s="459"/>
      <c r="B106" s="463"/>
      <c r="C106" s="463"/>
    </row>
    <row r="107" spans="1:3">
      <c r="A107" s="459" t="s">
        <v>454</v>
      </c>
      <c r="B107" s="464"/>
      <c r="C107" s="464"/>
    </row>
    <row r="108" spans="1:3">
      <c r="A108" s="459" t="s">
        <v>455</v>
      </c>
      <c r="B108" s="460">
        <v>20169313.899999999</v>
      </c>
      <c r="C108" s="460">
        <v>262160158.47999999</v>
      </c>
    </row>
    <row r="109" spans="1:3">
      <c r="A109" s="459" t="s">
        <v>456</v>
      </c>
      <c r="B109" s="460">
        <v>7286935.6200000001</v>
      </c>
      <c r="C109" s="460">
        <v>133300470.15999995</v>
      </c>
    </row>
    <row r="110" spans="1:3">
      <c r="A110" s="459" t="s">
        <v>457</v>
      </c>
      <c r="B110" s="460">
        <v>-7286935.6199999899</v>
      </c>
      <c r="C110" s="460">
        <v>-72283995.449999973</v>
      </c>
    </row>
    <row r="111" spans="1:3">
      <c r="A111" s="459" t="s">
        <v>458</v>
      </c>
      <c r="B111" s="460">
        <v>7286935.6199999899</v>
      </c>
      <c r="C111" s="460">
        <v>72283995.449999973</v>
      </c>
    </row>
    <row r="112" spans="1:3">
      <c r="A112" s="459" t="s">
        <v>459</v>
      </c>
      <c r="B112" s="460">
        <v>3442901.32</v>
      </c>
      <c r="C112" s="460">
        <v>45375707.649999976</v>
      </c>
    </row>
    <row r="113" spans="1:3">
      <c r="A113" s="459" t="s">
        <v>460</v>
      </c>
      <c r="B113" s="460">
        <v>0</v>
      </c>
      <c r="C113" s="460">
        <v>0</v>
      </c>
    </row>
    <row r="114" spans="1:3">
      <c r="A114" s="459" t="s">
        <v>461</v>
      </c>
      <c r="B114" s="460">
        <v>26739936.719999999</v>
      </c>
      <c r="C114" s="460">
        <v>341511214.96999979</v>
      </c>
    </row>
    <row r="115" spans="1:3">
      <c r="A115" s="459" t="s">
        <v>462</v>
      </c>
      <c r="B115" s="460">
        <v>125305493.90000001</v>
      </c>
      <c r="C115" s="460">
        <v>1645966839.289995</v>
      </c>
    </row>
    <row r="116" spans="1:3">
      <c r="A116" s="459" t="s">
        <v>463</v>
      </c>
      <c r="B116" s="460">
        <v>2938432.84</v>
      </c>
      <c r="C116" s="460">
        <v>34872908.200000003</v>
      </c>
    </row>
    <row r="117" spans="1:3">
      <c r="A117" s="459" t="s">
        <v>464</v>
      </c>
      <c r="B117" s="460">
        <v>50802624.729999997</v>
      </c>
      <c r="C117" s="460">
        <v>655330584.99000001</v>
      </c>
    </row>
    <row r="118" spans="1:3">
      <c r="A118" s="459" t="s">
        <v>465</v>
      </c>
      <c r="B118" s="460">
        <v>416873565.01999998</v>
      </c>
      <c r="C118" s="460">
        <v>6438388761.6999989</v>
      </c>
    </row>
    <row r="119" spans="1:3">
      <c r="A119" s="459" t="s">
        <v>466</v>
      </c>
      <c r="B119" s="460">
        <v>0</v>
      </c>
      <c r="C119" s="460">
        <v>0</v>
      </c>
    </row>
    <row r="120" spans="1:3">
      <c r="A120" s="459" t="s">
        <v>467</v>
      </c>
      <c r="B120" s="460">
        <v>133301.76000000001</v>
      </c>
      <c r="C120" s="460">
        <v>-11309857.439999988</v>
      </c>
    </row>
    <row r="121" spans="1:3">
      <c r="A121" s="459" t="s">
        <v>449</v>
      </c>
      <c r="B121" s="460">
        <v>188302072.41999999</v>
      </c>
      <c r="C121" s="460">
        <v>2777196750.0099974</v>
      </c>
    </row>
    <row r="122" spans="1:3">
      <c r="A122" s="459" t="s">
        <v>468</v>
      </c>
      <c r="B122" s="460">
        <v>228395.77</v>
      </c>
      <c r="C122" s="460">
        <v>3720191.4399999981</v>
      </c>
    </row>
    <row r="123" spans="1:3">
      <c r="A123" s="459" t="s">
        <v>469</v>
      </c>
      <c r="B123" s="462">
        <v>42699310.780000001</v>
      </c>
      <c r="C123" s="462">
        <v>526944187.22999978</v>
      </c>
    </row>
    <row r="124" spans="1:3">
      <c r="A124" s="459" t="s">
        <v>470</v>
      </c>
      <c r="B124" s="460">
        <v>884922284.77999997</v>
      </c>
      <c r="C124" s="460">
        <v>12853457916.679991</v>
      </c>
    </row>
    <row r="125" spans="1:3">
      <c r="A125" s="459"/>
      <c r="B125" s="463"/>
      <c r="C125" s="463"/>
    </row>
    <row r="126" spans="1:3" ht="15.75" thickBot="1">
      <c r="A126" s="459" t="s">
        <v>471</v>
      </c>
      <c r="B126" s="467">
        <v>12550943391.249987</v>
      </c>
      <c r="C126" s="467">
        <v>153983136349.01004</v>
      </c>
    </row>
    <row r="127" spans="1:3" ht="15.75" thickTop="1">
      <c r="A127" s="459"/>
      <c r="B127" s="463"/>
      <c r="C127" s="463"/>
    </row>
    <row r="128" spans="1:3" s="424" customFormat="1">
      <c r="A128" s="612" t="s">
        <v>472</v>
      </c>
      <c r="B128" s="613"/>
      <c r="C128" s="613"/>
    </row>
    <row r="129" spans="1:3">
      <c r="A129" s="459" t="s">
        <v>473</v>
      </c>
      <c r="B129" s="464"/>
      <c r="C129" s="464"/>
    </row>
    <row r="130" spans="1:3">
      <c r="A130" s="459" t="s">
        <v>474</v>
      </c>
      <c r="B130" s="586">
        <v>-361711.6</v>
      </c>
      <c r="C130" s="586">
        <v>-4135345.9299999913</v>
      </c>
    </row>
    <row r="131" spans="1:3">
      <c r="A131" s="459" t="s">
        <v>475</v>
      </c>
      <c r="B131" s="460">
        <v>-67513388.879999995</v>
      </c>
      <c r="C131" s="460">
        <v>-690526430.7700001</v>
      </c>
    </row>
    <row r="132" spans="1:3">
      <c r="A132" s="459" t="s">
        <v>476</v>
      </c>
      <c r="B132" s="460">
        <v>0</v>
      </c>
      <c r="C132" s="460">
        <v>0</v>
      </c>
    </row>
    <row r="133" spans="1:3">
      <c r="A133" s="459" t="s">
        <v>477</v>
      </c>
      <c r="B133" s="460">
        <v>-370689000</v>
      </c>
      <c r="C133" s="460">
        <v>-1729461000</v>
      </c>
    </row>
    <row r="134" spans="1:3">
      <c r="A134" s="459" t="s">
        <v>478</v>
      </c>
      <c r="B134" s="460">
        <v>-345558128.13999999</v>
      </c>
      <c r="C134" s="460">
        <v>-4172516840.9199977</v>
      </c>
    </row>
    <row r="135" spans="1:3">
      <c r="A135" s="459" t="s">
        <v>479</v>
      </c>
      <c r="B135" s="460">
        <v>0</v>
      </c>
      <c r="C135" s="460">
        <v>0</v>
      </c>
    </row>
    <row r="136" spans="1:3">
      <c r="A136" s="459" t="s">
        <v>480</v>
      </c>
      <c r="B136" s="460">
        <v>0</v>
      </c>
      <c r="C136" s="460">
        <v>0</v>
      </c>
    </row>
    <row r="137" spans="1:3">
      <c r="A137" s="459" t="s">
        <v>481</v>
      </c>
      <c r="B137" s="460">
        <v>-45707483.020000003</v>
      </c>
      <c r="C137" s="460">
        <v>-588560967.98999965</v>
      </c>
    </row>
    <row r="138" spans="1:3">
      <c r="A138" s="459" t="s">
        <v>482</v>
      </c>
      <c r="B138" s="460">
        <v>-150464243.02000001</v>
      </c>
      <c r="C138" s="460">
        <v>-1437278880.5599978</v>
      </c>
    </row>
    <row r="139" spans="1:3">
      <c r="A139" s="459" t="s">
        <v>483</v>
      </c>
      <c r="B139" s="460">
        <v>-50806354.409999996</v>
      </c>
      <c r="C139" s="460">
        <v>-744484532.71999955</v>
      </c>
    </row>
    <row r="140" spans="1:3">
      <c r="A140" s="459" t="s">
        <v>484</v>
      </c>
      <c r="B140" s="460">
        <v>0</v>
      </c>
      <c r="C140" s="460">
        <v>0</v>
      </c>
    </row>
    <row r="141" spans="1:3">
      <c r="A141" s="459" t="s">
        <v>485</v>
      </c>
      <c r="B141" s="460">
        <v>-1383572.07</v>
      </c>
      <c r="C141" s="460">
        <v>-21821549.140000001</v>
      </c>
    </row>
    <row r="142" spans="1:3">
      <c r="A142" s="459" t="s">
        <v>486</v>
      </c>
      <c r="B142" s="460">
        <v>-38103911.149999999</v>
      </c>
      <c r="C142" s="460">
        <v>-414728926.44999963</v>
      </c>
    </row>
    <row r="143" spans="1:3">
      <c r="A143" s="459" t="s">
        <v>487</v>
      </c>
      <c r="B143" s="462">
        <v>-609012.43999999994</v>
      </c>
      <c r="C143" s="462">
        <v>-11422363.800000001</v>
      </c>
    </row>
    <row r="144" spans="1:3">
      <c r="A144" s="459" t="s">
        <v>488</v>
      </c>
      <c r="B144" s="460">
        <v>-1071196804.73</v>
      </c>
      <c r="C144" s="460">
        <v>-9814936838.279995</v>
      </c>
    </row>
    <row r="145" spans="1:3">
      <c r="A145" s="459"/>
      <c r="B145" s="463"/>
      <c r="C145" s="463"/>
    </row>
    <row r="146" spans="1:3">
      <c r="A146" s="459" t="s">
        <v>489</v>
      </c>
      <c r="B146" s="464"/>
      <c r="C146" s="464"/>
    </row>
    <row r="147" spans="1:3">
      <c r="A147" s="459" t="s">
        <v>490</v>
      </c>
      <c r="B147" s="464"/>
      <c r="C147" s="464"/>
    </row>
    <row r="148" spans="1:3">
      <c r="A148" s="459" t="s">
        <v>491</v>
      </c>
      <c r="B148" s="462">
        <v>-1.1100000000000001</v>
      </c>
      <c r="C148" s="462">
        <v>-636513965.5</v>
      </c>
    </row>
    <row r="149" spans="1:3">
      <c r="A149" s="459" t="s">
        <v>492</v>
      </c>
      <c r="B149" s="460">
        <f>SUM(B148)</f>
        <v>-1.1100000000000001</v>
      </c>
      <c r="C149" s="460">
        <f>SUM(C148)</f>
        <v>-636513965.5</v>
      </c>
    </row>
    <row r="150" spans="1:3">
      <c r="A150" s="459"/>
      <c r="B150" s="463"/>
      <c r="C150" s="463"/>
    </row>
    <row r="151" spans="1:3">
      <c r="A151" s="459" t="s">
        <v>493</v>
      </c>
      <c r="B151" s="464"/>
      <c r="C151" s="464"/>
    </row>
    <row r="152" spans="1:3">
      <c r="A152" s="459" t="s">
        <v>494</v>
      </c>
      <c r="B152" s="460">
        <v>0</v>
      </c>
      <c r="C152" s="460">
        <v>0</v>
      </c>
    </row>
    <row r="153" spans="1:3">
      <c r="A153" s="459" t="s">
        <v>495</v>
      </c>
      <c r="B153" s="460">
        <v>-2026349008.02</v>
      </c>
      <c r="C153" s="460">
        <v>-26018406533.229977</v>
      </c>
    </row>
    <row r="154" spans="1:3">
      <c r="A154" s="459" t="s">
        <v>491</v>
      </c>
      <c r="B154" s="462">
        <v>-204268736.31999999</v>
      </c>
      <c r="C154" s="462">
        <v>-3252782558.759994</v>
      </c>
    </row>
    <row r="155" spans="1:3">
      <c r="A155" s="459" t="s">
        <v>496</v>
      </c>
      <c r="B155" s="460">
        <v>-2230617744.3400002</v>
      </c>
      <c r="C155" s="460">
        <v>-29271189091.989975</v>
      </c>
    </row>
    <row r="156" spans="1:3">
      <c r="A156" s="459"/>
      <c r="B156" s="463"/>
      <c r="C156" s="463"/>
    </row>
    <row r="157" spans="1:3">
      <c r="A157" s="459" t="s">
        <v>497</v>
      </c>
      <c r="B157" s="460">
        <v>-2230617745.4500003</v>
      </c>
      <c r="C157" s="460">
        <v>-29907703057.489975</v>
      </c>
    </row>
    <row r="158" spans="1:3">
      <c r="A158" s="459"/>
      <c r="B158" s="463"/>
      <c r="C158" s="463"/>
    </row>
    <row r="159" spans="1:3">
      <c r="A159" s="459" t="s">
        <v>498</v>
      </c>
      <c r="B159" s="464"/>
      <c r="C159" s="464"/>
    </row>
    <row r="160" spans="1:3">
      <c r="A160" s="459" t="s">
        <v>499</v>
      </c>
      <c r="B160" s="460">
        <v>-775533.14</v>
      </c>
      <c r="C160" s="460">
        <v>-2952272.25</v>
      </c>
    </row>
    <row r="161" spans="1:3">
      <c r="A161" s="459" t="s">
        <v>500</v>
      </c>
      <c r="B161" s="460">
        <v>-16566530.1499999</v>
      </c>
      <c r="C161" s="460">
        <v>-235500249.53999981</v>
      </c>
    </row>
    <row r="162" spans="1:3">
      <c r="A162" s="459" t="s">
        <v>501</v>
      </c>
      <c r="B162" s="460">
        <v>-2600000</v>
      </c>
      <c r="C162" s="460">
        <v>-31197000</v>
      </c>
    </row>
    <row r="163" spans="1:3">
      <c r="A163" s="459" t="s">
        <v>502</v>
      </c>
      <c r="B163" s="460">
        <v>-53916656.590000004</v>
      </c>
      <c r="C163" s="460">
        <v>-910229215.15999985</v>
      </c>
    </row>
    <row r="164" spans="1:3">
      <c r="A164" s="459" t="s">
        <v>503</v>
      </c>
      <c r="B164" s="460">
        <v>-135673870.34</v>
      </c>
      <c r="C164" s="460">
        <v>-2860818289.1300001</v>
      </c>
    </row>
    <row r="165" spans="1:3">
      <c r="A165" s="459" t="s">
        <v>504</v>
      </c>
      <c r="B165" s="460">
        <v>-27406850</v>
      </c>
      <c r="C165" s="460">
        <v>-46844752</v>
      </c>
    </row>
    <row r="166" spans="1:3">
      <c r="A166" s="459" t="s">
        <v>505</v>
      </c>
      <c r="B166" s="460">
        <v>-189281184.46000001</v>
      </c>
      <c r="C166" s="460">
        <v>-2413801678.299993</v>
      </c>
    </row>
    <row r="167" spans="1:3">
      <c r="A167" s="459" t="s">
        <v>506</v>
      </c>
      <c r="B167" s="460">
        <v>-88963262.589999899</v>
      </c>
      <c r="C167" s="460">
        <v>-1189408305.8599997</v>
      </c>
    </row>
    <row r="168" spans="1:3">
      <c r="A168" s="459" t="s">
        <v>507</v>
      </c>
      <c r="B168" s="460">
        <v>-319143811.05999899</v>
      </c>
      <c r="C168" s="460">
        <v>-4610939310.3999939</v>
      </c>
    </row>
    <row r="169" spans="1:3">
      <c r="A169" s="459" t="s">
        <v>508</v>
      </c>
      <c r="B169" s="460">
        <v>-1125527631.4200001</v>
      </c>
      <c r="C169" s="460">
        <v>-5624103928.9699993</v>
      </c>
    </row>
    <row r="170" spans="1:3">
      <c r="A170" s="459" t="s">
        <v>509</v>
      </c>
      <c r="B170" s="460">
        <v>-2094808.47</v>
      </c>
      <c r="C170" s="460">
        <v>-31665365.149999958</v>
      </c>
    </row>
    <row r="171" spans="1:3">
      <c r="A171" s="459" t="s">
        <v>510</v>
      </c>
      <c r="B171" s="462">
        <v>0</v>
      </c>
      <c r="C171" s="462">
        <v>0</v>
      </c>
    </row>
    <row r="172" spans="1:3">
      <c r="A172" s="459" t="s">
        <v>511</v>
      </c>
      <c r="B172" s="460">
        <v>-1961950138.2199991</v>
      </c>
      <c r="C172" s="460">
        <v>-17957460366.759987</v>
      </c>
    </row>
    <row r="173" spans="1:3">
      <c r="A173" s="459"/>
      <c r="B173" s="463"/>
      <c r="C173" s="463"/>
    </row>
    <row r="174" spans="1:3">
      <c r="A174" s="459" t="s">
        <v>512</v>
      </c>
      <c r="B174" s="464"/>
      <c r="C174" s="464"/>
    </row>
    <row r="175" spans="1:3">
      <c r="A175" s="459" t="s">
        <v>513</v>
      </c>
      <c r="B175" s="464"/>
      <c r="C175" s="464"/>
    </row>
    <row r="176" spans="1:3">
      <c r="A176" s="459" t="s">
        <v>514</v>
      </c>
      <c r="B176" s="464"/>
      <c r="C176" s="464"/>
    </row>
    <row r="177" spans="1:3">
      <c r="A177" s="459" t="s">
        <v>515</v>
      </c>
      <c r="B177" s="460">
        <v>-859037.91</v>
      </c>
      <c r="C177" s="460">
        <v>-11167492.83</v>
      </c>
    </row>
    <row r="178" spans="1:3">
      <c r="A178" s="459" t="s">
        <v>516</v>
      </c>
      <c r="B178" s="460">
        <v>-478145249.86999899</v>
      </c>
      <c r="C178" s="460">
        <v>-6215888248.3099871</v>
      </c>
    </row>
    <row r="179" spans="1:3">
      <c r="A179" s="459" t="s">
        <v>517</v>
      </c>
      <c r="B179" s="460">
        <v>-2804096691.4699998</v>
      </c>
      <c r="C179" s="460">
        <v>-36453256989.110001</v>
      </c>
    </row>
    <row r="180" spans="1:3">
      <c r="A180" s="459" t="s">
        <v>518</v>
      </c>
      <c r="B180" s="460">
        <v>7133879.4000000004</v>
      </c>
      <c r="C180" s="460">
        <v>92740432.200000018</v>
      </c>
    </row>
    <row r="181" spans="1:3">
      <c r="A181" s="459" t="s">
        <v>519</v>
      </c>
      <c r="B181" s="460">
        <v>-22554372</v>
      </c>
      <c r="C181" s="460">
        <v>-281630806</v>
      </c>
    </row>
    <row r="182" spans="1:3">
      <c r="A182" s="459" t="s">
        <v>520</v>
      </c>
      <c r="B182" s="460">
        <v>-454702236.89999998</v>
      </c>
      <c r="C182" s="460">
        <v>-4973922506.7699966</v>
      </c>
    </row>
    <row r="183" spans="1:3">
      <c r="A183" s="459" t="s">
        <v>521</v>
      </c>
      <c r="B183" s="460">
        <v>19347542</v>
      </c>
      <c r="C183" s="460">
        <v>225433400</v>
      </c>
    </row>
    <row r="184" spans="1:3">
      <c r="A184" s="459" t="s">
        <v>522</v>
      </c>
      <c r="B184" s="460">
        <v>151278521.83000001</v>
      </c>
      <c r="C184" s="460">
        <v>1783021701.2099929</v>
      </c>
    </row>
    <row r="185" spans="1:3">
      <c r="A185" s="459" t="s">
        <v>523</v>
      </c>
      <c r="B185" s="460">
        <v>-163037442</v>
      </c>
      <c r="C185" s="460">
        <v>-2562956468</v>
      </c>
    </row>
    <row r="186" spans="1:3">
      <c r="A186" s="459" t="s">
        <v>524</v>
      </c>
      <c r="B186" s="460">
        <v>58611458</v>
      </c>
      <c r="C186" s="460">
        <v>889555042</v>
      </c>
    </row>
    <row r="187" spans="1:3">
      <c r="A187" s="459" t="s">
        <v>525</v>
      </c>
      <c r="B187" s="462">
        <v>-21484570.550000001</v>
      </c>
      <c r="C187" s="462">
        <v>48698749.450000003</v>
      </c>
    </row>
    <row r="188" spans="1:3">
      <c r="A188" s="459" t="s">
        <v>526</v>
      </c>
      <c r="B188" s="460">
        <v>-3708508199.4699993</v>
      </c>
      <c r="C188" s="460">
        <v>-47459373186</v>
      </c>
    </row>
    <row r="189" spans="1:3">
      <c r="A189" s="459"/>
      <c r="B189" s="466"/>
      <c r="C189" s="466"/>
    </row>
    <row r="190" spans="1:3">
      <c r="A190" s="459" t="s">
        <v>527</v>
      </c>
      <c r="B190" s="460">
        <v>-3708508199.4699993</v>
      </c>
      <c r="C190" s="460">
        <v>-47459373186</v>
      </c>
    </row>
    <row r="191" spans="1:3">
      <c r="A191" s="459"/>
      <c r="B191" s="463"/>
      <c r="C191" s="463"/>
    </row>
    <row r="192" spans="1:3">
      <c r="A192" s="459" t="s">
        <v>528</v>
      </c>
      <c r="B192" s="464"/>
      <c r="C192" s="464"/>
    </row>
    <row r="193" spans="1:5">
      <c r="A193" s="459" t="s">
        <v>529</v>
      </c>
      <c r="B193" s="465">
        <v>0</v>
      </c>
      <c r="C193" s="465">
        <v>0</v>
      </c>
    </row>
    <row r="194" spans="1:5">
      <c r="A194" s="459" t="s">
        <v>530</v>
      </c>
      <c r="B194" s="464">
        <v>0</v>
      </c>
      <c r="C194" s="464">
        <v>0</v>
      </c>
    </row>
    <row r="195" spans="1:5">
      <c r="A195" s="459"/>
      <c r="B195" s="464"/>
      <c r="C195" s="464"/>
    </row>
    <row r="196" spans="1:5">
      <c r="A196" s="459" t="s">
        <v>531</v>
      </c>
      <c r="B196" s="464"/>
      <c r="C196" s="464"/>
    </row>
    <row r="197" spans="1:5">
      <c r="A197" s="459" t="s">
        <v>532</v>
      </c>
      <c r="B197" s="465">
        <v>0</v>
      </c>
      <c r="C197" s="465">
        <v>0</v>
      </c>
    </row>
    <row r="198" spans="1:5">
      <c r="A198" s="459" t="s">
        <v>533</v>
      </c>
      <c r="B198" s="464">
        <v>0</v>
      </c>
      <c r="C198" s="464">
        <v>0</v>
      </c>
    </row>
    <row r="199" spans="1:5">
      <c r="A199" s="459"/>
      <c r="B199" s="464"/>
      <c r="C199" s="464"/>
    </row>
    <row r="200" spans="1:5">
      <c r="A200" s="459" t="s">
        <v>534</v>
      </c>
      <c r="B200" s="464"/>
      <c r="C200" s="464"/>
    </row>
    <row r="201" spans="1:5">
      <c r="A201" s="459" t="s">
        <v>535</v>
      </c>
      <c r="B201" s="460">
        <v>-56553000</v>
      </c>
      <c r="C201" s="460">
        <v>-3056553000</v>
      </c>
    </row>
    <row r="202" spans="1:5">
      <c r="A202" s="459" t="s">
        <v>536</v>
      </c>
      <c r="B202" s="460">
        <v>-3523860000</v>
      </c>
      <c r="C202" s="460">
        <v>-45810180000</v>
      </c>
    </row>
    <row r="203" spans="1:5">
      <c r="A203" s="459" t="s">
        <v>537</v>
      </c>
      <c r="B203" s="462">
        <v>1742496.95</v>
      </c>
      <c r="C203" s="462">
        <v>23070099.649999999</v>
      </c>
    </row>
    <row r="204" spans="1:5">
      <c r="A204" s="459" t="s">
        <v>538</v>
      </c>
      <c r="B204" s="460">
        <v>-3578670503.0500002</v>
      </c>
      <c r="C204" s="460">
        <v>-48843662900.349998</v>
      </c>
    </row>
    <row r="205" spans="1:5">
      <c r="A205" s="459"/>
      <c r="B205" s="466"/>
      <c r="C205" s="466"/>
    </row>
    <row r="206" spans="1:5">
      <c r="A206" s="459" t="s">
        <v>539</v>
      </c>
      <c r="B206" s="460">
        <v>-3578670503.0500002</v>
      </c>
      <c r="C206" s="460">
        <v>-48843662900.349998</v>
      </c>
      <c r="E206" s="468"/>
    </row>
    <row r="207" spans="1:5">
      <c r="A207" s="459"/>
      <c r="B207" s="466"/>
      <c r="C207" s="466"/>
    </row>
    <row r="208" spans="1:5">
      <c r="A208" s="459" t="s">
        <v>540</v>
      </c>
      <c r="B208" s="460">
        <v>-3578670503.0500002</v>
      </c>
      <c r="C208" s="460">
        <v>-48843662900.349998</v>
      </c>
    </row>
    <row r="209" spans="1:3">
      <c r="A209" s="459"/>
      <c r="B209" s="466"/>
      <c r="C209" s="466"/>
    </row>
    <row r="210" spans="1:3">
      <c r="A210" s="459" t="s">
        <v>541</v>
      </c>
      <c r="B210" s="462">
        <v>-7287178702.5199995</v>
      </c>
      <c r="C210" s="462">
        <v>-96303036087.09996</v>
      </c>
    </row>
    <row r="211" spans="1:3">
      <c r="A211" s="459"/>
      <c r="B211" s="587"/>
      <c r="C211" s="587"/>
    </row>
    <row r="212" spans="1:3" ht="15.75" thickBot="1">
      <c r="A212" s="459" t="s">
        <v>542</v>
      </c>
      <c r="B212" s="588">
        <v>-12550943390.919998</v>
      </c>
      <c r="C212" s="588">
        <v>-153983136349</v>
      </c>
    </row>
    <row r="213" spans="1:3" ht="15.75" thickTop="1">
      <c r="B213" s="469"/>
      <c r="C213" s="469"/>
    </row>
  </sheetData>
  <pageMargins left="0.95" right="0.7" top="0.75" bottom="1" header="0.3" footer="0.3"/>
  <pageSetup scale="79" firstPageNumber="7" fitToHeight="0" orientation="portrait" useFirstPageNumber="1" r:id="rId1"/>
  <headerFooter>
    <oddHeader>&amp;RExh. SEF-5
Page &amp;P of 31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2"/>
  <sheetViews>
    <sheetView zoomScaleNormal="100" workbookViewId="0">
      <pane xSplit="4" ySplit="8" topLeftCell="E81" activePane="bottomRight" state="frozen"/>
      <selection activeCell="C24" sqref="C24"/>
      <selection pane="topRight" activeCell="C24" sqref="C24"/>
      <selection pane="bottomLeft" activeCell="C24" sqref="C24"/>
      <selection pane="bottomRight" activeCell="E1" sqref="E1:E2"/>
    </sheetView>
  </sheetViews>
  <sheetFormatPr defaultColWidth="11.7109375" defaultRowHeight="12.75"/>
  <cols>
    <col min="1" max="1" width="9.85546875" style="477" customWidth="1"/>
    <col min="2" max="2" width="28.42578125" style="471" customWidth="1"/>
    <col min="3" max="3" width="30.42578125" style="471" customWidth="1"/>
    <col min="4" max="4" width="25.85546875" style="471" customWidth="1"/>
    <col min="5" max="5" width="24.28515625" style="472" bestFit="1" customWidth="1"/>
    <col min="6" max="16384" width="11.7109375" style="471"/>
  </cols>
  <sheetData>
    <row r="1" spans="1:5" ht="15.75">
      <c r="A1" s="470" t="s">
        <v>543</v>
      </c>
      <c r="E1" s="614" t="s">
        <v>778</v>
      </c>
    </row>
    <row r="2" spans="1:5" ht="16.5" thickBot="1">
      <c r="A2" s="473" t="s">
        <v>544</v>
      </c>
      <c r="B2" s="474"/>
      <c r="C2" s="474"/>
      <c r="D2" s="474"/>
      <c r="E2" s="614" t="s">
        <v>779</v>
      </c>
    </row>
    <row r="3" spans="1:5" ht="13.5" thickBot="1">
      <c r="A3" s="631">
        <v>43190</v>
      </c>
      <c r="B3" s="631"/>
      <c r="C3" s="475"/>
      <c r="D3" s="476"/>
      <c r="E3" s="624" t="s">
        <v>780</v>
      </c>
    </row>
    <row r="4" spans="1:5">
      <c r="B4" s="474" t="s">
        <v>545</v>
      </c>
      <c r="C4" s="476" t="s">
        <v>546</v>
      </c>
      <c r="E4" s="623"/>
    </row>
    <row r="5" spans="1:5" ht="15" customHeight="1">
      <c r="A5" s="478" t="s">
        <v>332</v>
      </c>
      <c r="B5" s="479">
        <v>0.65359999999999996</v>
      </c>
      <c r="C5" s="479">
        <v>0.85422738957607447</v>
      </c>
    </row>
    <row r="6" spans="1:5" ht="15" customHeight="1">
      <c r="A6" s="480" t="s">
        <v>333</v>
      </c>
      <c r="B6" s="479">
        <v>0.34639999999999999</v>
      </c>
      <c r="C6" s="479">
        <v>0.14577261042392556</v>
      </c>
      <c r="E6" s="481" t="s">
        <v>547</v>
      </c>
    </row>
    <row r="7" spans="1:5" ht="15" customHeight="1">
      <c r="B7" s="482"/>
      <c r="E7" s="483" t="s">
        <v>548</v>
      </c>
    </row>
    <row r="8" spans="1:5" ht="15" customHeight="1">
      <c r="A8" s="484" t="s">
        <v>549</v>
      </c>
      <c r="B8" s="484" t="s">
        <v>550</v>
      </c>
      <c r="C8" s="485" t="s">
        <v>165</v>
      </c>
      <c r="D8" s="485"/>
      <c r="E8" s="592">
        <v>43190</v>
      </c>
    </row>
    <row r="9" spans="1:5" ht="15" customHeight="1">
      <c r="A9" s="509"/>
      <c r="B9" s="509"/>
      <c r="C9" s="621"/>
      <c r="D9" s="621"/>
      <c r="E9" s="622"/>
    </row>
    <row r="10" spans="1:5" ht="15" customHeight="1">
      <c r="A10" s="509"/>
      <c r="B10" s="509"/>
      <c r="C10" s="621"/>
      <c r="D10" s="621"/>
      <c r="E10" s="622"/>
    </row>
    <row r="11" spans="1:5" ht="15" customHeight="1">
      <c r="A11" s="477">
        <v>3</v>
      </c>
      <c r="B11" s="482"/>
      <c r="C11" s="486" t="s">
        <v>276</v>
      </c>
      <c r="D11" s="486"/>
      <c r="E11" s="487"/>
    </row>
    <row r="12" spans="1:5" ht="15" customHeight="1">
      <c r="A12" s="477">
        <f>A11+1</f>
        <v>4</v>
      </c>
      <c r="B12" s="488" t="s">
        <v>551</v>
      </c>
      <c r="C12" s="471" t="s">
        <v>552</v>
      </c>
      <c r="E12" s="589">
        <v>9589136895.2999992</v>
      </c>
    </row>
    <row r="13" spans="1:5" ht="15" customHeight="1">
      <c r="A13" s="477">
        <v>5</v>
      </c>
      <c r="B13" s="488" t="s">
        <v>553</v>
      </c>
      <c r="C13" s="471" t="s">
        <v>554</v>
      </c>
      <c r="E13" s="489">
        <v>435410194.95304</v>
      </c>
    </row>
    <row r="14" spans="1:5" ht="15" customHeight="1">
      <c r="A14" s="477">
        <v>6</v>
      </c>
      <c r="B14" s="488" t="s">
        <v>555</v>
      </c>
      <c r="C14" s="471" t="s">
        <v>556</v>
      </c>
      <c r="E14" s="489">
        <v>282791674.87</v>
      </c>
    </row>
    <row r="15" spans="1:5" ht="15" customHeight="1">
      <c r="A15" s="477" t="s">
        <v>557</v>
      </c>
      <c r="B15" s="490" t="s">
        <v>558</v>
      </c>
      <c r="C15" s="471" t="s">
        <v>559</v>
      </c>
      <c r="E15" s="489">
        <v>1542389.72</v>
      </c>
    </row>
    <row r="16" spans="1:5" ht="15" customHeight="1">
      <c r="A16" s="477" t="s">
        <v>560</v>
      </c>
      <c r="B16" s="490" t="s">
        <v>561</v>
      </c>
      <c r="C16" s="471" t="s">
        <v>562</v>
      </c>
      <c r="E16" s="489">
        <v>392773.9</v>
      </c>
    </row>
    <row r="17" spans="1:5" ht="15" customHeight="1">
      <c r="A17" s="477" t="s">
        <v>563</v>
      </c>
      <c r="B17" s="488" t="s">
        <v>564</v>
      </c>
      <c r="C17" s="471" t="s">
        <v>565</v>
      </c>
      <c r="E17" s="489">
        <v>0</v>
      </c>
    </row>
    <row r="18" spans="1:5" ht="15" customHeight="1">
      <c r="A18" s="477" t="s">
        <v>566</v>
      </c>
      <c r="B18" s="488" t="s">
        <v>567</v>
      </c>
      <c r="C18" s="471" t="s">
        <v>568</v>
      </c>
      <c r="E18" s="489">
        <v>17876459.190000001</v>
      </c>
    </row>
    <row r="19" spans="1:5" ht="15" customHeight="1">
      <c r="A19" s="477" t="s">
        <v>569</v>
      </c>
      <c r="B19" s="488" t="s">
        <v>570</v>
      </c>
      <c r="C19" s="491" t="s">
        <v>571</v>
      </c>
      <c r="E19" s="489">
        <v>874999.7</v>
      </c>
    </row>
    <row r="20" spans="1:5" ht="15" customHeight="1">
      <c r="A20" s="477" t="s">
        <v>572</v>
      </c>
      <c r="B20" s="490" t="s">
        <v>573</v>
      </c>
      <c r="C20" s="491" t="s">
        <v>574</v>
      </c>
      <c r="E20" s="489">
        <v>7157331.7599999998</v>
      </c>
    </row>
    <row r="21" spans="1:5" ht="15" customHeight="1">
      <c r="A21" s="477" t="s">
        <v>575</v>
      </c>
      <c r="B21" s="490">
        <v>25300831</v>
      </c>
      <c r="C21" s="491" t="s">
        <v>576</v>
      </c>
      <c r="E21" s="489">
        <v>0</v>
      </c>
    </row>
    <row r="22" spans="1:5" ht="15" customHeight="1">
      <c r="A22" s="477" t="s">
        <v>577</v>
      </c>
      <c r="B22" s="490" t="s">
        <v>578</v>
      </c>
      <c r="C22" s="491" t="s">
        <v>579</v>
      </c>
      <c r="E22" s="489">
        <v>0</v>
      </c>
    </row>
    <row r="23" spans="1:5" ht="15" customHeight="1">
      <c r="A23" s="477" t="s">
        <v>580</v>
      </c>
      <c r="B23" s="490" t="s">
        <v>581</v>
      </c>
      <c r="C23" s="491" t="s">
        <v>582</v>
      </c>
      <c r="E23" s="489">
        <v>20029123.879999999</v>
      </c>
    </row>
    <row r="24" spans="1:5" ht="15" customHeight="1">
      <c r="A24" s="477" t="s">
        <v>583</v>
      </c>
      <c r="B24" s="490" t="s">
        <v>584</v>
      </c>
      <c r="C24" s="491" t="s">
        <v>585</v>
      </c>
      <c r="E24" s="489">
        <v>599288</v>
      </c>
    </row>
    <row r="25" spans="1:5" ht="15" customHeight="1">
      <c r="A25" s="477" t="s">
        <v>586</v>
      </c>
      <c r="B25" s="490" t="s">
        <v>587</v>
      </c>
      <c r="C25" s="491" t="s">
        <v>588</v>
      </c>
      <c r="E25" s="489">
        <v>0</v>
      </c>
    </row>
    <row r="26" spans="1:5" ht="15" customHeight="1">
      <c r="A26" s="477" t="s">
        <v>589</v>
      </c>
      <c r="B26" s="490">
        <v>18231041</v>
      </c>
      <c r="C26" s="491" t="s">
        <v>590</v>
      </c>
      <c r="E26" s="489">
        <v>0</v>
      </c>
    </row>
    <row r="27" spans="1:5" ht="15" customHeight="1">
      <c r="A27" s="477" t="s">
        <v>591</v>
      </c>
      <c r="B27" s="490">
        <v>18230351</v>
      </c>
      <c r="C27" s="491" t="s">
        <v>592</v>
      </c>
      <c r="E27" s="489">
        <v>114779558.34</v>
      </c>
    </row>
    <row r="28" spans="1:5" ht="15" customHeight="1">
      <c r="A28" s="477" t="s">
        <v>593</v>
      </c>
      <c r="B28" s="490">
        <v>18220091</v>
      </c>
      <c r="C28" s="491" t="s">
        <v>594</v>
      </c>
      <c r="E28" s="489">
        <v>0</v>
      </c>
    </row>
    <row r="29" spans="1:5" ht="15" customHeight="1">
      <c r="A29" s="477" t="s">
        <v>595</v>
      </c>
      <c r="B29" s="490" t="s">
        <v>596</v>
      </c>
      <c r="C29" s="491" t="s">
        <v>597</v>
      </c>
      <c r="E29" s="489">
        <v>75270134.370000005</v>
      </c>
    </row>
    <row r="30" spans="1:5" ht="15" customHeight="1">
      <c r="A30" s="477" t="s">
        <v>598</v>
      </c>
      <c r="B30" s="490">
        <v>18220101</v>
      </c>
      <c r="C30" s="491" t="s">
        <v>599</v>
      </c>
      <c r="E30" s="489">
        <v>2938432.84</v>
      </c>
    </row>
    <row r="31" spans="1:5" ht="15" customHeight="1">
      <c r="A31" s="477">
        <v>7</v>
      </c>
      <c r="B31" s="488">
        <v>18230041</v>
      </c>
      <c r="C31" s="471" t="s">
        <v>600</v>
      </c>
      <c r="E31" s="489">
        <v>21589277</v>
      </c>
    </row>
    <row r="32" spans="1:5" ht="15" customHeight="1">
      <c r="A32" s="477">
        <v>8</v>
      </c>
      <c r="B32" s="488">
        <v>18230051</v>
      </c>
      <c r="C32" s="471" t="s">
        <v>601</v>
      </c>
      <c r="E32" s="489">
        <v>-18015108.059999999</v>
      </c>
    </row>
    <row r="33" spans="1:5" ht="15" customHeight="1">
      <c r="A33" s="477">
        <v>9</v>
      </c>
      <c r="B33" s="488">
        <v>18230061</v>
      </c>
      <c r="C33" s="471" t="s">
        <v>602</v>
      </c>
      <c r="E33" s="489">
        <v>865336</v>
      </c>
    </row>
    <row r="34" spans="1:5" ht="15" customHeight="1">
      <c r="A34" s="477">
        <f>A33+1</f>
        <v>10</v>
      </c>
      <c r="B34" s="488">
        <v>18230071</v>
      </c>
      <c r="C34" s="471" t="s">
        <v>603</v>
      </c>
      <c r="E34" s="489">
        <v>0</v>
      </c>
    </row>
    <row r="35" spans="1:5" ht="15" customHeight="1">
      <c r="A35" s="477">
        <f>A34+1</f>
        <v>11</v>
      </c>
      <c r="B35" s="488">
        <v>18230081</v>
      </c>
      <c r="C35" s="471" t="s">
        <v>604</v>
      </c>
      <c r="E35" s="489">
        <v>0</v>
      </c>
    </row>
    <row r="36" spans="1:5" s="492" customFormat="1" ht="15" customHeight="1">
      <c r="A36" s="494">
        <f>A35+1</f>
        <v>12</v>
      </c>
      <c r="B36" s="488">
        <v>18230031</v>
      </c>
      <c r="C36" s="491" t="s">
        <v>605</v>
      </c>
      <c r="D36" s="491"/>
      <c r="E36" s="489">
        <v>49675304.810000002</v>
      </c>
    </row>
    <row r="37" spans="1:5" ht="15" customHeight="1">
      <c r="A37" s="477">
        <f>A36+1</f>
        <v>13</v>
      </c>
      <c r="B37" s="488">
        <v>1861051</v>
      </c>
      <c r="C37" s="471" t="s">
        <v>751</v>
      </c>
      <c r="E37" s="489">
        <v>0</v>
      </c>
    </row>
    <row r="38" spans="1:5" ht="15" customHeight="1">
      <c r="A38" s="477">
        <f>A37+1</f>
        <v>14</v>
      </c>
      <c r="B38" s="488">
        <v>10500001</v>
      </c>
      <c r="C38" s="471" t="s">
        <v>606</v>
      </c>
      <c r="E38" s="489">
        <v>49283195.740000002</v>
      </c>
    </row>
    <row r="39" spans="1:5" ht="15" customHeight="1">
      <c r="A39" s="477">
        <v>15</v>
      </c>
      <c r="B39" s="488">
        <v>10500003</v>
      </c>
      <c r="C39" s="471" t="s">
        <v>607</v>
      </c>
      <c r="E39" s="489">
        <v>0</v>
      </c>
    </row>
    <row r="40" spans="1:5" ht="15" customHeight="1">
      <c r="A40" s="477">
        <v>16</v>
      </c>
      <c r="B40" s="488">
        <v>10600501</v>
      </c>
      <c r="C40" s="471" t="s">
        <v>608</v>
      </c>
      <c r="E40" s="489">
        <v>91525009.939999998</v>
      </c>
    </row>
    <row r="41" spans="1:5" ht="15" customHeight="1">
      <c r="A41" s="477" t="s">
        <v>609</v>
      </c>
      <c r="B41" s="488">
        <v>10600503</v>
      </c>
      <c r="C41" s="471" t="s">
        <v>610</v>
      </c>
      <c r="E41" s="489">
        <v>30007841.943167999</v>
      </c>
    </row>
    <row r="42" spans="1:5" ht="15" customHeight="1">
      <c r="A42" s="477">
        <v>17</v>
      </c>
      <c r="B42" s="488" t="s">
        <v>611</v>
      </c>
      <c r="C42" s="491" t="s">
        <v>612</v>
      </c>
      <c r="D42" s="491"/>
      <c r="E42" s="489">
        <v>-3738693222.2200003</v>
      </c>
    </row>
    <row r="43" spans="1:5" ht="15" customHeight="1">
      <c r="A43" s="477">
        <v>18</v>
      </c>
      <c r="B43" s="488" t="s">
        <v>613</v>
      </c>
      <c r="C43" s="491" t="s">
        <v>614</v>
      </c>
      <c r="D43" s="491"/>
      <c r="E43" s="489">
        <v>-70994850.751647994</v>
      </c>
    </row>
    <row r="44" spans="1:5" ht="15" customHeight="1">
      <c r="A44" s="477">
        <v>19</v>
      </c>
      <c r="B44" s="488" t="s">
        <v>615</v>
      </c>
      <c r="C44" s="471" t="s">
        <v>616</v>
      </c>
      <c r="E44" s="489">
        <v>-54895486.049999997</v>
      </c>
    </row>
    <row r="45" spans="1:5" ht="15" customHeight="1">
      <c r="A45" s="477">
        <v>20</v>
      </c>
      <c r="B45" s="493">
        <v>11100003</v>
      </c>
      <c r="C45" s="471" t="s">
        <v>617</v>
      </c>
      <c r="E45" s="489">
        <v>-87887803.312488005</v>
      </c>
    </row>
    <row r="46" spans="1:5" ht="15" customHeight="1">
      <c r="A46" s="477">
        <v>21</v>
      </c>
      <c r="B46" s="488" t="s">
        <v>618</v>
      </c>
      <c r="C46" s="471" t="s">
        <v>619</v>
      </c>
      <c r="E46" s="489">
        <v>-131755773.55000001</v>
      </c>
    </row>
    <row r="47" spans="1:5" ht="15" customHeight="1">
      <c r="A47" s="477">
        <f>A46+1</f>
        <v>22</v>
      </c>
      <c r="B47" s="488" t="s">
        <v>620</v>
      </c>
      <c r="C47" s="471" t="s">
        <v>621</v>
      </c>
      <c r="E47" s="489">
        <v>-735922.06</v>
      </c>
    </row>
    <row r="48" spans="1:5" ht="15" customHeight="1">
      <c r="A48" s="494" t="s">
        <v>622</v>
      </c>
      <c r="B48" s="488" t="s">
        <v>623</v>
      </c>
      <c r="C48" s="491" t="s">
        <v>624</v>
      </c>
      <c r="D48" s="491"/>
      <c r="E48" s="489">
        <v>-92056501.109999999</v>
      </c>
    </row>
    <row r="49" spans="1:7" ht="15" customHeight="1">
      <c r="A49" s="477">
        <f>A47+1</f>
        <v>23</v>
      </c>
      <c r="B49" s="488">
        <v>19000041</v>
      </c>
      <c r="C49" s="471" t="s">
        <v>625</v>
      </c>
      <c r="E49" s="489">
        <v>0</v>
      </c>
    </row>
    <row r="50" spans="1:7" ht="15" customHeight="1">
      <c r="A50" s="477">
        <f>A49+1</f>
        <v>24</v>
      </c>
      <c r="B50" s="488">
        <v>19000051</v>
      </c>
      <c r="C50" s="471" t="s">
        <v>626</v>
      </c>
      <c r="E50" s="489">
        <v>0</v>
      </c>
    </row>
    <row r="51" spans="1:7" ht="15" customHeight="1">
      <c r="A51" s="477">
        <f>A50+1</f>
        <v>25</v>
      </c>
      <c r="B51" s="488">
        <v>19000061</v>
      </c>
      <c r="C51" s="471" t="s">
        <v>627</v>
      </c>
      <c r="E51" s="489">
        <v>0</v>
      </c>
    </row>
    <row r="52" spans="1:7" ht="15" customHeight="1">
      <c r="A52" s="477">
        <f>A51+1</f>
        <v>26</v>
      </c>
      <c r="B52" s="488">
        <v>19000093</v>
      </c>
      <c r="C52" s="471" t="s">
        <v>628</v>
      </c>
      <c r="E52" s="489">
        <v>0</v>
      </c>
    </row>
    <row r="53" spans="1:7" ht="15" customHeight="1">
      <c r="A53" s="477" t="s">
        <v>629</v>
      </c>
      <c r="B53" s="488">
        <v>19000121</v>
      </c>
      <c r="C53" s="491" t="s">
        <v>630</v>
      </c>
      <c r="E53" s="489">
        <v>0</v>
      </c>
    </row>
    <row r="54" spans="1:7" ht="15" customHeight="1">
      <c r="A54" s="477" t="s">
        <v>631</v>
      </c>
      <c r="B54" s="488">
        <v>19000151</v>
      </c>
      <c r="C54" s="491" t="s">
        <v>752</v>
      </c>
      <c r="E54" s="489">
        <v>93793.91</v>
      </c>
    </row>
    <row r="55" spans="1:7" ht="15" customHeight="1">
      <c r="A55" s="477" t="s">
        <v>632</v>
      </c>
      <c r="B55" s="488">
        <v>19000711</v>
      </c>
      <c r="C55" s="488" t="s">
        <v>633</v>
      </c>
      <c r="E55" s="489">
        <v>128582.32</v>
      </c>
    </row>
    <row r="56" spans="1:7" ht="15" customHeight="1">
      <c r="A56" s="477">
        <f>A52+1</f>
        <v>27</v>
      </c>
      <c r="B56" s="488">
        <v>19000191</v>
      </c>
      <c r="C56" s="491" t="s">
        <v>634</v>
      </c>
      <c r="D56" s="491"/>
      <c r="E56" s="489">
        <v>0</v>
      </c>
    </row>
    <row r="57" spans="1:7" ht="15" customHeight="1">
      <c r="A57" s="477">
        <v>27.1</v>
      </c>
      <c r="B57" s="488">
        <v>19000701</v>
      </c>
      <c r="C57" s="491" t="s">
        <v>635</v>
      </c>
      <c r="D57" s="491"/>
      <c r="E57" s="489">
        <v>0</v>
      </c>
    </row>
    <row r="58" spans="1:7" ht="15" customHeight="1">
      <c r="A58" s="477">
        <f>A56+1</f>
        <v>28</v>
      </c>
      <c r="B58" s="488" t="s">
        <v>636</v>
      </c>
      <c r="C58" s="471" t="s">
        <v>637</v>
      </c>
      <c r="E58" s="489">
        <v>-7328673.1799999997</v>
      </c>
      <c r="G58" s="614"/>
    </row>
    <row r="59" spans="1:7" ht="15" customHeight="1">
      <c r="A59" s="477" t="s">
        <v>638</v>
      </c>
      <c r="B59" s="488">
        <v>23500003</v>
      </c>
      <c r="C59" s="471" t="s">
        <v>639</v>
      </c>
      <c r="E59" s="489">
        <v>-25084390.111423999</v>
      </c>
      <c r="G59" s="614"/>
    </row>
    <row r="60" spans="1:7" ht="15" customHeight="1">
      <c r="A60" s="477">
        <f>A58+1</f>
        <v>29</v>
      </c>
      <c r="B60" s="488">
        <v>25400081</v>
      </c>
      <c r="C60" s="471" t="s">
        <v>640</v>
      </c>
      <c r="E60" s="489">
        <v>0</v>
      </c>
    </row>
    <row r="61" spans="1:7" ht="15" customHeight="1">
      <c r="A61" s="495">
        <v>29.1</v>
      </c>
      <c r="B61" s="488" t="s">
        <v>641</v>
      </c>
      <c r="C61" s="491" t="s">
        <v>753</v>
      </c>
      <c r="D61" s="491"/>
      <c r="E61" s="489">
        <v>-542381.59</v>
      </c>
    </row>
    <row r="62" spans="1:7" ht="15" customHeight="1">
      <c r="A62" s="477">
        <f>A60+1</f>
        <v>30</v>
      </c>
      <c r="B62" s="488" t="s">
        <v>642</v>
      </c>
      <c r="C62" s="471" t="s">
        <v>643</v>
      </c>
      <c r="E62" s="489">
        <v>-71316608.229999989</v>
      </c>
    </row>
    <row r="63" spans="1:7" ht="15" customHeight="1">
      <c r="A63" s="477">
        <f>A62+1</f>
        <v>31</v>
      </c>
      <c r="B63" s="488">
        <v>28200101</v>
      </c>
      <c r="C63" s="471" t="s">
        <v>644</v>
      </c>
      <c r="E63" s="489">
        <v>0</v>
      </c>
    </row>
    <row r="64" spans="1:7" ht="15" customHeight="1">
      <c r="A64" s="477">
        <f>A63+1</f>
        <v>32</v>
      </c>
      <c r="B64" s="488">
        <v>28200111</v>
      </c>
      <c r="C64" s="471" t="s">
        <v>645</v>
      </c>
      <c r="E64" s="489">
        <v>0</v>
      </c>
    </row>
    <row r="65" spans="1:5" ht="15" customHeight="1">
      <c r="A65" s="494">
        <f>A64+1</f>
        <v>33</v>
      </c>
      <c r="B65" s="488" t="s">
        <v>646</v>
      </c>
      <c r="C65" s="491" t="s">
        <v>647</v>
      </c>
      <c r="D65" s="491"/>
      <c r="E65" s="489">
        <v>-1378045373.47</v>
      </c>
    </row>
    <row r="66" spans="1:5" ht="15" customHeight="1">
      <c r="A66" s="494">
        <f>A65+1</f>
        <v>34</v>
      </c>
      <c r="B66" s="488">
        <v>28200101</v>
      </c>
      <c r="C66" s="491" t="s">
        <v>648</v>
      </c>
      <c r="D66" s="491"/>
      <c r="E66" s="489">
        <v>-880863.26</v>
      </c>
    </row>
    <row r="67" spans="1:5" ht="15" customHeight="1">
      <c r="A67" s="494">
        <f>A66+1</f>
        <v>35</v>
      </c>
      <c r="B67" s="496">
        <v>28200141</v>
      </c>
      <c r="C67" s="491" t="s">
        <v>649</v>
      </c>
      <c r="D67" s="491"/>
      <c r="E67" s="489">
        <v>0</v>
      </c>
    </row>
    <row r="68" spans="1:5" ht="15" customHeight="1">
      <c r="A68" s="494" t="s">
        <v>650</v>
      </c>
      <c r="B68" s="496" t="s">
        <v>651</v>
      </c>
      <c r="C68" s="491" t="s">
        <v>652</v>
      </c>
      <c r="D68" s="491"/>
      <c r="E68" s="489">
        <v>0</v>
      </c>
    </row>
    <row r="69" spans="1:5" ht="15" customHeight="1">
      <c r="A69" s="494" t="s">
        <v>653</v>
      </c>
      <c r="B69" s="496" t="s">
        <v>654</v>
      </c>
      <c r="C69" s="491" t="s">
        <v>655</v>
      </c>
      <c r="D69" s="491"/>
      <c r="E69" s="489">
        <v>-44576227.999127999</v>
      </c>
    </row>
    <row r="70" spans="1:5" ht="15" customHeight="1">
      <c r="A70" s="494" t="s">
        <v>656</v>
      </c>
      <c r="B70" s="496" t="s">
        <v>657</v>
      </c>
      <c r="C70" s="491" t="s">
        <v>658</v>
      </c>
      <c r="D70" s="491"/>
      <c r="E70" s="489">
        <v>7766914.7669243338</v>
      </c>
    </row>
    <row r="71" spans="1:5" ht="15" customHeight="1">
      <c r="A71" s="477">
        <f>A67+1</f>
        <v>36</v>
      </c>
      <c r="B71" s="488">
        <v>28300161</v>
      </c>
      <c r="C71" s="471" t="s">
        <v>659</v>
      </c>
      <c r="E71" s="489">
        <v>0</v>
      </c>
    </row>
    <row r="72" spans="1:5" ht="15" customHeight="1">
      <c r="A72" s="477">
        <f>A71+1</f>
        <v>37</v>
      </c>
      <c r="B72" s="488">
        <v>28300261</v>
      </c>
      <c r="C72" s="471" t="s">
        <v>660</v>
      </c>
      <c r="E72" s="489">
        <v>0</v>
      </c>
    </row>
    <row r="73" spans="1:5" ht="15" customHeight="1">
      <c r="A73" s="477" t="s">
        <v>661</v>
      </c>
      <c r="B73" s="488">
        <v>28300091</v>
      </c>
      <c r="C73" s="491" t="s">
        <v>662</v>
      </c>
      <c r="D73" s="491"/>
      <c r="E73" s="489">
        <v>-1596058.14</v>
      </c>
    </row>
    <row r="74" spans="1:5" ht="15" customHeight="1">
      <c r="A74" s="477" t="s">
        <v>663</v>
      </c>
      <c r="B74" s="488">
        <v>28300741</v>
      </c>
      <c r="C74" s="491" t="s">
        <v>664</v>
      </c>
      <c r="D74" s="491"/>
      <c r="E74" s="489">
        <v>-161038.32999999999</v>
      </c>
    </row>
    <row r="75" spans="1:5" ht="15" customHeight="1">
      <c r="A75" s="477" t="s">
        <v>665</v>
      </c>
      <c r="B75" s="488">
        <v>28300011</v>
      </c>
      <c r="C75" s="491" t="s">
        <v>666</v>
      </c>
      <c r="D75" s="491"/>
      <c r="E75" s="489">
        <v>-6484279.29</v>
      </c>
    </row>
    <row r="76" spans="1:5" ht="15" customHeight="1">
      <c r="A76" s="477" t="s">
        <v>667</v>
      </c>
      <c r="B76" s="488">
        <v>28300731</v>
      </c>
      <c r="C76" s="491" t="s">
        <v>668</v>
      </c>
      <c r="D76" s="491"/>
      <c r="E76" s="489">
        <v>-2663280.96</v>
      </c>
    </row>
    <row r="77" spans="1:5" ht="15" customHeight="1">
      <c r="A77" s="477" t="s">
        <v>669</v>
      </c>
      <c r="B77" s="488">
        <v>28300431</v>
      </c>
      <c r="C77" s="491" t="s">
        <v>670</v>
      </c>
      <c r="D77" s="491"/>
      <c r="E77" s="489">
        <v>0</v>
      </c>
    </row>
    <row r="78" spans="1:5" ht="15" customHeight="1">
      <c r="A78" s="477" t="s">
        <v>671</v>
      </c>
      <c r="B78" s="488">
        <v>19000441</v>
      </c>
      <c r="C78" s="491" t="s">
        <v>672</v>
      </c>
      <c r="D78" s="491"/>
      <c r="E78" s="489">
        <v>7772294.9500000002</v>
      </c>
    </row>
    <row r="79" spans="1:5" ht="15" customHeight="1">
      <c r="A79" s="477" t="s">
        <v>673</v>
      </c>
      <c r="B79" s="488">
        <v>19000553</v>
      </c>
      <c r="C79" s="497" t="s">
        <v>674</v>
      </c>
      <c r="D79" s="491"/>
      <c r="E79" s="489">
        <v>24105.225519999996</v>
      </c>
    </row>
    <row r="80" spans="1:5" ht="15" customHeight="1">
      <c r="A80" s="477" t="s">
        <v>675</v>
      </c>
      <c r="B80" s="488">
        <v>19000561</v>
      </c>
      <c r="C80" s="491" t="s">
        <v>676</v>
      </c>
      <c r="E80" s="489">
        <v>0</v>
      </c>
    </row>
    <row r="81" spans="1:5" ht="15" customHeight="1">
      <c r="A81" s="495" t="s">
        <v>677</v>
      </c>
      <c r="B81" s="488">
        <v>28302061</v>
      </c>
      <c r="C81" s="491" t="s">
        <v>678</v>
      </c>
      <c r="D81" s="498"/>
      <c r="E81" s="489">
        <v>-1147153.99</v>
      </c>
    </row>
    <row r="82" spans="1:5" ht="15" customHeight="1">
      <c r="A82" s="495" t="s">
        <v>679</v>
      </c>
      <c r="B82" s="488" t="s">
        <v>680</v>
      </c>
      <c r="C82" s="491" t="s">
        <v>681</v>
      </c>
      <c r="D82" s="491"/>
      <c r="E82" s="489">
        <v>-7111170.2199999997</v>
      </c>
    </row>
    <row r="83" spans="1:5" ht="15" customHeight="1">
      <c r="A83" s="495" t="s">
        <v>682</v>
      </c>
      <c r="B83" s="488" t="s">
        <v>683</v>
      </c>
      <c r="C83" s="491" t="s">
        <v>684</v>
      </c>
      <c r="D83" s="491"/>
      <c r="E83" s="489">
        <v>0</v>
      </c>
    </row>
    <row r="84" spans="1:5" ht="15" customHeight="1">
      <c r="A84" s="495" t="s">
        <v>685</v>
      </c>
      <c r="B84" s="488">
        <v>28300561</v>
      </c>
      <c r="C84" s="491" t="s">
        <v>686</v>
      </c>
      <c r="D84" s="491"/>
      <c r="E84" s="489">
        <v>-12633943.66</v>
      </c>
    </row>
    <row r="85" spans="1:5" ht="15" customHeight="1">
      <c r="A85" s="494" t="s">
        <v>687</v>
      </c>
      <c r="B85" s="488" t="s">
        <v>688</v>
      </c>
      <c r="C85" s="491" t="s">
        <v>689</v>
      </c>
      <c r="D85" s="491"/>
      <c r="E85" s="489">
        <v>-4643201.8499999996</v>
      </c>
    </row>
    <row r="86" spans="1:5" ht="12" customHeight="1">
      <c r="A86" s="477">
        <f>A72+1</f>
        <v>38</v>
      </c>
      <c r="B86" s="488" t="s">
        <v>690</v>
      </c>
      <c r="C86" s="471" t="s">
        <v>691</v>
      </c>
      <c r="E86" s="489">
        <v>0</v>
      </c>
    </row>
    <row r="87" spans="1:5" s="492" customFormat="1" ht="15" customHeight="1">
      <c r="A87" s="477" t="s">
        <v>692</v>
      </c>
      <c r="B87" s="591">
        <v>18230181</v>
      </c>
      <c r="C87" s="491" t="s">
        <v>693</v>
      </c>
      <c r="D87" s="491"/>
      <c r="E87" s="489">
        <v>0</v>
      </c>
    </row>
    <row r="88" spans="1:5" s="491" customFormat="1" ht="15" customHeight="1">
      <c r="A88" s="494">
        <f t="shared" ref="A88:A94" si="0">A87+1</f>
        <v>40</v>
      </c>
      <c r="B88" s="488"/>
      <c r="E88" s="489"/>
    </row>
    <row r="89" spans="1:5" s="491" customFormat="1" ht="15" customHeight="1">
      <c r="A89" s="494">
        <f t="shared" si="0"/>
        <v>41</v>
      </c>
      <c r="B89" s="488" t="s">
        <v>754</v>
      </c>
      <c r="E89" s="499">
        <v>173252695.94745985</v>
      </c>
    </row>
    <row r="90" spans="1:5" ht="15" customHeight="1" thickBot="1">
      <c r="A90" s="477">
        <f t="shared" si="0"/>
        <v>42</v>
      </c>
      <c r="B90" s="482" t="s">
        <v>276</v>
      </c>
      <c r="E90" s="590">
        <f>SUM(E12:E89)</f>
        <v>5221534297.9814224</v>
      </c>
    </row>
    <row r="91" spans="1:5" ht="15" customHeight="1" thickTop="1">
      <c r="A91" s="494">
        <f t="shared" si="0"/>
        <v>43</v>
      </c>
      <c r="E91" s="500"/>
    </row>
    <row r="92" spans="1:5" ht="15">
      <c r="A92" s="477">
        <f t="shared" si="0"/>
        <v>44</v>
      </c>
      <c r="E92" s="501"/>
    </row>
    <row r="93" spans="1:5">
      <c r="A93" s="494">
        <f t="shared" si="0"/>
        <v>45</v>
      </c>
      <c r="E93" s="500"/>
    </row>
    <row r="94" spans="1:5">
      <c r="A94" s="477">
        <f t="shared" si="0"/>
        <v>46</v>
      </c>
      <c r="B94" s="471" t="s">
        <v>694</v>
      </c>
      <c r="D94" s="502" t="s">
        <v>695</v>
      </c>
      <c r="E94" s="589">
        <f>SUM(E12:E14)+SUM(E38:E41)</f>
        <v>10478154812.746208</v>
      </c>
    </row>
    <row r="95" spans="1:5">
      <c r="A95" s="477">
        <v>47</v>
      </c>
      <c r="B95" s="471" t="s">
        <v>696</v>
      </c>
      <c r="D95" s="502" t="s">
        <v>755</v>
      </c>
      <c r="E95" s="489">
        <f>+SUM(E42:E46)+E48</f>
        <v>-4176283636.9941368</v>
      </c>
    </row>
    <row r="96" spans="1:5">
      <c r="A96" s="494">
        <f t="shared" ref="A96:A101" si="1">A95+1</f>
        <v>48</v>
      </c>
      <c r="B96" s="471" t="s">
        <v>697</v>
      </c>
      <c r="D96" s="502" t="s">
        <v>756</v>
      </c>
      <c r="E96" s="489">
        <f>SUM(E15:E37)+SUM(E47:E47)+SUM(E61:E61)</f>
        <v>294296997.80000007</v>
      </c>
    </row>
    <row r="97" spans="1:5">
      <c r="A97" s="477">
        <f t="shared" si="1"/>
        <v>49</v>
      </c>
      <c r="B97" s="471" t="s">
        <v>698</v>
      </c>
      <c r="D97" s="502" t="s">
        <v>757</v>
      </c>
      <c r="E97" s="489">
        <f>SUM(E49:E57)+SUM(E63:E85)</f>
        <v>-1444156899.9966838</v>
      </c>
    </row>
    <row r="98" spans="1:5">
      <c r="A98" s="494">
        <f t="shared" si="1"/>
        <v>50</v>
      </c>
      <c r="B98" s="471" t="s">
        <v>699</v>
      </c>
      <c r="D98" s="502" t="s">
        <v>758</v>
      </c>
      <c r="E98" s="489">
        <f t="shared" ref="E98" si="2">SUM(E86:E88)</f>
        <v>0</v>
      </c>
    </row>
    <row r="99" spans="1:5">
      <c r="A99" s="477">
        <f t="shared" si="1"/>
        <v>51</v>
      </c>
      <c r="B99" s="471" t="s">
        <v>700</v>
      </c>
      <c r="D99" s="502" t="s">
        <v>701</v>
      </c>
      <c r="E99" s="489">
        <f t="shared" ref="E99" si="3">SUM(E89:E89)</f>
        <v>173252695.94745985</v>
      </c>
    </row>
    <row r="100" spans="1:5">
      <c r="A100" s="494">
        <f t="shared" si="1"/>
        <v>52</v>
      </c>
      <c r="B100" s="471" t="s">
        <v>702</v>
      </c>
      <c r="D100" s="502" t="s">
        <v>703</v>
      </c>
      <c r="E100" s="503">
        <f xml:space="preserve"> E58+E62+E59</f>
        <v>-103729671.521424</v>
      </c>
    </row>
    <row r="101" spans="1:5" ht="13.5" thickBot="1">
      <c r="A101" s="477">
        <f t="shared" si="1"/>
        <v>53</v>
      </c>
      <c r="B101" s="471" t="s">
        <v>704</v>
      </c>
      <c r="E101" s="590">
        <f t="shared" ref="E101" si="4">SUM(E94:E100)</f>
        <v>5221534297.9814234</v>
      </c>
    </row>
    <row r="102" spans="1:5" ht="13.5" thickTop="1"/>
  </sheetData>
  <dataConsolidate/>
  <mergeCells count="1">
    <mergeCell ref="A3:B3"/>
  </mergeCells>
  <pageMargins left="1" right="0" top="0.75" bottom="1" header="0.66" footer="0.2"/>
  <pageSetup scale="8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D1" sqref="D1:D2"/>
    </sheetView>
  </sheetViews>
  <sheetFormatPr defaultRowHeight="12.75"/>
  <cols>
    <col min="1" max="1" width="9.140625" style="504"/>
    <col min="2" max="2" width="57" style="504" customWidth="1"/>
    <col min="3" max="3" width="0.85546875" style="472" customWidth="1"/>
    <col min="4" max="4" width="24.85546875" style="504" customWidth="1"/>
    <col min="5" max="5" width="9.140625" style="504"/>
    <col min="6" max="6" width="20.85546875" style="504" bestFit="1" customWidth="1"/>
    <col min="7" max="16384" width="9.140625" style="504"/>
  </cols>
  <sheetData>
    <row r="1" spans="1:7" ht="20.25">
      <c r="C1" s="505"/>
      <c r="D1" s="614" t="s">
        <v>778</v>
      </c>
    </row>
    <row r="2" spans="1:7" ht="16.5" thickBot="1">
      <c r="A2" s="506" t="s">
        <v>705</v>
      </c>
      <c r="D2" s="614" t="s">
        <v>777</v>
      </c>
    </row>
    <row r="3" spans="1:7" ht="13.5" thickBot="1">
      <c r="A3" s="486" t="s">
        <v>706</v>
      </c>
      <c r="D3" s="507" t="s">
        <v>759</v>
      </c>
    </row>
    <row r="4" spans="1:7">
      <c r="A4" s="486"/>
    </row>
    <row r="6" spans="1:7">
      <c r="A6" s="486"/>
      <c r="C6" s="508"/>
      <c r="D6" s="509"/>
    </row>
    <row r="8" spans="1:7">
      <c r="A8" s="484" t="s">
        <v>549</v>
      </c>
      <c r="B8" s="484" t="s">
        <v>165</v>
      </c>
      <c r="C8" s="510"/>
      <c r="D8" s="511" t="s">
        <v>707</v>
      </c>
    </row>
    <row r="9" spans="1:7">
      <c r="C9" s="512"/>
      <c r="D9" s="472"/>
      <c r="G9" s="471"/>
    </row>
    <row r="10" spans="1:7">
      <c r="A10" s="513">
        <v>1</v>
      </c>
      <c r="B10" s="504" t="s">
        <v>708</v>
      </c>
      <c r="C10" s="512"/>
      <c r="D10" s="472"/>
    </row>
    <row r="11" spans="1:7">
      <c r="A11" s="513">
        <f>A10+1</f>
        <v>2</v>
      </c>
      <c r="C11" s="512"/>
      <c r="D11" s="472"/>
    </row>
    <row r="12" spans="1:7">
      <c r="A12" s="513">
        <f t="shared" ref="A12:A36" si="0">A11+1</f>
        <v>3</v>
      </c>
      <c r="B12" s="504" t="s">
        <v>709</v>
      </c>
      <c r="C12" s="514"/>
      <c r="D12" s="596">
        <v>7744990116.7800007</v>
      </c>
    </row>
    <row r="13" spans="1:7">
      <c r="A13" s="513">
        <f t="shared" si="0"/>
        <v>4</v>
      </c>
      <c r="C13" s="512"/>
      <c r="D13" s="472"/>
    </row>
    <row r="14" spans="1:7">
      <c r="A14" s="513">
        <f t="shared" si="0"/>
        <v>5</v>
      </c>
      <c r="B14" s="504" t="s">
        <v>710</v>
      </c>
      <c r="C14" s="512"/>
      <c r="D14" s="472"/>
    </row>
    <row r="15" spans="1:7">
      <c r="A15" s="513">
        <f t="shared" si="0"/>
        <v>6</v>
      </c>
      <c r="C15" s="512"/>
      <c r="D15" s="472"/>
    </row>
    <row r="16" spans="1:7">
      <c r="A16" s="513">
        <f t="shared" si="0"/>
        <v>7</v>
      </c>
      <c r="B16" s="504" t="s">
        <v>711</v>
      </c>
      <c r="C16" s="516"/>
      <c r="D16" s="515">
        <v>5048281602.0339642</v>
      </c>
    </row>
    <row r="17" spans="1:6">
      <c r="A17" s="513">
        <f t="shared" si="0"/>
        <v>8</v>
      </c>
      <c r="C17" s="512"/>
      <c r="D17" s="472"/>
    </row>
    <row r="18" spans="1:6">
      <c r="A18" s="513">
        <f t="shared" si="0"/>
        <v>9</v>
      </c>
      <c r="B18" s="504" t="s">
        <v>712</v>
      </c>
      <c r="C18" s="516"/>
      <c r="D18" s="517">
        <v>1839551231.2960362</v>
      </c>
    </row>
    <row r="19" spans="1:6">
      <c r="A19" s="513">
        <f t="shared" si="0"/>
        <v>10</v>
      </c>
      <c r="C19" s="518"/>
      <c r="D19" s="472"/>
    </row>
    <row r="20" spans="1:6">
      <c r="A20" s="513">
        <f t="shared" si="0"/>
        <v>11</v>
      </c>
      <c r="B20" s="504" t="s">
        <v>713</v>
      </c>
      <c r="C20" s="516"/>
      <c r="D20" s="515">
        <f>D16+D18</f>
        <v>6887832833.3299999</v>
      </c>
    </row>
    <row r="21" spans="1:6">
      <c r="A21" s="513">
        <f t="shared" si="0"/>
        <v>12</v>
      </c>
      <c r="C21" s="512"/>
      <c r="D21" s="472"/>
    </row>
    <row r="22" spans="1:6">
      <c r="A22" s="513">
        <f t="shared" si="0"/>
        <v>13</v>
      </c>
      <c r="B22" s="504" t="s">
        <v>714</v>
      </c>
      <c r="C22" s="516"/>
      <c r="D22" s="517">
        <v>600175266.04999971</v>
      </c>
    </row>
    <row r="23" spans="1:6">
      <c r="A23" s="513">
        <f t="shared" si="0"/>
        <v>14</v>
      </c>
      <c r="C23" s="518"/>
      <c r="D23" s="472"/>
    </row>
    <row r="24" spans="1:6">
      <c r="A24" s="513">
        <f t="shared" si="0"/>
        <v>15</v>
      </c>
      <c r="B24" s="504" t="s">
        <v>715</v>
      </c>
      <c r="C24" s="516"/>
      <c r="D24" s="517">
        <f>D20+D22</f>
        <v>7488008099.3799992</v>
      </c>
    </row>
    <row r="25" spans="1:6">
      <c r="A25" s="513">
        <f t="shared" si="0"/>
        <v>16</v>
      </c>
      <c r="C25" s="518"/>
      <c r="D25" s="472"/>
    </row>
    <row r="26" spans="1:6" ht="13.5" thickBot="1">
      <c r="A26" s="513">
        <f t="shared" si="0"/>
        <v>17</v>
      </c>
      <c r="B26" s="504" t="s">
        <v>716</v>
      </c>
      <c r="C26" s="519"/>
      <c r="D26" s="593">
        <f>D12-D24</f>
        <v>256982017.40000153</v>
      </c>
    </row>
    <row r="27" spans="1:6" ht="13.5" thickTop="1">
      <c r="A27" s="513">
        <f t="shared" si="0"/>
        <v>18</v>
      </c>
      <c r="D27" s="472"/>
    </row>
    <row r="28" spans="1:6">
      <c r="A28" s="513">
        <f t="shared" si="0"/>
        <v>19</v>
      </c>
      <c r="B28" s="504" t="s">
        <v>59</v>
      </c>
    </row>
    <row r="29" spans="1:6">
      <c r="A29" s="513">
        <f t="shared" si="0"/>
        <v>20</v>
      </c>
      <c r="B29" s="594" t="s">
        <v>717</v>
      </c>
    </row>
    <row r="30" spans="1:6">
      <c r="A30" s="513">
        <f t="shared" si="0"/>
        <v>21</v>
      </c>
      <c r="B30" s="471" t="s">
        <v>761</v>
      </c>
      <c r="C30" s="520"/>
      <c r="D30" s="595">
        <v>173252695.94746</v>
      </c>
      <c r="F30" s="597"/>
    </row>
    <row r="31" spans="1:6">
      <c r="A31" s="513">
        <f t="shared" si="0"/>
        <v>22</v>
      </c>
      <c r="B31" s="471" t="s">
        <v>760</v>
      </c>
      <c r="D31" s="521">
        <v>0.67418217702675265</v>
      </c>
      <c r="F31" s="597"/>
    </row>
    <row r="32" spans="1:6">
      <c r="A32" s="513">
        <f t="shared" si="0"/>
        <v>23</v>
      </c>
      <c r="B32" s="471" t="s">
        <v>762</v>
      </c>
      <c r="C32" s="520"/>
      <c r="D32" s="595">
        <v>63131820.940238304</v>
      </c>
      <c r="F32" s="597"/>
    </row>
    <row r="33" spans="1:6">
      <c r="A33" s="513">
        <f t="shared" si="0"/>
        <v>24</v>
      </c>
      <c r="B33" s="471" t="s">
        <v>763</v>
      </c>
      <c r="D33" s="521">
        <v>0.24566629828409903</v>
      </c>
    </row>
    <row r="34" spans="1:6">
      <c r="A34" s="513">
        <f t="shared" si="0"/>
        <v>25</v>
      </c>
      <c r="B34" s="471" t="s">
        <v>764</v>
      </c>
      <c r="C34" s="520"/>
      <c r="D34" s="595">
        <v>20597500.512303405</v>
      </c>
      <c r="F34" s="597"/>
    </row>
    <row r="35" spans="1:6">
      <c r="A35" s="513">
        <f t="shared" si="0"/>
        <v>26</v>
      </c>
      <c r="B35" s="471" t="s">
        <v>765</v>
      </c>
      <c r="C35" s="520"/>
      <c r="D35" s="521">
        <v>8.0151524689148476E-2</v>
      </c>
    </row>
    <row r="36" spans="1:6" ht="13.5" thickBot="1">
      <c r="A36" s="513">
        <f t="shared" si="0"/>
        <v>27</v>
      </c>
      <c r="B36" s="504" t="s">
        <v>719</v>
      </c>
      <c r="C36" s="522"/>
      <c r="D36" s="523">
        <f>D30+D32+D34</f>
        <v>256982017.4000017</v>
      </c>
    </row>
    <row r="37" spans="1:6" ht="13.5" thickTop="1"/>
  </sheetData>
  <pageMargins left="1.2" right="0.45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7" activePane="bottomRight" state="frozen"/>
      <selection activeCell="F34" sqref="F34"/>
      <selection pane="topRight" activeCell="F34" sqref="F34"/>
      <selection pane="bottomLeft" activeCell="F34" sqref="F34"/>
      <selection pane="bottomRight" activeCell="G1" sqref="G1:G2"/>
    </sheetView>
  </sheetViews>
  <sheetFormatPr defaultColWidth="9.28515625" defaultRowHeight="15" customHeight="1"/>
  <cols>
    <col min="1" max="1" width="8.42578125" style="524" customWidth="1"/>
    <col min="2" max="2" width="2" style="524" customWidth="1"/>
    <col min="3" max="3" width="57.85546875" style="524" bestFit="1" customWidth="1"/>
    <col min="4" max="4" width="12.7109375" style="525" bestFit="1" customWidth="1"/>
    <col min="5" max="5" width="20" style="524" bestFit="1" customWidth="1"/>
    <col min="6" max="7" width="19.85546875" style="524" bestFit="1" customWidth="1"/>
    <col min="8" max="8" width="12.140625" style="524" customWidth="1"/>
    <col min="9" max="16384" width="9.28515625" style="524"/>
  </cols>
  <sheetData>
    <row r="1" spans="1:8" ht="15" customHeight="1">
      <c r="G1" s="614" t="s">
        <v>778</v>
      </c>
    </row>
    <row r="2" spans="1:8" ht="14.25" customHeight="1">
      <c r="A2" s="527" t="s">
        <v>720</v>
      </c>
      <c r="B2" s="527"/>
      <c r="C2" s="527"/>
      <c r="D2" s="527"/>
      <c r="E2" s="527"/>
      <c r="F2" s="527"/>
      <c r="G2" s="614" t="s">
        <v>781</v>
      </c>
    </row>
    <row r="3" spans="1:8" ht="15" customHeight="1" thickBot="1">
      <c r="A3" s="527" t="s">
        <v>270</v>
      </c>
      <c r="B3" s="527"/>
      <c r="C3" s="527"/>
      <c r="D3" s="527"/>
      <c r="E3" s="527"/>
      <c r="F3" s="527"/>
      <c r="G3" s="527"/>
    </row>
    <row r="4" spans="1:8" s="529" customFormat="1" ht="15" customHeight="1" thickBot="1">
      <c r="A4" s="528" t="s">
        <v>721</v>
      </c>
      <c r="B4" s="528"/>
      <c r="C4" s="528"/>
      <c r="D4" s="528"/>
      <c r="E4" s="528"/>
      <c r="F4" s="528"/>
      <c r="G4" s="526" t="s">
        <v>766</v>
      </c>
    </row>
    <row r="5" spans="1:8" s="530" customFormat="1" ht="15" customHeight="1">
      <c r="C5" s="531"/>
      <c r="D5" s="531"/>
    </row>
    <row r="6" spans="1:8" s="530" customFormat="1" ht="15" customHeight="1">
      <c r="A6" s="532" t="s">
        <v>722</v>
      </c>
      <c r="B6" s="532"/>
      <c r="C6" s="532" t="s">
        <v>165</v>
      </c>
      <c r="D6" s="532"/>
      <c r="E6" s="532" t="s">
        <v>332</v>
      </c>
      <c r="F6" s="532" t="s">
        <v>333</v>
      </c>
      <c r="G6" s="532" t="s">
        <v>166</v>
      </c>
    </row>
    <row r="7" spans="1:8" s="530" customFormat="1" ht="29.25" customHeight="1">
      <c r="D7" s="533"/>
    </row>
    <row r="8" spans="1:8" s="530" customFormat="1" ht="15" customHeight="1">
      <c r="A8" s="534">
        <v>1</v>
      </c>
      <c r="B8" s="534" t="s">
        <v>723</v>
      </c>
      <c r="C8" s="535" t="s">
        <v>724</v>
      </c>
      <c r="D8" s="536">
        <v>43190</v>
      </c>
      <c r="E8" s="598">
        <v>1138488</v>
      </c>
      <c r="F8" s="598">
        <v>822148</v>
      </c>
      <c r="G8" s="598">
        <f>SUM(E8:F8)</f>
        <v>1960636</v>
      </c>
      <c r="H8" s="537"/>
    </row>
    <row r="9" spans="1:8" s="530" customFormat="1" ht="18.95" customHeight="1" thickBot="1">
      <c r="B9" s="531"/>
      <c r="C9" s="538" t="s">
        <v>725</v>
      </c>
      <c r="D9" s="531"/>
      <c r="E9" s="539">
        <f>ROUND(+E8/G8,4)</f>
        <v>0.58069999999999999</v>
      </c>
      <c r="F9" s="539">
        <f>ROUND(+F8/G8,4)</f>
        <v>0.41930000000000001</v>
      </c>
      <c r="G9" s="539">
        <f>SUM(E9:F9)</f>
        <v>1</v>
      </c>
      <c r="H9" s="540"/>
    </row>
    <row r="10" spans="1:8" s="530" customFormat="1" ht="15" customHeight="1" thickTop="1">
      <c r="A10" s="531"/>
      <c r="B10" s="531"/>
      <c r="D10" s="536"/>
    </row>
    <row r="11" spans="1:8" s="530" customFormat="1" ht="15" customHeight="1">
      <c r="A11" s="534">
        <v>2</v>
      </c>
      <c r="B11" s="534" t="s">
        <v>723</v>
      </c>
      <c r="C11" s="535" t="s">
        <v>726</v>
      </c>
      <c r="D11" s="536">
        <v>43190</v>
      </c>
      <c r="E11" s="598">
        <v>771093</v>
      </c>
      <c r="F11" s="598">
        <v>464205</v>
      </c>
      <c r="G11" s="598">
        <f>SUM(E11:F11)</f>
        <v>1235298</v>
      </c>
      <c r="H11" s="541"/>
    </row>
    <row r="12" spans="1:8" s="530" customFormat="1" ht="18.95" customHeight="1" thickBot="1">
      <c r="B12" s="531"/>
      <c r="C12" s="538" t="s">
        <v>725</v>
      </c>
      <c r="D12" s="533"/>
      <c r="E12" s="539">
        <f>ROUND(+E11/G11,4)</f>
        <v>0.62419999999999998</v>
      </c>
      <c r="F12" s="539">
        <f>ROUND(+F11/G11,4)</f>
        <v>0.37580000000000002</v>
      </c>
      <c r="G12" s="539">
        <f>SUM(E12:F12)</f>
        <v>1</v>
      </c>
      <c r="H12" s="540"/>
    </row>
    <row r="13" spans="1:8" s="530" customFormat="1" ht="15" customHeight="1" thickTop="1">
      <c r="A13" s="531"/>
      <c r="B13" s="531"/>
      <c r="D13" s="533"/>
    </row>
    <row r="14" spans="1:8" s="530" customFormat="1" ht="15" customHeight="1">
      <c r="A14" s="534">
        <v>3</v>
      </c>
      <c r="B14" s="534" t="s">
        <v>723</v>
      </c>
      <c r="C14" s="535" t="s">
        <v>727</v>
      </c>
      <c r="D14" s="533"/>
    </row>
    <row r="15" spans="1:8" s="530" customFormat="1" ht="15" customHeight="1">
      <c r="A15" s="531"/>
      <c r="B15" s="531"/>
      <c r="C15" s="542" t="s">
        <v>728</v>
      </c>
      <c r="D15" s="536">
        <v>43190</v>
      </c>
      <c r="E15" s="598">
        <v>3773783917</v>
      </c>
      <c r="F15" s="544">
        <v>3557620766</v>
      </c>
      <c r="G15" s="544">
        <f>SUM(E15:F15)</f>
        <v>7331404683</v>
      </c>
      <c r="H15" s="545"/>
    </row>
    <row r="16" spans="1:8" s="530" customFormat="1" ht="15" customHeight="1">
      <c r="A16" s="531"/>
      <c r="B16" s="531"/>
      <c r="C16" s="542" t="s">
        <v>729</v>
      </c>
      <c r="D16" s="536">
        <v>43190</v>
      </c>
      <c r="E16" s="543">
        <v>1511251711</v>
      </c>
      <c r="F16" s="543">
        <v>0</v>
      </c>
      <c r="G16" s="543">
        <f>SUM(E16:F16)</f>
        <v>1511251711</v>
      </c>
      <c r="H16" s="545"/>
    </row>
    <row r="17" spans="1:8" s="530" customFormat="1" ht="15" customHeight="1">
      <c r="A17" s="531"/>
      <c r="B17" s="531"/>
      <c r="C17" s="542" t="s">
        <v>730</v>
      </c>
      <c r="D17" s="536">
        <v>43190</v>
      </c>
      <c r="E17" s="543">
        <v>228491059</v>
      </c>
      <c r="F17" s="543">
        <v>31626053</v>
      </c>
      <c r="G17" s="543">
        <f>SUM(E17:F17)</f>
        <v>260117112</v>
      </c>
      <c r="H17" s="545"/>
    </row>
    <row r="18" spans="1:8" s="530" customFormat="1" ht="15" customHeight="1">
      <c r="A18" s="531"/>
      <c r="B18" s="531"/>
      <c r="C18" s="542" t="s">
        <v>166</v>
      </c>
      <c r="D18" s="546"/>
      <c r="E18" s="547">
        <f>SUM(E15:E17)</f>
        <v>5513526687</v>
      </c>
      <c r="F18" s="547">
        <f t="shared" ref="F18:G18" si="0">SUM(F15:F17)</f>
        <v>3589246819</v>
      </c>
      <c r="G18" s="547">
        <f t="shared" si="0"/>
        <v>9102773506</v>
      </c>
      <c r="H18" s="548"/>
    </row>
    <row r="19" spans="1:8" s="530" customFormat="1" ht="18.95" customHeight="1" thickBot="1">
      <c r="B19" s="531"/>
      <c r="C19" s="538" t="s">
        <v>725</v>
      </c>
      <c r="D19" s="533"/>
      <c r="E19" s="539">
        <f>ROUND(+E18/G18,4)</f>
        <v>0.60570000000000002</v>
      </c>
      <c r="F19" s="539">
        <f>ROUND(+F18/G18,4)</f>
        <v>0.39429999999999998</v>
      </c>
      <c r="G19" s="539">
        <f>SUM(E19:F19)</f>
        <v>1</v>
      </c>
      <c r="H19" s="540"/>
    </row>
    <row r="20" spans="1:8" s="530" customFormat="1" ht="15" customHeight="1" thickTop="1">
      <c r="A20" s="531"/>
      <c r="B20" s="531"/>
      <c r="D20" s="533"/>
    </row>
    <row r="21" spans="1:8" s="530" customFormat="1" ht="15" customHeight="1">
      <c r="A21" s="534">
        <v>4</v>
      </c>
      <c r="B21" s="534" t="s">
        <v>723</v>
      </c>
      <c r="C21" s="535" t="s">
        <v>731</v>
      </c>
      <c r="D21" s="533" t="s">
        <v>732</v>
      </c>
    </row>
    <row r="22" spans="1:8" s="530" customFormat="1" ht="15" customHeight="1">
      <c r="A22" s="531"/>
      <c r="B22" s="531"/>
      <c r="C22" s="542" t="s">
        <v>733</v>
      </c>
      <c r="D22" s="536">
        <v>43190</v>
      </c>
      <c r="E22" s="598">
        <f>+E8</f>
        <v>1138488</v>
      </c>
      <c r="F22" s="598">
        <f>+F8</f>
        <v>822148</v>
      </c>
      <c r="G22" s="598">
        <f>SUM(E22:F22)</f>
        <v>1960636</v>
      </c>
      <c r="H22" s="537"/>
    </row>
    <row r="23" spans="1:8" s="530" customFormat="1" ht="15" customHeight="1">
      <c r="A23" s="531"/>
      <c r="B23" s="531"/>
      <c r="C23" s="538" t="s">
        <v>734</v>
      </c>
      <c r="D23" s="531"/>
      <c r="E23" s="549">
        <f>+E22/G22</f>
        <v>0.58067280209075012</v>
      </c>
      <c r="F23" s="549">
        <f>+F22/G22</f>
        <v>0.41932719790924988</v>
      </c>
      <c r="G23" s="550">
        <f>SUM(E23:F23)</f>
        <v>1</v>
      </c>
      <c r="H23" s="540"/>
    </row>
    <row r="24" spans="1:8" s="530" customFormat="1" ht="15" customHeight="1">
      <c r="A24" s="531"/>
      <c r="B24" s="531"/>
      <c r="D24" s="533"/>
    </row>
    <row r="25" spans="1:8" s="530" customFormat="1" ht="15" customHeight="1">
      <c r="A25" s="531"/>
      <c r="B25" s="531"/>
      <c r="C25" s="530" t="s">
        <v>735</v>
      </c>
      <c r="D25" s="536">
        <v>43190</v>
      </c>
      <c r="E25" s="598">
        <v>46640471.419999994</v>
      </c>
      <c r="F25" s="598">
        <v>24083470.109999999</v>
      </c>
      <c r="G25" s="599">
        <f>SUM(E25:F25)</f>
        <v>70723941.530000001</v>
      </c>
      <c r="H25" s="537"/>
    </row>
    <row r="26" spans="1:8" s="530" customFormat="1" ht="15" customHeight="1">
      <c r="A26" s="531"/>
      <c r="B26" s="531"/>
      <c r="C26" s="538" t="s">
        <v>734</v>
      </c>
      <c r="D26" s="533"/>
      <c r="E26" s="549">
        <f>+E25/G25</f>
        <v>0.659472173227447</v>
      </c>
      <c r="F26" s="549">
        <f>+F25/G25</f>
        <v>0.34052782677255289</v>
      </c>
      <c r="G26" s="550">
        <f>SUM(E26:F26)</f>
        <v>0.99999999999999989</v>
      </c>
      <c r="H26" s="540"/>
    </row>
    <row r="27" spans="1:8" s="530" customFormat="1" ht="15" customHeight="1">
      <c r="A27" s="531"/>
      <c r="B27" s="531"/>
      <c r="D27" s="533"/>
    </row>
    <row r="28" spans="1:8" s="530" customFormat="1" ht="15" customHeight="1">
      <c r="A28" s="531"/>
      <c r="B28" s="531"/>
      <c r="C28" s="530" t="s">
        <v>736</v>
      </c>
      <c r="D28" s="536">
        <v>43190</v>
      </c>
      <c r="E28" s="598">
        <v>76755986.259999901</v>
      </c>
      <c r="F28" s="598">
        <v>41548138.009999998</v>
      </c>
      <c r="G28" s="598">
        <f>SUM(E28:F28)</f>
        <v>118304124.26999989</v>
      </c>
      <c r="H28" s="537"/>
    </row>
    <row r="29" spans="1:8" s="530" customFormat="1" ht="15" customHeight="1">
      <c r="A29" s="531"/>
      <c r="B29" s="531"/>
      <c r="C29" s="538" t="s">
        <v>734</v>
      </c>
      <c r="D29" s="552"/>
      <c r="E29" s="549">
        <f>+E28/G28</f>
        <v>0.6488022859188185</v>
      </c>
      <c r="F29" s="549">
        <f>+F28/G28</f>
        <v>0.35119771408118161</v>
      </c>
      <c r="G29" s="550">
        <f>SUM(E29:F29)</f>
        <v>1</v>
      </c>
      <c r="H29" s="540"/>
    </row>
    <row r="30" spans="1:8" s="530" customFormat="1" ht="15" customHeight="1">
      <c r="A30" s="531"/>
      <c r="B30" s="531"/>
      <c r="D30" s="533"/>
    </row>
    <row r="31" spans="1:8" s="530" customFormat="1" ht="15" customHeight="1">
      <c r="A31" s="531"/>
      <c r="B31" s="531"/>
      <c r="C31" s="530" t="s">
        <v>737</v>
      </c>
      <c r="D31" s="536">
        <v>43190</v>
      </c>
      <c r="E31" s="598">
        <v>5700206709.2837534</v>
      </c>
      <c r="F31" s="598">
        <v>2158868617.9120831</v>
      </c>
      <c r="G31" s="598">
        <f>SUM(E31:F31)</f>
        <v>7859075327.195837</v>
      </c>
      <c r="H31" s="537"/>
    </row>
    <row r="32" spans="1:8" s="530" customFormat="1" ht="15" customHeight="1">
      <c r="A32" s="531"/>
      <c r="B32" s="531"/>
      <c r="C32" s="538" t="s">
        <v>734</v>
      </c>
      <c r="D32" s="533"/>
      <c r="E32" s="549">
        <f>+E31/G31</f>
        <v>0.72530246523513342</v>
      </c>
      <c r="F32" s="549">
        <f>+F31/G31</f>
        <v>0.27469753476486652</v>
      </c>
      <c r="G32" s="550">
        <f>SUM(E32:F32)</f>
        <v>1</v>
      </c>
      <c r="H32" s="540"/>
    </row>
    <row r="33" spans="1:9" s="530" customFormat="1" ht="15" customHeight="1">
      <c r="A33" s="531"/>
      <c r="D33" s="533"/>
      <c r="E33" s="553"/>
      <c r="F33" s="553"/>
      <c r="G33" s="553"/>
    </row>
    <row r="34" spans="1:9" s="530" customFormat="1" ht="15" customHeight="1">
      <c r="A34" s="531"/>
      <c r="C34" s="530" t="s">
        <v>738</v>
      </c>
      <c r="D34" s="533"/>
      <c r="E34" s="554">
        <f>+E32+E29+E26+E23</f>
        <v>2.6142497264721491</v>
      </c>
      <c r="F34" s="554">
        <f>+F32+F29+F26+F23</f>
        <v>1.3857502735278509</v>
      </c>
      <c r="G34" s="554">
        <f>+G32+G29+G26+G23</f>
        <v>4</v>
      </c>
      <c r="H34" s="540"/>
    </row>
    <row r="35" spans="1:9" s="530" customFormat="1" ht="18.95" customHeight="1" thickBot="1">
      <c r="C35" s="530" t="s">
        <v>725</v>
      </c>
      <c r="D35" s="533"/>
      <c r="E35" s="539">
        <f>ROUND(+E34/4,4)</f>
        <v>0.65359999999999996</v>
      </c>
      <c r="F35" s="539">
        <f>ROUND(+F34/4,4)</f>
        <v>0.34639999999999999</v>
      </c>
      <c r="G35" s="539">
        <f>+G34/4</f>
        <v>1</v>
      </c>
      <c r="H35" s="540"/>
    </row>
    <row r="36" spans="1:9" s="530" customFormat="1" ht="15" customHeight="1" thickTop="1">
      <c r="D36" s="533"/>
    </row>
    <row r="37" spans="1:9" s="530" customFormat="1" ht="15" customHeight="1">
      <c r="A37" s="534">
        <v>5</v>
      </c>
      <c r="B37" s="534" t="s">
        <v>723</v>
      </c>
      <c r="C37" s="535" t="s">
        <v>739</v>
      </c>
      <c r="D37" s="533"/>
    </row>
    <row r="38" spans="1:9" s="530" customFormat="1" ht="15" customHeight="1">
      <c r="C38" s="538" t="s">
        <v>740</v>
      </c>
      <c r="D38" s="536">
        <v>43190</v>
      </c>
      <c r="E38" s="598">
        <v>51275876.559999995</v>
      </c>
      <c r="F38" s="598">
        <v>26071552.929999996</v>
      </c>
      <c r="G38" s="598">
        <f>SUM(E38:F38)</f>
        <v>77347429.489999995</v>
      </c>
      <c r="H38" s="537"/>
      <c r="I38" s="530" t="s">
        <v>318</v>
      </c>
    </row>
    <row r="39" spans="1:9" s="530" customFormat="1" ht="15" customHeight="1">
      <c r="C39" s="530" t="s">
        <v>166</v>
      </c>
      <c r="D39" s="533"/>
      <c r="E39" s="555">
        <f>SUM(E38:E38)</f>
        <v>51275876.559999995</v>
      </c>
      <c r="F39" s="555">
        <f>SUM(F38:F38)</f>
        <v>26071552.929999996</v>
      </c>
      <c r="G39" s="555">
        <f>SUM(G38:G38)</f>
        <v>77347429.489999995</v>
      </c>
      <c r="H39" s="551"/>
    </row>
    <row r="40" spans="1:9" s="530" customFormat="1" ht="18.95" customHeight="1" thickBot="1">
      <c r="C40" s="530" t="s">
        <v>725</v>
      </c>
      <c r="D40" s="533"/>
      <c r="E40" s="539">
        <f>ROUND(+E39/G39,4)</f>
        <v>0.66290000000000004</v>
      </c>
      <c r="F40" s="539">
        <f>ROUND(+F39/G39,4)</f>
        <v>0.33710000000000001</v>
      </c>
      <c r="G40" s="556">
        <f>SUM(E40:F40)</f>
        <v>1</v>
      </c>
      <c r="H40" s="540"/>
    </row>
    <row r="41" spans="1:9" s="530" customFormat="1" ht="15" customHeight="1" thickTop="1">
      <c r="D41" s="531"/>
      <c r="E41" s="524"/>
      <c r="F41" s="524"/>
      <c r="G41" s="524"/>
    </row>
    <row r="42" spans="1:9" s="530" customFormat="1" ht="15" customHeight="1">
      <c r="A42" s="534">
        <v>6</v>
      </c>
      <c r="C42" s="535" t="s">
        <v>741</v>
      </c>
      <c r="D42" s="536">
        <v>43190</v>
      </c>
      <c r="F42" s="525" t="s">
        <v>742</v>
      </c>
      <c r="G42" s="524"/>
    </row>
    <row r="43" spans="1:9" ht="15" customHeight="1">
      <c r="C43" s="524" t="s">
        <v>743</v>
      </c>
      <c r="F43" s="557">
        <v>136294564.86999997</v>
      </c>
      <c r="G43" s="558">
        <v>0.51210495932747413</v>
      </c>
    </row>
    <row r="44" spans="1:9" ht="15" customHeight="1">
      <c r="C44" s="524" t="s">
        <v>718</v>
      </c>
      <c r="F44" s="559">
        <v>1456808.01</v>
      </c>
      <c r="G44" s="558">
        <v>5.4737223558442892E-3</v>
      </c>
    </row>
    <row r="45" spans="1:9" ht="15" customHeight="1">
      <c r="C45" s="524" t="s">
        <v>247</v>
      </c>
      <c r="F45" s="559">
        <v>128394389.59999998</v>
      </c>
      <c r="G45" s="558">
        <v>0.48242131831668156</v>
      </c>
    </row>
    <row r="46" spans="1:9" ht="15" customHeight="1" thickBot="1">
      <c r="C46" s="524" t="s">
        <v>744</v>
      </c>
      <c r="F46" s="560">
        <v>266145762.47999996</v>
      </c>
      <c r="G46" s="561">
        <f>SUM(G43:G45)</f>
        <v>1</v>
      </c>
    </row>
    <row r="47" spans="1:9" ht="15" customHeight="1" thickTop="1"/>
  </sheetData>
  <pageMargins left="0.5" right="0.41" top="0.75" bottom="0.5" header="0.5" footer="0.25"/>
  <pageSetup scale="76" orientation="portrait" r:id="rId1"/>
  <headerFooter alignWithMargins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E3" sqref="E3"/>
    </sheetView>
  </sheetViews>
  <sheetFormatPr defaultColWidth="11.7109375" defaultRowHeight="12.75"/>
  <cols>
    <col min="1" max="1" width="7" style="565" customWidth="1"/>
    <col min="2" max="2" width="79.5703125" style="565" customWidth="1"/>
    <col min="3" max="3" width="1.7109375" style="565" customWidth="1"/>
    <col min="4" max="4" width="10.140625" style="565" customWidth="1"/>
    <col min="5" max="5" width="14.85546875" style="565" customWidth="1"/>
    <col min="6" max="16384" width="11.7109375" style="565"/>
  </cols>
  <sheetData>
    <row r="1" spans="1:5" ht="15.75">
      <c r="E1" s="614" t="s">
        <v>778</v>
      </c>
    </row>
    <row r="2" spans="1:5" ht="15.75">
      <c r="E2" s="614" t="s">
        <v>782</v>
      </c>
    </row>
    <row r="3" spans="1:5">
      <c r="A3" s="562"/>
      <c r="B3" s="563"/>
      <c r="C3" s="563"/>
      <c r="D3" s="563"/>
      <c r="E3" s="564"/>
    </row>
    <row r="4" spans="1:5" ht="13.5" thickBot="1">
      <c r="A4" s="562"/>
      <c r="B4" s="562"/>
      <c r="C4" s="562"/>
      <c r="D4" s="562"/>
      <c r="E4" s="564"/>
    </row>
    <row r="5" spans="1:5" ht="13.5" thickBot="1">
      <c r="A5" s="562"/>
      <c r="B5" s="562"/>
      <c r="C5" s="562"/>
      <c r="D5" s="562"/>
      <c r="E5" s="566" t="s">
        <v>745</v>
      </c>
    </row>
    <row r="6" spans="1:5">
      <c r="B6" s="632" t="s">
        <v>111</v>
      </c>
      <c r="C6" s="632"/>
      <c r="D6" s="632"/>
      <c r="E6" s="632"/>
    </row>
    <row r="7" spans="1:5">
      <c r="A7" s="567"/>
      <c r="B7" s="633" t="s">
        <v>746</v>
      </c>
      <c r="C7" s="633"/>
      <c r="D7" s="633"/>
      <c r="E7" s="633"/>
    </row>
    <row r="8" spans="1:5">
      <c r="A8" s="568"/>
      <c r="B8" s="634" t="s">
        <v>270</v>
      </c>
      <c r="C8" s="634"/>
      <c r="D8" s="634"/>
      <c r="E8" s="634"/>
    </row>
    <row r="9" spans="1:5">
      <c r="A9" s="568"/>
      <c r="B9" s="634" t="s">
        <v>1</v>
      </c>
      <c r="C9" s="634"/>
      <c r="D9" s="634"/>
      <c r="E9" s="634"/>
    </row>
    <row r="10" spans="1:5">
      <c r="A10" s="562"/>
      <c r="B10" s="562"/>
      <c r="C10" s="562"/>
      <c r="D10" s="562"/>
      <c r="E10" s="562"/>
    </row>
    <row r="11" spans="1:5">
      <c r="A11" s="569" t="s">
        <v>64</v>
      </c>
      <c r="B11" s="562"/>
      <c r="C11" s="562"/>
      <c r="D11" s="562"/>
      <c r="E11" s="562"/>
    </row>
    <row r="12" spans="1:5">
      <c r="A12" s="570" t="s">
        <v>74</v>
      </c>
      <c r="B12" s="571" t="s">
        <v>75</v>
      </c>
      <c r="C12" s="572"/>
      <c r="D12" s="572"/>
      <c r="E12" s="573" t="s">
        <v>91</v>
      </c>
    </row>
    <row r="13" spans="1:5">
      <c r="A13" s="563"/>
      <c r="B13" s="563"/>
      <c r="C13" s="563"/>
      <c r="D13" s="563"/>
      <c r="E13" s="574"/>
    </row>
    <row r="14" spans="1:5">
      <c r="A14" s="574">
        <v>1</v>
      </c>
      <c r="B14" s="575" t="s">
        <v>60</v>
      </c>
      <c r="C14" s="563"/>
      <c r="D14" s="563"/>
      <c r="E14" s="576">
        <v>7.8759999999999993E-3</v>
      </c>
    </row>
    <row r="15" spans="1:5">
      <c r="A15" s="574">
        <v>2</v>
      </c>
      <c r="B15" s="575" t="s">
        <v>101</v>
      </c>
      <c r="C15" s="563"/>
      <c r="D15" s="563"/>
      <c r="E15" s="576">
        <v>2E-3</v>
      </c>
    </row>
    <row r="16" spans="1:5">
      <c r="A16" s="574">
        <v>3</v>
      </c>
      <c r="B16" s="575" t="str">
        <f>"STATE UTILITY TAX - NET OF BAD DEBTS ( "&amp;D16*100&amp;"% - ( LINE 1 * "&amp;D16*100&amp;"%) )"</f>
        <v>STATE UTILITY TAX - NET OF BAD DEBTS ( 3.8734% - ( LINE 1 * 3.8734%) )</v>
      </c>
      <c r="C16" s="563"/>
      <c r="D16" s="577">
        <v>3.8733999999999998E-2</v>
      </c>
      <c r="E16" s="578">
        <f>ROUND(D16-(D16*E14),6)</f>
        <v>3.8428999999999998E-2</v>
      </c>
    </row>
    <row r="17" spans="1:5">
      <c r="A17" s="574">
        <v>4</v>
      </c>
      <c r="B17" s="575"/>
      <c r="C17" s="563"/>
      <c r="D17" s="563"/>
      <c r="E17" s="579"/>
    </row>
    <row r="18" spans="1:5">
      <c r="A18" s="574">
        <v>5</v>
      </c>
      <c r="B18" s="575" t="s">
        <v>19</v>
      </c>
      <c r="C18" s="563"/>
      <c r="D18" s="563"/>
      <c r="E18" s="576">
        <f>ROUND(SUM(E14:E16),6)</f>
        <v>4.8305000000000001E-2</v>
      </c>
    </row>
    <row r="19" spans="1:5">
      <c r="A19" s="574">
        <v>6</v>
      </c>
      <c r="B19" s="563"/>
      <c r="C19" s="563"/>
      <c r="D19" s="563"/>
      <c r="E19" s="576"/>
    </row>
    <row r="20" spans="1:5">
      <c r="A20" s="574">
        <v>7</v>
      </c>
      <c r="B20" s="563" t="s">
        <v>747</v>
      </c>
      <c r="C20" s="563"/>
      <c r="D20" s="563"/>
      <c r="E20" s="576">
        <f>ROUND(1-E18,6)</f>
        <v>0.95169499999999996</v>
      </c>
    </row>
    <row r="21" spans="1:5">
      <c r="A21" s="574">
        <v>8</v>
      </c>
      <c r="B21" s="575" t="s">
        <v>748</v>
      </c>
      <c r="C21" s="563"/>
      <c r="D21" s="580">
        <v>0.315</v>
      </c>
      <c r="E21" s="576">
        <f>ROUND((E20)*D21,6)</f>
        <v>0.29978399999999999</v>
      </c>
    </row>
    <row r="22" spans="1:5">
      <c r="A22" s="574">
        <v>9</v>
      </c>
      <c r="B22" s="575" t="s">
        <v>749</v>
      </c>
      <c r="C22" s="563"/>
      <c r="D22" s="563"/>
      <c r="E22" s="581">
        <f>ROUND(1-E21-E18,6)</f>
        <v>0.65191100000000002</v>
      </c>
    </row>
    <row r="23" spans="1:5">
      <c r="A23" s="563"/>
      <c r="B23" s="563"/>
      <c r="C23" s="563"/>
      <c r="D23" s="563"/>
      <c r="E23" s="574"/>
    </row>
    <row r="26" spans="1:5">
      <c r="E26" s="582"/>
    </row>
  </sheetData>
  <mergeCells count="4">
    <mergeCell ref="B6:E6"/>
    <mergeCell ref="B7:E7"/>
    <mergeCell ref="B8:E8"/>
    <mergeCell ref="B9:E9"/>
  </mergeCells>
  <pageMargins left="0.68" right="0.81" top="1" bottom="1" header="0.5" footer="0.5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18C5381B97B74FB7381FD1FE034BA9" ma:contentTypeVersion="68" ma:contentTypeDescription="" ma:contentTypeScope="" ma:versionID="d573f7401d2c8b11c16670e3f422df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3E549A-A463-44D2-8E84-9323F3F470B9}"/>
</file>

<file path=customXml/itemProps2.xml><?xml version="1.0" encoding="utf-8"?>
<ds:datastoreItem xmlns:ds="http://schemas.openxmlformats.org/officeDocument/2006/customXml" ds:itemID="{9E5995FC-061E-49B1-996E-8311F5F536C4}"/>
</file>

<file path=customXml/itemProps3.xml><?xml version="1.0" encoding="utf-8"?>
<ds:datastoreItem xmlns:ds="http://schemas.openxmlformats.org/officeDocument/2006/customXml" ds:itemID="{E49790C5-FA3A-423F-9BF6-FF14A276C4F2}"/>
</file>

<file path=customXml/itemProps4.xml><?xml version="1.0" encoding="utf-8"?>
<ds:datastoreItem xmlns:ds="http://schemas.openxmlformats.org/officeDocument/2006/customXml" ds:itemID="{AAD21048-D82A-4F80-9ADE-7DA7303009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43</vt:i4>
      </vt:variant>
    </vt:vector>
  </HeadingPairs>
  <TitlesOfParts>
    <vt:vector size="51" baseType="lpstr">
      <vt:lpstr>5.01 &amp; 5.09 after</vt:lpstr>
      <vt:lpstr>5.02</vt:lpstr>
      <vt:lpstr>5.03</vt:lpstr>
      <vt:lpstr>5.04</vt:lpstr>
      <vt:lpstr>5.05</vt:lpstr>
      <vt:lpstr>5.06</vt:lpstr>
      <vt:lpstr>5.07</vt:lpstr>
      <vt:lpstr>5.08</vt:lpstr>
      <vt:lpstr>_3.01_TempNorm</vt:lpstr>
      <vt:lpstr>_3.02_RevAndExp</vt:lpstr>
      <vt:lpstr>_3.04_FIT</vt:lpstr>
      <vt:lpstr>_3.05_TBofRE</vt:lpstr>
      <vt:lpstr>_3.06_Pass_Thru</vt:lpstr>
      <vt:lpstr>_3.07_RateCaseExp</vt:lpstr>
      <vt:lpstr>_3.08_Bad_Debt</vt:lpstr>
      <vt:lpstr>_3.09_Incentives</vt:lpstr>
      <vt:lpstr>_3.10_ExciseTax</vt:lpstr>
      <vt:lpstr>_3.11_DO_Ins</vt:lpstr>
      <vt:lpstr>_3.13_IntOnCustDep</vt:lpstr>
      <vt:lpstr>_3.15_PensionPlan</vt:lpstr>
      <vt:lpstr>_3.16_InjDamages</vt:lpstr>
      <vt:lpstr>_3.18_Storm</vt:lpstr>
      <vt:lpstr>_3.19_Misc</vt:lpstr>
      <vt:lpstr>_3A</vt:lpstr>
      <vt:lpstr>_3B</vt:lpstr>
      <vt:lpstr>_3C</vt:lpstr>
      <vt:lpstr>_3Summary</vt:lpstr>
      <vt:lpstr>_4.01_ConvFact</vt:lpstr>
      <vt:lpstr>_5.04_BS</vt:lpstr>
      <vt:lpstr>BD</vt:lpstr>
      <vt:lpstr>DOCKET</vt:lpstr>
      <vt:lpstr>Exh</vt:lpstr>
      <vt:lpstr>FF</vt:lpstr>
      <vt:lpstr>FIT</vt:lpstr>
      <vt:lpstr>MT</vt:lpstr>
      <vt:lpstr>'5.01 &amp; 5.09 after'!Print_Area</vt:lpstr>
      <vt:lpstr>'5.04'!Print_Area</vt:lpstr>
      <vt:lpstr>'5.05'!Print_Area</vt:lpstr>
      <vt:lpstr>'5.04'!Print_Titles</vt:lpstr>
      <vt:lpstr>'5.05'!Print_Titles</vt:lpstr>
      <vt:lpstr>PSPL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SFree</cp:lastModifiedBy>
  <cp:lastPrinted>2018-06-15T17:08:26Z</cp:lastPrinted>
  <dcterms:created xsi:type="dcterms:W3CDTF">1997-10-13T22:59:17Z</dcterms:created>
  <dcterms:modified xsi:type="dcterms:W3CDTF">2018-06-15T17:08:32Z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0x0101006E56B4D1795A2E4DB2F0B01679ED314A005718C5381B97B74FB7381FD1FE034BA9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